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5980" yWindow="80" windowWidth="43020" windowHeight="18280" tabRatio="930"/>
  </bookViews>
  <sheets>
    <sheet name="Specimen_MagIC" sheetId="105" r:id="rId1"/>
    <sheet name="Sample_MagIC" sheetId="106" r:id="rId2"/>
    <sheet name="Site_MagIC" sheetId="107" r:id="rId3"/>
    <sheet name="Intrusive Site MAG Means" sheetId="99" r:id="rId4"/>
    <sheet name="Extrusive Site MAG Means" sheetId="79" r:id="rId5"/>
    <sheet name="Extrusive Site OVR Means" sheetId="103" r:id="rId6"/>
    <sheet name="SI1 (11.8 to 26.4)" sheetId="80" r:id="rId7"/>
    <sheet name="SI1 (28.3 to 29.2)" sheetId="81" r:id="rId8"/>
    <sheet name="SI1 (29.2 to 29.7)" sheetId="82" r:id="rId9"/>
    <sheet name="SI1 (33.3 to 37.1)" sheetId="83" r:id="rId10"/>
    <sheet name="SI1 (40.6 to 42.5)" sheetId="84" r:id="rId11"/>
    <sheet name="SI1 (42.5 to 44.4)" sheetId="85" r:id="rId12"/>
    <sheet name="SI1 (58.1 to 64.1)" sheetId="86" r:id="rId13"/>
    <sheet name="SI1 (87.6 to 88.5)" sheetId="88" r:id="rId14"/>
    <sheet name="SI1 (88.5 to 89.2)" sheetId="89" r:id="rId15"/>
    <sheet name="SI1 (89.2 to 91.5)" sheetId="98" r:id="rId16"/>
    <sheet name="SI1 (91.5 to 92.6)" sheetId="97" r:id="rId17"/>
    <sheet name="SI1 (94.3 to 94.9)" sheetId="90" r:id="rId18"/>
    <sheet name="SI1 (94.9 to 96.6)" sheetId="91" r:id="rId19"/>
    <sheet name="SI1 (116.3 to 118.8)" sheetId="92" r:id="rId20"/>
    <sheet name="SI1 (119.7 to 122.1)" sheetId="93" r:id="rId21"/>
    <sheet name="SI1 (122.1 to 123.7)" sheetId="94" r:id="rId22"/>
    <sheet name="SI2a(1.1 to 1.6)" sheetId="100" r:id="rId23"/>
    <sheet name="SI2a(10.2 to 12.8)" sheetId="76" r:id="rId24"/>
    <sheet name="SI2b(2.2 to 2.6)" sheetId="101" r:id="rId25"/>
    <sheet name="SI2b(10.5 to 10.6)" sheetId="77" r:id="rId26"/>
    <sheet name="SI2c(0.0 to 2.1)" sheetId="96" r:id="rId27"/>
    <sheet name="SI2c(2.1 to 18.6)" sheetId="95" r:id="rId28"/>
    <sheet name="SI3(2.3 to 5.5)" sheetId="56" r:id="rId29"/>
    <sheet name="SI3(5.5 to 12.5)" sheetId="57" r:id="rId30"/>
    <sheet name="SI3(12.5 to 20.1)" sheetId="58" r:id="rId31"/>
    <sheet name="SI3(20.1 to 28.9)" sheetId="59" r:id="rId32"/>
    <sheet name="SI3(36.9 to 48.4)" sheetId="60" r:id="rId33"/>
    <sheet name="SI3(55.8 to 60.9)" sheetId="61" r:id="rId34"/>
    <sheet name="SI3(103.3 to 110.3)" sheetId="62" r:id="rId35"/>
    <sheet name="SI3(124.8 to 130.4)" sheetId="63" r:id="rId36"/>
    <sheet name="SI4(0.0 to 13.8)" sheetId="44" r:id="rId37"/>
    <sheet name="SI4(13.8 to 20.2)" sheetId="45" r:id="rId38"/>
    <sheet name="SI4(21.4 to 30.0)" sheetId="46" r:id="rId39"/>
    <sheet name="SI4(39.7 to 44.7)" sheetId="47" r:id="rId40"/>
    <sheet name="SI4(72.3 to 74.6)" sheetId="48" r:id="rId41"/>
    <sheet name="SI4(74.6 to 80.0)" sheetId="49" r:id="rId42"/>
    <sheet name="SI4(80.2 to 100.7)" sheetId="54" r:id="rId43"/>
    <sheet name="SI4(106.0 to 121.4)" sheetId="53" r:id="rId44"/>
    <sheet name="SI4(121.4 to 127.3)" sheetId="52" r:id="rId45"/>
    <sheet name="SI4(133.8 to 143.1)" sheetId="51" r:id="rId46"/>
    <sheet name="SI4(160.4 to 171.1)" sheetId="50" r:id="rId47"/>
    <sheet name="SI5a(0.0 to 9.0)" sheetId="66" r:id="rId48"/>
    <sheet name="SI5b(3.2 to 30.7)" sheetId="67" r:id="rId49"/>
    <sheet name="SI5b(57.2 to 63.3)" sheetId="68" r:id="rId50"/>
    <sheet name="SI5b(64.6 to 70.4)" sheetId="69" r:id="rId51"/>
    <sheet name="SI5b(72.6 to 79.0)" sheetId="70" r:id="rId52"/>
    <sheet name="SI5b(115.0 to 120.2)" sheetId="71" r:id="rId53"/>
    <sheet name="SI5b(132.4 to 171.9)" sheetId="72" r:id="rId54"/>
    <sheet name="SI5b(183.4 to 188.7)" sheetId="73" r:id="rId55"/>
    <sheet name="SI5b(197.5 to 216.7)" sheetId="74" r:id="rId56"/>
    <sheet name="SI6(0.0 to 3.0)" sheetId="19" r:id="rId57"/>
    <sheet name="SI6(12.0 to 28.4)" sheetId="33" r:id="rId58"/>
    <sheet name="SI6(40.6 to 57.8)" sheetId="34" r:id="rId59"/>
    <sheet name="SI6(76.5 to 94.1)" sheetId="35" r:id="rId60"/>
    <sheet name="SI6(94.1 to 104.2)" sheetId="36" r:id="rId61"/>
    <sheet name="SI6(122.3 to 127.6)" sheetId="37" r:id="rId62"/>
    <sheet name="SI6(180.6 to 188.8)" sheetId="38" r:id="rId63"/>
    <sheet name="SI6(208.4 to 219.9)" sheetId="39" r:id="rId64"/>
    <sheet name="SI6(245.4 to 252.7)" sheetId="40" r:id="rId65"/>
    <sheet name="SI6(268.4 to 289.5)" sheetId="41" r:id="rId66"/>
    <sheet name="SI6(289.8 to 301.1)" sheetId="42" r:id="rId67"/>
    <sheet name="SI7(0.0 to 3.9)" sheetId="31" r:id="rId68"/>
    <sheet name="SI7(3.9 to 5.4)" sheetId="30" r:id="rId69"/>
    <sheet name="SI7(9.6 to 18.0)" sheetId="29" r:id="rId70"/>
    <sheet name="SI8(0.0 to 3.9)" sheetId="104" r:id="rId71"/>
    <sheet name="SI8(3.9 to 19.3)" sheetId="22" r:id="rId72"/>
    <sheet name="SI8(19.3 to 45.0)" sheetId="20" r:id="rId73"/>
    <sheet name="SI8(47.5 to 56.7)" sheetId="23" r:id="rId74"/>
    <sheet name="SI8(62.9 to 84.4)" sheetId="27" r:id="rId75"/>
    <sheet name="SI8(84.4 to 102.6)" sheetId="26" r:id="rId76"/>
    <sheet name="SI8(106.6 to 115.4)" sheetId="25" r:id="rId77"/>
    <sheet name="SI9(0.0 to 9.2)" sheetId="1" r:id="rId78"/>
    <sheet name="SI9(12.0 to 21.2)" sheetId="2" r:id="rId79"/>
    <sheet name="SI9(66.9 to 84.0)" sheetId="16" r:id="rId80"/>
    <sheet name="SI9(84.0 to 88.9)" sheetId="17" r:id="rId81"/>
    <sheet name="SI9(139.8 to 160.0)" sheetId="3" r:id="rId82"/>
    <sheet name="SI9(160.0 to 166.5)" sheetId="5" r:id="rId83"/>
    <sheet name="SI9(166.5 to 171.4)" sheetId="6" r:id="rId84"/>
    <sheet name="SI9(171.4 to 188.8)" sheetId="7" r:id="rId85"/>
    <sheet name="SI9(312.1 to 321.0)" sheetId="102" r:id="rId86"/>
    <sheet name="SI9(336.4 to 353.8)" sheetId="9" r:id="rId87"/>
    <sheet name="SI9(375.9 to 381.0)" sheetId="10" r:id="rId88"/>
    <sheet name="SI9(387.6 to 395.3)" sheetId="11" r:id="rId89"/>
    <sheet name="SI9(395.3 to 399.3)" sheetId="12" r:id="rId90"/>
    <sheet name="SI1 (sill 69.7 to 87.6)" sheetId="87" r:id="rId91"/>
    <sheet name="SI3(D1 to D10)" sheetId="64" r:id="rId92"/>
    <sheet name="SI9(D1-D9)" sheetId="14" r:id="rId93"/>
    <sheet name="SI9(D10 to D18)" sheetId="15" r:id="rId94"/>
    <sheet name="SI8(D1 to D9)" sheetId="24" r:id="rId95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03" l="1"/>
  <c r="L5" i="103"/>
  <c r="L7" i="103"/>
  <c r="L9" i="103"/>
  <c r="L11" i="103"/>
  <c r="L14" i="103"/>
  <c r="M3" i="103"/>
  <c r="M5" i="103"/>
  <c r="M7" i="103"/>
  <c r="M9" i="103"/>
  <c r="M11" i="103"/>
  <c r="M14" i="103"/>
  <c r="J14" i="103"/>
  <c r="O3" i="81"/>
  <c r="P3" i="81"/>
  <c r="Q3" i="81"/>
  <c r="O4" i="81"/>
  <c r="P4" i="81"/>
  <c r="Q4" i="81"/>
  <c r="O5" i="81"/>
  <c r="P5" i="81"/>
  <c r="Q5" i="81"/>
  <c r="O6" i="81"/>
  <c r="P6" i="81"/>
  <c r="Q6" i="81"/>
  <c r="O7" i="81"/>
  <c r="P7" i="81"/>
  <c r="Q7" i="81"/>
  <c r="O8" i="81"/>
  <c r="P8" i="81"/>
  <c r="Q8" i="81"/>
  <c r="O9" i="81"/>
  <c r="P9" i="81"/>
  <c r="Q9" i="81"/>
  <c r="O10" i="81"/>
  <c r="P10" i="81"/>
  <c r="Q10" i="81"/>
  <c r="O11" i="81"/>
  <c r="P11" i="81"/>
  <c r="Q11" i="81"/>
  <c r="O12" i="81"/>
  <c r="P12" i="81"/>
  <c r="Q12" i="81"/>
  <c r="O13" i="81"/>
  <c r="P13" i="81"/>
  <c r="Q13" i="81"/>
  <c r="O14" i="81"/>
  <c r="P14" i="81"/>
  <c r="Q14" i="81"/>
  <c r="O15" i="81"/>
  <c r="P15" i="81"/>
  <c r="Q15" i="81"/>
  <c r="O16" i="81"/>
  <c r="P16" i="81"/>
  <c r="Q16" i="81"/>
  <c r="Q18" i="81"/>
  <c r="R3" i="81"/>
  <c r="R4" i="81"/>
  <c r="R5" i="81"/>
  <c r="R6" i="81"/>
  <c r="R7" i="81"/>
  <c r="R8" i="81"/>
  <c r="R9" i="81"/>
  <c r="R10" i="81"/>
  <c r="R11" i="81"/>
  <c r="R12" i="81"/>
  <c r="R13" i="81"/>
  <c r="R14" i="81"/>
  <c r="R15" i="81"/>
  <c r="R16" i="81"/>
  <c r="R18" i="81"/>
  <c r="S3" i="81"/>
  <c r="S4" i="81"/>
  <c r="S5" i="81"/>
  <c r="S6" i="81"/>
  <c r="S7" i="81"/>
  <c r="S8" i="81"/>
  <c r="S9" i="81"/>
  <c r="S10" i="81"/>
  <c r="S11" i="81"/>
  <c r="S12" i="81"/>
  <c r="S13" i="81"/>
  <c r="S14" i="81"/>
  <c r="S15" i="81"/>
  <c r="S16" i="81"/>
  <c r="S18" i="81"/>
  <c r="J19" i="81"/>
  <c r="J22" i="81"/>
  <c r="J20" i="81"/>
  <c r="AC3" i="79"/>
  <c r="K4" i="79"/>
  <c r="I4" i="79"/>
  <c r="J4" i="79"/>
  <c r="V4" i="79"/>
  <c r="X4" i="79"/>
  <c r="Z4" i="79"/>
  <c r="T4" i="79"/>
  <c r="S4" i="79"/>
  <c r="W4" i="79"/>
  <c r="Y4" i="79"/>
  <c r="AA4" i="79"/>
  <c r="AC4" i="79"/>
  <c r="AC5" i="79"/>
  <c r="K6" i="79"/>
  <c r="I6" i="79"/>
  <c r="J6" i="79"/>
  <c r="V6" i="79"/>
  <c r="X6" i="79"/>
  <c r="Z6" i="79"/>
  <c r="T6" i="79"/>
  <c r="S6" i="79"/>
  <c r="W6" i="79"/>
  <c r="Y6" i="79"/>
  <c r="AA6" i="79"/>
  <c r="AC6" i="79"/>
  <c r="AC7" i="79"/>
  <c r="K8" i="79"/>
  <c r="I8" i="79"/>
  <c r="J8" i="79"/>
  <c r="V8" i="79"/>
  <c r="X8" i="79"/>
  <c r="Z8" i="79"/>
  <c r="T8" i="79"/>
  <c r="S8" i="79"/>
  <c r="W8" i="79"/>
  <c r="Y8" i="79"/>
  <c r="AA8" i="79"/>
  <c r="AC8" i="79"/>
  <c r="AC9" i="79"/>
  <c r="K10" i="79"/>
  <c r="I10" i="79"/>
  <c r="J10" i="79"/>
  <c r="V10" i="79"/>
  <c r="X10" i="79"/>
  <c r="Z10" i="79"/>
  <c r="T10" i="79"/>
  <c r="S10" i="79"/>
  <c r="W10" i="79"/>
  <c r="Y10" i="79"/>
  <c r="AA10" i="79"/>
  <c r="AC10" i="79"/>
  <c r="AC11" i="79"/>
  <c r="K12" i="79"/>
  <c r="I12" i="79"/>
  <c r="J12" i="79"/>
  <c r="V12" i="79"/>
  <c r="X12" i="79"/>
  <c r="Z12" i="79"/>
  <c r="T12" i="79"/>
  <c r="S12" i="79"/>
  <c r="W12" i="79"/>
  <c r="Y12" i="79"/>
  <c r="AA12" i="79"/>
  <c r="AC12" i="79"/>
  <c r="AC13" i="79"/>
  <c r="K14" i="79"/>
  <c r="I14" i="79"/>
  <c r="J14" i="79"/>
  <c r="V14" i="79"/>
  <c r="X14" i="79"/>
  <c r="Z14" i="79"/>
  <c r="T14" i="79"/>
  <c r="S14" i="79"/>
  <c r="W14" i="79"/>
  <c r="Y14" i="79"/>
  <c r="AA14" i="79"/>
  <c r="AC14" i="79"/>
  <c r="AC15" i="79"/>
  <c r="K16" i="79"/>
  <c r="I16" i="79"/>
  <c r="J16" i="79"/>
  <c r="V16" i="79"/>
  <c r="X16" i="79"/>
  <c r="Z16" i="79"/>
  <c r="T16" i="79"/>
  <c r="S16" i="79"/>
  <c r="W16" i="79"/>
  <c r="Y16" i="79"/>
  <c r="AA16" i="79"/>
  <c r="AC16" i="79"/>
  <c r="AC17" i="79"/>
  <c r="K18" i="79"/>
  <c r="I18" i="79"/>
  <c r="J18" i="79"/>
  <c r="V18" i="79"/>
  <c r="X18" i="79"/>
  <c r="Z18" i="79"/>
  <c r="T18" i="79"/>
  <c r="S18" i="79"/>
  <c r="W18" i="79"/>
  <c r="Y18" i="79"/>
  <c r="AA18" i="79"/>
  <c r="AC18" i="79"/>
  <c r="AC19" i="79"/>
  <c r="K20" i="79"/>
  <c r="I20" i="79"/>
  <c r="J20" i="79"/>
  <c r="V20" i="79"/>
  <c r="X20" i="79"/>
  <c r="Z20" i="79"/>
  <c r="T20" i="79"/>
  <c r="S20" i="79"/>
  <c r="W20" i="79"/>
  <c r="Y20" i="79"/>
  <c r="AA20" i="79"/>
  <c r="AC20" i="79"/>
  <c r="AC21" i="79"/>
  <c r="K22" i="79"/>
  <c r="I22" i="79"/>
  <c r="J22" i="79"/>
  <c r="V22" i="79"/>
  <c r="X22" i="79"/>
  <c r="Z22" i="79"/>
  <c r="T22" i="79"/>
  <c r="S22" i="79"/>
  <c r="W22" i="79"/>
  <c r="Y22" i="79"/>
  <c r="AA22" i="79"/>
  <c r="AC22" i="79"/>
  <c r="AC23" i="79"/>
  <c r="K24" i="79"/>
  <c r="I24" i="79"/>
  <c r="J24" i="79"/>
  <c r="V24" i="79"/>
  <c r="X24" i="79"/>
  <c r="Z24" i="79"/>
  <c r="T24" i="79"/>
  <c r="S24" i="79"/>
  <c r="W24" i="79"/>
  <c r="Y24" i="79"/>
  <c r="AA24" i="79"/>
  <c r="AC24" i="79"/>
  <c r="AC25" i="79"/>
  <c r="K26" i="79"/>
  <c r="I26" i="79"/>
  <c r="J26" i="79"/>
  <c r="V26" i="79"/>
  <c r="X26" i="79"/>
  <c r="Z26" i="79"/>
  <c r="T26" i="79"/>
  <c r="S26" i="79"/>
  <c r="W26" i="79"/>
  <c r="Y26" i="79"/>
  <c r="AA26" i="79"/>
  <c r="AC26" i="79"/>
  <c r="AC27" i="79"/>
  <c r="K28" i="79"/>
  <c r="I28" i="79"/>
  <c r="J28" i="79"/>
  <c r="V28" i="79"/>
  <c r="X28" i="79"/>
  <c r="Z28" i="79"/>
  <c r="T28" i="79"/>
  <c r="S28" i="79"/>
  <c r="W28" i="79"/>
  <c r="Y28" i="79"/>
  <c r="AA28" i="79"/>
  <c r="AC28" i="79"/>
  <c r="AC29" i="79"/>
  <c r="K30" i="79"/>
  <c r="I30" i="79"/>
  <c r="J30" i="79"/>
  <c r="V30" i="79"/>
  <c r="X30" i="79"/>
  <c r="Z30" i="79"/>
  <c r="T30" i="79"/>
  <c r="S30" i="79"/>
  <c r="W30" i="79"/>
  <c r="Y30" i="79"/>
  <c r="AA30" i="79"/>
  <c r="AC30" i="79"/>
  <c r="AC31" i="79"/>
  <c r="K32" i="79"/>
  <c r="I32" i="79"/>
  <c r="J32" i="79"/>
  <c r="V32" i="79"/>
  <c r="X32" i="79"/>
  <c r="Z32" i="79"/>
  <c r="T32" i="79"/>
  <c r="S32" i="79"/>
  <c r="W32" i="79"/>
  <c r="Y32" i="79"/>
  <c r="AA32" i="79"/>
  <c r="AC32" i="79"/>
  <c r="AC33" i="79"/>
  <c r="K34" i="79"/>
  <c r="I34" i="79"/>
  <c r="J34" i="79"/>
  <c r="V34" i="79"/>
  <c r="X34" i="79"/>
  <c r="Z34" i="79"/>
  <c r="T34" i="79"/>
  <c r="S34" i="79"/>
  <c r="W34" i="79"/>
  <c r="Y34" i="79"/>
  <c r="AA34" i="79"/>
  <c r="AC34" i="79"/>
  <c r="AC35" i="79"/>
  <c r="K36" i="79"/>
  <c r="I36" i="79"/>
  <c r="J36" i="79"/>
  <c r="V36" i="79"/>
  <c r="X36" i="79"/>
  <c r="Z36" i="79"/>
  <c r="T36" i="79"/>
  <c r="S36" i="79"/>
  <c r="W36" i="79"/>
  <c r="Y36" i="79"/>
  <c r="AA36" i="79"/>
  <c r="AC36" i="79"/>
  <c r="AC37" i="79"/>
  <c r="K38" i="79"/>
  <c r="I38" i="79"/>
  <c r="J38" i="79"/>
  <c r="V38" i="79"/>
  <c r="X38" i="79"/>
  <c r="Z38" i="79"/>
  <c r="T38" i="79"/>
  <c r="S38" i="79"/>
  <c r="W38" i="79"/>
  <c r="Y38" i="79"/>
  <c r="AA38" i="79"/>
  <c r="AC38" i="79"/>
  <c r="AC39" i="79"/>
  <c r="K40" i="79"/>
  <c r="I40" i="79"/>
  <c r="J40" i="79"/>
  <c r="V40" i="79"/>
  <c r="X40" i="79"/>
  <c r="Z40" i="79"/>
  <c r="T40" i="79"/>
  <c r="S40" i="79"/>
  <c r="W40" i="79"/>
  <c r="Y40" i="79"/>
  <c r="AA40" i="79"/>
  <c r="AC40" i="79"/>
  <c r="AC41" i="79"/>
  <c r="K42" i="79"/>
  <c r="I42" i="79"/>
  <c r="J42" i="79"/>
  <c r="V42" i="79"/>
  <c r="X42" i="79"/>
  <c r="Z42" i="79"/>
  <c r="T42" i="79"/>
  <c r="S42" i="79"/>
  <c r="W42" i="79"/>
  <c r="Y42" i="79"/>
  <c r="AA42" i="79"/>
  <c r="AC42" i="79"/>
  <c r="AC43" i="79"/>
  <c r="K44" i="79"/>
  <c r="I44" i="79"/>
  <c r="J44" i="79"/>
  <c r="V44" i="79"/>
  <c r="X44" i="79"/>
  <c r="Z44" i="79"/>
  <c r="T44" i="79"/>
  <c r="S44" i="79"/>
  <c r="W44" i="79"/>
  <c r="Y44" i="79"/>
  <c r="AA44" i="79"/>
  <c r="AC44" i="79"/>
  <c r="AC45" i="79"/>
  <c r="K46" i="79"/>
  <c r="I46" i="79"/>
  <c r="J46" i="79"/>
  <c r="V46" i="79"/>
  <c r="X46" i="79"/>
  <c r="Z46" i="79"/>
  <c r="T46" i="79"/>
  <c r="S46" i="79"/>
  <c r="W46" i="79"/>
  <c r="Y46" i="79"/>
  <c r="AA46" i="79"/>
  <c r="AC46" i="79"/>
  <c r="AC47" i="79"/>
  <c r="K48" i="79"/>
  <c r="I48" i="79"/>
  <c r="J48" i="79"/>
  <c r="V48" i="79"/>
  <c r="X48" i="79"/>
  <c r="Z48" i="79"/>
  <c r="T48" i="79"/>
  <c r="S48" i="79"/>
  <c r="W48" i="79"/>
  <c r="Y48" i="79"/>
  <c r="AA48" i="79"/>
  <c r="AC48" i="79"/>
  <c r="AC49" i="79"/>
  <c r="K50" i="79"/>
  <c r="I50" i="79"/>
  <c r="J50" i="79"/>
  <c r="V50" i="79"/>
  <c r="X50" i="79"/>
  <c r="Z50" i="79"/>
  <c r="T50" i="79"/>
  <c r="S50" i="79"/>
  <c r="W50" i="79"/>
  <c r="Y50" i="79"/>
  <c r="AA50" i="79"/>
  <c r="AC50" i="79"/>
  <c r="AC51" i="79"/>
  <c r="K52" i="79"/>
  <c r="I52" i="79"/>
  <c r="J52" i="79"/>
  <c r="V52" i="79"/>
  <c r="X52" i="79"/>
  <c r="Z52" i="79"/>
  <c r="T52" i="79"/>
  <c r="S52" i="79"/>
  <c r="W52" i="79"/>
  <c r="Y52" i="79"/>
  <c r="AA52" i="79"/>
  <c r="AC52" i="79"/>
  <c r="AC53" i="79"/>
  <c r="K54" i="79"/>
  <c r="I54" i="79"/>
  <c r="J54" i="79"/>
  <c r="V54" i="79"/>
  <c r="X54" i="79"/>
  <c r="Z54" i="79"/>
  <c r="T54" i="79"/>
  <c r="S54" i="79"/>
  <c r="W54" i="79"/>
  <c r="Y54" i="79"/>
  <c r="AA54" i="79"/>
  <c r="AC54" i="79"/>
  <c r="AC55" i="79"/>
  <c r="K56" i="79"/>
  <c r="I56" i="79"/>
  <c r="J56" i="79"/>
  <c r="V56" i="79"/>
  <c r="X56" i="79"/>
  <c r="Z56" i="79"/>
  <c r="T56" i="79"/>
  <c r="S56" i="79"/>
  <c r="W56" i="79"/>
  <c r="Y56" i="79"/>
  <c r="AA56" i="79"/>
  <c r="AC56" i="79"/>
  <c r="AC57" i="79"/>
  <c r="K58" i="79"/>
  <c r="I58" i="79"/>
  <c r="J58" i="79"/>
  <c r="V58" i="79"/>
  <c r="X58" i="79"/>
  <c r="Z58" i="79"/>
  <c r="T58" i="79"/>
  <c r="S58" i="79"/>
  <c r="W58" i="79"/>
  <c r="Y58" i="79"/>
  <c r="AA58" i="79"/>
  <c r="AC58" i="79"/>
  <c r="AC59" i="79"/>
  <c r="K60" i="79"/>
  <c r="I60" i="79"/>
  <c r="J60" i="79"/>
  <c r="V60" i="79"/>
  <c r="X60" i="79"/>
  <c r="Z60" i="79"/>
  <c r="T60" i="79"/>
  <c r="S60" i="79"/>
  <c r="W60" i="79"/>
  <c r="Y60" i="79"/>
  <c r="AA60" i="79"/>
  <c r="AC60" i="79"/>
  <c r="AC61" i="79"/>
  <c r="K62" i="79"/>
  <c r="I62" i="79"/>
  <c r="J62" i="79"/>
  <c r="V62" i="79"/>
  <c r="X62" i="79"/>
  <c r="Z62" i="79"/>
  <c r="T62" i="79"/>
  <c r="S62" i="79"/>
  <c r="W62" i="79"/>
  <c r="Y62" i="79"/>
  <c r="AA62" i="79"/>
  <c r="AC62" i="79"/>
  <c r="AC63" i="79"/>
  <c r="K64" i="79"/>
  <c r="I64" i="79"/>
  <c r="J64" i="79"/>
  <c r="V64" i="79"/>
  <c r="X64" i="79"/>
  <c r="Z64" i="79"/>
  <c r="T64" i="79"/>
  <c r="S64" i="79"/>
  <c r="W64" i="79"/>
  <c r="Y64" i="79"/>
  <c r="AA64" i="79"/>
  <c r="AC64" i="79"/>
  <c r="AC65" i="79"/>
  <c r="K66" i="79"/>
  <c r="I66" i="79"/>
  <c r="J66" i="79"/>
  <c r="V66" i="79"/>
  <c r="X66" i="79"/>
  <c r="Z66" i="79"/>
  <c r="T66" i="79"/>
  <c r="S66" i="79"/>
  <c r="W66" i="79"/>
  <c r="Y66" i="79"/>
  <c r="AA66" i="79"/>
  <c r="AC66" i="79"/>
  <c r="AC67" i="79"/>
  <c r="K68" i="79"/>
  <c r="I68" i="79"/>
  <c r="J68" i="79"/>
  <c r="V68" i="79"/>
  <c r="X68" i="79"/>
  <c r="Z68" i="79"/>
  <c r="T68" i="79"/>
  <c r="S68" i="79"/>
  <c r="W68" i="79"/>
  <c r="Y68" i="79"/>
  <c r="AA68" i="79"/>
  <c r="AC68" i="79"/>
  <c r="AC69" i="79"/>
  <c r="K70" i="79"/>
  <c r="I70" i="79"/>
  <c r="J70" i="79"/>
  <c r="V70" i="79"/>
  <c r="X70" i="79"/>
  <c r="Z70" i="79"/>
  <c r="T70" i="79"/>
  <c r="S70" i="79"/>
  <c r="W70" i="79"/>
  <c r="Y70" i="79"/>
  <c r="AA70" i="79"/>
  <c r="AC70" i="79"/>
  <c r="AC71" i="79"/>
  <c r="K72" i="79"/>
  <c r="I72" i="79"/>
  <c r="J72" i="79"/>
  <c r="V72" i="79"/>
  <c r="X72" i="79"/>
  <c r="Z72" i="79"/>
  <c r="T72" i="79"/>
  <c r="S72" i="79"/>
  <c r="W72" i="79"/>
  <c r="Y72" i="79"/>
  <c r="AA72" i="79"/>
  <c r="AC72" i="79"/>
  <c r="AC73" i="79"/>
  <c r="K74" i="79"/>
  <c r="I74" i="79"/>
  <c r="J74" i="79"/>
  <c r="V74" i="79"/>
  <c r="X74" i="79"/>
  <c r="Z74" i="79"/>
  <c r="T74" i="79"/>
  <c r="S74" i="79"/>
  <c r="W74" i="79"/>
  <c r="Y74" i="79"/>
  <c r="AA74" i="79"/>
  <c r="AC74" i="79"/>
  <c r="AC75" i="79"/>
  <c r="K76" i="79"/>
  <c r="I76" i="79"/>
  <c r="J76" i="79"/>
  <c r="V76" i="79"/>
  <c r="X76" i="79"/>
  <c r="Z76" i="79"/>
  <c r="T76" i="79"/>
  <c r="S76" i="79"/>
  <c r="W76" i="79"/>
  <c r="Y76" i="79"/>
  <c r="AA76" i="79"/>
  <c r="AC76" i="79"/>
  <c r="AC77" i="79"/>
  <c r="K78" i="79"/>
  <c r="I78" i="79"/>
  <c r="J78" i="79"/>
  <c r="V78" i="79"/>
  <c r="X78" i="79"/>
  <c r="Z78" i="79"/>
  <c r="T78" i="79"/>
  <c r="S78" i="79"/>
  <c r="W78" i="79"/>
  <c r="Y78" i="79"/>
  <c r="AA78" i="79"/>
  <c r="AC78" i="79"/>
  <c r="AC79" i="79"/>
  <c r="K80" i="79"/>
  <c r="I80" i="79"/>
  <c r="J80" i="79"/>
  <c r="V80" i="79"/>
  <c r="X80" i="79"/>
  <c r="Z80" i="79"/>
  <c r="T80" i="79"/>
  <c r="S80" i="79"/>
  <c r="W80" i="79"/>
  <c r="Y80" i="79"/>
  <c r="AA80" i="79"/>
  <c r="AC80" i="79"/>
  <c r="AC81" i="79"/>
  <c r="K82" i="79"/>
  <c r="I82" i="79"/>
  <c r="J82" i="79"/>
  <c r="V82" i="79"/>
  <c r="X82" i="79"/>
  <c r="Z82" i="79"/>
  <c r="T82" i="79"/>
  <c r="S82" i="79"/>
  <c r="W82" i="79"/>
  <c r="Y82" i="79"/>
  <c r="AA82" i="79"/>
  <c r="AC82" i="79"/>
  <c r="AC83" i="79"/>
  <c r="K84" i="79"/>
  <c r="I84" i="79"/>
  <c r="J84" i="79"/>
  <c r="V84" i="79"/>
  <c r="X84" i="79"/>
  <c r="Z84" i="79"/>
  <c r="T84" i="79"/>
  <c r="S84" i="79"/>
  <c r="W84" i="79"/>
  <c r="Y84" i="79"/>
  <c r="AA84" i="79"/>
  <c r="AC84" i="79"/>
  <c r="AC85" i="79"/>
  <c r="K86" i="79"/>
  <c r="I86" i="79"/>
  <c r="J86" i="79"/>
  <c r="V86" i="79"/>
  <c r="X86" i="79"/>
  <c r="Z86" i="79"/>
  <c r="T86" i="79"/>
  <c r="S86" i="79"/>
  <c r="W86" i="79"/>
  <c r="Y86" i="79"/>
  <c r="AA86" i="79"/>
  <c r="AC86" i="79"/>
  <c r="AC87" i="79"/>
  <c r="K88" i="79"/>
  <c r="I88" i="79"/>
  <c r="J88" i="79"/>
  <c r="V88" i="79"/>
  <c r="X88" i="79"/>
  <c r="Z88" i="79"/>
  <c r="T88" i="79"/>
  <c r="S88" i="79"/>
  <c r="W88" i="79"/>
  <c r="Y88" i="79"/>
  <c r="AA88" i="79"/>
  <c r="AC88" i="79"/>
  <c r="AC89" i="79"/>
  <c r="K90" i="79"/>
  <c r="I90" i="79"/>
  <c r="J90" i="79"/>
  <c r="V90" i="79"/>
  <c r="X90" i="79"/>
  <c r="Z90" i="79"/>
  <c r="T90" i="79"/>
  <c r="S90" i="79"/>
  <c r="W90" i="79"/>
  <c r="Y90" i="79"/>
  <c r="AA90" i="79"/>
  <c r="AC90" i="79"/>
  <c r="AC91" i="79"/>
  <c r="K92" i="79"/>
  <c r="I92" i="79"/>
  <c r="J92" i="79"/>
  <c r="V92" i="79"/>
  <c r="X92" i="79"/>
  <c r="Z92" i="79"/>
  <c r="T92" i="79"/>
  <c r="S92" i="79"/>
  <c r="W92" i="79"/>
  <c r="Y92" i="79"/>
  <c r="AA92" i="79"/>
  <c r="AC92" i="79"/>
  <c r="AC93" i="79"/>
  <c r="K94" i="79"/>
  <c r="I94" i="79"/>
  <c r="J94" i="79"/>
  <c r="V94" i="79"/>
  <c r="X94" i="79"/>
  <c r="Z94" i="79"/>
  <c r="T94" i="79"/>
  <c r="S94" i="79"/>
  <c r="W94" i="79"/>
  <c r="Y94" i="79"/>
  <c r="AA94" i="79"/>
  <c r="AC94" i="79"/>
  <c r="AC95" i="79"/>
  <c r="K96" i="79"/>
  <c r="I96" i="79"/>
  <c r="J96" i="79"/>
  <c r="V96" i="79"/>
  <c r="X96" i="79"/>
  <c r="Z96" i="79"/>
  <c r="T96" i="79"/>
  <c r="S96" i="79"/>
  <c r="W96" i="79"/>
  <c r="Y96" i="79"/>
  <c r="AA96" i="79"/>
  <c r="AC96" i="79"/>
  <c r="AC97" i="79"/>
  <c r="K98" i="79"/>
  <c r="I98" i="79"/>
  <c r="J98" i="79"/>
  <c r="V98" i="79"/>
  <c r="X98" i="79"/>
  <c r="Z98" i="79"/>
  <c r="T98" i="79"/>
  <c r="S98" i="79"/>
  <c r="W98" i="79"/>
  <c r="Y98" i="79"/>
  <c r="AA98" i="79"/>
  <c r="AC98" i="79"/>
  <c r="AC99" i="79"/>
  <c r="K100" i="79"/>
  <c r="I100" i="79"/>
  <c r="J100" i="79"/>
  <c r="V100" i="79"/>
  <c r="X100" i="79"/>
  <c r="Z100" i="79"/>
  <c r="T100" i="79"/>
  <c r="S100" i="79"/>
  <c r="W100" i="79"/>
  <c r="Y100" i="79"/>
  <c r="AA100" i="79"/>
  <c r="AC100" i="79"/>
  <c r="AC101" i="79"/>
  <c r="K102" i="79"/>
  <c r="I102" i="79"/>
  <c r="J102" i="79"/>
  <c r="V102" i="79"/>
  <c r="X102" i="79"/>
  <c r="Z102" i="79"/>
  <c r="T102" i="79"/>
  <c r="S102" i="79"/>
  <c r="W102" i="79"/>
  <c r="Y102" i="79"/>
  <c r="AA102" i="79"/>
  <c r="AC102" i="79"/>
  <c r="AC103" i="79"/>
  <c r="K104" i="79"/>
  <c r="I104" i="79"/>
  <c r="J104" i="79"/>
  <c r="V104" i="79"/>
  <c r="X104" i="79"/>
  <c r="Z104" i="79"/>
  <c r="T104" i="79"/>
  <c r="S104" i="79"/>
  <c r="W104" i="79"/>
  <c r="Y104" i="79"/>
  <c r="AA104" i="79"/>
  <c r="AC104" i="79"/>
  <c r="AC105" i="79"/>
  <c r="K106" i="79"/>
  <c r="I106" i="79"/>
  <c r="J106" i="79"/>
  <c r="V106" i="79"/>
  <c r="X106" i="79"/>
  <c r="Z106" i="79"/>
  <c r="T106" i="79"/>
  <c r="S106" i="79"/>
  <c r="W106" i="79"/>
  <c r="Y106" i="79"/>
  <c r="AA106" i="79"/>
  <c r="AC106" i="79"/>
  <c r="AC107" i="79"/>
  <c r="K108" i="79"/>
  <c r="I108" i="79"/>
  <c r="J108" i="79"/>
  <c r="V108" i="79"/>
  <c r="X108" i="79"/>
  <c r="Z108" i="79"/>
  <c r="T108" i="79"/>
  <c r="S108" i="79"/>
  <c r="W108" i="79"/>
  <c r="Y108" i="79"/>
  <c r="AA108" i="79"/>
  <c r="AC108" i="79"/>
  <c r="AC109" i="79"/>
  <c r="K110" i="79"/>
  <c r="I110" i="79"/>
  <c r="J110" i="79"/>
  <c r="V110" i="79"/>
  <c r="X110" i="79"/>
  <c r="Z110" i="79"/>
  <c r="T110" i="79"/>
  <c r="S110" i="79"/>
  <c r="W110" i="79"/>
  <c r="Y110" i="79"/>
  <c r="AA110" i="79"/>
  <c r="AC110" i="79"/>
  <c r="AC111" i="79"/>
  <c r="K112" i="79"/>
  <c r="I112" i="79"/>
  <c r="J112" i="79"/>
  <c r="V112" i="79"/>
  <c r="X112" i="79"/>
  <c r="Z112" i="79"/>
  <c r="T112" i="79"/>
  <c r="S112" i="79"/>
  <c r="W112" i="79"/>
  <c r="Y112" i="79"/>
  <c r="AA112" i="79"/>
  <c r="AC112" i="79"/>
  <c r="AC113" i="79"/>
  <c r="K114" i="79"/>
  <c r="I114" i="79"/>
  <c r="J114" i="79"/>
  <c r="V114" i="79"/>
  <c r="X114" i="79"/>
  <c r="Z114" i="79"/>
  <c r="T114" i="79"/>
  <c r="S114" i="79"/>
  <c r="W114" i="79"/>
  <c r="Y114" i="79"/>
  <c r="AA114" i="79"/>
  <c r="AC114" i="79"/>
  <c r="AC115" i="79"/>
  <c r="K116" i="79"/>
  <c r="I116" i="79"/>
  <c r="J116" i="79"/>
  <c r="V116" i="79"/>
  <c r="X116" i="79"/>
  <c r="Z116" i="79"/>
  <c r="T116" i="79"/>
  <c r="S116" i="79"/>
  <c r="W116" i="79"/>
  <c r="Y116" i="79"/>
  <c r="AA116" i="79"/>
  <c r="AC116" i="79"/>
  <c r="AC117" i="79"/>
  <c r="K118" i="79"/>
  <c r="I118" i="79"/>
  <c r="J118" i="79"/>
  <c r="V118" i="79"/>
  <c r="X118" i="79"/>
  <c r="Z118" i="79"/>
  <c r="T118" i="79"/>
  <c r="S118" i="79"/>
  <c r="W118" i="79"/>
  <c r="Y118" i="79"/>
  <c r="AA118" i="79"/>
  <c r="AC118" i="79"/>
  <c r="AC119" i="79"/>
  <c r="K120" i="79"/>
  <c r="I120" i="79"/>
  <c r="J120" i="79"/>
  <c r="V120" i="79"/>
  <c r="X120" i="79"/>
  <c r="Z120" i="79"/>
  <c r="T120" i="79"/>
  <c r="S120" i="79"/>
  <c r="W120" i="79"/>
  <c r="Y120" i="79"/>
  <c r="AA120" i="79"/>
  <c r="AC120" i="79"/>
  <c r="AC121" i="79"/>
  <c r="K122" i="79"/>
  <c r="I122" i="79"/>
  <c r="J122" i="79"/>
  <c r="V122" i="79"/>
  <c r="X122" i="79"/>
  <c r="Z122" i="79"/>
  <c r="T122" i="79"/>
  <c r="S122" i="79"/>
  <c r="W122" i="79"/>
  <c r="Y122" i="79"/>
  <c r="AA122" i="79"/>
  <c r="AC122" i="79"/>
  <c r="AC123" i="79"/>
  <c r="K124" i="79"/>
  <c r="I124" i="79"/>
  <c r="J124" i="79"/>
  <c r="V124" i="79"/>
  <c r="X124" i="79"/>
  <c r="Z124" i="79"/>
  <c r="T124" i="79"/>
  <c r="S124" i="79"/>
  <c r="W124" i="79"/>
  <c r="Y124" i="79"/>
  <c r="AA124" i="79"/>
  <c r="AC124" i="79"/>
  <c r="AC125" i="79"/>
  <c r="K126" i="79"/>
  <c r="I126" i="79"/>
  <c r="J126" i="79"/>
  <c r="V126" i="79"/>
  <c r="X126" i="79"/>
  <c r="Z126" i="79"/>
  <c r="T126" i="79"/>
  <c r="S126" i="79"/>
  <c r="W126" i="79"/>
  <c r="Y126" i="79"/>
  <c r="AA126" i="79"/>
  <c r="AC126" i="79"/>
  <c r="AC127" i="79"/>
  <c r="K128" i="79"/>
  <c r="I128" i="79"/>
  <c r="J128" i="79"/>
  <c r="V128" i="79"/>
  <c r="X128" i="79"/>
  <c r="Z128" i="79"/>
  <c r="T128" i="79"/>
  <c r="S128" i="79"/>
  <c r="W128" i="79"/>
  <c r="Y128" i="79"/>
  <c r="AA128" i="79"/>
  <c r="AC128" i="79"/>
  <c r="AC129" i="79"/>
  <c r="K130" i="79"/>
  <c r="I130" i="79"/>
  <c r="J130" i="79"/>
  <c r="V130" i="79"/>
  <c r="X130" i="79"/>
  <c r="Z130" i="79"/>
  <c r="T130" i="79"/>
  <c r="S130" i="79"/>
  <c r="W130" i="79"/>
  <c r="Y130" i="79"/>
  <c r="AA130" i="79"/>
  <c r="AC130" i="79"/>
  <c r="AC131" i="79"/>
  <c r="K132" i="79"/>
  <c r="I132" i="79"/>
  <c r="J132" i="79"/>
  <c r="V132" i="79"/>
  <c r="X132" i="79"/>
  <c r="Z132" i="79"/>
  <c r="T132" i="79"/>
  <c r="S132" i="79"/>
  <c r="W132" i="79"/>
  <c r="Y132" i="79"/>
  <c r="AA132" i="79"/>
  <c r="AC132" i="79"/>
  <c r="AC133" i="79"/>
  <c r="K134" i="79"/>
  <c r="I134" i="79"/>
  <c r="J134" i="79"/>
  <c r="V134" i="79"/>
  <c r="X134" i="79"/>
  <c r="Z134" i="79"/>
  <c r="T134" i="79"/>
  <c r="S134" i="79"/>
  <c r="W134" i="79"/>
  <c r="Y134" i="79"/>
  <c r="AA134" i="79"/>
  <c r="AC134" i="79"/>
  <c r="AC135" i="79"/>
  <c r="K136" i="79"/>
  <c r="I136" i="79"/>
  <c r="J136" i="79"/>
  <c r="V136" i="79"/>
  <c r="X136" i="79"/>
  <c r="Z136" i="79"/>
  <c r="T136" i="79"/>
  <c r="S136" i="79"/>
  <c r="W136" i="79"/>
  <c r="Y136" i="79"/>
  <c r="AA136" i="79"/>
  <c r="AC136" i="79"/>
  <c r="AC137" i="79"/>
  <c r="K138" i="79"/>
  <c r="I138" i="79"/>
  <c r="J138" i="79"/>
  <c r="V138" i="79"/>
  <c r="X138" i="79"/>
  <c r="Z138" i="79"/>
  <c r="T138" i="79"/>
  <c r="S138" i="79"/>
  <c r="W138" i="79"/>
  <c r="Y138" i="79"/>
  <c r="AA138" i="79"/>
  <c r="AC138" i="79"/>
  <c r="AC139" i="79"/>
  <c r="K140" i="79"/>
  <c r="I140" i="79"/>
  <c r="J140" i="79"/>
  <c r="V140" i="79"/>
  <c r="X140" i="79"/>
  <c r="Z140" i="79"/>
  <c r="T140" i="79"/>
  <c r="S140" i="79"/>
  <c r="W140" i="79"/>
  <c r="Y140" i="79"/>
  <c r="AA140" i="79"/>
  <c r="AC140" i="79"/>
  <c r="AC141" i="79"/>
  <c r="K142" i="79"/>
  <c r="I142" i="79"/>
  <c r="J142" i="79"/>
  <c r="V142" i="79"/>
  <c r="X142" i="79"/>
  <c r="Z142" i="79"/>
  <c r="T142" i="79"/>
  <c r="S142" i="79"/>
  <c r="W142" i="79"/>
  <c r="Y142" i="79"/>
  <c r="AA142" i="79"/>
  <c r="AC142" i="79"/>
  <c r="AC143" i="79"/>
  <c r="K144" i="79"/>
  <c r="I144" i="79"/>
  <c r="J144" i="79"/>
  <c r="V144" i="79"/>
  <c r="X144" i="79"/>
  <c r="Z144" i="79"/>
  <c r="T144" i="79"/>
  <c r="S144" i="79"/>
  <c r="W144" i="79"/>
  <c r="Y144" i="79"/>
  <c r="AA144" i="79"/>
  <c r="AC144" i="79"/>
  <c r="AC145" i="79"/>
  <c r="K146" i="79"/>
  <c r="I146" i="79"/>
  <c r="J146" i="79"/>
  <c r="V146" i="79"/>
  <c r="X146" i="79"/>
  <c r="Z146" i="79"/>
  <c r="T146" i="79"/>
  <c r="S146" i="79"/>
  <c r="W146" i="79"/>
  <c r="Y146" i="79"/>
  <c r="AA146" i="79"/>
  <c r="AC146" i="79"/>
  <c r="AC147" i="79"/>
  <c r="K148" i="79"/>
  <c r="I148" i="79"/>
  <c r="J148" i="79"/>
  <c r="V148" i="79"/>
  <c r="X148" i="79"/>
  <c r="Z148" i="79"/>
  <c r="T148" i="79"/>
  <c r="S148" i="79"/>
  <c r="W148" i="79"/>
  <c r="Y148" i="79"/>
  <c r="AA148" i="79"/>
  <c r="AC148" i="79"/>
  <c r="AC149" i="79"/>
  <c r="K150" i="79"/>
  <c r="I150" i="79"/>
  <c r="J150" i="79"/>
  <c r="V150" i="79"/>
  <c r="X150" i="79"/>
  <c r="Z150" i="79"/>
  <c r="T150" i="79"/>
  <c r="S150" i="79"/>
  <c r="W150" i="79"/>
  <c r="Y150" i="79"/>
  <c r="AA150" i="79"/>
  <c r="AC150" i="79"/>
  <c r="AC151" i="79"/>
  <c r="K152" i="79"/>
  <c r="I152" i="79"/>
  <c r="J152" i="79"/>
  <c r="V152" i="79"/>
  <c r="X152" i="79"/>
  <c r="Z152" i="79"/>
  <c r="T152" i="79"/>
  <c r="S152" i="79"/>
  <c r="W152" i="79"/>
  <c r="Y152" i="79"/>
  <c r="AA152" i="79"/>
  <c r="AC152" i="79"/>
  <c r="AC153" i="79"/>
  <c r="K154" i="79"/>
  <c r="I154" i="79"/>
  <c r="J154" i="79"/>
  <c r="V154" i="79"/>
  <c r="X154" i="79"/>
  <c r="Z154" i="79"/>
  <c r="T154" i="79"/>
  <c r="S154" i="79"/>
  <c r="W154" i="79"/>
  <c r="Y154" i="79"/>
  <c r="AA154" i="79"/>
  <c r="AC154" i="79"/>
  <c r="AC155" i="79"/>
  <c r="K156" i="79"/>
  <c r="I156" i="79"/>
  <c r="J156" i="79"/>
  <c r="V156" i="79"/>
  <c r="X156" i="79"/>
  <c r="Z156" i="79"/>
  <c r="T156" i="79"/>
  <c r="S156" i="79"/>
  <c r="W156" i="79"/>
  <c r="Y156" i="79"/>
  <c r="AA156" i="79"/>
  <c r="AC156" i="79"/>
  <c r="AC157" i="79"/>
  <c r="K158" i="79"/>
  <c r="I158" i="79"/>
  <c r="J158" i="79"/>
  <c r="V158" i="79"/>
  <c r="X158" i="79"/>
  <c r="Z158" i="79"/>
  <c r="T158" i="79"/>
  <c r="S158" i="79"/>
  <c r="W158" i="79"/>
  <c r="Y158" i="79"/>
  <c r="AA158" i="79"/>
  <c r="AC158" i="79"/>
  <c r="AC159" i="79"/>
  <c r="K160" i="79"/>
  <c r="I160" i="79"/>
  <c r="J160" i="79"/>
  <c r="V160" i="79"/>
  <c r="X160" i="79"/>
  <c r="Z160" i="79"/>
  <c r="T160" i="79"/>
  <c r="S160" i="79"/>
  <c r="W160" i="79"/>
  <c r="Y160" i="79"/>
  <c r="AA160" i="79"/>
  <c r="AC160" i="79"/>
  <c r="AC161" i="79"/>
  <c r="K162" i="79"/>
  <c r="I162" i="79"/>
  <c r="J162" i="79"/>
  <c r="V162" i="79"/>
  <c r="X162" i="79"/>
  <c r="Z162" i="79"/>
  <c r="T162" i="79"/>
  <c r="S162" i="79"/>
  <c r="W162" i="79"/>
  <c r="Y162" i="79"/>
  <c r="AA162" i="79"/>
  <c r="AC162" i="79"/>
  <c r="AC163" i="79"/>
  <c r="K164" i="79"/>
  <c r="I164" i="79"/>
  <c r="J164" i="79"/>
  <c r="V164" i="79"/>
  <c r="X164" i="79"/>
  <c r="Z164" i="79"/>
  <c r="T164" i="79"/>
  <c r="S164" i="79"/>
  <c r="W164" i="79"/>
  <c r="Y164" i="79"/>
  <c r="AA164" i="79"/>
  <c r="AC164" i="79"/>
  <c r="AC165" i="79"/>
  <c r="K166" i="79"/>
  <c r="I166" i="79"/>
  <c r="J166" i="79"/>
  <c r="V166" i="79"/>
  <c r="X166" i="79"/>
  <c r="Z166" i="79"/>
  <c r="T166" i="79"/>
  <c r="S166" i="79"/>
  <c r="W166" i="79"/>
  <c r="Y166" i="79"/>
  <c r="AA166" i="79"/>
  <c r="AC166" i="79"/>
  <c r="AC167" i="79"/>
  <c r="K168" i="79"/>
  <c r="I168" i="79"/>
  <c r="J168" i="79"/>
  <c r="V168" i="79"/>
  <c r="X168" i="79"/>
  <c r="Z168" i="79"/>
  <c r="T168" i="79"/>
  <c r="S168" i="79"/>
  <c r="W168" i="79"/>
  <c r="Y168" i="79"/>
  <c r="AA168" i="79"/>
  <c r="AC168" i="79"/>
  <c r="AC169" i="79"/>
  <c r="K170" i="79"/>
  <c r="I170" i="79"/>
  <c r="J170" i="79"/>
  <c r="V170" i="79"/>
  <c r="X170" i="79"/>
  <c r="Z170" i="79"/>
  <c r="T170" i="79"/>
  <c r="S170" i="79"/>
  <c r="W170" i="79"/>
  <c r="Y170" i="79"/>
  <c r="AA170" i="79"/>
  <c r="AC170" i="79"/>
  <c r="AC179" i="79"/>
  <c r="AD3" i="79"/>
  <c r="AD4" i="79"/>
  <c r="AD5" i="79"/>
  <c r="AD6" i="79"/>
  <c r="AD7" i="79"/>
  <c r="AD8" i="79"/>
  <c r="AD9" i="79"/>
  <c r="AD10" i="79"/>
  <c r="AD11" i="79"/>
  <c r="AD12" i="79"/>
  <c r="AD13" i="79"/>
  <c r="AD14" i="79"/>
  <c r="AD15" i="79"/>
  <c r="AD16" i="79"/>
  <c r="AD17" i="79"/>
  <c r="AD18" i="79"/>
  <c r="AD19" i="79"/>
  <c r="AD20" i="79"/>
  <c r="AD21" i="79"/>
  <c r="AD22" i="79"/>
  <c r="AD23" i="79"/>
  <c r="AD24" i="79"/>
  <c r="AD25" i="79"/>
  <c r="AD26" i="79"/>
  <c r="AD27" i="79"/>
  <c r="AD28" i="79"/>
  <c r="AD29" i="79"/>
  <c r="AD30" i="79"/>
  <c r="AD31" i="79"/>
  <c r="AD32" i="79"/>
  <c r="AD33" i="79"/>
  <c r="AD34" i="79"/>
  <c r="AD35" i="79"/>
  <c r="AD36" i="79"/>
  <c r="AD37" i="79"/>
  <c r="AD38" i="79"/>
  <c r="AD39" i="79"/>
  <c r="AD40" i="79"/>
  <c r="AD41" i="79"/>
  <c r="AD42" i="79"/>
  <c r="AD43" i="79"/>
  <c r="AD44" i="79"/>
  <c r="AD45" i="79"/>
  <c r="AD46" i="79"/>
  <c r="AD47" i="79"/>
  <c r="AD48" i="79"/>
  <c r="AD49" i="79"/>
  <c r="AD50" i="79"/>
  <c r="AD51" i="79"/>
  <c r="AD52" i="79"/>
  <c r="AD53" i="79"/>
  <c r="AD54" i="79"/>
  <c r="AD55" i="79"/>
  <c r="AD56" i="79"/>
  <c r="AD57" i="79"/>
  <c r="AD58" i="79"/>
  <c r="AD59" i="79"/>
  <c r="AD60" i="79"/>
  <c r="AD61" i="79"/>
  <c r="AD62" i="79"/>
  <c r="AD63" i="79"/>
  <c r="AD64" i="79"/>
  <c r="AD65" i="79"/>
  <c r="AD66" i="79"/>
  <c r="AD67" i="79"/>
  <c r="AD68" i="79"/>
  <c r="AD69" i="79"/>
  <c r="AD70" i="79"/>
  <c r="AD71" i="79"/>
  <c r="AD72" i="79"/>
  <c r="AD73" i="79"/>
  <c r="AD74" i="79"/>
  <c r="AD75" i="79"/>
  <c r="AD76" i="79"/>
  <c r="AD77" i="79"/>
  <c r="AD78" i="79"/>
  <c r="AD79" i="79"/>
  <c r="AD80" i="79"/>
  <c r="AD81" i="79"/>
  <c r="AD82" i="79"/>
  <c r="AD83" i="79"/>
  <c r="AD84" i="79"/>
  <c r="AD85" i="79"/>
  <c r="AD86" i="79"/>
  <c r="AD87" i="79"/>
  <c r="AD88" i="79"/>
  <c r="AD89" i="79"/>
  <c r="AD90" i="79"/>
  <c r="AD91" i="79"/>
  <c r="AD92" i="79"/>
  <c r="AD93" i="79"/>
  <c r="AD94" i="79"/>
  <c r="AD95" i="79"/>
  <c r="AD96" i="79"/>
  <c r="AD97" i="79"/>
  <c r="AD98" i="79"/>
  <c r="AD99" i="79"/>
  <c r="AD100" i="79"/>
  <c r="AD101" i="79"/>
  <c r="AD102" i="79"/>
  <c r="AD103" i="79"/>
  <c r="AD104" i="79"/>
  <c r="AD105" i="79"/>
  <c r="AD106" i="79"/>
  <c r="AD107" i="79"/>
  <c r="AD108" i="79"/>
  <c r="AD109" i="79"/>
  <c r="AD110" i="79"/>
  <c r="AD111" i="79"/>
  <c r="AD112" i="79"/>
  <c r="AD113" i="79"/>
  <c r="AD114" i="79"/>
  <c r="AD115" i="79"/>
  <c r="AD116" i="79"/>
  <c r="AD117" i="79"/>
  <c r="AD118" i="79"/>
  <c r="AD119" i="79"/>
  <c r="AD120" i="79"/>
  <c r="AD121" i="79"/>
  <c r="AD122" i="79"/>
  <c r="AD123" i="79"/>
  <c r="AD124" i="79"/>
  <c r="AD125" i="79"/>
  <c r="AD126" i="79"/>
  <c r="AD127" i="79"/>
  <c r="AD128" i="79"/>
  <c r="AD129" i="79"/>
  <c r="AD130" i="79"/>
  <c r="AD131" i="79"/>
  <c r="AD132" i="79"/>
  <c r="AD133" i="79"/>
  <c r="AD134" i="79"/>
  <c r="AD135" i="79"/>
  <c r="AD136" i="79"/>
  <c r="AD137" i="79"/>
  <c r="AD138" i="79"/>
  <c r="AD139" i="79"/>
  <c r="AD140" i="79"/>
  <c r="AD141" i="79"/>
  <c r="AD142" i="79"/>
  <c r="AD143" i="79"/>
  <c r="AD144" i="79"/>
  <c r="AD145" i="79"/>
  <c r="AD146" i="79"/>
  <c r="AD147" i="79"/>
  <c r="AD148" i="79"/>
  <c r="AD149" i="79"/>
  <c r="AD150" i="79"/>
  <c r="AD151" i="79"/>
  <c r="AD152" i="79"/>
  <c r="AD153" i="79"/>
  <c r="AD154" i="79"/>
  <c r="AD155" i="79"/>
  <c r="AD156" i="79"/>
  <c r="AD157" i="79"/>
  <c r="AD158" i="79"/>
  <c r="AD159" i="79"/>
  <c r="AD160" i="79"/>
  <c r="AD161" i="79"/>
  <c r="AD162" i="79"/>
  <c r="AD163" i="79"/>
  <c r="AD164" i="79"/>
  <c r="AD165" i="79"/>
  <c r="AD166" i="79"/>
  <c r="AD167" i="79"/>
  <c r="AD168" i="79"/>
  <c r="AD169" i="79"/>
  <c r="AD170" i="79"/>
  <c r="AD179" i="79"/>
  <c r="AB3" i="79"/>
  <c r="AB4" i="79"/>
  <c r="AB5" i="79"/>
  <c r="AB6" i="79"/>
  <c r="AB7" i="79"/>
  <c r="AB8" i="79"/>
  <c r="AB9" i="79"/>
  <c r="AB10" i="79"/>
  <c r="AB11" i="79"/>
  <c r="AB12" i="79"/>
  <c r="AB13" i="79"/>
  <c r="AB14" i="79"/>
  <c r="AB15" i="79"/>
  <c r="AB16" i="79"/>
  <c r="AB17" i="79"/>
  <c r="AB18" i="79"/>
  <c r="AB19" i="79"/>
  <c r="AB20" i="79"/>
  <c r="AB21" i="79"/>
  <c r="AB22" i="79"/>
  <c r="AB23" i="79"/>
  <c r="AB24" i="79"/>
  <c r="AB25" i="79"/>
  <c r="AB26" i="79"/>
  <c r="AB27" i="79"/>
  <c r="AB28" i="79"/>
  <c r="AB29" i="79"/>
  <c r="AB30" i="79"/>
  <c r="AB31" i="79"/>
  <c r="AB32" i="79"/>
  <c r="AB33" i="79"/>
  <c r="AB34" i="79"/>
  <c r="AB35" i="79"/>
  <c r="AB36" i="79"/>
  <c r="AB37" i="79"/>
  <c r="AB38" i="79"/>
  <c r="AB39" i="79"/>
  <c r="AB40" i="79"/>
  <c r="AB41" i="79"/>
  <c r="AB42" i="79"/>
  <c r="AB43" i="79"/>
  <c r="AB44" i="79"/>
  <c r="AB45" i="79"/>
  <c r="AB46" i="79"/>
  <c r="AB47" i="79"/>
  <c r="AB48" i="79"/>
  <c r="AB49" i="79"/>
  <c r="AB50" i="79"/>
  <c r="AB51" i="79"/>
  <c r="AB52" i="79"/>
  <c r="AB53" i="79"/>
  <c r="AB54" i="79"/>
  <c r="AB55" i="79"/>
  <c r="AB56" i="79"/>
  <c r="AB57" i="79"/>
  <c r="AB58" i="79"/>
  <c r="AB59" i="79"/>
  <c r="AB60" i="79"/>
  <c r="AB61" i="79"/>
  <c r="AB62" i="79"/>
  <c r="AB63" i="79"/>
  <c r="AB64" i="79"/>
  <c r="AB65" i="79"/>
  <c r="AB66" i="79"/>
  <c r="AB67" i="79"/>
  <c r="AB68" i="79"/>
  <c r="AB69" i="79"/>
  <c r="AB70" i="79"/>
  <c r="AB71" i="79"/>
  <c r="AB72" i="79"/>
  <c r="AB73" i="79"/>
  <c r="AB74" i="79"/>
  <c r="AB75" i="79"/>
  <c r="AB76" i="79"/>
  <c r="AB77" i="79"/>
  <c r="AB78" i="79"/>
  <c r="AB79" i="79"/>
  <c r="AB80" i="79"/>
  <c r="AB81" i="79"/>
  <c r="AB82" i="79"/>
  <c r="AB83" i="79"/>
  <c r="AB84" i="79"/>
  <c r="AB85" i="79"/>
  <c r="AB86" i="79"/>
  <c r="AB87" i="79"/>
  <c r="AB88" i="79"/>
  <c r="AB89" i="79"/>
  <c r="AB90" i="79"/>
  <c r="AB91" i="79"/>
  <c r="AB92" i="79"/>
  <c r="AB93" i="79"/>
  <c r="AB94" i="79"/>
  <c r="AB95" i="79"/>
  <c r="AB96" i="79"/>
  <c r="AB97" i="79"/>
  <c r="AB98" i="79"/>
  <c r="AB99" i="79"/>
  <c r="AB100" i="79"/>
  <c r="AB101" i="79"/>
  <c r="AB102" i="79"/>
  <c r="AB103" i="79"/>
  <c r="AB104" i="79"/>
  <c r="AB105" i="79"/>
  <c r="AB106" i="79"/>
  <c r="AB107" i="79"/>
  <c r="AB108" i="79"/>
  <c r="AB109" i="79"/>
  <c r="AB110" i="79"/>
  <c r="AB111" i="79"/>
  <c r="AB112" i="79"/>
  <c r="AB113" i="79"/>
  <c r="AB114" i="79"/>
  <c r="AB115" i="79"/>
  <c r="AB116" i="79"/>
  <c r="AB117" i="79"/>
  <c r="AB118" i="79"/>
  <c r="AB119" i="79"/>
  <c r="AB120" i="79"/>
  <c r="AB121" i="79"/>
  <c r="AB122" i="79"/>
  <c r="AB123" i="79"/>
  <c r="AB124" i="79"/>
  <c r="AB125" i="79"/>
  <c r="AB126" i="79"/>
  <c r="AB127" i="79"/>
  <c r="AB128" i="79"/>
  <c r="AB129" i="79"/>
  <c r="AB130" i="79"/>
  <c r="AB131" i="79"/>
  <c r="AB132" i="79"/>
  <c r="AB133" i="79"/>
  <c r="AB134" i="79"/>
  <c r="AB135" i="79"/>
  <c r="AB136" i="79"/>
  <c r="AB137" i="79"/>
  <c r="AB138" i="79"/>
  <c r="AB139" i="79"/>
  <c r="AB140" i="79"/>
  <c r="AB141" i="79"/>
  <c r="AB142" i="79"/>
  <c r="AB143" i="79"/>
  <c r="AB144" i="79"/>
  <c r="AB145" i="79"/>
  <c r="AB146" i="79"/>
  <c r="AB147" i="79"/>
  <c r="AB148" i="79"/>
  <c r="AB149" i="79"/>
  <c r="AB150" i="79"/>
  <c r="AB151" i="79"/>
  <c r="AB152" i="79"/>
  <c r="AB153" i="79"/>
  <c r="AB154" i="79"/>
  <c r="AB155" i="79"/>
  <c r="AB156" i="79"/>
  <c r="AB157" i="79"/>
  <c r="AB158" i="79"/>
  <c r="AB159" i="79"/>
  <c r="AB160" i="79"/>
  <c r="AB161" i="79"/>
  <c r="AB162" i="79"/>
  <c r="AB163" i="79"/>
  <c r="AB164" i="79"/>
  <c r="AB165" i="79"/>
  <c r="AB166" i="79"/>
  <c r="AB167" i="79"/>
  <c r="AB168" i="79"/>
  <c r="AB169" i="79"/>
  <c r="AB170" i="79"/>
  <c r="AB179" i="79"/>
  <c r="E183" i="79"/>
  <c r="K35" i="79"/>
  <c r="I35" i="79"/>
  <c r="J35" i="79"/>
  <c r="V35" i="79"/>
  <c r="S35" i="79"/>
  <c r="T35" i="79"/>
  <c r="W35" i="79"/>
  <c r="X35" i="79"/>
  <c r="Y35" i="79"/>
  <c r="Z35" i="79"/>
  <c r="AA35" i="79"/>
  <c r="K37" i="79"/>
  <c r="I37" i="79"/>
  <c r="J37" i="79"/>
  <c r="V37" i="79"/>
  <c r="S37" i="79"/>
  <c r="T37" i="79"/>
  <c r="W37" i="79"/>
  <c r="X37" i="79"/>
  <c r="Y37" i="79"/>
  <c r="Z37" i="79"/>
  <c r="AA37" i="79"/>
  <c r="K39" i="79"/>
  <c r="I39" i="79"/>
  <c r="J39" i="79"/>
  <c r="V39" i="79"/>
  <c r="S39" i="79"/>
  <c r="T39" i="79"/>
  <c r="W39" i="79"/>
  <c r="X39" i="79"/>
  <c r="Y39" i="79"/>
  <c r="Z39" i="79"/>
  <c r="AA39" i="79"/>
  <c r="K41" i="79"/>
  <c r="I41" i="79"/>
  <c r="J41" i="79"/>
  <c r="V41" i="79"/>
  <c r="S41" i="79"/>
  <c r="T41" i="79"/>
  <c r="W41" i="79"/>
  <c r="X41" i="79"/>
  <c r="Y41" i="79"/>
  <c r="Z41" i="79"/>
  <c r="AA41" i="79"/>
  <c r="K43" i="79"/>
  <c r="I43" i="79"/>
  <c r="J43" i="79"/>
  <c r="V43" i="79"/>
  <c r="S43" i="79"/>
  <c r="T43" i="79"/>
  <c r="W43" i="79"/>
  <c r="X43" i="79"/>
  <c r="Y43" i="79"/>
  <c r="Z43" i="79"/>
  <c r="AA43" i="79"/>
  <c r="K45" i="79"/>
  <c r="I45" i="79"/>
  <c r="J45" i="79"/>
  <c r="V45" i="79"/>
  <c r="S45" i="79"/>
  <c r="T45" i="79"/>
  <c r="W45" i="79"/>
  <c r="X45" i="79"/>
  <c r="Y45" i="79"/>
  <c r="Z45" i="79"/>
  <c r="AA45" i="79"/>
  <c r="K47" i="79"/>
  <c r="I47" i="79"/>
  <c r="J47" i="79"/>
  <c r="V47" i="79"/>
  <c r="S47" i="79"/>
  <c r="T47" i="79"/>
  <c r="W47" i="79"/>
  <c r="X47" i="79"/>
  <c r="Y47" i="79"/>
  <c r="Z47" i="79"/>
  <c r="AA47" i="79"/>
  <c r="K49" i="79"/>
  <c r="I49" i="79"/>
  <c r="J49" i="79"/>
  <c r="V49" i="79"/>
  <c r="S49" i="79"/>
  <c r="T49" i="79"/>
  <c r="W49" i="79"/>
  <c r="X49" i="79"/>
  <c r="Y49" i="79"/>
  <c r="Z49" i="79"/>
  <c r="AA49" i="79"/>
  <c r="K51" i="79"/>
  <c r="I51" i="79"/>
  <c r="J51" i="79"/>
  <c r="V51" i="79"/>
  <c r="S51" i="79"/>
  <c r="T51" i="79"/>
  <c r="W51" i="79"/>
  <c r="X51" i="79"/>
  <c r="Y51" i="79"/>
  <c r="Z51" i="79"/>
  <c r="AA51" i="79"/>
  <c r="K53" i="79"/>
  <c r="I53" i="79"/>
  <c r="J53" i="79"/>
  <c r="V53" i="79"/>
  <c r="S53" i="79"/>
  <c r="T53" i="79"/>
  <c r="W53" i="79"/>
  <c r="X53" i="79"/>
  <c r="Y53" i="79"/>
  <c r="Z53" i="79"/>
  <c r="AA53" i="79"/>
  <c r="K55" i="79"/>
  <c r="I55" i="79"/>
  <c r="J55" i="79"/>
  <c r="V55" i="79"/>
  <c r="S55" i="79"/>
  <c r="T55" i="79"/>
  <c r="W55" i="79"/>
  <c r="X55" i="79"/>
  <c r="Y55" i="79"/>
  <c r="Z55" i="79"/>
  <c r="AA55" i="79"/>
  <c r="K57" i="79"/>
  <c r="I57" i="79"/>
  <c r="J57" i="79"/>
  <c r="V57" i="79"/>
  <c r="S57" i="79"/>
  <c r="T57" i="79"/>
  <c r="W57" i="79"/>
  <c r="X57" i="79"/>
  <c r="Y57" i="79"/>
  <c r="Z57" i="79"/>
  <c r="AA57" i="79"/>
  <c r="K59" i="79"/>
  <c r="I59" i="79"/>
  <c r="J59" i="79"/>
  <c r="V59" i="79"/>
  <c r="S59" i="79"/>
  <c r="T59" i="79"/>
  <c r="W59" i="79"/>
  <c r="X59" i="79"/>
  <c r="Y59" i="79"/>
  <c r="Z59" i="79"/>
  <c r="AA59" i="79"/>
  <c r="K61" i="79"/>
  <c r="I61" i="79"/>
  <c r="J61" i="79"/>
  <c r="V61" i="79"/>
  <c r="S61" i="79"/>
  <c r="T61" i="79"/>
  <c r="W61" i="79"/>
  <c r="X61" i="79"/>
  <c r="Y61" i="79"/>
  <c r="Z61" i="79"/>
  <c r="AA61" i="79"/>
  <c r="K63" i="79"/>
  <c r="I63" i="79"/>
  <c r="J63" i="79"/>
  <c r="V63" i="79"/>
  <c r="S63" i="79"/>
  <c r="T63" i="79"/>
  <c r="W63" i="79"/>
  <c r="X63" i="79"/>
  <c r="Y63" i="79"/>
  <c r="Z63" i="79"/>
  <c r="AA63" i="79"/>
  <c r="K65" i="79"/>
  <c r="I65" i="79"/>
  <c r="J65" i="79"/>
  <c r="V65" i="79"/>
  <c r="S65" i="79"/>
  <c r="T65" i="79"/>
  <c r="W65" i="79"/>
  <c r="X65" i="79"/>
  <c r="Y65" i="79"/>
  <c r="Z65" i="79"/>
  <c r="AA65" i="79"/>
  <c r="K67" i="79"/>
  <c r="I67" i="79"/>
  <c r="J67" i="79"/>
  <c r="V67" i="79"/>
  <c r="S67" i="79"/>
  <c r="T67" i="79"/>
  <c r="W67" i="79"/>
  <c r="X67" i="79"/>
  <c r="Y67" i="79"/>
  <c r="Z67" i="79"/>
  <c r="AA67" i="79"/>
  <c r="K69" i="79"/>
  <c r="I69" i="79"/>
  <c r="J69" i="79"/>
  <c r="V69" i="79"/>
  <c r="S69" i="79"/>
  <c r="T69" i="79"/>
  <c r="W69" i="79"/>
  <c r="X69" i="79"/>
  <c r="Y69" i="79"/>
  <c r="Z69" i="79"/>
  <c r="AA69" i="79"/>
  <c r="K71" i="79"/>
  <c r="I71" i="79"/>
  <c r="J71" i="79"/>
  <c r="V71" i="79"/>
  <c r="S71" i="79"/>
  <c r="T71" i="79"/>
  <c r="W71" i="79"/>
  <c r="X71" i="79"/>
  <c r="Y71" i="79"/>
  <c r="Z71" i="79"/>
  <c r="AA71" i="79"/>
  <c r="K73" i="79"/>
  <c r="I73" i="79"/>
  <c r="J73" i="79"/>
  <c r="V73" i="79"/>
  <c r="S73" i="79"/>
  <c r="T73" i="79"/>
  <c r="W73" i="79"/>
  <c r="X73" i="79"/>
  <c r="Y73" i="79"/>
  <c r="Z73" i="79"/>
  <c r="AA73" i="79"/>
  <c r="K75" i="79"/>
  <c r="I75" i="79"/>
  <c r="J75" i="79"/>
  <c r="V75" i="79"/>
  <c r="S75" i="79"/>
  <c r="T75" i="79"/>
  <c r="W75" i="79"/>
  <c r="X75" i="79"/>
  <c r="Y75" i="79"/>
  <c r="Z75" i="79"/>
  <c r="AA75" i="79"/>
  <c r="K77" i="79"/>
  <c r="I77" i="79"/>
  <c r="J77" i="79"/>
  <c r="V77" i="79"/>
  <c r="S77" i="79"/>
  <c r="T77" i="79"/>
  <c r="W77" i="79"/>
  <c r="X77" i="79"/>
  <c r="Y77" i="79"/>
  <c r="Z77" i="79"/>
  <c r="AA77" i="79"/>
  <c r="K79" i="79"/>
  <c r="I79" i="79"/>
  <c r="J79" i="79"/>
  <c r="V79" i="79"/>
  <c r="S79" i="79"/>
  <c r="T79" i="79"/>
  <c r="W79" i="79"/>
  <c r="X79" i="79"/>
  <c r="Y79" i="79"/>
  <c r="Z79" i="79"/>
  <c r="AA79" i="79"/>
  <c r="K81" i="79"/>
  <c r="I81" i="79"/>
  <c r="J81" i="79"/>
  <c r="V81" i="79"/>
  <c r="S81" i="79"/>
  <c r="T81" i="79"/>
  <c r="W81" i="79"/>
  <c r="X81" i="79"/>
  <c r="Y81" i="79"/>
  <c r="Z81" i="79"/>
  <c r="AA81" i="79"/>
  <c r="K83" i="79"/>
  <c r="I83" i="79"/>
  <c r="J83" i="79"/>
  <c r="V83" i="79"/>
  <c r="S83" i="79"/>
  <c r="T83" i="79"/>
  <c r="W83" i="79"/>
  <c r="X83" i="79"/>
  <c r="Y83" i="79"/>
  <c r="Z83" i="79"/>
  <c r="AA83" i="79"/>
  <c r="K85" i="79"/>
  <c r="I85" i="79"/>
  <c r="J85" i="79"/>
  <c r="V85" i="79"/>
  <c r="S85" i="79"/>
  <c r="T85" i="79"/>
  <c r="W85" i="79"/>
  <c r="X85" i="79"/>
  <c r="Y85" i="79"/>
  <c r="Z85" i="79"/>
  <c r="AA85" i="79"/>
  <c r="K87" i="79"/>
  <c r="I87" i="79"/>
  <c r="J87" i="79"/>
  <c r="V87" i="79"/>
  <c r="S87" i="79"/>
  <c r="T87" i="79"/>
  <c r="W87" i="79"/>
  <c r="X87" i="79"/>
  <c r="Y87" i="79"/>
  <c r="Z87" i="79"/>
  <c r="AA87" i="79"/>
  <c r="K89" i="79"/>
  <c r="I89" i="79"/>
  <c r="J89" i="79"/>
  <c r="V89" i="79"/>
  <c r="S89" i="79"/>
  <c r="T89" i="79"/>
  <c r="W89" i="79"/>
  <c r="X89" i="79"/>
  <c r="Y89" i="79"/>
  <c r="Z89" i="79"/>
  <c r="AA89" i="79"/>
  <c r="K91" i="79"/>
  <c r="I91" i="79"/>
  <c r="J91" i="79"/>
  <c r="V91" i="79"/>
  <c r="S91" i="79"/>
  <c r="T91" i="79"/>
  <c r="W91" i="79"/>
  <c r="X91" i="79"/>
  <c r="Y91" i="79"/>
  <c r="Z91" i="79"/>
  <c r="AA91" i="79"/>
  <c r="K93" i="79"/>
  <c r="I93" i="79"/>
  <c r="J93" i="79"/>
  <c r="V93" i="79"/>
  <c r="S93" i="79"/>
  <c r="T93" i="79"/>
  <c r="W93" i="79"/>
  <c r="X93" i="79"/>
  <c r="Y93" i="79"/>
  <c r="Z93" i="79"/>
  <c r="AA93" i="79"/>
  <c r="K95" i="79"/>
  <c r="I95" i="79"/>
  <c r="J95" i="79"/>
  <c r="V95" i="79"/>
  <c r="S95" i="79"/>
  <c r="T95" i="79"/>
  <c r="W95" i="79"/>
  <c r="X95" i="79"/>
  <c r="Y95" i="79"/>
  <c r="Z95" i="79"/>
  <c r="AA95" i="79"/>
  <c r="K97" i="79"/>
  <c r="I97" i="79"/>
  <c r="J97" i="79"/>
  <c r="V97" i="79"/>
  <c r="S97" i="79"/>
  <c r="T97" i="79"/>
  <c r="W97" i="79"/>
  <c r="X97" i="79"/>
  <c r="Y97" i="79"/>
  <c r="Z97" i="79"/>
  <c r="AA97" i="79"/>
  <c r="K99" i="79"/>
  <c r="I99" i="79"/>
  <c r="J99" i="79"/>
  <c r="V99" i="79"/>
  <c r="S99" i="79"/>
  <c r="T99" i="79"/>
  <c r="W99" i="79"/>
  <c r="X99" i="79"/>
  <c r="Y99" i="79"/>
  <c r="Z99" i="79"/>
  <c r="AA99" i="79"/>
  <c r="K101" i="79"/>
  <c r="I101" i="79"/>
  <c r="J101" i="79"/>
  <c r="V101" i="79"/>
  <c r="S101" i="79"/>
  <c r="T101" i="79"/>
  <c r="W101" i="79"/>
  <c r="X101" i="79"/>
  <c r="Y101" i="79"/>
  <c r="Z101" i="79"/>
  <c r="AA101" i="79"/>
  <c r="K103" i="79"/>
  <c r="I103" i="79"/>
  <c r="J103" i="79"/>
  <c r="V103" i="79"/>
  <c r="S103" i="79"/>
  <c r="T103" i="79"/>
  <c r="W103" i="79"/>
  <c r="X103" i="79"/>
  <c r="Y103" i="79"/>
  <c r="Z103" i="79"/>
  <c r="AA103" i="79"/>
  <c r="K105" i="79"/>
  <c r="I105" i="79"/>
  <c r="J105" i="79"/>
  <c r="V105" i="79"/>
  <c r="S105" i="79"/>
  <c r="T105" i="79"/>
  <c r="W105" i="79"/>
  <c r="X105" i="79"/>
  <c r="Y105" i="79"/>
  <c r="Z105" i="79"/>
  <c r="AA105" i="79"/>
  <c r="K107" i="79"/>
  <c r="I107" i="79"/>
  <c r="J107" i="79"/>
  <c r="V107" i="79"/>
  <c r="S107" i="79"/>
  <c r="T107" i="79"/>
  <c r="W107" i="79"/>
  <c r="X107" i="79"/>
  <c r="Y107" i="79"/>
  <c r="Z107" i="79"/>
  <c r="AA107" i="79"/>
  <c r="K109" i="79"/>
  <c r="I109" i="79"/>
  <c r="J109" i="79"/>
  <c r="V109" i="79"/>
  <c r="S109" i="79"/>
  <c r="T109" i="79"/>
  <c r="W109" i="79"/>
  <c r="X109" i="79"/>
  <c r="Y109" i="79"/>
  <c r="Z109" i="79"/>
  <c r="AA109" i="79"/>
  <c r="K111" i="79"/>
  <c r="I111" i="79"/>
  <c r="J111" i="79"/>
  <c r="V111" i="79"/>
  <c r="S111" i="79"/>
  <c r="T111" i="79"/>
  <c r="W111" i="79"/>
  <c r="X111" i="79"/>
  <c r="Y111" i="79"/>
  <c r="Z111" i="79"/>
  <c r="AA111" i="79"/>
  <c r="K113" i="79"/>
  <c r="I113" i="79"/>
  <c r="J113" i="79"/>
  <c r="V113" i="79"/>
  <c r="S113" i="79"/>
  <c r="T113" i="79"/>
  <c r="W113" i="79"/>
  <c r="X113" i="79"/>
  <c r="Y113" i="79"/>
  <c r="Z113" i="79"/>
  <c r="AA113" i="79"/>
  <c r="K115" i="79"/>
  <c r="I115" i="79"/>
  <c r="J115" i="79"/>
  <c r="V115" i="79"/>
  <c r="S115" i="79"/>
  <c r="T115" i="79"/>
  <c r="W115" i="79"/>
  <c r="X115" i="79"/>
  <c r="Y115" i="79"/>
  <c r="Z115" i="79"/>
  <c r="AA115" i="79"/>
  <c r="K117" i="79"/>
  <c r="I117" i="79"/>
  <c r="J117" i="79"/>
  <c r="V117" i="79"/>
  <c r="S117" i="79"/>
  <c r="T117" i="79"/>
  <c r="W117" i="79"/>
  <c r="X117" i="79"/>
  <c r="Y117" i="79"/>
  <c r="Z117" i="79"/>
  <c r="AA117" i="79"/>
  <c r="K119" i="79"/>
  <c r="I119" i="79"/>
  <c r="J119" i="79"/>
  <c r="V119" i="79"/>
  <c r="S119" i="79"/>
  <c r="T119" i="79"/>
  <c r="W119" i="79"/>
  <c r="X119" i="79"/>
  <c r="Y119" i="79"/>
  <c r="Z119" i="79"/>
  <c r="AA119" i="79"/>
  <c r="K121" i="79"/>
  <c r="I121" i="79"/>
  <c r="J121" i="79"/>
  <c r="V121" i="79"/>
  <c r="S121" i="79"/>
  <c r="T121" i="79"/>
  <c r="W121" i="79"/>
  <c r="X121" i="79"/>
  <c r="Y121" i="79"/>
  <c r="Z121" i="79"/>
  <c r="AA121" i="79"/>
  <c r="K123" i="79"/>
  <c r="I123" i="79"/>
  <c r="J123" i="79"/>
  <c r="V123" i="79"/>
  <c r="S123" i="79"/>
  <c r="T123" i="79"/>
  <c r="W123" i="79"/>
  <c r="X123" i="79"/>
  <c r="Y123" i="79"/>
  <c r="Z123" i="79"/>
  <c r="AA123" i="79"/>
  <c r="K125" i="79"/>
  <c r="I125" i="79"/>
  <c r="J125" i="79"/>
  <c r="V125" i="79"/>
  <c r="S125" i="79"/>
  <c r="T125" i="79"/>
  <c r="W125" i="79"/>
  <c r="X125" i="79"/>
  <c r="Y125" i="79"/>
  <c r="Z125" i="79"/>
  <c r="AA125" i="79"/>
  <c r="K127" i="79"/>
  <c r="I127" i="79"/>
  <c r="J127" i="79"/>
  <c r="V127" i="79"/>
  <c r="S127" i="79"/>
  <c r="T127" i="79"/>
  <c r="W127" i="79"/>
  <c r="X127" i="79"/>
  <c r="Y127" i="79"/>
  <c r="Z127" i="79"/>
  <c r="AA127" i="79"/>
  <c r="K129" i="79"/>
  <c r="I129" i="79"/>
  <c r="J129" i="79"/>
  <c r="V129" i="79"/>
  <c r="S129" i="79"/>
  <c r="T129" i="79"/>
  <c r="W129" i="79"/>
  <c r="X129" i="79"/>
  <c r="Y129" i="79"/>
  <c r="Z129" i="79"/>
  <c r="AA129" i="79"/>
  <c r="K131" i="79"/>
  <c r="I131" i="79"/>
  <c r="J131" i="79"/>
  <c r="V131" i="79"/>
  <c r="S131" i="79"/>
  <c r="T131" i="79"/>
  <c r="W131" i="79"/>
  <c r="X131" i="79"/>
  <c r="Y131" i="79"/>
  <c r="Z131" i="79"/>
  <c r="AA131" i="79"/>
  <c r="K133" i="79"/>
  <c r="I133" i="79"/>
  <c r="J133" i="79"/>
  <c r="V133" i="79"/>
  <c r="S133" i="79"/>
  <c r="T133" i="79"/>
  <c r="W133" i="79"/>
  <c r="X133" i="79"/>
  <c r="Y133" i="79"/>
  <c r="Z133" i="79"/>
  <c r="AA133" i="79"/>
  <c r="K135" i="79"/>
  <c r="I135" i="79"/>
  <c r="J135" i="79"/>
  <c r="V135" i="79"/>
  <c r="S135" i="79"/>
  <c r="T135" i="79"/>
  <c r="W135" i="79"/>
  <c r="X135" i="79"/>
  <c r="Y135" i="79"/>
  <c r="Z135" i="79"/>
  <c r="AA135" i="79"/>
  <c r="K137" i="79"/>
  <c r="I137" i="79"/>
  <c r="J137" i="79"/>
  <c r="V137" i="79"/>
  <c r="S137" i="79"/>
  <c r="T137" i="79"/>
  <c r="W137" i="79"/>
  <c r="X137" i="79"/>
  <c r="Y137" i="79"/>
  <c r="Z137" i="79"/>
  <c r="AA137" i="79"/>
  <c r="K139" i="79"/>
  <c r="I139" i="79"/>
  <c r="J139" i="79"/>
  <c r="V139" i="79"/>
  <c r="S139" i="79"/>
  <c r="T139" i="79"/>
  <c r="W139" i="79"/>
  <c r="X139" i="79"/>
  <c r="Y139" i="79"/>
  <c r="Z139" i="79"/>
  <c r="AA139" i="79"/>
  <c r="K141" i="79"/>
  <c r="I141" i="79"/>
  <c r="J141" i="79"/>
  <c r="V141" i="79"/>
  <c r="S141" i="79"/>
  <c r="T141" i="79"/>
  <c r="W141" i="79"/>
  <c r="X141" i="79"/>
  <c r="Y141" i="79"/>
  <c r="Z141" i="79"/>
  <c r="AA141" i="79"/>
  <c r="K143" i="79"/>
  <c r="I143" i="79"/>
  <c r="J143" i="79"/>
  <c r="V143" i="79"/>
  <c r="S143" i="79"/>
  <c r="T143" i="79"/>
  <c r="W143" i="79"/>
  <c r="X143" i="79"/>
  <c r="Y143" i="79"/>
  <c r="Z143" i="79"/>
  <c r="AA143" i="79"/>
  <c r="K145" i="79"/>
  <c r="I145" i="79"/>
  <c r="J145" i="79"/>
  <c r="V145" i="79"/>
  <c r="S145" i="79"/>
  <c r="T145" i="79"/>
  <c r="W145" i="79"/>
  <c r="X145" i="79"/>
  <c r="Y145" i="79"/>
  <c r="Z145" i="79"/>
  <c r="AA145" i="79"/>
  <c r="K147" i="79"/>
  <c r="I147" i="79"/>
  <c r="J147" i="79"/>
  <c r="V147" i="79"/>
  <c r="S147" i="79"/>
  <c r="T147" i="79"/>
  <c r="W147" i="79"/>
  <c r="X147" i="79"/>
  <c r="Y147" i="79"/>
  <c r="Z147" i="79"/>
  <c r="AA147" i="79"/>
  <c r="K149" i="79"/>
  <c r="I149" i="79"/>
  <c r="J149" i="79"/>
  <c r="V149" i="79"/>
  <c r="S149" i="79"/>
  <c r="T149" i="79"/>
  <c r="W149" i="79"/>
  <c r="X149" i="79"/>
  <c r="Y149" i="79"/>
  <c r="Z149" i="79"/>
  <c r="AA149" i="79"/>
  <c r="K151" i="79"/>
  <c r="I151" i="79"/>
  <c r="J151" i="79"/>
  <c r="V151" i="79"/>
  <c r="S151" i="79"/>
  <c r="T151" i="79"/>
  <c r="W151" i="79"/>
  <c r="X151" i="79"/>
  <c r="Y151" i="79"/>
  <c r="Z151" i="79"/>
  <c r="AA151" i="79"/>
  <c r="K153" i="79"/>
  <c r="I153" i="79"/>
  <c r="J153" i="79"/>
  <c r="V153" i="79"/>
  <c r="S153" i="79"/>
  <c r="T153" i="79"/>
  <c r="W153" i="79"/>
  <c r="X153" i="79"/>
  <c r="Y153" i="79"/>
  <c r="Z153" i="79"/>
  <c r="AA153" i="79"/>
  <c r="K155" i="79"/>
  <c r="I155" i="79"/>
  <c r="J155" i="79"/>
  <c r="V155" i="79"/>
  <c r="S155" i="79"/>
  <c r="T155" i="79"/>
  <c r="W155" i="79"/>
  <c r="X155" i="79"/>
  <c r="Y155" i="79"/>
  <c r="Z155" i="79"/>
  <c r="AA155" i="79"/>
  <c r="K157" i="79"/>
  <c r="I157" i="79"/>
  <c r="J157" i="79"/>
  <c r="V157" i="79"/>
  <c r="S157" i="79"/>
  <c r="T157" i="79"/>
  <c r="W157" i="79"/>
  <c r="X157" i="79"/>
  <c r="Y157" i="79"/>
  <c r="Z157" i="79"/>
  <c r="AA157" i="79"/>
  <c r="K159" i="79"/>
  <c r="I159" i="79"/>
  <c r="J159" i="79"/>
  <c r="V159" i="79"/>
  <c r="S159" i="79"/>
  <c r="T159" i="79"/>
  <c r="W159" i="79"/>
  <c r="X159" i="79"/>
  <c r="Y159" i="79"/>
  <c r="Z159" i="79"/>
  <c r="AA159" i="79"/>
  <c r="K161" i="79"/>
  <c r="I161" i="79"/>
  <c r="J161" i="79"/>
  <c r="V161" i="79"/>
  <c r="S161" i="79"/>
  <c r="T161" i="79"/>
  <c r="W161" i="79"/>
  <c r="X161" i="79"/>
  <c r="Y161" i="79"/>
  <c r="Z161" i="79"/>
  <c r="AA161" i="79"/>
  <c r="K163" i="79"/>
  <c r="I163" i="79"/>
  <c r="J163" i="79"/>
  <c r="V163" i="79"/>
  <c r="S163" i="79"/>
  <c r="T163" i="79"/>
  <c r="W163" i="79"/>
  <c r="X163" i="79"/>
  <c r="Y163" i="79"/>
  <c r="Z163" i="79"/>
  <c r="AA163" i="79"/>
  <c r="K165" i="79"/>
  <c r="I165" i="79"/>
  <c r="J165" i="79"/>
  <c r="V165" i="79"/>
  <c r="S165" i="79"/>
  <c r="T165" i="79"/>
  <c r="W165" i="79"/>
  <c r="X165" i="79"/>
  <c r="Y165" i="79"/>
  <c r="Z165" i="79"/>
  <c r="AA165" i="79"/>
  <c r="K167" i="79"/>
  <c r="I167" i="79"/>
  <c r="J167" i="79"/>
  <c r="V167" i="79"/>
  <c r="S167" i="79"/>
  <c r="T167" i="79"/>
  <c r="W167" i="79"/>
  <c r="X167" i="79"/>
  <c r="Y167" i="79"/>
  <c r="Z167" i="79"/>
  <c r="AA167" i="79"/>
  <c r="K169" i="79"/>
  <c r="I169" i="79"/>
  <c r="J169" i="79"/>
  <c r="V169" i="79"/>
  <c r="S169" i="79"/>
  <c r="T169" i="79"/>
  <c r="W169" i="79"/>
  <c r="X169" i="79"/>
  <c r="Y169" i="79"/>
  <c r="Z169" i="79"/>
  <c r="AA169" i="79"/>
  <c r="L35" i="79"/>
  <c r="M35" i="79"/>
  <c r="N35" i="79"/>
  <c r="L36" i="79"/>
  <c r="M36" i="79"/>
  <c r="N36" i="79"/>
  <c r="L37" i="79"/>
  <c r="M37" i="79"/>
  <c r="N37" i="79"/>
  <c r="L38" i="79"/>
  <c r="M38" i="79"/>
  <c r="N38" i="79"/>
  <c r="L39" i="79"/>
  <c r="M39" i="79"/>
  <c r="N39" i="79"/>
  <c r="L40" i="79"/>
  <c r="M40" i="79"/>
  <c r="N40" i="79"/>
  <c r="L41" i="79"/>
  <c r="M41" i="79"/>
  <c r="N41" i="79"/>
  <c r="L42" i="79"/>
  <c r="M42" i="79"/>
  <c r="N42" i="79"/>
  <c r="L43" i="79"/>
  <c r="M43" i="79"/>
  <c r="N43" i="79"/>
  <c r="L44" i="79"/>
  <c r="M44" i="79"/>
  <c r="N44" i="79"/>
  <c r="L45" i="79"/>
  <c r="M45" i="79"/>
  <c r="N45" i="79"/>
  <c r="L46" i="79"/>
  <c r="M46" i="79"/>
  <c r="N46" i="79"/>
  <c r="L47" i="79"/>
  <c r="M47" i="79"/>
  <c r="N47" i="79"/>
  <c r="L48" i="79"/>
  <c r="M48" i="79"/>
  <c r="N48" i="79"/>
  <c r="L49" i="79"/>
  <c r="M49" i="79"/>
  <c r="N49" i="79"/>
  <c r="L50" i="79"/>
  <c r="M50" i="79"/>
  <c r="N50" i="79"/>
  <c r="L51" i="79"/>
  <c r="M51" i="79"/>
  <c r="N51" i="79"/>
  <c r="L52" i="79"/>
  <c r="M52" i="79"/>
  <c r="N52" i="79"/>
  <c r="L53" i="79"/>
  <c r="M53" i="79"/>
  <c r="N53" i="79"/>
  <c r="L54" i="79"/>
  <c r="M54" i="79"/>
  <c r="N54" i="79"/>
  <c r="L55" i="79"/>
  <c r="M55" i="79"/>
  <c r="N55" i="79"/>
  <c r="L56" i="79"/>
  <c r="M56" i="79"/>
  <c r="N56" i="79"/>
  <c r="L57" i="79"/>
  <c r="M57" i="79"/>
  <c r="N57" i="79"/>
  <c r="L58" i="79"/>
  <c r="M58" i="79"/>
  <c r="N58" i="79"/>
  <c r="L59" i="79"/>
  <c r="M59" i="79"/>
  <c r="N59" i="79"/>
  <c r="L60" i="79"/>
  <c r="M60" i="79"/>
  <c r="N60" i="79"/>
  <c r="L61" i="79"/>
  <c r="M61" i="79"/>
  <c r="N61" i="79"/>
  <c r="L62" i="79"/>
  <c r="M62" i="79"/>
  <c r="N62" i="79"/>
  <c r="L63" i="79"/>
  <c r="M63" i="79"/>
  <c r="N63" i="79"/>
  <c r="L64" i="79"/>
  <c r="M64" i="79"/>
  <c r="N64" i="79"/>
  <c r="L65" i="79"/>
  <c r="M65" i="79"/>
  <c r="N65" i="79"/>
  <c r="L66" i="79"/>
  <c r="M66" i="79"/>
  <c r="N66" i="79"/>
  <c r="L67" i="79"/>
  <c r="M67" i="79"/>
  <c r="N67" i="79"/>
  <c r="L68" i="79"/>
  <c r="M68" i="79"/>
  <c r="N68" i="79"/>
  <c r="L69" i="79"/>
  <c r="M69" i="79"/>
  <c r="N69" i="79"/>
  <c r="L70" i="79"/>
  <c r="M70" i="79"/>
  <c r="N70" i="79"/>
  <c r="L71" i="79"/>
  <c r="M71" i="79"/>
  <c r="N71" i="79"/>
  <c r="L72" i="79"/>
  <c r="M72" i="79"/>
  <c r="N72" i="79"/>
  <c r="L73" i="79"/>
  <c r="M73" i="79"/>
  <c r="N73" i="79"/>
  <c r="L74" i="79"/>
  <c r="M74" i="79"/>
  <c r="N74" i="79"/>
  <c r="L75" i="79"/>
  <c r="M75" i="79"/>
  <c r="N75" i="79"/>
  <c r="L76" i="79"/>
  <c r="M76" i="79"/>
  <c r="N76" i="79"/>
  <c r="L77" i="79"/>
  <c r="M77" i="79"/>
  <c r="N77" i="79"/>
  <c r="L78" i="79"/>
  <c r="M78" i="79"/>
  <c r="N78" i="79"/>
  <c r="L79" i="79"/>
  <c r="M79" i="79"/>
  <c r="N79" i="79"/>
  <c r="L80" i="79"/>
  <c r="M80" i="79"/>
  <c r="N80" i="79"/>
  <c r="L81" i="79"/>
  <c r="M81" i="79"/>
  <c r="N81" i="79"/>
  <c r="L82" i="79"/>
  <c r="M82" i="79"/>
  <c r="N82" i="79"/>
  <c r="L83" i="79"/>
  <c r="M83" i="79"/>
  <c r="N83" i="79"/>
  <c r="L84" i="79"/>
  <c r="M84" i="79"/>
  <c r="N84" i="79"/>
  <c r="L85" i="79"/>
  <c r="M85" i="79"/>
  <c r="N85" i="79"/>
  <c r="L86" i="79"/>
  <c r="M86" i="79"/>
  <c r="N86" i="79"/>
  <c r="L87" i="79"/>
  <c r="M87" i="79"/>
  <c r="N87" i="79"/>
  <c r="L88" i="79"/>
  <c r="M88" i="79"/>
  <c r="N88" i="79"/>
  <c r="L89" i="79"/>
  <c r="M89" i="79"/>
  <c r="N89" i="79"/>
  <c r="L90" i="79"/>
  <c r="M90" i="79"/>
  <c r="N90" i="79"/>
  <c r="L91" i="79"/>
  <c r="M91" i="79"/>
  <c r="N91" i="79"/>
  <c r="L92" i="79"/>
  <c r="M92" i="79"/>
  <c r="N92" i="79"/>
  <c r="L93" i="79"/>
  <c r="M93" i="79"/>
  <c r="N93" i="79"/>
  <c r="L94" i="79"/>
  <c r="M94" i="79"/>
  <c r="N94" i="79"/>
  <c r="L95" i="79"/>
  <c r="M95" i="79"/>
  <c r="N95" i="79"/>
  <c r="L96" i="79"/>
  <c r="M96" i="79"/>
  <c r="N96" i="79"/>
  <c r="L97" i="79"/>
  <c r="M97" i="79"/>
  <c r="N97" i="79"/>
  <c r="L98" i="79"/>
  <c r="M98" i="79"/>
  <c r="N98" i="79"/>
  <c r="L99" i="79"/>
  <c r="M99" i="79"/>
  <c r="N99" i="79"/>
  <c r="L100" i="79"/>
  <c r="M100" i="79"/>
  <c r="N100" i="79"/>
  <c r="L101" i="79"/>
  <c r="M101" i="79"/>
  <c r="N101" i="79"/>
  <c r="L102" i="79"/>
  <c r="M102" i="79"/>
  <c r="N102" i="79"/>
  <c r="L103" i="79"/>
  <c r="M103" i="79"/>
  <c r="N103" i="79"/>
  <c r="L104" i="79"/>
  <c r="M104" i="79"/>
  <c r="N104" i="79"/>
  <c r="L105" i="79"/>
  <c r="M105" i="79"/>
  <c r="N105" i="79"/>
  <c r="L106" i="79"/>
  <c r="M106" i="79"/>
  <c r="N106" i="79"/>
  <c r="L107" i="79"/>
  <c r="M107" i="79"/>
  <c r="N107" i="79"/>
  <c r="L108" i="79"/>
  <c r="M108" i="79"/>
  <c r="N108" i="79"/>
  <c r="L109" i="79"/>
  <c r="M109" i="79"/>
  <c r="N109" i="79"/>
  <c r="L110" i="79"/>
  <c r="M110" i="79"/>
  <c r="N110" i="79"/>
  <c r="L111" i="79"/>
  <c r="M111" i="79"/>
  <c r="N111" i="79"/>
  <c r="L112" i="79"/>
  <c r="M112" i="79"/>
  <c r="N112" i="79"/>
  <c r="L113" i="79"/>
  <c r="M113" i="79"/>
  <c r="N113" i="79"/>
  <c r="L114" i="79"/>
  <c r="M114" i="79"/>
  <c r="N114" i="79"/>
  <c r="L115" i="79"/>
  <c r="M115" i="79"/>
  <c r="N115" i="79"/>
  <c r="L116" i="79"/>
  <c r="M116" i="79"/>
  <c r="N116" i="79"/>
  <c r="L117" i="79"/>
  <c r="M117" i="79"/>
  <c r="N117" i="79"/>
  <c r="L118" i="79"/>
  <c r="M118" i="79"/>
  <c r="N118" i="79"/>
  <c r="L119" i="79"/>
  <c r="M119" i="79"/>
  <c r="N119" i="79"/>
  <c r="L120" i="79"/>
  <c r="M120" i="79"/>
  <c r="N120" i="79"/>
  <c r="L121" i="79"/>
  <c r="M121" i="79"/>
  <c r="N121" i="79"/>
  <c r="L122" i="79"/>
  <c r="M122" i="79"/>
  <c r="N122" i="79"/>
  <c r="L123" i="79"/>
  <c r="M123" i="79"/>
  <c r="N123" i="79"/>
  <c r="L124" i="79"/>
  <c r="M124" i="79"/>
  <c r="N124" i="79"/>
  <c r="L125" i="79"/>
  <c r="M125" i="79"/>
  <c r="N125" i="79"/>
  <c r="L126" i="79"/>
  <c r="M126" i="79"/>
  <c r="N126" i="79"/>
  <c r="L127" i="79"/>
  <c r="M127" i="79"/>
  <c r="N127" i="79"/>
  <c r="L128" i="79"/>
  <c r="M128" i="79"/>
  <c r="N128" i="79"/>
  <c r="L129" i="79"/>
  <c r="M129" i="79"/>
  <c r="N129" i="79"/>
  <c r="L130" i="79"/>
  <c r="M130" i="79"/>
  <c r="N130" i="79"/>
  <c r="L131" i="79"/>
  <c r="M131" i="79"/>
  <c r="N131" i="79"/>
  <c r="L132" i="79"/>
  <c r="M132" i="79"/>
  <c r="N132" i="79"/>
  <c r="L133" i="79"/>
  <c r="M133" i="79"/>
  <c r="N133" i="79"/>
  <c r="L134" i="79"/>
  <c r="M134" i="79"/>
  <c r="N134" i="79"/>
  <c r="L135" i="79"/>
  <c r="M135" i="79"/>
  <c r="N135" i="79"/>
  <c r="L136" i="79"/>
  <c r="M136" i="79"/>
  <c r="N136" i="79"/>
  <c r="L137" i="79"/>
  <c r="M137" i="79"/>
  <c r="N137" i="79"/>
  <c r="L138" i="79"/>
  <c r="M138" i="79"/>
  <c r="N138" i="79"/>
  <c r="L139" i="79"/>
  <c r="M139" i="79"/>
  <c r="N139" i="79"/>
  <c r="L140" i="79"/>
  <c r="M140" i="79"/>
  <c r="N140" i="79"/>
  <c r="L141" i="79"/>
  <c r="M141" i="79"/>
  <c r="N141" i="79"/>
  <c r="L142" i="79"/>
  <c r="M142" i="79"/>
  <c r="N142" i="79"/>
  <c r="L143" i="79"/>
  <c r="M143" i="79"/>
  <c r="N143" i="79"/>
  <c r="L144" i="79"/>
  <c r="M144" i="79"/>
  <c r="N144" i="79"/>
  <c r="L145" i="79"/>
  <c r="M145" i="79"/>
  <c r="N145" i="79"/>
  <c r="L146" i="79"/>
  <c r="M146" i="79"/>
  <c r="N146" i="79"/>
  <c r="L147" i="79"/>
  <c r="M147" i="79"/>
  <c r="N147" i="79"/>
  <c r="L148" i="79"/>
  <c r="M148" i="79"/>
  <c r="N148" i="79"/>
  <c r="L149" i="79"/>
  <c r="M149" i="79"/>
  <c r="N149" i="79"/>
  <c r="L150" i="79"/>
  <c r="M150" i="79"/>
  <c r="N150" i="79"/>
  <c r="L151" i="79"/>
  <c r="M151" i="79"/>
  <c r="N151" i="79"/>
  <c r="L152" i="79"/>
  <c r="M152" i="79"/>
  <c r="N152" i="79"/>
  <c r="L153" i="79"/>
  <c r="M153" i="79"/>
  <c r="N153" i="79"/>
  <c r="L154" i="79"/>
  <c r="M154" i="79"/>
  <c r="N154" i="79"/>
  <c r="L155" i="79"/>
  <c r="M155" i="79"/>
  <c r="N155" i="79"/>
  <c r="L156" i="79"/>
  <c r="M156" i="79"/>
  <c r="N156" i="79"/>
  <c r="L157" i="79"/>
  <c r="M157" i="79"/>
  <c r="N157" i="79"/>
  <c r="L158" i="79"/>
  <c r="M158" i="79"/>
  <c r="N158" i="79"/>
  <c r="L159" i="79"/>
  <c r="M159" i="79"/>
  <c r="N159" i="79"/>
  <c r="L160" i="79"/>
  <c r="M160" i="79"/>
  <c r="N160" i="79"/>
  <c r="L161" i="79"/>
  <c r="M161" i="79"/>
  <c r="N161" i="79"/>
  <c r="L162" i="79"/>
  <c r="M162" i="79"/>
  <c r="N162" i="79"/>
  <c r="L163" i="79"/>
  <c r="M163" i="79"/>
  <c r="N163" i="79"/>
  <c r="L164" i="79"/>
  <c r="M164" i="79"/>
  <c r="N164" i="79"/>
  <c r="L165" i="79"/>
  <c r="M165" i="79"/>
  <c r="N165" i="79"/>
  <c r="L166" i="79"/>
  <c r="M166" i="79"/>
  <c r="N166" i="79"/>
  <c r="L167" i="79"/>
  <c r="M167" i="79"/>
  <c r="N167" i="79"/>
  <c r="L168" i="79"/>
  <c r="M168" i="79"/>
  <c r="N168" i="79"/>
  <c r="L169" i="79"/>
  <c r="M169" i="79"/>
  <c r="N169" i="79"/>
  <c r="L170" i="79"/>
  <c r="M170" i="79"/>
  <c r="N170" i="79"/>
  <c r="O22" i="41"/>
  <c r="P22" i="41"/>
  <c r="Q22" i="41"/>
  <c r="O20" i="41"/>
  <c r="P20" i="41"/>
  <c r="Q20" i="41"/>
  <c r="O3" i="41"/>
  <c r="P3" i="41"/>
  <c r="Q3" i="41"/>
  <c r="O4" i="41"/>
  <c r="P4" i="41"/>
  <c r="Q4" i="41"/>
  <c r="O5" i="41"/>
  <c r="P5" i="41"/>
  <c r="Q5" i="41"/>
  <c r="O6" i="41"/>
  <c r="P6" i="41"/>
  <c r="Q6" i="41"/>
  <c r="O7" i="41"/>
  <c r="P7" i="41"/>
  <c r="Q7" i="41"/>
  <c r="O8" i="41"/>
  <c r="P8" i="41"/>
  <c r="Q8" i="41"/>
  <c r="O9" i="41"/>
  <c r="P9" i="41"/>
  <c r="Q9" i="41"/>
  <c r="O10" i="41"/>
  <c r="P10" i="41"/>
  <c r="Q10" i="41"/>
  <c r="O11" i="41"/>
  <c r="P11" i="41"/>
  <c r="Q11" i="41"/>
  <c r="O12" i="41"/>
  <c r="P12" i="41"/>
  <c r="Q12" i="41"/>
  <c r="O13" i="41"/>
  <c r="P13" i="41"/>
  <c r="Q13" i="41"/>
  <c r="O14" i="41"/>
  <c r="P14" i="41"/>
  <c r="Q14" i="41"/>
  <c r="O15" i="41"/>
  <c r="P15" i="41"/>
  <c r="Q15" i="41"/>
  <c r="O16" i="41"/>
  <c r="P16" i="41"/>
  <c r="Q16" i="41"/>
  <c r="O17" i="41"/>
  <c r="P17" i="41"/>
  <c r="Q17" i="41"/>
  <c r="O18" i="41"/>
  <c r="P18" i="41"/>
  <c r="Q18" i="41"/>
  <c r="O19" i="41"/>
  <c r="P19" i="41"/>
  <c r="Q19" i="41"/>
  <c r="O21" i="41"/>
  <c r="P21" i="41"/>
  <c r="Q21" i="41"/>
  <c r="Q24" i="41"/>
  <c r="J28" i="41"/>
  <c r="N18" i="41"/>
  <c r="R18" i="41"/>
  <c r="S18" i="41"/>
  <c r="N19" i="41"/>
  <c r="R19" i="41"/>
  <c r="S19" i="41"/>
  <c r="N20" i="41"/>
  <c r="R20" i="41"/>
  <c r="S20" i="41"/>
  <c r="N21" i="41"/>
  <c r="R21" i="41"/>
  <c r="S21" i="41"/>
  <c r="N22" i="41"/>
  <c r="R22" i="41"/>
  <c r="S22" i="41"/>
  <c r="O3" i="40"/>
  <c r="P3" i="40"/>
  <c r="Q3" i="40"/>
  <c r="O4" i="40"/>
  <c r="P4" i="40"/>
  <c r="Q4" i="40"/>
  <c r="O5" i="40"/>
  <c r="P5" i="40"/>
  <c r="Q5" i="40"/>
  <c r="O6" i="40"/>
  <c r="P6" i="40"/>
  <c r="Q6" i="40"/>
  <c r="O7" i="40"/>
  <c r="P7" i="40"/>
  <c r="Q7" i="40"/>
  <c r="O8" i="40"/>
  <c r="P8" i="40"/>
  <c r="Q8" i="40"/>
  <c r="O9" i="40"/>
  <c r="P9" i="40"/>
  <c r="Q9" i="40"/>
  <c r="O10" i="40"/>
  <c r="P10" i="40"/>
  <c r="Q10" i="40"/>
  <c r="O11" i="40"/>
  <c r="P11" i="40"/>
  <c r="Q11" i="40"/>
  <c r="O12" i="40"/>
  <c r="P12" i="40"/>
  <c r="Q12" i="40"/>
  <c r="O13" i="40"/>
  <c r="P13" i="40"/>
  <c r="Q13" i="40"/>
  <c r="O14" i="40"/>
  <c r="P14" i="40"/>
  <c r="Q14" i="40"/>
  <c r="O15" i="40"/>
  <c r="P15" i="40"/>
  <c r="Q15" i="40"/>
  <c r="O16" i="40"/>
  <c r="P16" i="40"/>
  <c r="Q16" i="40"/>
  <c r="O17" i="40"/>
  <c r="P17" i="40"/>
  <c r="Q17" i="40"/>
  <c r="O18" i="40"/>
  <c r="P18" i="40"/>
  <c r="Q18" i="40"/>
  <c r="O19" i="40"/>
  <c r="P19" i="40"/>
  <c r="Q19" i="40"/>
  <c r="O20" i="40"/>
  <c r="P20" i="40"/>
  <c r="Q20" i="40"/>
  <c r="O21" i="40"/>
  <c r="P21" i="40"/>
  <c r="Q21" i="40"/>
  <c r="O22" i="40"/>
  <c r="P22" i="40"/>
  <c r="Q22" i="40"/>
  <c r="O23" i="40"/>
  <c r="P23" i="40"/>
  <c r="Q23" i="40"/>
  <c r="O24" i="40"/>
  <c r="P24" i="40"/>
  <c r="Q24" i="40"/>
  <c r="O25" i="40"/>
  <c r="P25" i="40"/>
  <c r="Q25" i="40"/>
  <c r="O26" i="40"/>
  <c r="P26" i="40"/>
  <c r="Q26" i="40"/>
  <c r="Q28" i="40"/>
  <c r="N19" i="40"/>
  <c r="R19" i="40"/>
  <c r="S19" i="40"/>
  <c r="N20" i="40"/>
  <c r="R20" i="40"/>
  <c r="S20" i="40"/>
  <c r="N21" i="40"/>
  <c r="R21" i="40"/>
  <c r="S21" i="40"/>
  <c r="N22" i="40"/>
  <c r="R22" i="40"/>
  <c r="S22" i="40"/>
  <c r="N23" i="40"/>
  <c r="R23" i="40"/>
  <c r="S23" i="40"/>
  <c r="N24" i="40"/>
  <c r="R24" i="40"/>
  <c r="S24" i="40"/>
  <c r="N25" i="40"/>
  <c r="R25" i="40"/>
  <c r="S25" i="40"/>
  <c r="N26" i="40"/>
  <c r="R26" i="40"/>
  <c r="S26" i="40"/>
  <c r="S18" i="40"/>
  <c r="R18" i="40"/>
  <c r="N18" i="40"/>
  <c r="P15" i="39"/>
  <c r="N15" i="39"/>
  <c r="O15" i="39"/>
  <c r="Q15" i="39"/>
  <c r="R15" i="39"/>
  <c r="S15" i="39"/>
  <c r="P16" i="39"/>
  <c r="N16" i="39"/>
  <c r="O16" i="39"/>
  <c r="Q16" i="39"/>
  <c r="R16" i="39"/>
  <c r="S16" i="39"/>
  <c r="P17" i="39"/>
  <c r="N17" i="39"/>
  <c r="O17" i="39"/>
  <c r="Q17" i="39"/>
  <c r="R17" i="39"/>
  <c r="S17" i="39"/>
  <c r="P18" i="39"/>
  <c r="N18" i="39"/>
  <c r="O18" i="39"/>
  <c r="Q18" i="39"/>
  <c r="R18" i="39"/>
  <c r="S18" i="39"/>
  <c r="P19" i="39"/>
  <c r="N19" i="39"/>
  <c r="O19" i="39"/>
  <c r="Q19" i="39"/>
  <c r="R19" i="39"/>
  <c r="S19" i="39"/>
  <c r="P20" i="39"/>
  <c r="N20" i="39"/>
  <c r="O20" i="39"/>
  <c r="Q20" i="39"/>
  <c r="R20" i="39"/>
  <c r="S20" i="39"/>
  <c r="P21" i="39"/>
  <c r="N21" i="39"/>
  <c r="O21" i="39"/>
  <c r="Q21" i="39"/>
  <c r="R21" i="39"/>
  <c r="S21" i="39"/>
  <c r="P22" i="39"/>
  <c r="N22" i="39"/>
  <c r="O22" i="39"/>
  <c r="Q22" i="39"/>
  <c r="R22" i="39"/>
  <c r="S22" i="39"/>
  <c r="O3" i="38"/>
  <c r="P3" i="38"/>
  <c r="Q3" i="38"/>
  <c r="O4" i="38"/>
  <c r="P4" i="38"/>
  <c r="Q4" i="38"/>
  <c r="O5" i="38"/>
  <c r="P5" i="38"/>
  <c r="Q5" i="38"/>
  <c r="O6" i="38"/>
  <c r="P6" i="38"/>
  <c r="Q6" i="38"/>
  <c r="O7" i="38"/>
  <c r="P7" i="38"/>
  <c r="Q7" i="38"/>
  <c r="O8" i="38"/>
  <c r="P8" i="38"/>
  <c r="Q8" i="38"/>
  <c r="O9" i="38"/>
  <c r="P9" i="38"/>
  <c r="Q9" i="38"/>
  <c r="O10" i="38"/>
  <c r="P10" i="38"/>
  <c r="Q10" i="38"/>
  <c r="O11" i="38"/>
  <c r="P11" i="38"/>
  <c r="Q11" i="38"/>
  <c r="O12" i="38"/>
  <c r="P12" i="38"/>
  <c r="Q12" i="38"/>
  <c r="O13" i="38"/>
  <c r="P13" i="38"/>
  <c r="Q13" i="38"/>
  <c r="O14" i="38"/>
  <c r="P14" i="38"/>
  <c r="Q14" i="38"/>
  <c r="O15" i="38"/>
  <c r="P15" i="38"/>
  <c r="Q15" i="38"/>
  <c r="O16" i="38"/>
  <c r="P16" i="38"/>
  <c r="Q16" i="38"/>
  <c r="O17" i="38"/>
  <c r="P17" i="38"/>
  <c r="Q17" i="38"/>
  <c r="O18" i="38"/>
  <c r="P18" i="38"/>
  <c r="Q18" i="38"/>
  <c r="Q20" i="38"/>
  <c r="J24" i="38"/>
  <c r="R3" i="38"/>
  <c r="R4" i="38"/>
  <c r="R5" i="38"/>
  <c r="R6" i="38"/>
  <c r="R7" i="38"/>
  <c r="R8" i="38"/>
  <c r="R9" i="38"/>
  <c r="R10" i="38"/>
  <c r="R11" i="38"/>
  <c r="R12" i="38"/>
  <c r="R13" i="38"/>
  <c r="R14" i="38"/>
  <c r="R15" i="38"/>
  <c r="R16" i="38"/>
  <c r="R17" i="38"/>
  <c r="R18" i="38"/>
  <c r="R20" i="38"/>
  <c r="S3" i="38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20" i="38"/>
  <c r="J21" i="38"/>
  <c r="J22" i="38"/>
  <c r="J23" i="38"/>
  <c r="P20" i="38"/>
  <c r="O20" i="38"/>
  <c r="J20" i="38"/>
  <c r="I20" i="38"/>
  <c r="O3" i="37"/>
  <c r="P3" i="37"/>
  <c r="Q3" i="37"/>
  <c r="O4" i="37"/>
  <c r="P4" i="37"/>
  <c r="Q4" i="37"/>
  <c r="O5" i="37"/>
  <c r="P5" i="37"/>
  <c r="Q5" i="37"/>
  <c r="O6" i="37"/>
  <c r="P6" i="37"/>
  <c r="Q6" i="37"/>
  <c r="O7" i="37"/>
  <c r="P7" i="37"/>
  <c r="Q7" i="37"/>
  <c r="O8" i="37"/>
  <c r="P8" i="37"/>
  <c r="Q8" i="37"/>
  <c r="O9" i="37"/>
  <c r="P9" i="37"/>
  <c r="Q9" i="37"/>
  <c r="O10" i="37"/>
  <c r="P10" i="37"/>
  <c r="Q10" i="37"/>
  <c r="O11" i="37"/>
  <c r="P11" i="37"/>
  <c r="Q11" i="37"/>
  <c r="O12" i="37"/>
  <c r="P12" i="37"/>
  <c r="Q12" i="37"/>
  <c r="O13" i="37"/>
  <c r="P13" i="37"/>
  <c r="Q13" i="37"/>
  <c r="O14" i="37"/>
  <c r="P14" i="37"/>
  <c r="Q14" i="37"/>
  <c r="O15" i="37"/>
  <c r="P15" i="37"/>
  <c r="Q15" i="37"/>
  <c r="O16" i="37"/>
  <c r="P16" i="37"/>
  <c r="Q16" i="37"/>
  <c r="Q18" i="37"/>
  <c r="O3" i="35"/>
  <c r="P3" i="35"/>
  <c r="Q3" i="35"/>
  <c r="O4" i="35"/>
  <c r="P4" i="35"/>
  <c r="Q4" i="35"/>
  <c r="O5" i="35"/>
  <c r="P5" i="35"/>
  <c r="Q5" i="35"/>
  <c r="O6" i="35"/>
  <c r="P6" i="35"/>
  <c r="Q6" i="35"/>
  <c r="O7" i="35"/>
  <c r="P7" i="35"/>
  <c r="Q7" i="35"/>
  <c r="O8" i="35"/>
  <c r="P8" i="35"/>
  <c r="Q8" i="35"/>
  <c r="O9" i="35"/>
  <c r="P9" i="35"/>
  <c r="Q9" i="35"/>
  <c r="O10" i="35"/>
  <c r="P10" i="35"/>
  <c r="Q10" i="35"/>
  <c r="O11" i="35"/>
  <c r="P11" i="35"/>
  <c r="Q11" i="35"/>
  <c r="O12" i="35"/>
  <c r="P12" i="35"/>
  <c r="Q12" i="35"/>
  <c r="O13" i="35"/>
  <c r="P13" i="35"/>
  <c r="Q13" i="35"/>
  <c r="O14" i="35"/>
  <c r="P14" i="35"/>
  <c r="Q14" i="35"/>
  <c r="O15" i="35"/>
  <c r="P15" i="35"/>
  <c r="Q15" i="35"/>
  <c r="O16" i="35"/>
  <c r="P16" i="35"/>
  <c r="Q16" i="35"/>
  <c r="Q18" i="35"/>
  <c r="J30" i="30"/>
  <c r="O3" i="30"/>
  <c r="P3" i="30"/>
  <c r="Q3" i="30"/>
  <c r="O4" i="30"/>
  <c r="P4" i="30"/>
  <c r="Q4" i="30"/>
  <c r="O5" i="30"/>
  <c r="P5" i="30"/>
  <c r="Q5" i="30"/>
  <c r="O6" i="30"/>
  <c r="P6" i="30"/>
  <c r="Q6" i="30"/>
  <c r="O7" i="30"/>
  <c r="P7" i="30"/>
  <c r="Q7" i="30"/>
  <c r="O8" i="30"/>
  <c r="P8" i="30"/>
  <c r="Q8" i="30"/>
  <c r="O9" i="30"/>
  <c r="P9" i="30"/>
  <c r="Q9" i="30"/>
  <c r="O10" i="30"/>
  <c r="P10" i="30"/>
  <c r="Q10" i="30"/>
  <c r="O11" i="30"/>
  <c r="P11" i="30"/>
  <c r="Q11" i="30"/>
  <c r="O12" i="30"/>
  <c r="P12" i="30"/>
  <c r="Q12" i="30"/>
  <c r="O13" i="30"/>
  <c r="P13" i="30"/>
  <c r="Q13" i="30"/>
  <c r="O14" i="30"/>
  <c r="P14" i="30"/>
  <c r="Q14" i="30"/>
  <c r="O15" i="30"/>
  <c r="P15" i="30"/>
  <c r="Q15" i="30"/>
  <c r="O16" i="30"/>
  <c r="P16" i="30"/>
  <c r="Q16" i="30"/>
  <c r="O17" i="30"/>
  <c r="P17" i="30"/>
  <c r="Q17" i="30"/>
  <c r="O18" i="30"/>
  <c r="P18" i="30"/>
  <c r="Q18" i="30"/>
  <c r="O19" i="30"/>
  <c r="P19" i="30"/>
  <c r="Q19" i="30"/>
  <c r="O20" i="30"/>
  <c r="P20" i="30"/>
  <c r="Q20" i="30"/>
  <c r="O21" i="30"/>
  <c r="P21" i="30"/>
  <c r="Q21" i="30"/>
  <c r="O22" i="30"/>
  <c r="P22" i="30"/>
  <c r="Q22" i="30"/>
  <c r="O23" i="30"/>
  <c r="P23" i="30"/>
  <c r="Q23" i="30"/>
  <c r="O24" i="30"/>
  <c r="P24" i="30"/>
  <c r="Q24" i="30"/>
  <c r="Q26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6" i="30"/>
  <c r="S3" i="30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6" i="30"/>
  <c r="J27" i="30"/>
  <c r="J28" i="30"/>
  <c r="J29" i="30"/>
  <c r="P3" i="31"/>
  <c r="S3" i="31"/>
  <c r="P4" i="31"/>
  <c r="S4" i="31"/>
  <c r="P5" i="31"/>
  <c r="S5" i="31"/>
  <c r="P6" i="31"/>
  <c r="S6" i="31"/>
  <c r="P7" i="31"/>
  <c r="S7" i="31"/>
  <c r="P8" i="31"/>
  <c r="S8" i="31"/>
  <c r="P9" i="31"/>
  <c r="S9" i="31"/>
  <c r="P10" i="31"/>
  <c r="S10" i="31"/>
  <c r="P11" i="31"/>
  <c r="S11" i="31"/>
  <c r="P12" i="31"/>
  <c r="S12" i="31"/>
  <c r="P13" i="31"/>
  <c r="S13" i="31"/>
  <c r="P14" i="31"/>
  <c r="S14" i="31"/>
  <c r="P15" i="31"/>
  <c r="S15" i="31"/>
  <c r="P16" i="31"/>
  <c r="S16" i="31"/>
  <c r="P17" i="31"/>
  <c r="S17" i="31"/>
  <c r="P18" i="31"/>
  <c r="S18" i="31"/>
  <c r="P19" i="31"/>
  <c r="S19" i="31"/>
  <c r="P20" i="31"/>
  <c r="S20" i="31"/>
  <c r="P21" i="31"/>
  <c r="S21" i="31"/>
  <c r="P22" i="31"/>
  <c r="S22" i="31"/>
  <c r="P23" i="31"/>
  <c r="S23" i="31"/>
  <c r="P24" i="31"/>
  <c r="S24" i="31"/>
  <c r="P25" i="31"/>
  <c r="S25" i="31"/>
  <c r="P26" i="31"/>
  <c r="S26" i="31"/>
  <c r="P27" i="31"/>
  <c r="S27" i="31"/>
  <c r="P28" i="31"/>
  <c r="S28" i="31"/>
  <c r="P29" i="31"/>
  <c r="S29" i="31"/>
  <c r="P30" i="31"/>
  <c r="S30" i="31"/>
  <c r="P31" i="31"/>
  <c r="S31" i="31"/>
  <c r="P32" i="31"/>
  <c r="S32" i="31"/>
  <c r="P33" i="31"/>
  <c r="S33" i="31"/>
  <c r="P34" i="31"/>
  <c r="S34" i="31"/>
  <c r="P35" i="31"/>
  <c r="S35" i="31"/>
  <c r="S37" i="31"/>
  <c r="O3" i="31"/>
  <c r="R3" i="31"/>
  <c r="O4" i="31"/>
  <c r="R4" i="31"/>
  <c r="O5" i="31"/>
  <c r="R5" i="31"/>
  <c r="O6" i="31"/>
  <c r="R6" i="31"/>
  <c r="O7" i="31"/>
  <c r="R7" i="31"/>
  <c r="O8" i="31"/>
  <c r="R8" i="31"/>
  <c r="O9" i="31"/>
  <c r="R9" i="31"/>
  <c r="O10" i="31"/>
  <c r="R10" i="31"/>
  <c r="O11" i="31"/>
  <c r="R11" i="31"/>
  <c r="O12" i="31"/>
  <c r="R12" i="31"/>
  <c r="O13" i="31"/>
  <c r="R13" i="31"/>
  <c r="O14" i="31"/>
  <c r="R14" i="31"/>
  <c r="O15" i="31"/>
  <c r="R15" i="31"/>
  <c r="O16" i="31"/>
  <c r="R16" i="31"/>
  <c r="O17" i="31"/>
  <c r="R17" i="31"/>
  <c r="O18" i="31"/>
  <c r="R18" i="31"/>
  <c r="O19" i="31"/>
  <c r="R19" i="31"/>
  <c r="O20" i="31"/>
  <c r="R20" i="31"/>
  <c r="O21" i="31"/>
  <c r="R21" i="31"/>
  <c r="O22" i="31"/>
  <c r="R22" i="31"/>
  <c r="O23" i="31"/>
  <c r="R23" i="31"/>
  <c r="O24" i="31"/>
  <c r="R24" i="31"/>
  <c r="O25" i="31"/>
  <c r="R25" i="31"/>
  <c r="O26" i="31"/>
  <c r="R26" i="31"/>
  <c r="O27" i="31"/>
  <c r="R27" i="31"/>
  <c r="O28" i="31"/>
  <c r="R28" i="31"/>
  <c r="O29" i="31"/>
  <c r="R29" i="31"/>
  <c r="O30" i="31"/>
  <c r="R30" i="31"/>
  <c r="O31" i="31"/>
  <c r="R31" i="31"/>
  <c r="O32" i="31"/>
  <c r="R32" i="31"/>
  <c r="O33" i="31"/>
  <c r="R33" i="31"/>
  <c r="O34" i="31"/>
  <c r="R34" i="31"/>
  <c r="O35" i="31"/>
  <c r="R35" i="31"/>
  <c r="R37" i="31"/>
  <c r="Q3" i="3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7" i="31"/>
  <c r="P3" i="29"/>
  <c r="S3" i="29"/>
  <c r="P4" i="29"/>
  <c r="S4" i="29"/>
  <c r="P5" i="29"/>
  <c r="S5" i="29"/>
  <c r="P6" i="29"/>
  <c r="S6" i="29"/>
  <c r="P7" i="29"/>
  <c r="S7" i="29"/>
  <c r="P8" i="29"/>
  <c r="S8" i="29"/>
  <c r="P9" i="29"/>
  <c r="S9" i="29"/>
  <c r="P10" i="29"/>
  <c r="S10" i="29"/>
  <c r="P11" i="29"/>
  <c r="S11" i="29"/>
  <c r="P12" i="29"/>
  <c r="S12" i="29"/>
  <c r="P13" i="29"/>
  <c r="S13" i="29"/>
  <c r="P14" i="29"/>
  <c r="S14" i="29"/>
  <c r="P15" i="29"/>
  <c r="S15" i="29"/>
  <c r="P16" i="29"/>
  <c r="S16" i="29"/>
  <c r="P17" i="29"/>
  <c r="S17" i="29"/>
  <c r="P19" i="29"/>
  <c r="S19" i="29"/>
  <c r="P21" i="29"/>
  <c r="S21" i="29"/>
  <c r="P18" i="29"/>
  <c r="S18" i="29"/>
  <c r="P20" i="29"/>
  <c r="S20" i="29"/>
  <c r="P22" i="29"/>
  <c r="S22" i="29"/>
  <c r="S24" i="29"/>
  <c r="O3" i="29"/>
  <c r="R3" i="29"/>
  <c r="O4" i="29"/>
  <c r="R4" i="29"/>
  <c r="O5" i="29"/>
  <c r="R5" i="29"/>
  <c r="O6" i="29"/>
  <c r="R6" i="29"/>
  <c r="O7" i="29"/>
  <c r="R7" i="29"/>
  <c r="O8" i="29"/>
  <c r="R8" i="29"/>
  <c r="O9" i="29"/>
  <c r="R9" i="29"/>
  <c r="O10" i="29"/>
  <c r="R10" i="29"/>
  <c r="O11" i="29"/>
  <c r="R11" i="29"/>
  <c r="O12" i="29"/>
  <c r="R12" i="29"/>
  <c r="O13" i="29"/>
  <c r="R13" i="29"/>
  <c r="O14" i="29"/>
  <c r="R14" i="29"/>
  <c r="O15" i="29"/>
  <c r="R15" i="29"/>
  <c r="O16" i="29"/>
  <c r="R16" i="29"/>
  <c r="O17" i="29"/>
  <c r="R17" i="29"/>
  <c r="O19" i="29"/>
  <c r="R19" i="29"/>
  <c r="O21" i="29"/>
  <c r="R21" i="29"/>
  <c r="O18" i="29"/>
  <c r="R18" i="29"/>
  <c r="O20" i="29"/>
  <c r="R20" i="29"/>
  <c r="O22" i="29"/>
  <c r="R22" i="29"/>
  <c r="R24" i="29"/>
  <c r="Q3" i="29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9" i="29"/>
  <c r="Q21" i="29"/>
  <c r="Q18" i="29"/>
  <c r="Q20" i="29"/>
  <c r="Q22" i="29"/>
  <c r="Q24" i="29"/>
  <c r="J24" i="104"/>
  <c r="O3" i="104"/>
  <c r="P3" i="104"/>
  <c r="Q3" i="104"/>
  <c r="O4" i="104"/>
  <c r="P4" i="104"/>
  <c r="Q4" i="104"/>
  <c r="O5" i="104"/>
  <c r="P5" i="104"/>
  <c r="Q5" i="104"/>
  <c r="O6" i="104"/>
  <c r="P6" i="104"/>
  <c r="Q6" i="104"/>
  <c r="O7" i="104"/>
  <c r="P7" i="104"/>
  <c r="Q7" i="104"/>
  <c r="O8" i="104"/>
  <c r="P8" i="104"/>
  <c r="Q8" i="104"/>
  <c r="O9" i="104"/>
  <c r="P9" i="104"/>
  <c r="Q9" i="104"/>
  <c r="O10" i="104"/>
  <c r="P10" i="104"/>
  <c r="Q10" i="104"/>
  <c r="O11" i="104"/>
  <c r="P11" i="104"/>
  <c r="Q11" i="104"/>
  <c r="O12" i="104"/>
  <c r="P12" i="104"/>
  <c r="Q12" i="104"/>
  <c r="O13" i="104"/>
  <c r="P13" i="104"/>
  <c r="Q13" i="104"/>
  <c r="O14" i="104"/>
  <c r="P14" i="104"/>
  <c r="Q14" i="104"/>
  <c r="O15" i="104"/>
  <c r="P15" i="104"/>
  <c r="Q15" i="104"/>
  <c r="O16" i="104"/>
  <c r="P16" i="104"/>
  <c r="Q16" i="104"/>
  <c r="O17" i="104"/>
  <c r="P17" i="104"/>
  <c r="Q17" i="104"/>
  <c r="O18" i="104"/>
  <c r="P18" i="104"/>
  <c r="Q18" i="104"/>
  <c r="Q20" i="104"/>
  <c r="R3" i="104"/>
  <c r="R4" i="104"/>
  <c r="R5" i="104"/>
  <c r="R6" i="104"/>
  <c r="R7" i="104"/>
  <c r="R8" i="104"/>
  <c r="R9" i="104"/>
  <c r="R10" i="104"/>
  <c r="R11" i="104"/>
  <c r="R12" i="104"/>
  <c r="R13" i="104"/>
  <c r="R14" i="104"/>
  <c r="R15" i="104"/>
  <c r="R16" i="104"/>
  <c r="R17" i="104"/>
  <c r="R18" i="104"/>
  <c r="R20" i="104"/>
  <c r="S3" i="104"/>
  <c r="S4" i="104"/>
  <c r="S5" i="104"/>
  <c r="S6" i="104"/>
  <c r="S7" i="104"/>
  <c r="S8" i="104"/>
  <c r="S9" i="104"/>
  <c r="S10" i="104"/>
  <c r="S11" i="104"/>
  <c r="S12" i="104"/>
  <c r="S13" i="104"/>
  <c r="S14" i="104"/>
  <c r="S15" i="104"/>
  <c r="S16" i="104"/>
  <c r="S17" i="104"/>
  <c r="S18" i="104"/>
  <c r="S20" i="104"/>
  <c r="J21" i="104"/>
  <c r="J22" i="104"/>
  <c r="J23" i="104"/>
  <c r="P20" i="104"/>
  <c r="O20" i="104"/>
  <c r="J20" i="104"/>
  <c r="I20" i="104"/>
  <c r="N18" i="104"/>
  <c r="N17" i="104"/>
  <c r="N16" i="104"/>
  <c r="N15" i="104"/>
  <c r="N14" i="104"/>
  <c r="N13" i="104"/>
  <c r="N12" i="104"/>
  <c r="N11" i="104"/>
  <c r="N10" i="104"/>
  <c r="N9" i="104"/>
  <c r="N8" i="104"/>
  <c r="N7" i="104"/>
  <c r="N6" i="104"/>
  <c r="N5" i="104"/>
  <c r="N4" i="104"/>
  <c r="N3" i="104"/>
  <c r="E18" i="103"/>
  <c r="Y18" i="103"/>
  <c r="AB3" i="103"/>
  <c r="K4" i="103"/>
  <c r="I4" i="103"/>
  <c r="J4" i="103"/>
  <c r="V4" i="103"/>
  <c r="X4" i="103"/>
  <c r="Z4" i="103"/>
  <c r="AB4" i="103"/>
  <c r="AB5" i="103"/>
  <c r="K6" i="103"/>
  <c r="I6" i="103"/>
  <c r="J6" i="103"/>
  <c r="V6" i="103"/>
  <c r="X6" i="103"/>
  <c r="Z6" i="103"/>
  <c r="AB6" i="103"/>
  <c r="AB7" i="103"/>
  <c r="K8" i="103"/>
  <c r="I8" i="103"/>
  <c r="J8" i="103"/>
  <c r="V8" i="103"/>
  <c r="X8" i="103"/>
  <c r="Z8" i="103"/>
  <c r="AB8" i="103"/>
  <c r="AB9" i="103"/>
  <c r="K10" i="103"/>
  <c r="I10" i="103"/>
  <c r="J10" i="103"/>
  <c r="V10" i="103"/>
  <c r="X10" i="103"/>
  <c r="Z10" i="103"/>
  <c r="AB10" i="103"/>
  <c r="AB11" i="103"/>
  <c r="K12" i="103"/>
  <c r="I12" i="103"/>
  <c r="J12" i="103"/>
  <c r="V12" i="103"/>
  <c r="X12" i="103"/>
  <c r="Z12" i="103"/>
  <c r="AB12" i="103"/>
  <c r="AB14" i="103"/>
  <c r="AC3" i="103"/>
  <c r="T4" i="103"/>
  <c r="S4" i="103"/>
  <c r="W4" i="103"/>
  <c r="Y4" i="103"/>
  <c r="AA4" i="103"/>
  <c r="AC4" i="103"/>
  <c r="AC5" i="103"/>
  <c r="T6" i="103"/>
  <c r="S6" i="103"/>
  <c r="W6" i="103"/>
  <c r="Y6" i="103"/>
  <c r="AA6" i="103"/>
  <c r="AC6" i="103"/>
  <c r="AC7" i="103"/>
  <c r="T8" i="103"/>
  <c r="S8" i="103"/>
  <c r="W8" i="103"/>
  <c r="Y8" i="103"/>
  <c r="AA8" i="103"/>
  <c r="AC8" i="103"/>
  <c r="AC9" i="103"/>
  <c r="T10" i="103"/>
  <c r="S10" i="103"/>
  <c r="W10" i="103"/>
  <c r="Y10" i="103"/>
  <c r="AA10" i="103"/>
  <c r="AC10" i="103"/>
  <c r="AC11" i="103"/>
  <c r="T12" i="103"/>
  <c r="S12" i="103"/>
  <c r="W12" i="103"/>
  <c r="Y12" i="103"/>
  <c r="AA12" i="103"/>
  <c r="AC12" i="103"/>
  <c r="AC14" i="103"/>
  <c r="AD3" i="103"/>
  <c r="AD4" i="103"/>
  <c r="AD5" i="103"/>
  <c r="AD6" i="103"/>
  <c r="AD7" i="103"/>
  <c r="AD8" i="103"/>
  <c r="AD9" i="103"/>
  <c r="AD10" i="103"/>
  <c r="AD11" i="103"/>
  <c r="AD12" i="103"/>
  <c r="AD14" i="103"/>
  <c r="Y15" i="103"/>
  <c r="Y16" i="103"/>
  <c r="Y17" i="103"/>
  <c r="J3" i="103"/>
  <c r="K3" i="103"/>
  <c r="L4" i="103"/>
  <c r="J5" i="103"/>
  <c r="K5" i="103"/>
  <c r="L6" i="103"/>
  <c r="J7" i="103"/>
  <c r="K7" i="103"/>
  <c r="L8" i="103"/>
  <c r="J9" i="103"/>
  <c r="K9" i="103"/>
  <c r="L10" i="103"/>
  <c r="J11" i="103"/>
  <c r="K11" i="103"/>
  <c r="L12" i="103"/>
  <c r="M4" i="103"/>
  <c r="M6" i="103"/>
  <c r="M8" i="103"/>
  <c r="M10" i="103"/>
  <c r="M12" i="103"/>
  <c r="N3" i="103"/>
  <c r="N4" i="103"/>
  <c r="N5" i="103"/>
  <c r="N6" i="103"/>
  <c r="N7" i="103"/>
  <c r="N8" i="103"/>
  <c r="N9" i="103"/>
  <c r="N10" i="103"/>
  <c r="N11" i="103"/>
  <c r="N12" i="103"/>
  <c r="N14" i="103"/>
  <c r="E15" i="103"/>
  <c r="E16" i="103"/>
  <c r="E17" i="103"/>
  <c r="AA14" i="103"/>
  <c r="Z14" i="103"/>
  <c r="Y14" i="103"/>
  <c r="X14" i="103"/>
  <c r="K14" i="103"/>
  <c r="E14" i="103"/>
  <c r="D14" i="103"/>
  <c r="I11" i="103"/>
  <c r="V11" i="103"/>
  <c r="T11" i="103"/>
  <c r="S11" i="103"/>
  <c r="W11" i="103"/>
  <c r="Y11" i="103"/>
  <c r="AA11" i="103"/>
  <c r="X11" i="103"/>
  <c r="Z11" i="103"/>
  <c r="I9" i="103"/>
  <c r="V9" i="103"/>
  <c r="T9" i="103"/>
  <c r="S9" i="103"/>
  <c r="W9" i="103"/>
  <c r="Y9" i="103"/>
  <c r="AA9" i="103"/>
  <c r="X9" i="103"/>
  <c r="Z9" i="103"/>
  <c r="I7" i="103"/>
  <c r="V7" i="103"/>
  <c r="T7" i="103"/>
  <c r="S7" i="103"/>
  <c r="W7" i="103"/>
  <c r="Y7" i="103"/>
  <c r="AA7" i="103"/>
  <c r="X7" i="103"/>
  <c r="Z7" i="103"/>
  <c r="I5" i="103"/>
  <c r="V5" i="103"/>
  <c r="T5" i="103"/>
  <c r="S5" i="103"/>
  <c r="W5" i="103"/>
  <c r="Y5" i="103"/>
  <c r="AA5" i="103"/>
  <c r="X5" i="103"/>
  <c r="Z5" i="103"/>
  <c r="I3" i="103"/>
  <c r="V3" i="103"/>
  <c r="T3" i="103"/>
  <c r="S3" i="103"/>
  <c r="W3" i="103"/>
  <c r="Y3" i="103"/>
  <c r="AA3" i="103"/>
  <c r="X3" i="103"/>
  <c r="Z3" i="103"/>
  <c r="P9" i="102"/>
  <c r="N9" i="102"/>
  <c r="O9" i="102"/>
  <c r="Q9" i="102"/>
  <c r="R9" i="102"/>
  <c r="S9" i="102"/>
  <c r="P10" i="102"/>
  <c r="N10" i="102"/>
  <c r="O10" i="102"/>
  <c r="Q10" i="102"/>
  <c r="R10" i="102"/>
  <c r="S10" i="102"/>
  <c r="P11" i="102"/>
  <c r="N11" i="102"/>
  <c r="O11" i="102"/>
  <c r="Q11" i="102"/>
  <c r="R11" i="102"/>
  <c r="S11" i="102"/>
  <c r="P12" i="102"/>
  <c r="N12" i="102"/>
  <c r="O12" i="102"/>
  <c r="Q12" i="102"/>
  <c r="R12" i="102"/>
  <c r="S12" i="102"/>
  <c r="P13" i="102"/>
  <c r="N13" i="102"/>
  <c r="O13" i="102"/>
  <c r="Q13" i="102"/>
  <c r="R13" i="102"/>
  <c r="S13" i="102"/>
  <c r="P14" i="102"/>
  <c r="N14" i="102"/>
  <c r="O14" i="102"/>
  <c r="Q14" i="102"/>
  <c r="R14" i="102"/>
  <c r="S14" i="102"/>
  <c r="P15" i="102"/>
  <c r="N15" i="102"/>
  <c r="O15" i="102"/>
  <c r="Q15" i="102"/>
  <c r="R15" i="102"/>
  <c r="S15" i="102"/>
  <c r="P16" i="102"/>
  <c r="N16" i="102"/>
  <c r="O16" i="102"/>
  <c r="Q16" i="102"/>
  <c r="R16" i="102"/>
  <c r="S16" i="102"/>
  <c r="P17" i="102"/>
  <c r="N17" i="102"/>
  <c r="O17" i="102"/>
  <c r="Q17" i="102"/>
  <c r="R17" i="102"/>
  <c r="S17" i="102"/>
  <c r="P18" i="102"/>
  <c r="N18" i="102"/>
  <c r="O18" i="102"/>
  <c r="Q18" i="102"/>
  <c r="R18" i="102"/>
  <c r="S18" i="102"/>
  <c r="J24" i="102"/>
  <c r="O3" i="102"/>
  <c r="P3" i="102"/>
  <c r="Q3" i="102"/>
  <c r="O4" i="102"/>
  <c r="P4" i="102"/>
  <c r="Q4" i="102"/>
  <c r="O5" i="102"/>
  <c r="P5" i="102"/>
  <c r="Q5" i="102"/>
  <c r="O6" i="102"/>
  <c r="P6" i="102"/>
  <c r="Q6" i="102"/>
  <c r="O7" i="102"/>
  <c r="P7" i="102"/>
  <c r="Q7" i="102"/>
  <c r="O8" i="102"/>
  <c r="P8" i="102"/>
  <c r="Q8" i="102"/>
  <c r="Q20" i="102"/>
  <c r="R3" i="102"/>
  <c r="R4" i="102"/>
  <c r="R5" i="102"/>
  <c r="R6" i="102"/>
  <c r="R7" i="102"/>
  <c r="R8" i="102"/>
  <c r="R20" i="102"/>
  <c r="S3" i="102"/>
  <c r="S4" i="102"/>
  <c r="S5" i="102"/>
  <c r="S6" i="102"/>
  <c r="S7" i="102"/>
  <c r="S8" i="102"/>
  <c r="S20" i="102"/>
  <c r="J21" i="102"/>
  <c r="J22" i="102"/>
  <c r="J23" i="102"/>
  <c r="P20" i="102"/>
  <c r="O20" i="102"/>
  <c r="J20" i="102"/>
  <c r="I20" i="102"/>
  <c r="N8" i="102"/>
  <c r="N7" i="102"/>
  <c r="N6" i="102"/>
  <c r="N5" i="102"/>
  <c r="N4" i="102"/>
  <c r="N3" i="102"/>
  <c r="P3" i="7"/>
  <c r="N3" i="7"/>
  <c r="O3" i="7"/>
  <c r="Q3" i="7"/>
  <c r="R3" i="7"/>
  <c r="S3" i="7"/>
  <c r="P4" i="7"/>
  <c r="N4" i="7"/>
  <c r="O4" i="7"/>
  <c r="Q4" i="7"/>
  <c r="R4" i="7"/>
  <c r="S4" i="7"/>
  <c r="P5" i="7"/>
  <c r="N5" i="7"/>
  <c r="O5" i="7"/>
  <c r="Q5" i="7"/>
  <c r="R5" i="7"/>
  <c r="S5" i="7"/>
  <c r="P6" i="7"/>
  <c r="N6" i="7"/>
  <c r="O6" i="7"/>
  <c r="Q6" i="7"/>
  <c r="R6" i="7"/>
  <c r="S6" i="7"/>
  <c r="P7" i="7"/>
  <c r="N7" i="7"/>
  <c r="O7" i="7"/>
  <c r="Q7" i="7"/>
  <c r="R7" i="7"/>
  <c r="S7" i="7"/>
  <c r="P8" i="7"/>
  <c r="N8" i="7"/>
  <c r="O8" i="7"/>
  <c r="Q8" i="7"/>
  <c r="R8" i="7"/>
  <c r="S8" i="7"/>
  <c r="P9" i="7"/>
  <c r="N9" i="7"/>
  <c r="O9" i="7"/>
  <c r="Q9" i="7"/>
  <c r="R9" i="7"/>
  <c r="S9" i="7"/>
  <c r="P10" i="7"/>
  <c r="N10" i="7"/>
  <c r="O10" i="7"/>
  <c r="Q10" i="7"/>
  <c r="R10" i="7"/>
  <c r="S10" i="7"/>
  <c r="P11" i="7"/>
  <c r="N11" i="7"/>
  <c r="O11" i="7"/>
  <c r="Q11" i="7"/>
  <c r="R11" i="7"/>
  <c r="S11" i="7"/>
  <c r="P12" i="7"/>
  <c r="N12" i="7"/>
  <c r="O12" i="7"/>
  <c r="Q12" i="7"/>
  <c r="R12" i="7"/>
  <c r="S12" i="7"/>
  <c r="P13" i="7"/>
  <c r="N13" i="7"/>
  <c r="O13" i="7"/>
  <c r="Q13" i="7"/>
  <c r="R13" i="7"/>
  <c r="S13" i="7"/>
  <c r="P14" i="7"/>
  <c r="N14" i="7"/>
  <c r="O14" i="7"/>
  <c r="Q14" i="7"/>
  <c r="R14" i="7"/>
  <c r="S14" i="7"/>
  <c r="J23" i="62"/>
  <c r="J88" i="61"/>
  <c r="O71" i="61"/>
  <c r="P71" i="61"/>
  <c r="Q71" i="61"/>
  <c r="O72" i="61"/>
  <c r="P72" i="61"/>
  <c r="Q72" i="61"/>
  <c r="O73" i="61"/>
  <c r="P73" i="61"/>
  <c r="Q73" i="61"/>
  <c r="O74" i="61"/>
  <c r="P74" i="61"/>
  <c r="Q74" i="61"/>
  <c r="O75" i="61"/>
  <c r="P75" i="61"/>
  <c r="Q75" i="61"/>
  <c r="O76" i="61"/>
  <c r="P76" i="61"/>
  <c r="Q76" i="61"/>
  <c r="O77" i="61"/>
  <c r="P77" i="61"/>
  <c r="Q77" i="61"/>
  <c r="O78" i="61"/>
  <c r="P78" i="61"/>
  <c r="Q78" i="61"/>
  <c r="O79" i="61"/>
  <c r="P79" i="61"/>
  <c r="Q79" i="61"/>
  <c r="O80" i="61"/>
  <c r="P80" i="61"/>
  <c r="Q80" i="61"/>
  <c r="O81" i="61"/>
  <c r="P81" i="61"/>
  <c r="Q81" i="61"/>
  <c r="O82" i="61"/>
  <c r="P82" i="61"/>
  <c r="Q82" i="61"/>
  <c r="Q84" i="61"/>
  <c r="R71" i="61"/>
  <c r="R72" i="61"/>
  <c r="R73" i="61"/>
  <c r="R74" i="61"/>
  <c r="R75" i="61"/>
  <c r="R76" i="61"/>
  <c r="R77" i="61"/>
  <c r="R78" i="61"/>
  <c r="R79" i="61"/>
  <c r="R80" i="61"/>
  <c r="R81" i="61"/>
  <c r="R82" i="61"/>
  <c r="R84" i="61"/>
  <c r="S71" i="61"/>
  <c r="S72" i="61"/>
  <c r="S73" i="61"/>
  <c r="S74" i="61"/>
  <c r="S75" i="61"/>
  <c r="S76" i="61"/>
  <c r="S77" i="61"/>
  <c r="S78" i="61"/>
  <c r="S79" i="61"/>
  <c r="S80" i="61"/>
  <c r="S81" i="61"/>
  <c r="S82" i="61"/>
  <c r="S84" i="61"/>
  <c r="J85" i="61"/>
  <c r="J86" i="61"/>
  <c r="J87" i="61"/>
  <c r="P84" i="61"/>
  <c r="O84" i="61"/>
  <c r="J84" i="61"/>
  <c r="I84" i="61"/>
  <c r="N82" i="61"/>
  <c r="N81" i="61"/>
  <c r="N80" i="61"/>
  <c r="N79" i="61"/>
  <c r="N78" i="61"/>
  <c r="N77" i="61"/>
  <c r="N76" i="61"/>
  <c r="N75" i="61"/>
  <c r="N74" i="61"/>
  <c r="N73" i="61"/>
  <c r="N72" i="61"/>
  <c r="N71" i="61"/>
  <c r="J67" i="61"/>
  <c r="P58" i="61"/>
  <c r="O58" i="61"/>
  <c r="R58" i="61"/>
  <c r="P59" i="61"/>
  <c r="O59" i="61"/>
  <c r="R59" i="61"/>
  <c r="P60" i="61"/>
  <c r="O60" i="61"/>
  <c r="R60" i="61"/>
  <c r="P61" i="61"/>
  <c r="O61" i="61"/>
  <c r="R61" i="61"/>
  <c r="R63" i="61"/>
  <c r="S58" i="61"/>
  <c r="S59" i="61"/>
  <c r="S60" i="61"/>
  <c r="S61" i="61"/>
  <c r="S63" i="61"/>
  <c r="Q58" i="61"/>
  <c r="Q59" i="61"/>
  <c r="Q60" i="61"/>
  <c r="Q61" i="61"/>
  <c r="Q63" i="61"/>
  <c r="J56" i="61"/>
  <c r="P47" i="61"/>
  <c r="O47" i="61"/>
  <c r="R47" i="61"/>
  <c r="P48" i="61"/>
  <c r="O48" i="61"/>
  <c r="R48" i="61"/>
  <c r="P49" i="61"/>
  <c r="O49" i="61"/>
  <c r="R49" i="61"/>
  <c r="P50" i="61"/>
  <c r="O50" i="61"/>
  <c r="R50" i="61"/>
  <c r="R52" i="61"/>
  <c r="S47" i="61"/>
  <c r="S48" i="61"/>
  <c r="S49" i="61"/>
  <c r="S50" i="61"/>
  <c r="S52" i="61"/>
  <c r="Q47" i="61"/>
  <c r="Q48" i="61"/>
  <c r="Q49" i="61"/>
  <c r="Q50" i="61"/>
  <c r="Q52" i="61"/>
  <c r="J45" i="61"/>
  <c r="P36" i="61"/>
  <c r="O36" i="61"/>
  <c r="R36" i="61"/>
  <c r="P37" i="61"/>
  <c r="O37" i="61"/>
  <c r="R37" i="61"/>
  <c r="P38" i="61"/>
  <c r="O38" i="61"/>
  <c r="R38" i="61"/>
  <c r="P39" i="61"/>
  <c r="O39" i="61"/>
  <c r="R39" i="61"/>
  <c r="R41" i="61"/>
  <c r="S36" i="61"/>
  <c r="S37" i="61"/>
  <c r="S38" i="61"/>
  <c r="S39" i="61"/>
  <c r="S41" i="61"/>
  <c r="Q36" i="61"/>
  <c r="Q37" i="61"/>
  <c r="Q38" i="61"/>
  <c r="Q39" i="61"/>
  <c r="Q41" i="61"/>
  <c r="J34" i="61"/>
  <c r="P25" i="61"/>
  <c r="O25" i="61"/>
  <c r="R25" i="61"/>
  <c r="P26" i="61"/>
  <c r="O26" i="61"/>
  <c r="R26" i="61"/>
  <c r="P27" i="61"/>
  <c r="O27" i="61"/>
  <c r="R27" i="61"/>
  <c r="P28" i="61"/>
  <c r="O28" i="61"/>
  <c r="R28" i="61"/>
  <c r="R30" i="61"/>
  <c r="S25" i="61"/>
  <c r="S26" i="61"/>
  <c r="S27" i="61"/>
  <c r="S28" i="61"/>
  <c r="S30" i="61"/>
  <c r="Q25" i="61"/>
  <c r="Q26" i="61"/>
  <c r="Q27" i="61"/>
  <c r="Q28" i="61"/>
  <c r="Q30" i="61"/>
  <c r="J23" i="61"/>
  <c r="P15" i="61"/>
  <c r="O15" i="61"/>
  <c r="R15" i="61"/>
  <c r="P16" i="61"/>
  <c r="O16" i="61"/>
  <c r="R16" i="61"/>
  <c r="P17" i="61"/>
  <c r="O17" i="61"/>
  <c r="R17" i="61"/>
  <c r="P18" i="61"/>
  <c r="O18" i="61"/>
  <c r="R18" i="61"/>
  <c r="R19" i="61"/>
  <c r="S15" i="61"/>
  <c r="S16" i="61"/>
  <c r="S17" i="61"/>
  <c r="S18" i="61"/>
  <c r="S19" i="61"/>
  <c r="Q15" i="61"/>
  <c r="Q16" i="61"/>
  <c r="Q17" i="61"/>
  <c r="Q18" i="61"/>
  <c r="Q19" i="61"/>
  <c r="O5" i="61"/>
  <c r="P5" i="61"/>
  <c r="Q5" i="61"/>
  <c r="O4" i="61"/>
  <c r="P4" i="61"/>
  <c r="Q4" i="61"/>
  <c r="O6" i="61"/>
  <c r="P6" i="61"/>
  <c r="Q6" i="61"/>
  <c r="O7" i="61"/>
  <c r="P7" i="61"/>
  <c r="Q7" i="61"/>
  <c r="Q9" i="61"/>
  <c r="J64" i="61"/>
  <c r="J65" i="61"/>
  <c r="J66" i="61"/>
  <c r="P63" i="61"/>
  <c r="O63" i="61"/>
  <c r="J63" i="61"/>
  <c r="I63" i="61"/>
  <c r="N61" i="61"/>
  <c r="N60" i="61"/>
  <c r="N59" i="61"/>
  <c r="N58" i="61"/>
  <c r="J53" i="61"/>
  <c r="J54" i="61"/>
  <c r="J55" i="61"/>
  <c r="P52" i="61"/>
  <c r="O52" i="61"/>
  <c r="J52" i="61"/>
  <c r="I52" i="61"/>
  <c r="N50" i="61"/>
  <c r="N49" i="61"/>
  <c r="N48" i="61"/>
  <c r="N47" i="61"/>
  <c r="J42" i="61"/>
  <c r="J43" i="61"/>
  <c r="J44" i="61"/>
  <c r="P41" i="61"/>
  <c r="O41" i="61"/>
  <c r="J41" i="61"/>
  <c r="I41" i="61"/>
  <c r="N39" i="61"/>
  <c r="N38" i="61"/>
  <c r="N37" i="61"/>
  <c r="N36" i="61"/>
  <c r="J31" i="61"/>
  <c r="J32" i="61"/>
  <c r="J33" i="61"/>
  <c r="P30" i="61"/>
  <c r="O30" i="61"/>
  <c r="J30" i="61"/>
  <c r="I30" i="61"/>
  <c r="N28" i="61"/>
  <c r="N27" i="61"/>
  <c r="N26" i="61"/>
  <c r="N25" i="61"/>
  <c r="J20" i="61"/>
  <c r="J21" i="61"/>
  <c r="J22" i="61"/>
  <c r="P19" i="61"/>
  <c r="O19" i="61"/>
  <c r="J19" i="61"/>
  <c r="I19" i="61"/>
  <c r="N18" i="61"/>
  <c r="N17" i="61"/>
  <c r="N16" i="61"/>
  <c r="N15" i="61"/>
  <c r="J89" i="60"/>
  <c r="O72" i="60"/>
  <c r="P72" i="60"/>
  <c r="Q72" i="60"/>
  <c r="O73" i="60"/>
  <c r="P73" i="60"/>
  <c r="Q73" i="60"/>
  <c r="O74" i="60"/>
  <c r="P74" i="60"/>
  <c r="Q74" i="60"/>
  <c r="O75" i="60"/>
  <c r="P75" i="60"/>
  <c r="Q75" i="60"/>
  <c r="O76" i="60"/>
  <c r="P76" i="60"/>
  <c r="Q76" i="60"/>
  <c r="O77" i="60"/>
  <c r="P77" i="60"/>
  <c r="Q77" i="60"/>
  <c r="O78" i="60"/>
  <c r="P78" i="60"/>
  <c r="Q78" i="60"/>
  <c r="O79" i="60"/>
  <c r="P79" i="60"/>
  <c r="Q79" i="60"/>
  <c r="O80" i="60"/>
  <c r="P80" i="60"/>
  <c r="Q80" i="60"/>
  <c r="O81" i="60"/>
  <c r="P81" i="60"/>
  <c r="Q81" i="60"/>
  <c r="O82" i="60"/>
  <c r="P82" i="60"/>
  <c r="Q82" i="60"/>
  <c r="O83" i="60"/>
  <c r="P83" i="60"/>
  <c r="Q83" i="60"/>
  <c r="Q85" i="60"/>
  <c r="R72" i="60"/>
  <c r="R73" i="60"/>
  <c r="R74" i="60"/>
  <c r="R75" i="60"/>
  <c r="R76" i="60"/>
  <c r="R77" i="60"/>
  <c r="R78" i="60"/>
  <c r="R79" i="60"/>
  <c r="R80" i="60"/>
  <c r="R81" i="60"/>
  <c r="R82" i="60"/>
  <c r="R83" i="60"/>
  <c r="R85" i="60"/>
  <c r="S72" i="60"/>
  <c r="S73" i="60"/>
  <c r="S74" i="60"/>
  <c r="S75" i="60"/>
  <c r="S76" i="60"/>
  <c r="S77" i="60"/>
  <c r="S78" i="60"/>
  <c r="S79" i="60"/>
  <c r="S80" i="60"/>
  <c r="S81" i="60"/>
  <c r="S82" i="60"/>
  <c r="S83" i="60"/>
  <c r="S85" i="60"/>
  <c r="J86" i="60"/>
  <c r="J87" i="60"/>
  <c r="J88" i="60"/>
  <c r="P85" i="60"/>
  <c r="O85" i="60"/>
  <c r="J85" i="60"/>
  <c r="I85" i="60"/>
  <c r="N83" i="60"/>
  <c r="N82" i="60"/>
  <c r="N81" i="60"/>
  <c r="N80" i="60"/>
  <c r="N79" i="60"/>
  <c r="N78" i="60"/>
  <c r="N77" i="60"/>
  <c r="N76" i="60"/>
  <c r="N75" i="60"/>
  <c r="N74" i="60"/>
  <c r="N73" i="60"/>
  <c r="N72" i="60"/>
  <c r="J68" i="60"/>
  <c r="P60" i="60"/>
  <c r="O60" i="60"/>
  <c r="R60" i="60"/>
  <c r="P59" i="60"/>
  <c r="O59" i="60"/>
  <c r="R59" i="60"/>
  <c r="P61" i="60"/>
  <c r="O61" i="60"/>
  <c r="R61" i="60"/>
  <c r="P62" i="60"/>
  <c r="O62" i="60"/>
  <c r="R62" i="60"/>
  <c r="R64" i="60"/>
  <c r="S60" i="60"/>
  <c r="S59" i="60"/>
  <c r="S61" i="60"/>
  <c r="S62" i="60"/>
  <c r="S64" i="60"/>
  <c r="Q60" i="60"/>
  <c r="Q59" i="60"/>
  <c r="Q61" i="60"/>
  <c r="Q62" i="60"/>
  <c r="Q64" i="60"/>
  <c r="J57" i="60"/>
  <c r="P48" i="60"/>
  <c r="S48" i="60"/>
  <c r="P49" i="60"/>
  <c r="S49" i="60"/>
  <c r="P50" i="60"/>
  <c r="S50" i="60"/>
  <c r="P51" i="60"/>
  <c r="S51" i="60"/>
  <c r="S53" i="60"/>
  <c r="O48" i="60"/>
  <c r="R48" i="60"/>
  <c r="O49" i="60"/>
  <c r="R49" i="60"/>
  <c r="O50" i="60"/>
  <c r="R50" i="60"/>
  <c r="O51" i="60"/>
  <c r="R51" i="60"/>
  <c r="R53" i="60"/>
  <c r="Q48" i="60"/>
  <c r="Q49" i="60"/>
  <c r="Q50" i="60"/>
  <c r="Q51" i="60"/>
  <c r="Q53" i="60"/>
  <c r="J46" i="60"/>
  <c r="P37" i="60"/>
  <c r="O37" i="60"/>
  <c r="R37" i="60"/>
  <c r="P38" i="60"/>
  <c r="O38" i="60"/>
  <c r="R38" i="60"/>
  <c r="P39" i="60"/>
  <c r="O39" i="60"/>
  <c r="R39" i="60"/>
  <c r="P40" i="60"/>
  <c r="O40" i="60"/>
  <c r="R40" i="60"/>
  <c r="R42" i="60"/>
  <c r="S37" i="60"/>
  <c r="S38" i="60"/>
  <c r="S39" i="60"/>
  <c r="S40" i="60"/>
  <c r="S42" i="60"/>
  <c r="Q37" i="60"/>
  <c r="Q38" i="60"/>
  <c r="Q39" i="60"/>
  <c r="Q40" i="60"/>
  <c r="Q42" i="60"/>
  <c r="J35" i="60"/>
  <c r="J24" i="60"/>
  <c r="P27" i="60"/>
  <c r="O27" i="60"/>
  <c r="R27" i="60"/>
  <c r="P26" i="60"/>
  <c r="O26" i="60"/>
  <c r="R26" i="60"/>
  <c r="P28" i="60"/>
  <c r="O28" i="60"/>
  <c r="R28" i="60"/>
  <c r="P29" i="60"/>
  <c r="O29" i="60"/>
  <c r="R29" i="60"/>
  <c r="R31" i="60"/>
  <c r="S27" i="60"/>
  <c r="S26" i="60"/>
  <c r="S28" i="60"/>
  <c r="S29" i="60"/>
  <c r="S31" i="60"/>
  <c r="Q27" i="60"/>
  <c r="Q26" i="60"/>
  <c r="Q28" i="60"/>
  <c r="Q29" i="60"/>
  <c r="Q31" i="60"/>
  <c r="P16" i="60"/>
  <c r="O16" i="60"/>
  <c r="R16" i="60"/>
  <c r="P15" i="60"/>
  <c r="O15" i="60"/>
  <c r="R15" i="60"/>
  <c r="P17" i="60"/>
  <c r="O17" i="60"/>
  <c r="R17" i="60"/>
  <c r="P18" i="60"/>
  <c r="O18" i="60"/>
  <c r="R18" i="60"/>
  <c r="R20" i="60"/>
  <c r="S16" i="60"/>
  <c r="S15" i="60"/>
  <c r="S17" i="60"/>
  <c r="S18" i="60"/>
  <c r="S20" i="60"/>
  <c r="Q16" i="60"/>
  <c r="Q15" i="60"/>
  <c r="Q17" i="60"/>
  <c r="Q18" i="60"/>
  <c r="Q20" i="60"/>
  <c r="J65" i="60"/>
  <c r="J66" i="60"/>
  <c r="J67" i="60"/>
  <c r="P64" i="60"/>
  <c r="O64" i="60"/>
  <c r="J64" i="60"/>
  <c r="I64" i="60"/>
  <c r="N62" i="60"/>
  <c r="N61" i="60"/>
  <c r="N60" i="60"/>
  <c r="N59" i="60"/>
  <c r="J54" i="60"/>
  <c r="J55" i="60"/>
  <c r="J56" i="60"/>
  <c r="P53" i="60"/>
  <c r="O53" i="60"/>
  <c r="J53" i="60"/>
  <c r="I53" i="60"/>
  <c r="N51" i="60"/>
  <c r="N50" i="60"/>
  <c r="N49" i="60"/>
  <c r="N48" i="60"/>
  <c r="O31" i="60"/>
  <c r="I31" i="60"/>
  <c r="P31" i="60"/>
  <c r="J31" i="60"/>
  <c r="J32" i="60"/>
  <c r="J33" i="60"/>
  <c r="J34" i="60"/>
  <c r="J43" i="60"/>
  <c r="J44" i="60"/>
  <c r="J45" i="60"/>
  <c r="P42" i="60"/>
  <c r="O42" i="60"/>
  <c r="J42" i="60"/>
  <c r="I42" i="60"/>
  <c r="N40" i="60"/>
  <c r="N39" i="60"/>
  <c r="N38" i="60"/>
  <c r="N37" i="60"/>
  <c r="N29" i="60"/>
  <c r="N28" i="60"/>
  <c r="N27" i="60"/>
  <c r="N26" i="60"/>
  <c r="J21" i="60"/>
  <c r="J22" i="60"/>
  <c r="J23" i="60"/>
  <c r="P20" i="60"/>
  <c r="O20" i="60"/>
  <c r="J20" i="60"/>
  <c r="I20" i="60"/>
  <c r="N18" i="60"/>
  <c r="N17" i="60"/>
  <c r="N16" i="60"/>
  <c r="N15" i="60"/>
  <c r="P73" i="59"/>
  <c r="N73" i="59"/>
  <c r="O73" i="59"/>
  <c r="Q73" i="59"/>
  <c r="R73" i="59"/>
  <c r="S73" i="59"/>
  <c r="P74" i="59"/>
  <c r="N74" i="59"/>
  <c r="O74" i="59"/>
  <c r="Q74" i="59"/>
  <c r="R74" i="59"/>
  <c r="S74" i="59"/>
  <c r="P75" i="59"/>
  <c r="N75" i="59"/>
  <c r="O75" i="59"/>
  <c r="Q75" i="59"/>
  <c r="R75" i="59"/>
  <c r="S75" i="59"/>
  <c r="P76" i="59"/>
  <c r="N76" i="59"/>
  <c r="O76" i="59"/>
  <c r="Q76" i="59"/>
  <c r="R76" i="59"/>
  <c r="S76" i="59"/>
  <c r="P77" i="59"/>
  <c r="N77" i="59"/>
  <c r="O77" i="59"/>
  <c r="Q77" i="59"/>
  <c r="R77" i="59"/>
  <c r="S77" i="59"/>
  <c r="P78" i="59"/>
  <c r="N78" i="59"/>
  <c r="O78" i="59"/>
  <c r="Q78" i="59"/>
  <c r="R78" i="59"/>
  <c r="S78" i="59"/>
  <c r="P79" i="59"/>
  <c r="N79" i="59"/>
  <c r="O79" i="59"/>
  <c r="Q79" i="59"/>
  <c r="R79" i="59"/>
  <c r="S79" i="59"/>
  <c r="P80" i="59"/>
  <c r="N80" i="59"/>
  <c r="O80" i="59"/>
  <c r="Q80" i="59"/>
  <c r="R80" i="59"/>
  <c r="S80" i="59"/>
  <c r="P81" i="59"/>
  <c r="N81" i="59"/>
  <c r="O81" i="59"/>
  <c r="Q81" i="59"/>
  <c r="R81" i="59"/>
  <c r="S81" i="59"/>
  <c r="P82" i="59"/>
  <c r="N82" i="59"/>
  <c r="O82" i="59"/>
  <c r="Q82" i="59"/>
  <c r="R82" i="59"/>
  <c r="S82" i="59"/>
  <c r="P83" i="59"/>
  <c r="N83" i="59"/>
  <c r="O83" i="59"/>
  <c r="Q83" i="59"/>
  <c r="R83" i="59"/>
  <c r="S83" i="59"/>
  <c r="P84" i="59"/>
  <c r="N84" i="59"/>
  <c r="O84" i="59"/>
  <c r="Q84" i="59"/>
  <c r="R84" i="59"/>
  <c r="S84" i="59"/>
  <c r="P85" i="59"/>
  <c r="N85" i="59"/>
  <c r="O85" i="59"/>
  <c r="Q85" i="59"/>
  <c r="R85" i="59"/>
  <c r="S85" i="59"/>
  <c r="P86" i="59"/>
  <c r="N86" i="59"/>
  <c r="O86" i="59"/>
  <c r="Q86" i="59"/>
  <c r="R86" i="59"/>
  <c r="S86" i="59"/>
  <c r="P87" i="59"/>
  <c r="N87" i="59"/>
  <c r="O87" i="59"/>
  <c r="Q87" i="59"/>
  <c r="R87" i="59"/>
  <c r="S87" i="59"/>
  <c r="P88" i="59"/>
  <c r="N88" i="59"/>
  <c r="O88" i="59"/>
  <c r="Q88" i="59"/>
  <c r="R88" i="59"/>
  <c r="S88" i="59"/>
  <c r="P89" i="59"/>
  <c r="N89" i="59"/>
  <c r="O89" i="59"/>
  <c r="Q89" i="59"/>
  <c r="R89" i="59"/>
  <c r="S89" i="59"/>
  <c r="P90" i="59"/>
  <c r="N90" i="59"/>
  <c r="O90" i="59"/>
  <c r="Q90" i="59"/>
  <c r="R90" i="59"/>
  <c r="S90" i="59"/>
  <c r="J96" i="59"/>
  <c r="Q92" i="59"/>
  <c r="R92" i="59"/>
  <c r="S92" i="59"/>
  <c r="J93" i="59"/>
  <c r="J94" i="59"/>
  <c r="J95" i="59"/>
  <c r="P92" i="59"/>
  <c r="O92" i="59"/>
  <c r="J92" i="59"/>
  <c r="I92" i="59"/>
  <c r="J69" i="59"/>
  <c r="P60" i="59"/>
  <c r="S60" i="59"/>
  <c r="P61" i="59"/>
  <c r="S61" i="59"/>
  <c r="P62" i="59"/>
  <c r="S62" i="59"/>
  <c r="P63" i="59"/>
  <c r="S63" i="59"/>
  <c r="S65" i="59"/>
  <c r="O60" i="59"/>
  <c r="R60" i="59"/>
  <c r="O61" i="59"/>
  <c r="R61" i="59"/>
  <c r="O62" i="59"/>
  <c r="R62" i="59"/>
  <c r="O63" i="59"/>
  <c r="R63" i="59"/>
  <c r="R65" i="59"/>
  <c r="Q60" i="59"/>
  <c r="Q61" i="59"/>
  <c r="Q62" i="59"/>
  <c r="Q63" i="59"/>
  <c r="Q65" i="59"/>
  <c r="O46" i="59"/>
  <c r="P46" i="59"/>
  <c r="Q46" i="59"/>
  <c r="O47" i="59"/>
  <c r="P47" i="59"/>
  <c r="Q47" i="59"/>
  <c r="O48" i="59"/>
  <c r="P48" i="59"/>
  <c r="Q48" i="59"/>
  <c r="O49" i="59"/>
  <c r="P49" i="59"/>
  <c r="Q49" i="59"/>
  <c r="Q51" i="59"/>
  <c r="J55" i="59"/>
  <c r="S47" i="59"/>
  <c r="S46" i="59"/>
  <c r="S48" i="59"/>
  <c r="S49" i="59"/>
  <c r="S51" i="59"/>
  <c r="R47" i="59"/>
  <c r="R46" i="59"/>
  <c r="R48" i="59"/>
  <c r="R49" i="59"/>
  <c r="R51" i="59"/>
  <c r="J44" i="59"/>
  <c r="P35" i="59"/>
  <c r="S35" i="59"/>
  <c r="P36" i="59"/>
  <c r="S36" i="59"/>
  <c r="P37" i="59"/>
  <c r="S37" i="59"/>
  <c r="P38" i="59"/>
  <c r="S38" i="59"/>
  <c r="S40" i="59"/>
  <c r="O35" i="59"/>
  <c r="R35" i="59"/>
  <c r="O36" i="59"/>
  <c r="R36" i="59"/>
  <c r="O37" i="59"/>
  <c r="R37" i="59"/>
  <c r="O38" i="59"/>
  <c r="R38" i="59"/>
  <c r="R40" i="59"/>
  <c r="Q35" i="59"/>
  <c r="Q36" i="59"/>
  <c r="Q37" i="59"/>
  <c r="Q38" i="59"/>
  <c r="Q40" i="59"/>
  <c r="J24" i="59"/>
  <c r="P15" i="59"/>
  <c r="S15" i="59"/>
  <c r="P16" i="59"/>
  <c r="S16" i="59"/>
  <c r="P17" i="59"/>
  <c r="S17" i="59"/>
  <c r="P18" i="59"/>
  <c r="S18" i="59"/>
  <c r="S20" i="59"/>
  <c r="O15" i="59"/>
  <c r="R15" i="59"/>
  <c r="O16" i="59"/>
  <c r="R16" i="59"/>
  <c r="O17" i="59"/>
  <c r="R17" i="59"/>
  <c r="O18" i="59"/>
  <c r="R18" i="59"/>
  <c r="R20" i="59"/>
  <c r="Q15" i="59"/>
  <c r="Q16" i="59"/>
  <c r="Q17" i="59"/>
  <c r="Q18" i="59"/>
  <c r="Q20" i="59"/>
  <c r="P4" i="59"/>
  <c r="S4" i="59"/>
  <c r="P5" i="59"/>
  <c r="S5" i="59"/>
  <c r="P6" i="59"/>
  <c r="S6" i="59"/>
  <c r="P7" i="59"/>
  <c r="S7" i="59"/>
  <c r="S9" i="59"/>
  <c r="O4" i="59"/>
  <c r="R4" i="59"/>
  <c r="O5" i="59"/>
  <c r="R5" i="59"/>
  <c r="O6" i="59"/>
  <c r="R6" i="59"/>
  <c r="O7" i="59"/>
  <c r="R7" i="59"/>
  <c r="R9" i="59"/>
  <c r="Q4" i="59"/>
  <c r="Q5" i="59"/>
  <c r="Q6" i="59"/>
  <c r="Q7" i="59"/>
  <c r="Q9" i="59"/>
  <c r="O57" i="59"/>
  <c r="P57" i="59"/>
  <c r="Q57" i="59"/>
  <c r="O58" i="59"/>
  <c r="P58" i="59"/>
  <c r="Q58" i="59"/>
  <c r="O26" i="59"/>
  <c r="P26" i="59"/>
  <c r="Q26" i="59"/>
  <c r="O27" i="59"/>
  <c r="P27" i="59"/>
  <c r="Q27" i="59"/>
  <c r="O29" i="59"/>
  <c r="P29" i="59"/>
  <c r="Q29" i="59"/>
  <c r="O30" i="59"/>
  <c r="P30" i="59"/>
  <c r="Q30" i="59"/>
  <c r="O32" i="59"/>
  <c r="P32" i="59"/>
  <c r="Q32" i="59"/>
  <c r="O33" i="59"/>
  <c r="P33" i="59"/>
  <c r="Q33" i="59"/>
  <c r="R57" i="59"/>
  <c r="R58" i="59"/>
  <c r="R26" i="59"/>
  <c r="R27" i="59"/>
  <c r="R29" i="59"/>
  <c r="R30" i="59"/>
  <c r="R32" i="59"/>
  <c r="R33" i="59"/>
  <c r="S57" i="59"/>
  <c r="S58" i="59"/>
  <c r="S26" i="59"/>
  <c r="S27" i="59"/>
  <c r="S29" i="59"/>
  <c r="S30" i="59"/>
  <c r="S32" i="59"/>
  <c r="S33" i="59"/>
  <c r="J66" i="59"/>
  <c r="J67" i="59"/>
  <c r="J68" i="59"/>
  <c r="P65" i="59"/>
  <c r="O65" i="59"/>
  <c r="J65" i="59"/>
  <c r="I65" i="59"/>
  <c r="N63" i="59"/>
  <c r="N62" i="59"/>
  <c r="N61" i="59"/>
  <c r="N60" i="59"/>
  <c r="N58" i="59"/>
  <c r="N57" i="59"/>
  <c r="J52" i="59"/>
  <c r="J53" i="59"/>
  <c r="J54" i="59"/>
  <c r="P51" i="59"/>
  <c r="O51" i="59"/>
  <c r="J51" i="59"/>
  <c r="I51" i="59"/>
  <c r="N49" i="59"/>
  <c r="N48" i="59"/>
  <c r="N47" i="59"/>
  <c r="N46" i="59"/>
  <c r="J41" i="59"/>
  <c r="J42" i="59"/>
  <c r="J43" i="59"/>
  <c r="P40" i="59"/>
  <c r="O40" i="59"/>
  <c r="J40" i="59"/>
  <c r="I40" i="59"/>
  <c r="N38" i="59"/>
  <c r="N37" i="59"/>
  <c r="N36" i="59"/>
  <c r="N35" i="59"/>
  <c r="N33" i="59"/>
  <c r="N32" i="59"/>
  <c r="N30" i="59"/>
  <c r="N29" i="59"/>
  <c r="N27" i="59"/>
  <c r="N26" i="59"/>
  <c r="J21" i="59"/>
  <c r="J22" i="59"/>
  <c r="J23" i="59"/>
  <c r="P20" i="59"/>
  <c r="O20" i="59"/>
  <c r="J20" i="59"/>
  <c r="I20" i="59"/>
  <c r="N18" i="59"/>
  <c r="N17" i="59"/>
  <c r="N16" i="59"/>
  <c r="N15" i="59"/>
  <c r="O52" i="57"/>
  <c r="P52" i="57"/>
  <c r="Q52" i="57"/>
  <c r="O53" i="57"/>
  <c r="P53" i="57"/>
  <c r="Q53" i="57"/>
  <c r="O54" i="57"/>
  <c r="P54" i="57"/>
  <c r="Q54" i="57"/>
  <c r="O55" i="57"/>
  <c r="P55" i="57"/>
  <c r="Q55" i="57"/>
  <c r="O56" i="57"/>
  <c r="P56" i="57"/>
  <c r="Q56" i="57"/>
  <c r="O57" i="57"/>
  <c r="P57" i="57"/>
  <c r="Q57" i="57"/>
  <c r="O58" i="57"/>
  <c r="P58" i="57"/>
  <c r="Q58" i="57"/>
  <c r="O59" i="57"/>
  <c r="P59" i="57"/>
  <c r="Q59" i="57"/>
  <c r="O60" i="57"/>
  <c r="P60" i="57"/>
  <c r="Q60" i="57"/>
  <c r="O61" i="57"/>
  <c r="P61" i="57"/>
  <c r="Q61" i="57"/>
  <c r="O62" i="57"/>
  <c r="P62" i="57"/>
  <c r="Q62" i="57"/>
  <c r="O63" i="57"/>
  <c r="P63" i="57"/>
  <c r="Q63" i="57"/>
  <c r="O64" i="57"/>
  <c r="P64" i="57"/>
  <c r="Q64" i="57"/>
  <c r="O65" i="57"/>
  <c r="P65" i="57"/>
  <c r="Q65" i="57"/>
  <c r="O66" i="57"/>
  <c r="P66" i="57"/>
  <c r="Q66" i="57"/>
  <c r="O67" i="57"/>
  <c r="P67" i="57"/>
  <c r="Q67" i="57"/>
  <c r="O68" i="57"/>
  <c r="P68" i="57"/>
  <c r="Q68" i="57"/>
  <c r="O69" i="57"/>
  <c r="P69" i="57"/>
  <c r="Q69" i="57"/>
  <c r="O70" i="57"/>
  <c r="P70" i="57"/>
  <c r="Q70" i="57"/>
  <c r="O71" i="57"/>
  <c r="P71" i="57"/>
  <c r="Q71" i="57"/>
  <c r="Q73" i="57"/>
  <c r="N52" i="57"/>
  <c r="R52" i="57"/>
  <c r="S52" i="57"/>
  <c r="N53" i="57"/>
  <c r="R53" i="57"/>
  <c r="S53" i="57"/>
  <c r="N54" i="57"/>
  <c r="R54" i="57"/>
  <c r="S54" i="57"/>
  <c r="N55" i="57"/>
  <c r="R55" i="57"/>
  <c r="S55" i="57"/>
  <c r="N56" i="57"/>
  <c r="R56" i="57"/>
  <c r="S56" i="57"/>
  <c r="N57" i="57"/>
  <c r="R57" i="57"/>
  <c r="S57" i="57"/>
  <c r="N58" i="57"/>
  <c r="R58" i="57"/>
  <c r="S58" i="57"/>
  <c r="N59" i="57"/>
  <c r="R59" i="57"/>
  <c r="S59" i="57"/>
  <c r="N60" i="57"/>
  <c r="R60" i="57"/>
  <c r="S60" i="57"/>
  <c r="N61" i="57"/>
  <c r="R61" i="57"/>
  <c r="S61" i="57"/>
  <c r="N62" i="57"/>
  <c r="R62" i="57"/>
  <c r="S62" i="57"/>
  <c r="N63" i="57"/>
  <c r="R63" i="57"/>
  <c r="S63" i="57"/>
  <c r="N64" i="57"/>
  <c r="R64" i="57"/>
  <c r="S64" i="57"/>
  <c r="N65" i="57"/>
  <c r="R65" i="57"/>
  <c r="S65" i="57"/>
  <c r="N66" i="57"/>
  <c r="R66" i="57"/>
  <c r="S66" i="57"/>
  <c r="N67" i="57"/>
  <c r="R67" i="57"/>
  <c r="S67" i="57"/>
  <c r="N68" i="57"/>
  <c r="R68" i="57"/>
  <c r="S68" i="57"/>
  <c r="N69" i="57"/>
  <c r="R69" i="57"/>
  <c r="S69" i="57"/>
  <c r="N70" i="57"/>
  <c r="R70" i="57"/>
  <c r="S70" i="57"/>
  <c r="N71" i="57"/>
  <c r="R71" i="57"/>
  <c r="S71" i="57"/>
  <c r="J77" i="57"/>
  <c r="R73" i="57"/>
  <c r="S73" i="57"/>
  <c r="J74" i="57"/>
  <c r="J75" i="57"/>
  <c r="J76" i="57"/>
  <c r="P73" i="57"/>
  <c r="O73" i="57"/>
  <c r="J73" i="57"/>
  <c r="I73" i="57"/>
  <c r="J45" i="57"/>
  <c r="P36" i="57"/>
  <c r="S36" i="57"/>
  <c r="P37" i="57"/>
  <c r="S37" i="57"/>
  <c r="P38" i="57"/>
  <c r="S38" i="57"/>
  <c r="P39" i="57"/>
  <c r="S39" i="57"/>
  <c r="S41" i="57"/>
  <c r="O36" i="57"/>
  <c r="R36" i="57"/>
  <c r="O37" i="57"/>
  <c r="R37" i="57"/>
  <c r="O38" i="57"/>
  <c r="R38" i="57"/>
  <c r="O39" i="57"/>
  <c r="R39" i="57"/>
  <c r="R41" i="57"/>
  <c r="Q36" i="57"/>
  <c r="Q37" i="57"/>
  <c r="Q38" i="57"/>
  <c r="Q39" i="57"/>
  <c r="Q41" i="57"/>
  <c r="J34" i="57"/>
  <c r="P25" i="57"/>
  <c r="S25" i="57"/>
  <c r="P26" i="57"/>
  <c r="S26" i="57"/>
  <c r="P27" i="57"/>
  <c r="S27" i="57"/>
  <c r="P28" i="57"/>
  <c r="S28" i="57"/>
  <c r="S30" i="57"/>
  <c r="O25" i="57"/>
  <c r="R25" i="57"/>
  <c r="O26" i="57"/>
  <c r="R26" i="57"/>
  <c r="O27" i="57"/>
  <c r="R27" i="57"/>
  <c r="O28" i="57"/>
  <c r="R28" i="57"/>
  <c r="R30" i="57"/>
  <c r="Q25" i="57"/>
  <c r="Q26" i="57"/>
  <c r="Q27" i="57"/>
  <c r="Q28" i="57"/>
  <c r="Q30" i="57"/>
  <c r="N36" i="57"/>
  <c r="N37" i="57"/>
  <c r="N38" i="57"/>
  <c r="N39" i="57"/>
  <c r="O19" i="57"/>
  <c r="P19" i="57"/>
  <c r="Q19" i="57"/>
  <c r="O20" i="57"/>
  <c r="P20" i="57"/>
  <c r="Q20" i="57"/>
  <c r="O22" i="57"/>
  <c r="P22" i="57"/>
  <c r="Q22" i="57"/>
  <c r="O23" i="57"/>
  <c r="P23" i="57"/>
  <c r="Q23" i="57"/>
  <c r="O4" i="57"/>
  <c r="P4" i="57"/>
  <c r="Q4" i="57"/>
  <c r="O5" i="57"/>
  <c r="P5" i="57"/>
  <c r="Q5" i="57"/>
  <c r="O7" i="57"/>
  <c r="P7" i="57"/>
  <c r="Q7" i="57"/>
  <c r="O8" i="57"/>
  <c r="P8" i="57"/>
  <c r="Q8" i="57"/>
  <c r="O10" i="57"/>
  <c r="P10" i="57"/>
  <c r="Q10" i="57"/>
  <c r="O11" i="57"/>
  <c r="P11" i="57"/>
  <c r="Q11" i="57"/>
  <c r="O13" i="57"/>
  <c r="P13" i="57"/>
  <c r="Q13" i="57"/>
  <c r="O14" i="57"/>
  <c r="P14" i="57"/>
  <c r="Q14" i="57"/>
  <c r="O16" i="57"/>
  <c r="P16" i="57"/>
  <c r="Q16" i="57"/>
  <c r="O17" i="57"/>
  <c r="P17" i="57"/>
  <c r="Q17" i="57"/>
  <c r="R19" i="57"/>
  <c r="R20" i="57"/>
  <c r="R22" i="57"/>
  <c r="R23" i="57"/>
  <c r="R4" i="57"/>
  <c r="R5" i="57"/>
  <c r="R7" i="57"/>
  <c r="R8" i="57"/>
  <c r="R10" i="57"/>
  <c r="R11" i="57"/>
  <c r="R13" i="57"/>
  <c r="R14" i="57"/>
  <c r="R16" i="57"/>
  <c r="R17" i="57"/>
  <c r="O41" i="57"/>
  <c r="I41" i="57"/>
  <c r="S19" i="57"/>
  <c r="S20" i="57"/>
  <c r="S22" i="57"/>
  <c r="S23" i="57"/>
  <c r="S4" i="57"/>
  <c r="S5" i="57"/>
  <c r="S7" i="57"/>
  <c r="S8" i="57"/>
  <c r="S10" i="57"/>
  <c r="S11" i="57"/>
  <c r="S13" i="57"/>
  <c r="S14" i="57"/>
  <c r="S16" i="57"/>
  <c r="S17" i="57"/>
  <c r="P41" i="57"/>
  <c r="J41" i="57"/>
  <c r="J42" i="57"/>
  <c r="J43" i="57"/>
  <c r="J44" i="57"/>
  <c r="P47" i="57"/>
  <c r="N47" i="57"/>
  <c r="O47" i="57"/>
  <c r="Q47" i="57"/>
  <c r="R47" i="57"/>
  <c r="S47" i="57"/>
  <c r="P48" i="57"/>
  <c r="N48" i="57"/>
  <c r="O48" i="57"/>
  <c r="Q48" i="57"/>
  <c r="R48" i="57"/>
  <c r="S48" i="57"/>
  <c r="O4" i="56"/>
  <c r="P4" i="56"/>
  <c r="Q4" i="56"/>
  <c r="O5" i="56"/>
  <c r="P5" i="56"/>
  <c r="Q5" i="56"/>
  <c r="O6" i="56"/>
  <c r="P6" i="56"/>
  <c r="Q6" i="56"/>
  <c r="O7" i="56"/>
  <c r="P7" i="56"/>
  <c r="Q7" i="56"/>
  <c r="Q9" i="56"/>
  <c r="J24" i="56"/>
  <c r="P15" i="56"/>
  <c r="S15" i="56"/>
  <c r="P16" i="56"/>
  <c r="S16" i="56"/>
  <c r="P17" i="56"/>
  <c r="S17" i="56"/>
  <c r="P18" i="56"/>
  <c r="S18" i="56"/>
  <c r="S20" i="56"/>
  <c r="O15" i="56"/>
  <c r="R15" i="56"/>
  <c r="O16" i="56"/>
  <c r="R16" i="56"/>
  <c r="O17" i="56"/>
  <c r="R17" i="56"/>
  <c r="O18" i="56"/>
  <c r="R18" i="56"/>
  <c r="R20" i="56"/>
  <c r="Q15" i="56"/>
  <c r="Q16" i="56"/>
  <c r="Q17" i="56"/>
  <c r="Q18" i="56"/>
  <c r="Q20" i="56"/>
  <c r="J35" i="56"/>
  <c r="P26" i="56"/>
  <c r="S26" i="56"/>
  <c r="P27" i="56"/>
  <c r="S27" i="56"/>
  <c r="P28" i="56"/>
  <c r="S28" i="56"/>
  <c r="P29" i="56"/>
  <c r="S29" i="56"/>
  <c r="S31" i="56"/>
  <c r="O26" i="56"/>
  <c r="R26" i="56"/>
  <c r="O27" i="56"/>
  <c r="R27" i="56"/>
  <c r="O28" i="56"/>
  <c r="R28" i="56"/>
  <c r="O29" i="56"/>
  <c r="R29" i="56"/>
  <c r="R31" i="56"/>
  <c r="Q26" i="56"/>
  <c r="Q27" i="56"/>
  <c r="Q28" i="56"/>
  <c r="Q29" i="56"/>
  <c r="Q31" i="56"/>
  <c r="J46" i="56"/>
  <c r="P37" i="56"/>
  <c r="S37" i="56"/>
  <c r="P38" i="56"/>
  <c r="S38" i="56"/>
  <c r="P39" i="56"/>
  <c r="S39" i="56"/>
  <c r="P40" i="56"/>
  <c r="S40" i="56"/>
  <c r="S42" i="56"/>
  <c r="O37" i="56"/>
  <c r="R37" i="56"/>
  <c r="O38" i="56"/>
  <c r="R38" i="56"/>
  <c r="O39" i="56"/>
  <c r="R39" i="56"/>
  <c r="O40" i="56"/>
  <c r="R40" i="56"/>
  <c r="R42" i="56"/>
  <c r="Q37" i="56"/>
  <c r="Q38" i="56"/>
  <c r="Q39" i="56"/>
  <c r="Q40" i="56"/>
  <c r="Q42" i="56"/>
  <c r="J57" i="56"/>
  <c r="P48" i="56"/>
  <c r="S48" i="56"/>
  <c r="P49" i="56"/>
  <c r="S49" i="56"/>
  <c r="P50" i="56"/>
  <c r="S50" i="56"/>
  <c r="P51" i="56"/>
  <c r="S51" i="56"/>
  <c r="S53" i="56"/>
  <c r="O48" i="56"/>
  <c r="R48" i="56"/>
  <c r="O49" i="56"/>
  <c r="R49" i="56"/>
  <c r="O50" i="56"/>
  <c r="R50" i="56"/>
  <c r="O51" i="56"/>
  <c r="R51" i="56"/>
  <c r="R53" i="56"/>
  <c r="Q48" i="56"/>
  <c r="Q49" i="56"/>
  <c r="Q50" i="56"/>
  <c r="Q51" i="56"/>
  <c r="Q53" i="56"/>
  <c r="J66" i="56"/>
  <c r="P59" i="56"/>
  <c r="S59" i="56"/>
  <c r="P60" i="56"/>
  <c r="S60" i="56"/>
  <c r="S62" i="56"/>
  <c r="O59" i="56"/>
  <c r="R59" i="56"/>
  <c r="O60" i="56"/>
  <c r="R60" i="56"/>
  <c r="R62" i="56"/>
  <c r="Q59" i="56"/>
  <c r="Q60" i="56"/>
  <c r="Q62" i="56"/>
  <c r="J86" i="56"/>
  <c r="O69" i="56"/>
  <c r="P69" i="56"/>
  <c r="Q69" i="56"/>
  <c r="O70" i="56"/>
  <c r="P70" i="56"/>
  <c r="Q70" i="56"/>
  <c r="O71" i="56"/>
  <c r="P71" i="56"/>
  <c r="Q71" i="56"/>
  <c r="O72" i="56"/>
  <c r="P72" i="56"/>
  <c r="Q72" i="56"/>
  <c r="O73" i="56"/>
  <c r="P73" i="56"/>
  <c r="Q73" i="56"/>
  <c r="O74" i="56"/>
  <c r="P74" i="56"/>
  <c r="Q74" i="56"/>
  <c r="O75" i="56"/>
  <c r="P75" i="56"/>
  <c r="Q75" i="56"/>
  <c r="O76" i="56"/>
  <c r="P76" i="56"/>
  <c r="Q76" i="56"/>
  <c r="O77" i="56"/>
  <c r="P77" i="56"/>
  <c r="Q77" i="56"/>
  <c r="O78" i="56"/>
  <c r="P78" i="56"/>
  <c r="Q78" i="56"/>
  <c r="O79" i="56"/>
  <c r="P79" i="56"/>
  <c r="Q79" i="56"/>
  <c r="O80" i="56"/>
  <c r="P80" i="56"/>
  <c r="Q80" i="56"/>
  <c r="Q82" i="56"/>
  <c r="R69" i="56"/>
  <c r="R70" i="56"/>
  <c r="R71" i="56"/>
  <c r="R72" i="56"/>
  <c r="R73" i="56"/>
  <c r="R74" i="56"/>
  <c r="R75" i="56"/>
  <c r="R76" i="56"/>
  <c r="R77" i="56"/>
  <c r="R78" i="56"/>
  <c r="R79" i="56"/>
  <c r="R80" i="56"/>
  <c r="R82" i="56"/>
  <c r="S69" i="56"/>
  <c r="S70" i="56"/>
  <c r="S71" i="56"/>
  <c r="S72" i="56"/>
  <c r="S73" i="56"/>
  <c r="S74" i="56"/>
  <c r="S75" i="56"/>
  <c r="S76" i="56"/>
  <c r="S77" i="56"/>
  <c r="S78" i="56"/>
  <c r="S79" i="56"/>
  <c r="S80" i="56"/>
  <c r="S82" i="56"/>
  <c r="J83" i="56"/>
  <c r="J84" i="56"/>
  <c r="J85" i="56"/>
  <c r="P82" i="56"/>
  <c r="O82" i="56"/>
  <c r="J82" i="56"/>
  <c r="I82" i="56"/>
  <c r="N80" i="56"/>
  <c r="N79" i="56"/>
  <c r="N78" i="56"/>
  <c r="N77" i="56"/>
  <c r="N76" i="56"/>
  <c r="N75" i="56"/>
  <c r="N74" i="56"/>
  <c r="N73" i="56"/>
  <c r="N72" i="56"/>
  <c r="N71" i="56"/>
  <c r="N70" i="56"/>
  <c r="N69" i="56"/>
  <c r="J63" i="56"/>
  <c r="J64" i="56"/>
  <c r="J65" i="56"/>
  <c r="P62" i="56"/>
  <c r="O62" i="56"/>
  <c r="J62" i="56"/>
  <c r="I62" i="56"/>
  <c r="N60" i="56"/>
  <c r="N59" i="56"/>
  <c r="J54" i="56"/>
  <c r="J55" i="56"/>
  <c r="J56" i="56"/>
  <c r="P53" i="56"/>
  <c r="O53" i="56"/>
  <c r="J53" i="56"/>
  <c r="I53" i="56"/>
  <c r="N51" i="56"/>
  <c r="N50" i="56"/>
  <c r="N49" i="56"/>
  <c r="N48" i="56"/>
  <c r="J43" i="56"/>
  <c r="J44" i="56"/>
  <c r="J45" i="56"/>
  <c r="P42" i="56"/>
  <c r="O42" i="56"/>
  <c r="J42" i="56"/>
  <c r="I42" i="56"/>
  <c r="N40" i="56"/>
  <c r="N39" i="56"/>
  <c r="N38" i="56"/>
  <c r="N37" i="56"/>
  <c r="J32" i="56"/>
  <c r="J33" i="56"/>
  <c r="J34" i="56"/>
  <c r="P31" i="56"/>
  <c r="O31" i="56"/>
  <c r="J31" i="56"/>
  <c r="I31" i="56"/>
  <c r="N29" i="56"/>
  <c r="N28" i="56"/>
  <c r="N27" i="56"/>
  <c r="N26" i="56"/>
  <c r="J21" i="56"/>
  <c r="J22" i="56"/>
  <c r="J23" i="56"/>
  <c r="P20" i="56"/>
  <c r="O20" i="56"/>
  <c r="J20" i="56"/>
  <c r="I20" i="56"/>
  <c r="N18" i="56"/>
  <c r="N17" i="56"/>
  <c r="N16" i="56"/>
  <c r="N15" i="56"/>
  <c r="J24" i="101"/>
  <c r="O3" i="101"/>
  <c r="P3" i="101"/>
  <c r="Q3" i="101"/>
  <c r="O4" i="101"/>
  <c r="P4" i="101"/>
  <c r="Q4" i="101"/>
  <c r="O5" i="101"/>
  <c r="P5" i="101"/>
  <c r="Q5" i="101"/>
  <c r="O6" i="101"/>
  <c r="P6" i="101"/>
  <c r="Q6" i="101"/>
  <c r="O7" i="101"/>
  <c r="P7" i="101"/>
  <c r="Q7" i="101"/>
  <c r="O8" i="101"/>
  <c r="P8" i="101"/>
  <c r="Q8" i="101"/>
  <c r="O9" i="101"/>
  <c r="P9" i="101"/>
  <c r="Q9" i="101"/>
  <c r="O10" i="101"/>
  <c r="P10" i="101"/>
  <c r="Q10" i="101"/>
  <c r="O11" i="101"/>
  <c r="P11" i="101"/>
  <c r="Q11" i="101"/>
  <c r="O12" i="101"/>
  <c r="P12" i="101"/>
  <c r="Q12" i="101"/>
  <c r="O13" i="101"/>
  <c r="P13" i="101"/>
  <c r="Q13" i="101"/>
  <c r="O14" i="101"/>
  <c r="P14" i="101"/>
  <c r="Q14" i="101"/>
  <c r="O15" i="101"/>
  <c r="P15" i="101"/>
  <c r="Q15" i="101"/>
  <c r="O16" i="101"/>
  <c r="P16" i="101"/>
  <c r="Q16" i="101"/>
  <c r="O17" i="101"/>
  <c r="P17" i="101"/>
  <c r="Q17" i="101"/>
  <c r="O18" i="101"/>
  <c r="P18" i="101"/>
  <c r="Q18" i="101"/>
  <c r="Q20" i="101"/>
  <c r="R3" i="101"/>
  <c r="R4" i="101"/>
  <c r="R5" i="101"/>
  <c r="R6" i="101"/>
  <c r="R7" i="101"/>
  <c r="R8" i="101"/>
  <c r="R9" i="101"/>
  <c r="R10" i="101"/>
  <c r="R11" i="101"/>
  <c r="R12" i="101"/>
  <c r="R13" i="101"/>
  <c r="R14" i="101"/>
  <c r="R15" i="101"/>
  <c r="R16" i="101"/>
  <c r="R17" i="101"/>
  <c r="R18" i="101"/>
  <c r="R20" i="101"/>
  <c r="S3" i="101"/>
  <c r="S4" i="101"/>
  <c r="S5" i="101"/>
  <c r="S6" i="101"/>
  <c r="S7" i="101"/>
  <c r="S8" i="101"/>
  <c r="S9" i="101"/>
  <c r="S10" i="101"/>
  <c r="S11" i="101"/>
  <c r="S12" i="101"/>
  <c r="S13" i="101"/>
  <c r="S14" i="101"/>
  <c r="S15" i="101"/>
  <c r="S16" i="101"/>
  <c r="S17" i="101"/>
  <c r="S18" i="101"/>
  <c r="S20" i="101"/>
  <c r="J21" i="101"/>
  <c r="J22" i="101"/>
  <c r="J23" i="101"/>
  <c r="P20" i="101"/>
  <c r="O20" i="101"/>
  <c r="J20" i="101"/>
  <c r="I20" i="101"/>
  <c r="N18" i="101"/>
  <c r="N17" i="101"/>
  <c r="N16" i="101"/>
  <c r="N15" i="101"/>
  <c r="N14" i="101"/>
  <c r="N13" i="101"/>
  <c r="N12" i="101"/>
  <c r="N11" i="101"/>
  <c r="N10" i="101"/>
  <c r="N9" i="101"/>
  <c r="N8" i="101"/>
  <c r="N7" i="101"/>
  <c r="N6" i="101"/>
  <c r="N5" i="101"/>
  <c r="N4" i="101"/>
  <c r="N3" i="101"/>
  <c r="J20" i="100"/>
  <c r="O3" i="100"/>
  <c r="P3" i="100"/>
  <c r="Q3" i="100"/>
  <c r="O4" i="100"/>
  <c r="P4" i="100"/>
  <c r="Q4" i="100"/>
  <c r="O5" i="100"/>
  <c r="P5" i="100"/>
  <c r="Q5" i="100"/>
  <c r="O6" i="100"/>
  <c r="P6" i="100"/>
  <c r="Q6" i="100"/>
  <c r="O7" i="100"/>
  <c r="P7" i="100"/>
  <c r="Q7" i="100"/>
  <c r="O8" i="100"/>
  <c r="P8" i="100"/>
  <c r="Q8" i="100"/>
  <c r="O9" i="100"/>
  <c r="P9" i="100"/>
  <c r="Q9" i="100"/>
  <c r="O10" i="100"/>
  <c r="P10" i="100"/>
  <c r="Q10" i="100"/>
  <c r="O11" i="100"/>
  <c r="P11" i="100"/>
  <c r="Q11" i="100"/>
  <c r="O12" i="100"/>
  <c r="P12" i="100"/>
  <c r="Q12" i="100"/>
  <c r="O13" i="100"/>
  <c r="P13" i="100"/>
  <c r="Q13" i="100"/>
  <c r="O14" i="100"/>
  <c r="P14" i="100"/>
  <c r="Q14" i="100"/>
  <c r="Q16" i="100"/>
  <c r="R3" i="100"/>
  <c r="R4" i="100"/>
  <c r="R5" i="100"/>
  <c r="R6" i="100"/>
  <c r="R7" i="100"/>
  <c r="R8" i="100"/>
  <c r="R9" i="100"/>
  <c r="R10" i="100"/>
  <c r="R11" i="100"/>
  <c r="R12" i="100"/>
  <c r="R13" i="100"/>
  <c r="R14" i="100"/>
  <c r="R16" i="100"/>
  <c r="S3" i="100"/>
  <c r="S4" i="100"/>
  <c r="S5" i="100"/>
  <c r="S6" i="100"/>
  <c r="S7" i="100"/>
  <c r="S8" i="100"/>
  <c r="S9" i="100"/>
  <c r="S10" i="100"/>
  <c r="S11" i="100"/>
  <c r="S12" i="100"/>
  <c r="S13" i="100"/>
  <c r="S14" i="100"/>
  <c r="S16" i="100"/>
  <c r="J17" i="100"/>
  <c r="J18" i="100"/>
  <c r="J19" i="100"/>
  <c r="P16" i="100"/>
  <c r="O16" i="100"/>
  <c r="J16" i="100"/>
  <c r="I16" i="100"/>
  <c r="N14" i="100"/>
  <c r="N13" i="100"/>
  <c r="N12" i="100"/>
  <c r="N11" i="100"/>
  <c r="N10" i="100"/>
  <c r="N9" i="100"/>
  <c r="N8" i="100"/>
  <c r="N7" i="100"/>
  <c r="N6" i="100"/>
  <c r="N5" i="100"/>
  <c r="N4" i="100"/>
  <c r="N3" i="100"/>
  <c r="K4" i="99"/>
  <c r="I4" i="99"/>
  <c r="J4" i="99"/>
  <c r="V4" i="99"/>
  <c r="X4" i="99"/>
  <c r="Z4" i="99"/>
  <c r="T4" i="99"/>
  <c r="S4" i="99"/>
  <c r="W4" i="99"/>
  <c r="Y4" i="99"/>
  <c r="AA4" i="99"/>
  <c r="AD4" i="99"/>
  <c r="AC4" i="99"/>
  <c r="AB4" i="99"/>
  <c r="N4" i="99"/>
  <c r="M4" i="99"/>
  <c r="L4" i="99"/>
  <c r="AD3" i="99"/>
  <c r="AC3" i="99"/>
  <c r="AB3" i="99"/>
  <c r="K3" i="99"/>
  <c r="I3" i="99"/>
  <c r="J3" i="99"/>
  <c r="V3" i="99"/>
  <c r="T3" i="99"/>
  <c r="S3" i="99"/>
  <c r="W3" i="99"/>
  <c r="Y3" i="99"/>
  <c r="AA3" i="99"/>
  <c r="X3" i="99"/>
  <c r="Z3" i="99"/>
  <c r="N3" i="99"/>
  <c r="M3" i="99"/>
  <c r="L3" i="99"/>
  <c r="E18" i="99"/>
  <c r="Y18" i="99"/>
  <c r="AB5" i="99"/>
  <c r="K6" i="99"/>
  <c r="I6" i="99"/>
  <c r="J6" i="99"/>
  <c r="V6" i="99"/>
  <c r="X6" i="99"/>
  <c r="Z6" i="99"/>
  <c r="AB6" i="99"/>
  <c r="AB7" i="99"/>
  <c r="K8" i="99"/>
  <c r="I8" i="99"/>
  <c r="J8" i="99"/>
  <c r="V8" i="99"/>
  <c r="X8" i="99"/>
  <c r="Z8" i="99"/>
  <c r="AB8" i="99"/>
  <c r="AB9" i="99"/>
  <c r="K10" i="99"/>
  <c r="I10" i="99"/>
  <c r="J10" i="99"/>
  <c r="V10" i="99"/>
  <c r="X10" i="99"/>
  <c r="Z10" i="99"/>
  <c r="AB10" i="99"/>
  <c r="AB11" i="99"/>
  <c r="K12" i="99"/>
  <c r="I12" i="99"/>
  <c r="J12" i="99"/>
  <c r="V12" i="99"/>
  <c r="X12" i="99"/>
  <c r="Z12" i="99"/>
  <c r="AB12" i="99"/>
  <c r="AB14" i="99"/>
  <c r="AC5" i="99"/>
  <c r="T6" i="99"/>
  <c r="S6" i="99"/>
  <c r="W6" i="99"/>
  <c r="Y6" i="99"/>
  <c r="AA6" i="99"/>
  <c r="AC6" i="99"/>
  <c r="AC7" i="99"/>
  <c r="T8" i="99"/>
  <c r="S8" i="99"/>
  <c r="W8" i="99"/>
  <c r="Y8" i="99"/>
  <c r="AA8" i="99"/>
  <c r="AC8" i="99"/>
  <c r="AC9" i="99"/>
  <c r="T10" i="99"/>
  <c r="S10" i="99"/>
  <c r="W10" i="99"/>
  <c r="Y10" i="99"/>
  <c r="AA10" i="99"/>
  <c r="AC10" i="99"/>
  <c r="AC11" i="99"/>
  <c r="T12" i="99"/>
  <c r="S12" i="99"/>
  <c r="W12" i="99"/>
  <c r="Y12" i="99"/>
  <c r="AA12" i="99"/>
  <c r="AC12" i="99"/>
  <c r="AC14" i="99"/>
  <c r="AD5" i="99"/>
  <c r="AD6" i="99"/>
  <c r="AD7" i="99"/>
  <c r="AD8" i="99"/>
  <c r="AD9" i="99"/>
  <c r="AD10" i="99"/>
  <c r="AD11" i="99"/>
  <c r="AD12" i="99"/>
  <c r="AD14" i="99"/>
  <c r="Y15" i="99"/>
  <c r="Y16" i="99"/>
  <c r="Y17" i="99"/>
  <c r="J5" i="99"/>
  <c r="K5" i="99"/>
  <c r="L5" i="99"/>
  <c r="L6" i="99"/>
  <c r="J7" i="99"/>
  <c r="K7" i="99"/>
  <c r="L7" i="99"/>
  <c r="L8" i="99"/>
  <c r="J9" i="99"/>
  <c r="K9" i="99"/>
  <c r="L9" i="99"/>
  <c r="L10" i="99"/>
  <c r="J11" i="99"/>
  <c r="K11" i="99"/>
  <c r="L11" i="99"/>
  <c r="L12" i="99"/>
  <c r="L14" i="99"/>
  <c r="M5" i="99"/>
  <c r="M6" i="99"/>
  <c r="M7" i="99"/>
  <c r="M8" i="99"/>
  <c r="M9" i="99"/>
  <c r="M10" i="99"/>
  <c r="M11" i="99"/>
  <c r="M12" i="99"/>
  <c r="M14" i="99"/>
  <c r="N5" i="99"/>
  <c r="N6" i="99"/>
  <c r="N7" i="99"/>
  <c r="N8" i="99"/>
  <c r="N9" i="99"/>
  <c r="N10" i="99"/>
  <c r="N11" i="99"/>
  <c r="N12" i="99"/>
  <c r="N14" i="99"/>
  <c r="E15" i="99"/>
  <c r="E16" i="99"/>
  <c r="E17" i="99"/>
  <c r="AA14" i="99"/>
  <c r="Z14" i="99"/>
  <c r="Y14" i="99"/>
  <c r="X14" i="99"/>
  <c r="K14" i="99"/>
  <c r="J14" i="99"/>
  <c r="E14" i="99"/>
  <c r="D14" i="99"/>
  <c r="I11" i="99"/>
  <c r="V11" i="99"/>
  <c r="T11" i="99"/>
  <c r="S11" i="99"/>
  <c r="W11" i="99"/>
  <c r="Y11" i="99"/>
  <c r="AA11" i="99"/>
  <c r="X11" i="99"/>
  <c r="Z11" i="99"/>
  <c r="I9" i="99"/>
  <c r="V9" i="99"/>
  <c r="T9" i="99"/>
  <c r="S9" i="99"/>
  <c r="W9" i="99"/>
  <c r="Y9" i="99"/>
  <c r="AA9" i="99"/>
  <c r="X9" i="99"/>
  <c r="Z9" i="99"/>
  <c r="I7" i="99"/>
  <c r="V7" i="99"/>
  <c r="T7" i="99"/>
  <c r="S7" i="99"/>
  <c r="W7" i="99"/>
  <c r="Y7" i="99"/>
  <c r="AA7" i="99"/>
  <c r="X7" i="99"/>
  <c r="Z7" i="99"/>
  <c r="I5" i="99"/>
  <c r="V5" i="99"/>
  <c r="T5" i="99"/>
  <c r="S5" i="99"/>
  <c r="W5" i="99"/>
  <c r="Y5" i="99"/>
  <c r="AA5" i="99"/>
  <c r="X5" i="99"/>
  <c r="Z5" i="99"/>
  <c r="Z179" i="79"/>
  <c r="J23" i="79"/>
  <c r="K23" i="79"/>
  <c r="I23" i="79"/>
  <c r="V23" i="79"/>
  <c r="S23" i="79"/>
  <c r="T23" i="79"/>
  <c r="W23" i="79"/>
  <c r="X23" i="79"/>
  <c r="Y23" i="79"/>
  <c r="Z23" i="79"/>
  <c r="AA23" i="79"/>
  <c r="L23" i="79"/>
  <c r="M23" i="79"/>
  <c r="N23" i="79"/>
  <c r="L24" i="79"/>
  <c r="M24" i="79"/>
  <c r="N24" i="79"/>
  <c r="K3" i="79"/>
  <c r="I3" i="79"/>
  <c r="J3" i="79"/>
  <c r="V3" i="79"/>
  <c r="Y180" i="79"/>
  <c r="Y183" i="79"/>
  <c r="Y181" i="79"/>
  <c r="Y182" i="79"/>
  <c r="K21" i="79"/>
  <c r="I21" i="79"/>
  <c r="J21" i="79"/>
  <c r="V21" i="79"/>
  <c r="T21" i="79"/>
  <c r="S21" i="79"/>
  <c r="W21" i="79"/>
  <c r="X21" i="79"/>
  <c r="Y21" i="79"/>
  <c r="Z21" i="79"/>
  <c r="AA21" i="79"/>
  <c r="L21" i="79"/>
  <c r="M21" i="79"/>
  <c r="N21" i="79"/>
  <c r="L22" i="79"/>
  <c r="M22" i="79"/>
  <c r="N22" i="79"/>
  <c r="P13" i="93"/>
  <c r="N13" i="93"/>
  <c r="O13" i="93"/>
  <c r="Q13" i="93"/>
  <c r="R13" i="93"/>
  <c r="S13" i="93"/>
  <c r="P14" i="93"/>
  <c r="N14" i="93"/>
  <c r="O14" i="93"/>
  <c r="Q14" i="93"/>
  <c r="R14" i="93"/>
  <c r="S14" i="93"/>
  <c r="P7" i="98"/>
  <c r="N7" i="98"/>
  <c r="O7" i="98"/>
  <c r="Q7" i="98"/>
  <c r="R7" i="98"/>
  <c r="S7" i="98"/>
  <c r="P8" i="98"/>
  <c r="N8" i="98"/>
  <c r="O8" i="98"/>
  <c r="Q8" i="98"/>
  <c r="R8" i="98"/>
  <c r="S8" i="98"/>
  <c r="P9" i="98"/>
  <c r="N9" i="98"/>
  <c r="O9" i="98"/>
  <c r="Q9" i="98"/>
  <c r="R9" i="98"/>
  <c r="S9" i="98"/>
  <c r="P10" i="98"/>
  <c r="N10" i="98"/>
  <c r="O10" i="98"/>
  <c r="Q10" i="98"/>
  <c r="R10" i="98"/>
  <c r="S10" i="98"/>
  <c r="P11" i="98"/>
  <c r="N11" i="98"/>
  <c r="O11" i="98"/>
  <c r="Q11" i="98"/>
  <c r="R11" i="98"/>
  <c r="S11" i="98"/>
  <c r="P12" i="98"/>
  <c r="N12" i="98"/>
  <c r="O12" i="98"/>
  <c r="Q12" i="98"/>
  <c r="R12" i="98"/>
  <c r="S12" i="98"/>
  <c r="P13" i="98"/>
  <c r="N13" i="98"/>
  <c r="O13" i="98"/>
  <c r="Q13" i="98"/>
  <c r="R13" i="98"/>
  <c r="S13" i="98"/>
  <c r="P14" i="98"/>
  <c r="N14" i="98"/>
  <c r="O14" i="98"/>
  <c r="Q14" i="98"/>
  <c r="R14" i="98"/>
  <c r="S14" i="98"/>
  <c r="J20" i="98"/>
  <c r="O3" i="98"/>
  <c r="P3" i="98"/>
  <c r="Q3" i="98"/>
  <c r="O4" i="98"/>
  <c r="P4" i="98"/>
  <c r="Q4" i="98"/>
  <c r="O5" i="98"/>
  <c r="P5" i="98"/>
  <c r="Q5" i="98"/>
  <c r="O6" i="98"/>
  <c r="P6" i="98"/>
  <c r="Q6" i="98"/>
  <c r="Q16" i="98"/>
  <c r="R3" i="98"/>
  <c r="R4" i="98"/>
  <c r="R5" i="98"/>
  <c r="R6" i="98"/>
  <c r="R16" i="98"/>
  <c r="S3" i="98"/>
  <c r="S4" i="98"/>
  <c r="S5" i="98"/>
  <c r="S6" i="98"/>
  <c r="S16" i="98"/>
  <c r="J17" i="98"/>
  <c r="J18" i="98"/>
  <c r="J19" i="98"/>
  <c r="P16" i="98"/>
  <c r="O16" i="98"/>
  <c r="J16" i="98"/>
  <c r="I16" i="98"/>
  <c r="N6" i="98"/>
  <c r="N5" i="98"/>
  <c r="N4" i="98"/>
  <c r="N3" i="98"/>
  <c r="J20" i="97"/>
  <c r="O3" i="97"/>
  <c r="P3" i="97"/>
  <c r="Q3" i="97"/>
  <c r="O4" i="97"/>
  <c r="P4" i="97"/>
  <c r="Q4" i="97"/>
  <c r="O5" i="97"/>
  <c r="P5" i="97"/>
  <c r="Q5" i="97"/>
  <c r="O6" i="97"/>
  <c r="P6" i="97"/>
  <c r="Q6" i="97"/>
  <c r="O7" i="97"/>
  <c r="P7" i="97"/>
  <c r="Q7" i="97"/>
  <c r="O8" i="97"/>
  <c r="P8" i="97"/>
  <c r="Q8" i="97"/>
  <c r="O9" i="97"/>
  <c r="P9" i="97"/>
  <c r="Q9" i="97"/>
  <c r="O10" i="97"/>
  <c r="P10" i="97"/>
  <c r="Q10" i="97"/>
  <c r="O11" i="97"/>
  <c r="P11" i="97"/>
  <c r="Q11" i="97"/>
  <c r="O12" i="97"/>
  <c r="P12" i="97"/>
  <c r="Q12" i="97"/>
  <c r="O13" i="97"/>
  <c r="P13" i="97"/>
  <c r="Q13" i="97"/>
  <c r="O14" i="97"/>
  <c r="P14" i="97"/>
  <c r="Q14" i="97"/>
  <c r="Q16" i="97"/>
  <c r="R3" i="97"/>
  <c r="R4" i="97"/>
  <c r="R5" i="97"/>
  <c r="R6" i="97"/>
  <c r="R7" i="97"/>
  <c r="R8" i="97"/>
  <c r="R9" i="97"/>
  <c r="R10" i="97"/>
  <c r="R11" i="97"/>
  <c r="R12" i="97"/>
  <c r="R13" i="97"/>
  <c r="R14" i="97"/>
  <c r="R16" i="97"/>
  <c r="S3" i="97"/>
  <c r="S4" i="97"/>
  <c r="S5" i="97"/>
  <c r="S6" i="97"/>
  <c r="S7" i="97"/>
  <c r="S8" i="97"/>
  <c r="S9" i="97"/>
  <c r="S10" i="97"/>
  <c r="S11" i="97"/>
  <c r="S12" i="97"/>
  <c r="S13" i="97"/>
  <c r="S14" i="97"/>
  <c r="S16" i="97"/>
  <c r="J17" i="97"/>
  <c r="J18" i="97"/>
  <c r="J19" i="97"/>
  <c r="P16" i="97"/>
  <c r="O16" i="97"/>
  <c r="J16" i="97"/>
  <c r="I16" i="97"/>
  <c r="N14" i="97"/>
  <c r="N13" i="97"/>
  <c r="N12" i="97"/>
  <c r="N11" i="97"/>
  <c r="N10" i="97"/>
  <c r="N9" i="97"/>
  <c r="N8" i="97"/>
  <c r="N7" i="97"/>
  <c r="N6" i="97"/>
  <c r="N5" i="97"/>
  <c r="N4" i="97"/>
  <c r="N3" i="97"/>
  <c r="J20" i="96"/>
  <c r="O3" i="96"/>
  <c r="P3" i="96"/>
  <c r="Q3" i="96"/>
  <c r="O4" i="96"/>
  <c r="P4" i="96"/>
  <c r="Q4" i="96"/>
  <c r="O5" i="96"/>
  <c r="P5" i="96"/>
  <c r="Q5" i="96"/>
  <c r="O6" i="96"/>
  <c r="P6" i="96"/>
  <c r="Q6" i="96"/>
  <c r="O7" i="96"/>
  <c r="P7" i="96"/>
  <c r="Q7" i="96"/>
  <c r="O8" i="96"/>
  <c r="P8" i="96"/>
  <c r="Q8" i="96"/>
  <c r="O9" i="96"/>
  <c r="P9" i="96"/>
  <c r="Q9" i="96"/>
  <c r="O10" i="96"/>
  <c r="P10" i="96"/>
  <c r="Q10" i="96"/>
  <c r="O11" i="96"/>
  <c r="P11" i="96"/>
  <c r="Q11" i="96"/>
  <c r="O12" i="96"/>
  <c r="P12" i="96"/>
  <c r="Q12" i="96"/>
  <c r="O13" i="96"/>
  <c r="P13" i="96"/>
  <c r="Q13" i="96"/>
  <c r="O14" i="96"/>
  <c r="P14" i="96"/>
  <c r="Q14" i="96"/>
  <c r="Q16" i="96"/>
  <c r="R3" i="96"/>
  <c r="R4" i="96"/>
  <c r="R5" i="96"/>
  <c r="R6" i="96"/>
  <c r="R7" i="96"/>
  <c r="R8" i="96"/>
  <c r="R9" i="96"/>
  <c r="R10" i="96"/>
  <c r="R11" i="96"/>
  <c r="R12" i="96"/>
  <c r="R13" i="96"/>
  <c r="R14" i="96"/>
  <c r="R16" i="96"/>
  <c r="S3" i="96"/>
  <c r="S4" i="96"/>
  <c r="S5" i="96"/>
  <c r="S6" i="96"/>
  <c r="S7" i="96"/>
  <c r="S8" i="96"/>
  <c r="S9" i="96"/>
  <c r="S10" i="96"/>
  <c r="S11" i="96"/>
  <c r="S12" i="96"/>
  <c r="S13" i="96"/>
  <c r="S14" i="96"/>
  <c r="S16" i="96"/>
  <c r="J17" i="96"/>
  <c r="J18" i="96"/>
  <c r="J19" i="96"/>
  <c r="P16" i="96"/>
  <c r="O16" i="96"/>
  <c r="J16" i="96"/>
  <c r="I16" i="96"/>
  <c r="N14" i="96"/>
  <c r="N13" i="96"/>
  <c r="N12" i="96"/>
  <c r="N11" i="96"/>
  <c r="N10" i="96"/>
  <c r="N9" i="96"/>
  <c r="N8" i="96"/>
  <c r="N7" i="96"/>
  <c r="N6" i="96"/>
  <c r="N5" i="96"/>
  <c r="N4" i="96"/>
  <c r="N3" i="96"/>
  <c r="J20" i="95"/>
  <c r="O3" i="95"/>
  <c r="P3" i="95"/>
  <c r="Q3" i="95"/>
  <c r="O4" i="95"/>
  <c r="P4" i="95"/>
  <c r="Q4" i="95"/>
  <c r="O5" i="95"/>
  <c r="P5" i="95"/>
  <c r="Q5" i="95"/>
  <c r="O6" i="95"/>
  <c r="P6" i="95"/>
  <c r="Q6" i="95"/>
  <c r="O7" i="95"/>
  <c r="P7" i="95"/>
  <c r="Q7" i="95"/>
  <c r="O8" i="95"/>
  <c r="P8" i="95"/>
  <c r="Q8" i="95"/>
  <c r="O9" i="95"/>
  <c r="P9" i="95"/>
  <c r="Q9" i="95"/>
  <c r="O10" i="95"/>
  <c r="P10" i="95"/>
  <c r="Q10" i="95"/>
  <c r="O11" i="95"/>
  <c r="P11" i="95"/>
  <c r="Q11" i="95"/>
  <c r="O12" i="95"/>
  <c r="P12" i="95"/>
  <c r="Q12" i="95"/>
  <c r="O13" i="95"/>
  <c r="P13" i="95"/>
  <c r="Q13" i="95"/>
  <c r="O14" i="95"/>
  <c r="P14" i="95"/>
  <c r="Q14" i="95"/>
  <c r="Q16" i="95"/>
  <c r="R3" i="95"/>
  <c r="R4" i="95"/>
  <c r="R5" i="95"/>
  <c r="R6" i="95"/>
  <c r="R7" i="95"/>
  <c r="R8" i="95"/>
  <c r="R9" i="95"/>
  <c r="R10" i="95"/>
  <c r="R11" i="95"/>
  <c r="R12" i="95"/>
  <c r="R13" i="95"/>
  <c r="R14" i="95"/>
  <c r="R16" i="95"/>
  <c r="S3" i="95"/>
  <c r="S4" i="95"/>
  <c r="S5" i="95"/>
  <c r="S6" i="95"/>
  <c r="S7" i="95"/>
  <c r="S8" i="95"/>
  <c r="S9" i="95"/>
  <c r="S10" i="95"/>
  <c r="S11" i="95"/>
  <c r="S12" i="95"/>
  <c r="S13" i="95"/>
  <c r="S14" i="95"/>
  <c r="S16" i="95"/>
  <c r="J17" i="95"/>
  <c r="J18" i="95"/>
  <c r="J19" i="95"/>
  <c r="P16" i="95"/>
  <c r="O16" i="95"/>
  <c r="J16" i="95"/>
  <c r="I16" i="95"/>
  <c r="N14" i="95"/>
  <c r="N13" i="95"/>
  <c r="N12" i="95"/>
  <c r="N11" i="95"/>
  <c r="N10" i="95"/>
  <c r="N9" i="95"/>
  <c r="N8" i="95"/>
  <c r="N7" i="95"/>
  <c r="N6" i="95"/>
  <c r="N5" i="95"/>
  <c r="N4" i="95"/>
  <c r="N3" i="95"/>
  <c r="P4" i="87"/>
  <c r="N4" i="87"/>
  <c r="O4" i="87"/>
  <c r="Q4" i="87"/>
  <c r="R4" i="87"/>
  <c r="S4" i="87"/>
  <c r="P5" i="87"/>
  <c r="N5" i="87"/>
  <c r="O5" i="87"/>
  <c r="Q5" i="87"/>
  <c r="R5" i="87"/>
  <c r="S5" i="87"/>
  <c r="P6" i="87"/>
  <c r="N6" i="87"/>
  <c r="O6" i="87"/>
  <c r="Q6" i="87"/>
  <c r="R6" i="87"/>
  <c r="S6" i="87"/>
  <c r="P7" i="87"/>
  <c r="N7" i="87"/>
  <c r="O7" i="87"/>
  <c r="Q7" i="87"/>
  <c r="R7" i="87"/>
  <c r="S7" i="87"/>
  <c r="P8" i="87"/>
  <c r="N8" i="87"/>
  <c r="O8" i="87"/>
  <c r="Q8" i="87"/>
  <c r="R8" i="87"/>
  <c r="S8" i="87"/>
  <c r="P9" i="87"/>
  <c r="N9" i="87"/>
  <c r="O9" i="87"/>
  <c r="Q9" i="87"/>
  <c r="R9" i="87"/>
  <c r="S9" i="87"/>
  <c r="P10" i="87"/>
  <c r="N10" i="87"/>
  <c r="O10" i="87"/>
  <c r="Q10" i="87"/>
  <c r="R10" i="87"/>
  <c r="S10" i="87"/>
  <c r="P11" i="87"/>
  <c r="N11" i="87"/>
  <c r="O11" i="87"/>
  <c r="Q11" i="87"/>
  <c r="R11" i="87"/>
  <c r="S11" i="87"/>
  <c r="P12" i="87"/>
  <c r="N12" i="87"/>
  <c r="O12" i="87"/>
  <c r="Q12" i="87"/>
  <c r="R12" i="87"/>
  <c r="S12" i="87"/>
  <c r="P13" i="87"/>
  <c r="N13" i="87"/>
  <c r="O13" i="87"/>
  <c r="Q13" i="87"/>
  <c r="R13" i="87"/>
  <c r="S13" i="87"/>
  <c r="P14" i="87"/>
  <c r="N14" i="87"/>
  <c r="O14" i="87"/>
  <c r="Q14" i="87"/>
  <c r="R14" i="87"/>
  <c r="S14" i="87"/>
  <c r="P15" i="87"/>
  <c r="N15" i="87"/>
  <c r="O15" i="87"/>
  <c r="Q15" i="87"/>
  <c r="R15" i="87"/>
  <c r="S15" i="87"/>
  <c r="P16" i="87"/>
  <c r="N16" i="87"/>
  <c r="O16" i="87"/>
  <c r="Q16" i="87"/>
  <c r="R16" i="87"/>
  <c r="S16" i="87"/>
  <c r="P4" i="82"/>
  <c r="N4" i="82"/>
  <c r="O4" i="82"/>
  <c r="Q4" i="82"/>
  <c r="R4" i="82"/>
  <c r="S4" i="82"/>
  <c r="P5" i="82"/>
  <c r="N5" i="82"/>
  <c r="O5" i="82"/>
  <c r="Q5" i="82"/>
  <c r="R5" i="82"/>
  <c r="S5" i="82"/>
  <c r="P6" i="82"/>
  <c r="N6" i="82"/>
  <c r="O6" i="82"/>
  <c r="Q6" i="82"/>
  <c r="R6" i="82"/>
  <c r="S6" i="82"/>
  <c r="P7" i="82"/>
  <c r="N7" i="82"/>
  <c r="O7" i="82"/>
  <c r="Q7" i="82"/>
  <c r="R7" i="82"/>
  <c r="S7" i="82"/>
  <c r="P8" i="82"/>
  <c r="N8" i="82"/>
  <c r="O8" i="82"/>
  <c r="Q8" i="82"/>
  <c r="R8" i="82"/>
  <c r="S8" i="82"/>
  <c r="P9" i="82"/>
  <c r="N9" i="82"/>
  <c r="O9" i="82"/>
  <c r="Q9" i="82"/>
  <c r="R9" i="82"/>
  <c r="S9" i="82"/>
  <c r="P10" i="82"/>
  <c r="N10" i="82"/>
  <c r="O10" i="82"/>
  <c r="Q10" i="82"/>
  <c r="R10" i="82"/>
  <c r="S10" i="82"/>
  <c r="N4" i="81"/>
  <c r="N5" i="81"/>
  <c r="N6" i="81"/>
  <c r="N7" i="81"/>
  <c r="N8" i="81"/>
  <c r="N9" i="81"/>
  <c r="N10" i="81"/>
  <c r="N11" i="81"/>
  <c r="N12" i="81"/>
  <c r="N13" i="81"/>
  <c r="N14" i="81"/>
  <c r="N15" i="81"/>
  <c r="N16" i="81"/>
  <c r="P4" i="80"/>
  <c r="N4" i="80"/>
  <c r="O4" i="80"/>
  <c r="Q4" i="80"/>
  <c r="R4" i="80"/>
  <c r="S4" i="80"/>
  <c r="P5" i="80"/>
  <c r="N5" i="80"/>
  <c r="O5" i="80"/>
  <c r="Q5" i="80"/>
  <c r="R5" i="80"/>
  <c r="S5" i="80"/>
  <c r="P6" i="80"/>
  <c r="N6" i="80"/>
  <c r="O6" i="80"/>
  <c r="Q6" i="80"/>
  <c r="R6" i="80"/>
  <c r="S6" i="80"/>
  <c r="P7" i="80"/>
  <c r="N7" i="80"/>
  <c r="O7" i="80"/>
  <c r="Q7" i="80"/>
  <c r="R7" i="80"/>
  <c r="S7" i="80"/>
  <c r="P8" i="80"/>
  <c r="N8" i="80"/>
  <c r="O8" i="80"/>
  <c r="Q8" i="80"/>
  <c r="R8" i="80"/>
  <c r="S8" i="80"/>
  <c r="P9" i="80"/>
  <c r="N9" i="80"/>
  <c r="O9" i="80"/>
  <c r="Q9" i="80"/>
  <c r="R9" i="80"/>
  <c r="S9" i="80"/>
  <c r="P10" i="80"/>
  <c r="N10" i="80"/>
  <c r="O10" i="80"/>
  <c r="Q10" i="80"/>
  <c r="R10" i="80"/>
  <c r="S10" i="80"/>
  <c r="P11" i="80"/>
  <c r="N11" i="80"/>
  <c r="O11" i="80"/>
  <c r="Q11" i="80"/>
  <c r="R11" i="80"/>
  <c r="S11" i="80"/>
  <c r="P12" i="80"/>
  <c r="N12" i="80"/>
  <c r="O12" i="80"/>
  <c r="Q12" i="80"/>
  <c r="R12" i="80"/>
  <c r="S12" i="80"/>
  <c r="P13" i="80"/>
  <c r="N13" i="80"/>
  <c r="O13" i="80"/>
  <c r="Q13" i="80"/>
  <c r="R13" i="80"/>
  <c r="S13" i="80"/>
  <c r="P14" i="80"/>
  <c r="N14" i="80"/>
  <c r="O14" i="80"/>
  <c r="Q14" i="80"/>
  <c r="R14" i="80"/>
  <c r="S14" i="80"/>
  <c r="P15" i="80"/>
  <c r="N15" i="80"/>
  <c r="O15" i="80"/>
  <c r="Q15" i="80"/>
  <c r="R15" i="80"/>
  <c r="S15" i="80"/>
  <c r="P16" i="80"/>
  <c r="N16" i="80"/>
  <c r="O16" i="80"/>
  <c r="Q16" i="80"/>
  <c r="R16" i="80"/>
  <c r="S16" i="80"/>
  <c r="J20" i="94"/>
  <c r="O3" i="94"/>
  <c r="P3" i="94"/>
  <c r="Q3" i="94"/>
  <c r="O4" i="94"/>
  <c r="P4" i="94"/>
  <c r="Q4" i="94"/>
  <c r="O5" i="94"/>
  <c r="P5" i="94"/>
  <c r="Q5" i="94"/>
  <c r="O6" i="94"/>
  <c r="P6" i="94"/>
  <c r="Q6" i="94"/>
  <c r="O7" i="94"/>
  <c r="P7" i="94"/>
  <c r="Q7" i="94"/>
  <c r="O8" i="94"/>
  <c r="P8" i="94"/>
  <c r="Q8" i="94"/>
  <c r="O9" i="94"/>
  <c r="P9" i="94"/>
  <c r="Q9" i="94"/>
  <c r="O10" i="94"/>
  <c r="P10" i="94"/>
  <c r="Q10" i="94"/>
  <c r="O11" i="94"/>
  <c r="P11" i="94"/>
  <c r="Q11" i="94"/>
  <c r="O12" i="94"/>
  <c r="P12" i="94"/>
  <c r="Q12" i="94"/>
  <c r="O13" i="94"/>
  <c r="P13" i="94"/>
  <c r="Q13" i="94"/>
  <c r="O14" i="94"/>
  <c r="P14" i="94"/>
  <c r="Q14" i="94"/>
  <c r="Q16" i="94"/>
  <c r="R3" i="94"/>
  <c r="R4" i="94"/>
  <c r="R5" i="94"/>
  <c r="R6" i="94"/>
  <c r="R7" i="94"/>
  <c r="R8" i="94"/>
  <c r="R9" i="94"/>
  <c r="R10" i="94"/>
  <c r="R11" i="94"/>
  <c r="R12" i="94"/>
  <c r="R13" i="94"/>
  <c r="R14" i="94"/>
  <c r="R16" i="94"/>
  <c r="S3" i="94"/>
  <c r="S4" i="94"/>
  <c r="S5" i="94"/>
  <c r="S6" i="94"/>
  <c r="S7" i="94"/>
  <c r="S8" i="94"/>
  <c r="S9" i="94"/>
  <c r="S10" i="94"/>
  <c r="S11" i="94"/>
  <c r="S12" i="94"/>
  <c r="S13" i="94"/>
  <c r="S14" i="94"/>
  <c r="S16" i="94"/>
  <c r="J17" i="94"/>
  <c r="J18" i="94"/>
  <c r="J19" i="94"/>
  <c r="P16" i="94"/>
  <c r="O16" i="94"/>
  <c r="J16" i="94"/>
  <c r="I16" i="94"/>
  <c r="N14" i="94"/>
  <c r="N13" i="94"/>
  <c r="N12" i="94"/>
  <c r="N11" i="94"/>
  <c r="N10" i="94"/>
  <c r="N9" i="94"/>
  <c r="N8" i="94"/>
  <c r="N7" i="94"/>
  <c r="N6" i="94"/>
  <c r="N5" i="94"/>
  <c r="N4" i="94"/>
  <c r="N3" i="94"/>
  <c r="J22" i="93"/>
  <c r="O3" i="93"/>
  <c r="P3" i="93"/>
  <c r="Q3" i="93"/>
  <c r="O4" i="93"/>
  <c r="P4" i="93"/>
  <c r="Q4" i="93"/>
  <c r="O5" i="93"/>
  <c r="P5" i="93"/>
  <c r="Q5" i="93"/>
  <c r="O6" i="93"/>
  <c r="P6" i="93"/>
  <c r="Q6" i="93"/>
  <c r="O7" i="93"/>
  <c r="P7" i="93"/>
  <c r="Q7" i="93"/>
  <c r="O8" i="93"/>
  <c r="P8" i="93"/>
  <c r="Q8" i="93"/>
  <c r="O9" i="93"/>
  <c r="P9" i="93"/>
  <c r="Q9" i="93"/>
  <c r="O10" i="93"/>
  <c r="P10" i="93"/>
  <c r="Q10" i="93"/>
  <c r="O11" i="93"/>
  <c r="P11" i="93"/>
  <c r="Q11" i="93"/>
  <c r="O12" i="93"/>
  <c r="P12" i="93"/>
  <c r="Q12" i="93"/>
  <c r="O15" i="93"/>
  <c r="P15" i="93"/>
  <c r="Q15" i="93"/>
  <c r="O16" i="93"/>
  <c r="P16" i="93"/>
  <c r="Q16" i="93"/>
  <c r="Q18" i="93"/>
  <c r="R3" i="93"/>
  <c r="R4" i="93"/>
  <c r="R5" i="93"/>
  <c r="R6" i="93"/>
  <c r="R7" i="93"/>
  <c r="R8" i="93"/>
  <c r="R9" i="93"/>
  <c r="R10" i="93"/>
  <c r="R11" i="93"/>
  <c r="R12" i="93"/>
  <c r="R15" i="93"/>
  <c r="R16" i="93"/>
  <c r="R18" i="93"/>
  <c r="S3" i="93"/>
  <c r="S4" i="93"/>
  <c r="S5" i="93"/>
  <c r="S6" i="93"/>
  <c r="S7" i="93"/>
  <c r="S8" i="93"/>
  <c r="S9" i="93"/>
  <c r="S10" i="93"/>
  <c r="S11" i="93"/>
  <c r="S12" i="93"/>
  <c r="S15" i="93"/>
  <c r="S16" i="93"/>
  <c r="S18" i="93"/>
  <c r="J19" i="93"/>
  <c r="J20" i="93"/>
  <c r="J21" i="93"/>
  <c r="P18" i="93"/>
  <c r="O18" i="93"/>
  <c r="J18" i="93"/>
  <c r="I18" i="93"/>
  <c r="N16" i="93"/>
  <c r="N15" i="93"/>
  <c r="N12" i="93"/>
  <c r="N11" i="93"/>
  <c r="N10" i="93"/>
  <c r="N9" i="93"/>
  <c r="N8" i="93"/>
  <c r="N7" i="93"/>
  <c r="N6" i="93"/>
  <c r="N5" i="93"/>
  <c r="N4" i="93"/>
  <c r="N3" i="93"/>
  <c r="J20" i="92"/>
  <c r="O3" i="92"/>
  <c r="P3" i="92"/>
  <c r="Q3" i="92"/>
  <c r="O4" i="92"/>
  <c r="P4" i="92"/>
  <c r="Q4" i="92"/>
  <c r="O5" i="92"/>
  <c r="P5" i="92"/>
  <c r="Q5" i="92"/>
  <c r="O6" i="92"/>
  <c r="P6" i="92"/>
  <c r="Q6" i="92"/>
  <c r="O7" i="92"/>
  <c r="P7" i="92"/>
  <c r="Q7" i="92"/>
  <c r="O8" i="92"/>
  <c r="P8" i="92"/>
  <c r="Q8" i="92"/>
  <c r="O9" i="92"/>
  <c r="P9" i="92"/>
  <c r="Q9" i="92"/>
  <c r="O10" i="92"/>
  <c r="P10" i="92"/>
  <c r="Q10" i="92"/>
  <c r="O11" i="92"/>
  <c r="P11" i="92"/>
  <c r="Q11" i="92"/>
  <c r="O12" i="92"/>
  <c r="P12" i="92"/>
  <c r="Q12" i="92"/>
  <c r="O13" i="92"/>
  <c r="P13" i="92"/>
  <c r="Q13" i="92"/>
  <c r="O14" i="92"/>
  <c r="P14" i="92"/>
  <c r="Q14" i="92"/>
  <c r="Q16" i="92"/>
  <c r="R3" i="92"/>
  <c r="R4" i="92"/>
  <c r="R5" i="92"/>
  <c r="R6" i="92"/>
  <c r="R7" i="92"/>
  <c r="R8" i="92"/>
  <c r="R9" i="92"/>
  <c r="R10" i="92"/>
  <c r="R11" i="92"/>
  <c r="R12" i="92"/>
  <c r="R13" i="92"/>
  <c r="R14" i="92"/>
  <c r="R16" i="92"/>
  <c r="S3" i="92"/>
  <c r="S4" i="92"/>
  <c r="S5" i="92"/>
  <c r="S6" i="92"/>
  <c r="S7" i="92"/>
  <c r="S8" i="92"/>
  <c r="S9" i="92"/>
  <c r="S10" i="92"/>
  <c r="S11" i="92"/>
  <c r="S12" i="92"/>
  <c r="S13" i="92"/>
  <c r="S14" i="92"/>
  <c r="S16" i="92"/>
  <c r="J17" i="92"/>
  <c r="J18" i="92"/>
  <c r="J19" i="92"/>
  <c r="P16" i="92"/>
  <c r="O16" i="92"/>
  <c r="J16" i="92"/>
  <c r="I16" i="92"/>
  <c r="N14" i="92"/>
  <c r="N13" i="92"/>
  <c r="N12" i="92"/>
  <c r="N11" i="92"/>
  <c r="N10" i="92"/>
  <c r="N9" i="92"/>
  <c r="N8" i="92"/>
  <c r="N7" i="92"/>
  <c r="N6" i="92"/>
  <c r="N5" i="92"/>
  <c r="N4" i="92"/>
  <c r="N3" i="92"/>
  <c r="J18" i="91"/>
  <c r="O3" i="91"/>
  <c r="P3" i="91"/>
  <c r="Q3" i="91"/>
  <c r="O4" i="91"/>
  <c r="P4" i="91"/>
  <c r="Q4" i="91"/>
  <c r="O5" i="91"/>
  <c r="P5" i="91"/>
  <c r="Q5" i="91"/>
  <c r="O6" i="91"/>
  <c r="P6" i="91"/>
  <c r="Q6" i="91"/>
  <c r="O7" i="91"/>
  <c r="P7" i="91"/>
  <c r="Q7" i="91"/>
  <c r="O8" i="91"/>
  <c r="P8" i="91"/>
  <c r="Q8" i="91"/>
  <c r="O9" i="91"/>
  <c r="P9" i="91"/>
  <c r="Q9" i="91"/>
  <c r="O10" i="91"/>
  <c r="P10" i="91"/>
  <c r="Q10" i="91"/>
  <c r="O11" i="91"/>
  <c r="P11" i="91"/>
  <c r="Q11" i="91"/>
  <c r="O12" i="91"/>
  <c r="P12" i="91"/>
  <c r="Q12" i="91"/>
  <c r="Q14" i="91"/>
  <c r="R3" i="91"/>
  <c r="R4" i="91"/>
  <c r="R5" i="91"/>
  <c r="R6" i="91"/>
  <c r="R7" i="91"/>
  <c r="R8" i="91"/>
  <c r="R9" i="91"/>
  <c r="R10" i="91"/>
  <c r="R11" i="91"/>
  <c r="R12" i="91"/>
  <c r="R14" i="91"/>
  <c r="S3" i="91"/>
  <c r="S4" i="91"/>
  <c r="S5" i="91"/>
  <c r="S6" i="91"/>
  <c r="S7" i="91"/>
  <c r="S8" i="91"/>
  <c r="S9" i="91"/>
  <c r="S10" i="91"/>
  <c r="S11" i="91"/>
  <c r="S12" i="91"/>
  <c r="S14" i="91"/>
  <c r="J15" i="91"/>
  <c r="J16" i="91"/>
  <c r="J17" i="91"/>
  <c r="P14" i="91"/>
  <c r="O14" i="91"/>
  <c r="J14" i="91"/>
  <c r="I14" i="91"/>
  <c r="N12" i="91"/>
  <c r="N11" i="91"/>
  <c r="N10" i="91"/>
  <c r="N9" i="91"/>
  <c r="N8" i="91"/>
  <c r="N7" i="91"/>
  <c r="N6" i="91"/>
  <c r="N5" i="91"/>
  <c r="N4" i="91"/>
  <c r="N3" i="91"/>
  <c r="J18" i="90"/>
  <c r="O3" i="90"/>
  <c r="P3" i="90"/>
  <c r="Q3" i="90"/>
  <c r="O4" i="90"/>
  <c r="P4" i="90"/>
  <c r="Q4" i="90"/>
  <c r="O5" i="90"/>
  <c r="P5" i="90"/>
  <c r="Q5" i="90"/>
  <c r="O6" i="90"/>
  <c r="P6" i="90"/>
  <c r="Q6" i="90"/>
  <c r="O7" i="90"/>
  <c r="P7" i="90"/>
  <c r="Q7" i="90"/>
  <c r="O8" i="90"/>
  <c r="P8" i="90"/>
  <c r="Q8" i="90"/>
  <c r="O9" i="90"/>
  <c r="P9" i="90"/>
  <c r="Q9" i="90"/>
  <c r="O10" i="90"/>
  <c r="P10" i="90"/>
  <c r="Q10" i="90"/>
  <c r="O11" i="90"/>
  <c r="P11" i="90"/>
  <c r="Q11" i="90"/>
  <c r="O12" i="90"/>
  <c r="P12" i="90"/>
  <c r="Q12" i="90"/>
  <c r="Q14" i="90"/>
  <c r="R3" i="90"/>
  <c r="R4" i="90"/>
  <c r="R5" i="90"/>
  <c r="R6" i="90"/>
  <c r="R7" i="90"/>
  <c r="R8" i="90"/>
  <c r="R9" i="90"/>
  <c r="R10" i="90"/>
  <c r="R11" i="90"/>
  <c r="R12" i="90"/>
  <c r="R14" i="90"/>
  <c r="S3" i="90"/>
  <c r="S4" i="90"/>
  <c r="S5" i="90"/>
  <c r="S6" i="90"/>
  <c r="S7" i="90"/>
  <c r="S8" i="90"/>
  <c r="S9" i="90"/>
  <c r="S10" i="90"/>
  <c r="S11" i="90"/>
  <c r="S12" i="90"/>
  <c r="S14" i="90"/>
  <c r="J15" i="90"/>
  <c r="J16" i="90"/>
  <c r="J17" i="90"/>
  <c r="P14" i="90"/>
  <c r="O14" i="90"/>
  <c r="J14" i="90"/>
  <c r="I14" i="90"/>
  <c r="N12" i="90"/>
  <c r="N11" i="90"/>
  <c r="N10" i="90"/>
  <c r="N9" i="90"/>
  <c r="N8" i="90"/>
  <c r="N7" i="90"/>
  <c r="N6" i="90"/>
  <c r="N5" i="90"/>
  <c r="N4" i="90"/>
  <c r="N3" i="90"/>
  <c r="J18" i="89"/>
  <c r="O3" i="89"/>
  <c r="P3" i="89"/>
  <c r="Q3" i="89"/>
  <c r="O4" i="89"/>
  <c r="P4" i="89"/>
  <c r="Q4" i="89"/>
  <c r="O5" i="89"/>
  <c r="P5" i="89"/>
  <c r="Q5" i="89"/>
  <c r="O6" i="89"/>
  <c r="P6" i="89"/>
  <c r="Q6" i="89"/>
  <c r="O7" i="89"/>
  <c r="P7" i="89"/>
  <c r="Q7" i="89"/>
  <c r="O8" i="89"/>
  <c r="P8" i="89"/>
  <c r="Q8" i="89"/>
  <c r="O9" i="89"/>
  <c r="P9" i="89"/>
  <c r="Q9" i="89"/>
  <c r="O10" i="89"/>
  <c r="P10" i="89"/>
  <c r="Q10" i="89"/>
  <c r="O11" i="89"/>
  <c r="P11" i="89"/>
  <c r="Q11" i="89"/>
  <c r="O12" i="89"/>
  <c r="P12" i="89"/>
  <c r="Q12" i="89"/>
  <c r="Q14" i="89"/>
  <c r="R3" i="89"/>
  <c r="R4" i="89"/>
  <c r="R5" i="89"/>
  <c r="R6" i="89"/>
  <c r="R7" i="89"/>
  <c r="R8" i="89"/>
  <c r="R9" i="89"/>
  <c r="R10" i="89"/>
  <c r="R11" i="89"/>
  <c r="R12" i="89"/>
  <c r="R14" i="89"/>
  <c r="S3" i="89"/>
  <c r="S4" i="89"/>
  <c r="S5" i="89"/>
  <c r="S6" i="89"/>
  <c r="S7" i="89"/>
  <c r="S8" i="89"/>
  <c r="S9" i="89"/>
  <c r="S10" i="89"/>
  <c r="S11" i="89"/>
  <c r="S12" i="89"/>
  <c r="S14" i="89"/>
  <c r="J15" i="89"/>
  <c r="J16" i="89"/>
  <c r="J17" i="89"/>
  <c r="P14" i="89"/>
  <c r="O14" i="89"/>
  <c r="J14" i="89"/>
  <c r="I14" i="89"/>
  <c r="N12" i="89"/>
  <c r="N11" i="89"/>
  <c r="N10" i="89"/>
  <c r="N9" i="89"/>
  <c r="N8" i="89"/>
  <c r="N7" i="89"/>
  <c r="N6" i="89"/>
  <c r="N5" i="89"/>
  <c r="N4" i="89"/>
  <c r="N3" i="89"/>
  <c r="J20" i="88"/>
  <c r="O3" i="88"/>
  <c r="P3" i="88"/>
  <c r="Q3" i="88"/>
  <c r="O4" i="88"/>
  <c r="P4" i="88"/>
  <c r="Q4" i="88"/>
  <c r="O5" i="88"/>
  <c r="P5" i="88"/>
  <c r="Q5" i="88"/>
  <c r="O6" i="88"/>
  <c r="P6" i="88"/>
  <c r="Q6" i="88"/>
  <c r="O7" i="88"/>
  <c r="P7" i="88"/>
  <c r="Q7" i="88"/>
  <c r="O8" i="88"/>
  <c r="P8" i="88"/>
  <c r="Q8" i="88"/>
  <c r="O9" i="88"/>
  <c r="P9" i="88"/>
  <c r="Q9" i="88"/>
  <c r="O10" i="88"/>
  <c r="P10" i="88"/>
  <c r="Q10" i="88"/>
  <c r="O11" i="88"/>
  <c r="P11" i="88"/>
  <c r="Q11" i="88"/>
  <c r="O12" i="88"/>
  <c r="P12" i="88"/>
  <c r="Q12" i="88"/>
  <c r="O13" i="88"/>
  <c r="P13" i="88"/>
  <c r="Q13" i="88"/>
  <c r="O14" i="88"/>
  <c r="P14" i="88"/>
  <c r="Q14" i="88"/>
  <c r="Q16" i="88"/>
  <c r="R3" i="88"/>
  <c r="R4" i="88"/>
  <c r="R5" i="88"/>
  <c r="R6" i="88"/>
  <c r="R7" i="88"/>
  <c r="R8" i="88"/>
  <c r="R9" i="88"/>
  <c r="R10" i="88"/>
  <c r="R11" i="88"/>
  <c r="R12" i="88"/>
  <c r="R13" i="88"/>
  <c r="R14" i="88"/>
  <c r="R16" i="88"/>
  <c r="S3" i="88"/>
  <c r="S4" i="88"/>
  <c r="S5" i="88"/>
  <c r="S6" i="88"/>
  <c r="S7" i="88"/>
  <c r="S8" i="88"/>
  <c r="S9" i="88"/>
  <c r="S10" i="88"/>
  <c r="S11" i="88"/>
  <c r="S12" i="88"/>
  <c r="S13" i="88"/>
  <c r="S14" i="88"/>
  <c r="S16" i="88"/>
  <c r="J17" i="88"/>
  <c r="J18" i="88"/>
  <c r="J19" i="88"/>
  <c r="P16" i="88"/>
  <c r="O16" i="88"/>
  <c r="J16" i="88"/>
  <c r="I16" i="88"/>
  <c r="N14" i="88"/>
  <c r="N13" i="88"/>
  <c r="N12" i="88"/>
  <c r="N11" i="88"/>
  <c r="N10" i="88"/>
  <c r="N9" i="88"/>
  <c r="N8" i="88"/>
  <c r="N7" i="88"/>
  <c r="N6" i="88"/>
  <c r="N5" i="88"/>
  <c r="N4" i="88"/>
  <c r="N3" i="88"/>
  <c r="J22" i="87"/>
  <c r="O3" i="87"/>
  <c r="P3" i="87"/>
  <c r="Q3" i="87"/>
  <c r="Q18" i="87"/>
  <c r="R3" i="87"/>
  <c r="R18" i="87"/>
  <c r="S3" i="87"/>
  <c r="S18" i="87"/>
  <c r="J19" i="87"/>
  <c r="J20" i="87"/>
  <c r="J21" i="87"/>
  <c r="P18" i="87"/>
  <c r="O18" i="87"/>
  <c r="J18" i="87"/>
  <c r="I18" i="87"/>
  <c r="N3" i="87"/>
  <c r="J18" i="86"/>
  <c r="O3" i="86"/>
  <c r="P3" i="86"/>
  <c r="Q3" i="86"/>
  <c r="O4" i="86"/>
  <c r="P4" i="86"/>
  <c r="Q4" i="86"/>
  <c r="O5" i="86"/>
  <c r="P5" i="86"/>
  <c r="Q5" i="86"/>
  <c r="O6" i="86"/>
  <c r="P6" i="86"/>
  <c r="Q6" i="86"/>
  <c r="O7" i="86"/>
  <c r="P7" i="86"/>
  <c r="Q7" i="86"/>
  <c r="O8" i="86"/>
  <c r="P8" i="86"/>
  <c r="Q8" i="86"/>
  <c r="O9" i="86"/>
  <c r="P9" i="86"/>
  <c r="Q9" i="86"/>
  <c r="O10" i="86"/>
  <c r="P10" i="86"/>
  <c r="Q10" i="86"/>
  <c r="O11" i="86"/>
  <c r="P11" i="86"/>
  <c r="Q11" i="86"/>
  <c r="O12" i="86"/>
  <c r="P12" i="86"/>
  <c r="Q12" i="86"/>
  <c r="Q14" i="86"/>
  <c r="R3" i="86"/>
  <c r="R4" i="86"/>
  <c r="R5" i="86"/>
  <c r="R6" i="86"/>
  <c r="R7" i="86"/>
  <c r="R8" i="86"/>
  <c r="R9" i="86"/>
  <c r="R10" i="86"/>
  <c r="R11" i="86"/>
  <c r="R12" i="86"/>
  <c r="R14" i="86"/>
  <c r="S3" i="86"/>
  <c r="S4" i="86"/>
  <c r="S5" i="86"/>
  <c r="S6" i="86"/>
  <c r="S7" i="86"/>
  <c r="S8" i="86"/>
  <c r="S9" i="86"/>
  <c r="S10" i="86"/>
  <c r="S11" i="86"/>
  <c r="S12" i="86"/>
  <c r="S14" i="86"/>
  <c r="J15" i="86"/>
  <c r="J16" i="86"/>
  <c r="J17" i="86"/>
  <c r="P14" i="86"/>
  <c r="O14" i="86"/>
  <c r="J14" i="86"/>
  <c r="I14" i="86"/>
  <c r="N12" i="86"/>
  <c r="N11" i="86"/>
  <c r="N10" i="86"/>
  <c r="N9" i="86"/>
  <c r="N8" i="86"/>
  <c r="N7" i="86"/>
  <c r="N6" i="86"/>
  <c r="N5" i="86"/>
  <c r="N4" i="86"/>
  <c r="N3" i="86"/>
  <c r="J20" i="85"/>
  <c r="O3" i="85"/>
  <c r="P3" i="85"/>
  <c r="Q3" i="85"/>
  <c r="O4" i="85"/>
  <c r="P4" i="85"/>
  <c r="Q4" i="85"/>
  <c r="O5" i="85"/>
  <c r="P5" i="85"/>
  <c r="Q5" i="85"/>
  <c r="O6" i="85"/>
  <c r="P6" i="85"/>
  <c r="Q6" i="85"/>
  <c r="O7" i="85"/>
  <c r="P7" i="85"/>
  <c r="Q7" i="85"/>
  <c r="O8" i="85"/>
  <c r="P8" i="85"/>
  <c r="Q8" i="85"/>
  <c r="O9" i="85"/>
  <c r="P9" i="85"/>
  <c r="Q9" i="85"/>
  <c r="O10" i="85"/>
  <c r="P10" i="85"/>
  <c r="Q10" i="85"/>
  <c r="O11" i="85"/>
  <c r="P11" i="85"/>
  <c r="Q11" i="85"/>
  <c r="O12" i="85"/>
  <c r="P12" i="85"/>
  <c r="Q12" i="85"/>
  <c r="O13" i="85"/>
  <c r="P13" i="85"/>
  <c r="Q13" i="85"/>
  <c r="O14" i="85"/>
  <c r="P14" i="85"/>
  <c r="Q14" i="85"/>
  <c r="Q16" i="85"/>
  <c r="R3" i="85"/>
  <c r="R4" i="85"/>
  <c r="R5" i="85"/>
  <c r="R6" i="85"/>
  <c r="R7" i="85"/>
  <c r="R8" i="85"/>
  <c r="R9" i="85"/>
  <c r="R10" i="85"/>
  <c r="R11" i="85"/>
  <c r="R12" i="85"/>
  <c r="R13" i="85"/>
  <c r="R14" i="85"/>
  <c r="R16" i="85"/>
  <c r="S3" i="85"/>
  <c r="S4" i="85"/>
  <c r="S5" i="85"/>
  <c r="S6" i="85"/>
  <c r="S7" i="85"/>
  <c r="S8" i="85"/>
  <c r="S9" i="85"/>
  <c r="S10" i="85"/>
  <c r="S11" i="85"/>
  <c r="S12" i="85"/>
  <c r="S13" i="85"/>
  <c r="S14" i="85"/>
  <c r="S16" i="85"/>
  <c r="J17" i="85"/>
  <c r="J18" i="85"/>
  <c r="J19" i="85"/>
  <c r="P16" i="85"/>
  <c r="O16" i="85"/>
  <c r="J16" i="85"/>
  <c r="I16" i="85"/>
  <c r="N14" i="85"/>
  <c r="N13" i="85"/>
  <c r="N12" i="85"/>
  <c r="N11" i="85"/>
  <c r="N10" i="85"/>
  <c r="N9" i="85"/>
  <c r="N8" i="85"/>
  <c r="N7" i="85"/>
  <c r="N6" i="85"/>
  <c r="N5" i="85"/>
  <c r="N4" i="85"/>
  <c r="N3" i="85"/>
  <c r="J20" i="84"/>
  <c r="O3" i="84"/>
  <c r="P3" i="84"/>
  <c r="Q3" i="84"/>
  <c r="O4" i="84"/>
  <c r="P4" i="84"/>
  <c r="Q4" i="84"/>
  <c r="O5" i="84"/>
  <c r="P5" i="84"/>
  <c r="Q5" i="84"/>
  <c r="O6" i="84"/>
  <c r="P6" i="84"/>
  <c r="Q6" i="84"/>
  <c r="O7" i="84"/>
  <c r="P7" i="84"/>
  <c r="Q7" i="84"/>
  <c r="O8" i="84"/>
  <c r="P8" i="84"/>
  <c r="Q8" i="84"/>
  <c r="O9" i="84"/>
  <c r="P9" i="84"/>
  <c r="Q9" i="84"/>
  <c r="O10" i="84"/>
  <c r="P10" i="84"/>
  <c r="Q10" i="84"/>
  <c r="O11" i="84"/>
  <c r="P11" i="84"/>
  <c r="Q11" i="84"/>
  <c r="O12" i="84"/>
  <c r="P12" i="84"/>
  <c r="Q12" i="84"/>
  <c r="O13" i="84"/>
  <c r="P13" i="84"/>
  <c r="Q13" i="84"/>
  <c r="O14" i="84"/>
  <c r="P14" i="84"/>
  <c r="Q14" i="84"/>
  <c r="Q16" i="84"/>
  <c r="R3" i="84"/>
  <c r="R4" i="84"/>
  <c r="R5" i="84"/>
  <c r="R6" i="84"/>
  <c r="R7" i="84"/>
  <c r="R8" i="84"/>
  <c r="R9" i="84"/>
  <c r="R10" i="84"/>
  <c r="R11" i="84"/>
  <c r="R12" i="84"/>
  <c r="R13" i="84"/>
  <c r="R14" i="84"/>
  <c r="R16" i="84"/>
  <c r="S3" i="84"/>
  <c r="S4" i="84"/>
  <c r="S5" i="84"/>
  <c r="S6" i="84"/>
  <c r="S7" i="84"/>
  <c r="S8" i="84"/>
  <c r="S9" i="84"/>
  <c r="S10" i="84"/>
  <c r="S11" i="84"/>
  <c r="S12" i="84"/>
  <c r="S13" i="84"/>
  <c r="S14" i="84"/>
  <c r="S16" i="84"/>
  <c r="J17" i="84"/>
  <c r="J18" i="84"/>
  <c r="J19" i="84"/>
  <c r="P16" i="84"/>
  <c r="O16" i="84"/>
  <c r="J16" i="84"/>
  <c r="I16" i="84"/>
  <c r="N14" i="84"/>
  <c r="N13" i="84"/>
  <c r="N12" i="84"/>
  <c r="N11" i="84"/>
  <c r="N10" i="84"/>
  <c r="N9" i="84"/>
  <c r="N8" i="84"/>
  <c r="N7" i="84"/>
  <c r="N6" i="84"/>
  <c r="N5" i="84"/>
  <c r="N4" i="84"/>
  <c r="N3" i="84"/>
  <c r="J18" i="83"/>
  <c r="O3" i="83"/>
  <c r="P3" i="83"/>
  <c r="Q3" i="83"/>
  <c r="O4" i="83"/>
  <c r="P4" i="83"/>
  <c r="Q4" i="83"/>
  <c r="O5" i="83"/>
  <c r="P5" i="83"/>
  <c r="Q5" i="83"/>
  <c r="O6" i="83"/>
  <c r="P6" i="83"/>
  <c r="Q6" i="83"/>
  <c r="O7" i="83"/>
  <c r="P7" i="83"/>
  <c r="Q7" i="83"/>
  <c r="O8" i="83"/>
  <c r="P8" i="83"/>
  <c r="Q8" i="83"/>
  <c r="O9" i="83"/>
  <c r="P9" i="83"/>
  <c r="Q9" i="83"/>
  <c r="O10" i="83"/>
  <c r="P10" i="83"/>
  <c r="Q10" i="83"/>
  <c r="O11" i="83"/>
  <c r="P11" i="83"/>
  <c r="Q11" i="83"/>
  <c r="O12" i="83"/>
  <c r="P12" i="83"/>
  <c r="Q12" i="83"/>
  <c r="Q14" i="83"/>
  <c r="R3" i="83"/>
  <c r="R4" i="83"/>
  <c r="R5" i="83"/>
  <c r="R6" i="83"/>
  <c r="R7" i="83"/>
  <c r="R8" i="83"/>
  <c r="R9" i="83"/>
  <c r="R10" i="83"/>
  <c r="R11" i="83"/>
  <c r="R12" i="83"/>
  <c r="R14" i="83"/>
  <c r="S3" i="83"/>
  <c r="S4" i="83"/>
  <c r="S5" i="83"/>
  <c r="S6" i="83"/>
  <c r="S7" i="83"/>
  <c r="S8" i="83"/>
  <c r="S9" i="83"/>
  <c r="S10" i="83"/>
  <c r="S11" i="83"/>
  <c r="S12" i="83"/>
  <c r="S14" i="83"/>
  <c r="J15" i="83"/>
  <c r="J16" i="83"/>
  <c r="J17" i="83"/>
  <c r="P14" i="83"/>
  <c r="O14" i="83"/>
  <c r="J14" i="83"/>
  <c r="I14" i="83"/>
  <c r="N12" i="83"/>
  <c r="N11" i="83"/>
  <c r="N10" i="83"/>
  <c r="N9" i="83"/>
  <c r="N8" i="83"/>
  <c r="N7" i="83"/>
  <c r="N6" i="83"/>
  <c r="N5" i="83"/>
  <c r="N4" i="83"/>
  <c r="N3" i="83"/>
  <c r="J16" i="82"/>
  <c r="O3" i="82"/>
  <c r="P3" i="82"/>
  <c r="Q3" i="82"/>
  <c r="Q12" i="82"/>
  <c r="R3" i="82"/>
  <c r="R12" i="82"/>
  <c r="S3" i="82"/>
  <c r="S12" i="82"/>
  <c r="J13" i="82"/>
  <c r="J14" i="82"/>
  <c r="J15" i="82"/>
  <c r="P12" i="82"/>
  <c r="O12" i="82"/>
  <c r="J12" i="82"/>
  <c r="I12" i="82"/>
  <c r="N3" i="82"/>
  <c r="J21" i="81"/>
  <c r="P18" i="81"/>
  <c r="O18" i="81"/>
  <c r="J18" i="81"/>
  <c r="I18" i="81"/>
  <c r="N3" i="81"/>
  <c r="J22" i="80"/>
  <c r="O3" i="80"/>
  <c r="P3" i="80"/>
  <c r="Q3" i="80"/>
  <c r="Q18" i="80"/>
  <c r="R3" i="80"/>
  <c r="R18" i="80"/>
  <c r="S3" i="80"/>
  <c r="S18" i="80"/>
  <c r="J19" i="80"/>
  <c r="J20" i="80"/>
  <c r="J21" i="80"/>
  <c r="P18" i="80"/>
  <c r="O18" i="80"/>
  <c r="J18" i="80"/>
  <c r="I18" i="80"/>
  <c r="N3" i="80"/>
  <c r="L3" i="79"/>
  <c r="L4" i="79"/>
  <c r="J5" i="79"/>
  <c r="K5" i="79"/>
  <c r="L5" i="79"/>
  <c r="L6" i="79"/>
  <c r="J7" i="79"/>
  <c r="K7" i="79"/>
  <c r="L7" i="79"/>
  <c r="L8" i="79"/>
  <c r="J9" i="79"/>
  <c r="K9" i="79"/>
  <c r="L9" i="79"/>
  <c r="L10" i="79"/>
  <c r="J11" i="79"/>
  <c r="K11" i="79"/>
  <c r="L11" i="79"/>
  <c r="L12" i="79"/>
  <c r="J13" i="79"/>
  <c r="K13" i="79"/>
  <c r="L13" i="79"/>
  <c r="L14" i="79"/>
  <c r="J15" i="79"/>
  <c r="K15" i="79"/>
  <c r="L15" i="79"/>
  <c r="L16" i="79"/>
  <c r="J17" i="79"/>
  <c r="K17" i="79"/>
  <c r="L17" i="79"/>
  <c r="L18" i="79"/>
  <c r="J19" i="79"/>
  <c r="K19" i="79"/>
  <c r="L19" i="79"/>
  <c r="L20" i="79"/>
  <c r="J25" i="79"/>
  <c r="K25" i="79"/>
  <c r="L25" i="79"/>
  <c r="L26" i="79"/>
  <c r="J27" i="79"/>
  <c r="K27" i="79"/>
  <c r="L27" i="79"/>
  <c r="L28" i="79"/>
  <c r="J29" i="79"/>
  <c r="K29" i="79"/>
  <c r="L29" i="79"/>
  <c r="L30" i="79"/>
  <c r="J31" i="79"/>
  <c r="K31" i="79"/>
  <c r="L31" i="79"/>
  <c r="L32" i="79"/>
  <c r="J33" i="79"/>
  <c r="K33" i="79"/>
  <c r="L33" i="79"/>
  <c r="L34" i="79"/>
  <c r="L179" i="79"/>
  <c r="M3" i="79"/>
  <c r="M4" i="79"/>
  <c r="M5" i="79"/>
  <c r="M6" i="79"/>
  <c r="M7" i="79"/>
  <c r="M8" i="79"/>
  <c r="M9" i="79"/>
  <c r="M10" i="79"/>
  <c r="M11" i="79"/>
  <c r="M12" i="79"/>
  <c r="M13" i="79"/>
  <c r="M14" i="79"/>
  <c r="M15" i="79"/>
  <c r="M16" i="79"/>
  <c r="M17" i="79"/>
  <c r="M18" i="79"/>
  <c r="M19" i="79"/>
  <c r="M20" i="79"/>
  <c r="M25" i="79"/>
  <c r="M26" i="79"/>
  <c r="M27" i="79"/>
  <c r="M28" i="79"/>
  <c r="M29" i="79"/>
  <c r="M30" i="79"/>
  <c r="M31" i="79"/>
  <c r="M32" i="79"/>
  <c r="M33" i="79"/>
  <c r="M34" i="79"/>
  <c r="M179" i="79"/>
  <c r="N3" i="79"/>
  <c r="N4" i="79"/>
  <c r="N5" i="79"/>
  <c r="N6" i="79"/>
  <c r="N7" i="79"/>
  <c r="N8" i="79"/>
  <c r="N9" i="79"/>
  <c r="N10" i="79"/>
  <c r="N11" i="79"/>
  <c r="N12" i="79"/>
  <c r="N13" i="79"/>
  <c r="N14" i="79"/>
  <c r="N15" i="79"/>
  <c r="N16" i="79"/>
  <c r="N17" i="79"/>
  <c r="N18" i="79"/>
  <c r="N19" i="79"/>
  <c r="N20" i="79"/>
  <c r="N25" i="79"/>
  <c r="N26" i="79"/>
  <c r="N27" i="79"/>
  <c r="N28" i="79"/>
  <c r="N29" i="79"/>
  <c r="N30" i="79"/>
  <c r="N31" i="79"/>
  <c r="N32" i="79"/>
  <c r="N33" i="79"/>
  <c r="N34" i="79"/>
  <c r="N179" i="79"/>
  <c r="E180" i="79"/>
  <c r="E181" i="79"/>
  <c r="E182" i="79"/>
  <c r="AA179" i="79"/>
  <c r="Y179" i="79"/>
  <c r="X179" i="79"/>
  <c r="K179" i="79"/>
  <c r="J179" i="79"/>
  <c r="E179" i="79"/>
  <c r="D179" i="79"/>
  <c r="I33" i="79"/>
  <c r="V33" i="79"/>
  <c r="T33" i="79"/>
  <c r="S33" i="79"/>
  <c r="W33" i="79"/>
  <c r="Y33" i="79"/>
  <c r="AA33" i="79"/>
  <c r="X33" i="79"/>
  <c r="Z33" i="79"/>
  <c r="I31" i="79"/>
  <c r="V31" i="79"/>
  <c r="T31" i="79"/>
  <c r="S31" i="79"/>
  <c r="W31" i="79"/>
  <c r="Y31" i="79"/>
  <c r="AA31" i="79"/>
  <c r="X31" i="79"/>
  <c r="Z31" i="79"/>
  <c r="I29" i="79"/>
  <c r="V29" i="79"/>
  <c r="T29" i="79"/>
  <c r="S29" i="79"/>
  <c r="W29" i="79"/>
  <c r="Y29" i="79"/>
  <c r="AA29" i="79"/>
  <c r="X29" i="79"/>
  <c r="Z29" i="79"/>
  <c r="I27" i="79"/>
  <c r="V27" i="79"/>
  <c r="T27" i="79"/>
  <c r="S27" i="79"/>
  <c r="W27" i="79"/>
  <c r="Y27" i="79"/>
  <c r="AA27" i="79"/>
  <c r="X27" i="79"/>
  <c r="Z27" i="79"/>
  <c r="I25" i="79"/>
  <c r="V25" i="79"/>
  <c r="T25" i="79"/>
  <c r="S25" i="79"/>
  <c r="W25" i="79"/>
  <c r="Y25" i="79"/>
  <c r="AA25" i="79"/>
  <c r="X25" i="79"/>
  <c r="Z25" i="79"/>
  <c r="I19" i="79"/>
  <c r="V19" i="79"/>
  <c r="T19" i="79"/>
  <c r="S19" i="79"/>
  <c r="W19" i="79"/>
  <c r="Y19" i="79"/>
  <c r="AA19" i="79"/>
  <c r="X19" i="79"/>
  <c r="Z19" i="79"/>
  <c r="I17" i="79"/>
  <c r="V17" i="79"/>
  <c r="T17" i="79"/>
  <c r="S17" i="79"/>
  <c r="W17" i="79"/>
  <c r="Y17" i="79"/>
  <c r="AA17" i="79"/>
  <c r="X17" i="79"/>
  <c r="Z17" i="79"/>
  <c r="I15" i="79"/>
  <c r="V15" i="79"/>
  <c r="T15" i="79"/>
  <c r="S15" i="79"/>
  <c r="W15" i="79"/>
  <c r="Y15" i="79"/>
  <c r="AA15" i="79"/>
  <c r="X15" i="79"/>
  <c r="Z15" i="79"/>
  <c r="I13" i="79"/>
  <c r="V13" i="79"/>
  <c r="T13" i="79"/>
  <c r="S13" i="79"/>
  <c r="W13" i="79"/>
  <c r="Y13" i="79"/>
  <c r="AA13" i="79"/>
  <c r="X13" i="79"/>
  <c r="Z13" i="79"/>
  <c r="I11" i="79"/>
  <c r="V11" i="79"/>
  <c r="T11" i="79"/>
  <c r="S11" i="79"/>
  <c r="W11" i="79"/>
  <c r="Y11" i="79"/>
  <c r="AA11" i="79"/>
  <c r="X11" i="79"/>
  <c r="Z11" i="79"/>
  <c r="I9" i="79"/>
  <c r="V9" i="79"/>
  <c r="T9" i="79"/>
  <c r="S9" i="79"/>
  <c r="W9" i="79"/>
  <c r="Y9" i="79"/>
  <c r="AA9" i="79"/>
  <c r="X9" i="79"/>
  <c r="Z9" i="79"/>
  <c r="I7" i="79"/>
  <c r="V7" i="79"/>
  <c r="T7" i="79"/>
  <c r="S7" i="79"/>
  <c r="W7" i="79"/>
  <c r="Y7" i="79"/>
  <c r="AA7" i="79"/>
  <c r="X7" i="79"/>
  <c r="Z7" i="79"/>
  <c r="I5" i="79"/>
  <c r="V5" i="79"/>
  <c r="T5" i="79"/>
  <c r="S5" i="79"/>
  <c r="W5" i="79"/>
  <c r="Y5" i="79"/>
  <c r="AA5" i="79"/>
  <c r="X5" i="79"/>
  <c r="Z5" i="79"/>
  <c r="T3" i="79"/>
  <c r="S3" i="79"/>
  <c r="W3" i="79"/>
  <c r="Y3" i="79"/>
  <c r="AA3" i="79"/>
  <c r="X3" i="79"/>
  <c r="Z3" i="79"/>
  <c r="J18" i="77"/>
  <c r="O3" i="77"/>
  <c r="P3" i="77"/>
  <c r="Q3" i="77"/>
  <c r="O4" i="77"/>
  <c r="P4" i="77"/>
  <c r="Q4" i="77"/>
  <c r="O5" i="77"/>
  <c r="P5" i="77"/>
  <c r="Q5" i="77"/>
  <c r="O6" i="77"/>
  <c r="P6" i="77"/>
  <c r="Q6" i="77"/>
  <c r="O7" i="77"/>
  <c r="P7" i="77"/>
  <c r="Q7" i="77"/>
  <c r="O8" i="77"/>
  <c r="P8" i="77"/>
  <c r="Q8" i="77"/>
  <c r="O9" i="77"/>
  <c r="P9" i="77"/>
  <c r="Q9" i="77"/>
  <c r="O10" i="77"/>
  <c r="P10" i="77"/>
  <c r="Q10" i="77"/>
  <c r="O11" i="77"/>
  <c r="P11" i="77"/>
  <c r="Q11" i="77"/>
  <c r="O12" i="77"/>
  <c r="P12" i="77"/>
  <c r="Q12" i="77"/>
  <c r="Q14" i="77"/>
  <c r="R3" i="77"/>
  <c r="R4" i="77"/>
  <c r="R5" i="77"/>
  <c r="R6" i="77"/>
  <c r="R7" i="77"/>
  <c r="R8" i="77"/>
  <c r="R9" i="77"/>
  <c r="R10" i="77"/>
  <c r="R11" i="77"/>
  <c r="R12" i="77"/>
  <c r="R14" i="77"/>
  <c r="S3" i="77"/>
  <c r="S4" i="77"/>
  <c r="S5" i="77"/>
  <c r="S6" i="77"/>
  <c r="S7" i="77"/>
  <c r="S8" i="77"/>
  <c r="S9" i="77"/>
  <c r="S10" i="77"/>
  <c r="S11" i="77"/>
  <c r="S12" i="77"/>
  <c r="S14" i="77"/>
  <c r="J15" i="77"/>
  <c r="J16" i="77"/>
  <c r="J17" i="77"/>
  <c r="P14" i="77"/>
  <c r="O14" i="77"/>
  <c r="J14" i="77"/>
  <c r="I14" i="77"/>
  <c r="N12" i="77"/>
  <c r="N11" i="77"/>
  <c r="N10" i="77"/>
  <c r="N9" i="77"/>
  <c r="N8" i="77"/>
  <c r="N7" i="77"/>
  <c r="N6" i="77"/>
  <c r="N5" i="77"/>
  <c r="N4" i="77"/>
  <c r="N3" i="77"/>
  <c r="P4" i="76"/>
  <c r="N4" i="76"/>
  <c r="O4" i="76"/>
  <c r="Q4" i="76"/>
  <c r="R4" i="76"/>
  <c r="S4" i="76"/>
  <c r="P5" i="76"/>
  <c r="N5" i="76"/>
  <c r="O5" i="76"/>
  <c r="Q5" i="76"/>
  <c r="R5" i="76"/>
  <c r="S5" i="76"/>
  <c r="P6" i="76"/>
  <c r="N6" i="76"/>
  <c r="O6" i="76"/>
  <c r="Q6" i="76"/>
  <c r="R6" i="76"/>
  <c r="S6" i="76"/>
  <c r="P7" i="76"/>
  <c r="N7" i="76"/>
  <c r="O7" i="76"/>
  <c r="Q7" i="76"/>
  <c r="R7" i="76"/>
  <c r="S7" i="76"/>
  <c r="P8" i="76"/>
  <c r="N8" i="76"/>
  <c r="O8" i="76"/>
  <c r="Q8" i="76"/>
  <c r="R8" i="76"/>
  <c r="S8" i="76"/>
  <c r="P9" i="76"/>
  <c r="N9" i="76"/>
  <c r="O9" i="76"/>
  <c r="Q9" i="76"/>
  <c r="R9" i="76"/>
  <c r="S9" i="76"/>
  <c r="P10" i="76"/>
  <c r="N10" i="76"/>
  <c r="O10" i="76"/>
  <c r="Q10" i="76"/>
  <c r="R10" i="76"/>
  <c r="S10" i="76"/>
  <c r="P11" i="76"/>
  <c r="N11" i="76"/>
  <c r="O11" i="76"/>
  <c r="Q11" i="76"/>
  <c r="R11" i="76"/>
  <c r="S11" i="76"/>
  <c r="P12" i="76"/>
  <c r="N12" i="76"/>
  <c r="O12" i="76"/>
  <c r="Q12" i="76"/>
  <c r="R12" i="76"/>
  <c r="S12" i="76"/>
  <c r="P13" i="76"/>
  <c r="N13" i="76"/>
  <c r="O13" i="76"/>
  <c r="Q13" i="76"/>
  <c r="R13" i="76"/>
  <c r="S13" i="76"/>
  <c r="P14" i="76"/>
  <c r="N14" i="76"/>
  <c r="O14" i="76"/>
  <c r="Q14" i="76"/>
  <c r="R14" i="76"/>
  <c r="S14" i="76"/>
  <c r="J20" i="76"/>
  <c r="O3" i="76"/>
  <c r="P3" i="76"/>
  <c r="Q3" i="76"/>
  <c r="Q16" i="76"/>
  <c r="R3" i="76"/>
  <c r="R16" i="76"/>
  <c r="S3" i="76"/>
  <c r="S16" i="76"/>
  <c r="J17" i="76"/>
  <c r="J18" i="76"/>
  <c r="J19" i="76"/>
  <c r="P16" i="76"/>
  <c r="O16" i="76"/>
  <c r="J16" i="76"/>
  <c r="I16" i="76"/>
  <c r="N3" i="76"/>
  <c r="P4" i="74"/>
  <c r="N4" i="74"/>
  <c r="O4" i="74"/>
  <c r="Q4" i="74"/>
  <c r="R4" i="74"/>
  <c r="S4" i="74"/>
  <c r="P5" i="74"/>
  <c r="N5" i="74"/>
  <c r="O5" i="74"/>
  <c r="Q5" i="74"/>
  <c r="R5" i="74"/>
  <c r="S5" i="74"/>
  <c r="P6" i="74"/>
  <c r="N6" i="74"/>
  <c r="O6" i="74"/>
  <c r="Q6" i="74"/>
  <c r="R6" i="74"/>
  <c r="S6" i="74"/>
  <c r="P7" i="74"/>
  <c r="N7" i="74"/>
  <c r="O7" i="74"/>
  <c r="Q7" i="74"/>
  <c r="R7" i="74"/>
  <c r="S7" i="74"/>
  <c r="P8" i="74"/>
  <c r="N8" i="74"/>
  <c r="O8" i="74"/>
  <c r="Q8" i="74"/>
  <c r="R8" i="74"/>
  <c r="S8" i="74"/>
  <c r="P9" i="74"/>
  <c r="N9" i="74"/>
  <c r="O9" i="74"/>
  <c r="Q9" i="74"/>
  <c r="R9" i="74"/>
  <c r="S9" i="74"/>
  <c r="P10" i="74"/>
  <c r="N10" i="74"/>
  <c r="O10" i="74"/>
  <c r="Q10" i="74"/>
  <c r="R10" i="74"/>
  <c r="S10" i="74"/>
  <c r="P11" i="74"/>
  <c r="N11" i="74"/>
  <c r="O11" i="74"/>
  <c r="Q11" i="74"/>
  <c r="R11" i="74"/>
  <c r="S11" i="74"/>
  <c r="P12" i="74"/>
  <c r="N12" i="74"/>
  <c r="O12" i="74"/>
  <c r="Q12" i="74"/>
  <c r="R12" i="74"/>
  <c r="S12" i="74"/>
  <c r="P13" i="74"/>
  <c r="N13" i="74"/>
  <c r="O13" i="74"/>
  <c r="Q13" i="74"/>
  <c r="R13" i="74"/>
  <c r="S13" i="74"/>
  <c r="P14" i="74"/>
  <c r="N14" i="74"/>
  <c r="O14" i="74"/>
  <c r="Q14" i="74"/>
  <c r="R14" i="74"/>
  <c r="S14" i="74"/>
  <c r="P4" i="73"/>
  <c r="N4" i="73"/>
  <c r="O4" i="73"/>
  <c r="Q4" i="73"/>
  <c r="R4" i="73"/>
  <c r="S4" i="73"/>
  <c r="P5" i="73"/>
  <c r="N5" i="73"/>
  <c r="O5" i="73"/>
  <c r="Q5" i="73"/>
  <c r="R5" i="73"/>
  <c r="S5" i="73"/>
  <c r="P6" i="73"/>
  <c r="N6" i="73"/>
  <c r="O6" i="73"/>
  <c r="Q6" i="73"/>
  <c r="R6" i="73"/>
  <c r="S6" i="73"/>
  <c r="P7" i="73"/>
  <c r="N7" i="73"/>
  <c r="O7" i="73"/>
  <c r="Q7" i="73"/>
  <c r="R7" i="73"/>
  <c r="S7" i="73"/>
  <c r="P8" i="73"/>
  <c r="N8" i="73"/>
  <c r="O8" i="73"/>
  <c r="Q8" i="73"/>
  <c r="R8" i="73"/>
  <c r="S8" i="73"/>
  <c r="P9" i="73"/>
  <c r="N9" i="73"/>
  <c r="O9" i="73"/>
  <c r="Q9" i="73"/>
  <c r="R9" i="73"/>
  <c r="S9" i="73"/>
  <c r="P10" i="73"/>
  <c r="N10" i="73"/>
  <c r="O10" i="73"/>
  <c r="Q10" i="73"/>
  <c r="R10" i="73"/>
  <c r="S10" i="73"/>
  <c r="P11" i="73"/>
  <c r="N11" i="73"/>
  <c r="O11" i="73"/>
  <c r="Q11" i="73"/>
  <c r="R11" i="73"/>
  <c r="S11" i="73"/>
  <c r="P12" i="73"/>
  <c r="N12" i="73"/>
  <c r="O12" i="73"/>
  <c r="Q12" i="73"/>
  <c r="R12" i="73"/>
  <c r="S12" i="73"/>
  <c r="P13" i="73"/>
  <c r="N13" i="73"/>
  <c r="O13" i="73"/>
  <c r="Q13" i="73"/>
  <c r="R13" i="73"/>
  <c r="S13" i="73"/>
  <c r="P14" i="73"/>
  <c r="N14" i="73"/>
  <c r="O14" i="73"/>
  <c r="Q14" i="73"/>
  <c r="R14" i="73"/>
  <c r="S14" i="73"/>
  <c r="P5" i="72"/>
  <c r="N5" i="72"/>
  <c r="O5" i="72"/>
  <c r="Q5" i="72"/>
  <c r="R5" i="72"/>
  <c r="S5" i="72"/>
  <c r="P6" i="72"/>
  <c r="N6" i="72"/>
  <c r="O6" i="72"/>
  <c r="Q6" i="72"/>
  <c r="R6" i="72"/>
  <c r="S6" i="72"/>
  <c r="P7" i="72"/>
  <c r="N7" i="72"/>
  <c r="O7" i="72"/>
  <c r="Q7" i="72"/>
  <c r="R7" i="72"/>
  <c r="S7" i="72"/>
  <c r="P8" i="72"/>
  <c r="N8" i="72"/>
  <c r="O8" i="72"/>
  <c r="Q8" i="72"/>
  <c r="R8" i="72"/>
  <c r="S8" i="72"/>
  <c r="P9" i="72"/>
  <c r="N9" i="72"/>
  <c r="O9" i="72"/>
  <c r="Q9" i="72"/>
  <c r="R9" i="72"/>
  <c r="S9" i="72"/>
  <c r="P10" i="72"/>
  <c r="N10" i="72"/>
  <c r="O10" i="72"/>
  <c r="Q10" i="72"/>
  <c r="R10" i="72"/>
  <c r="S10" i="72"/>
  <c r="P11" i="72"/>
  <c r="N11" i="72"/>
  <c r="O11" i="72"/>
  <c r="Q11" i="72"/>
  <c r="R11" i="72"/>
  <c r="S11" i="72"/>
  <c r="P12" i="72"/>
  <c r="N12" i="72"/>
  <c r="O12" i="72"/>
  <c r="Q12" i="72"/>
  <c r="R12" i="72"/>
  <c r="S12" i="72"/>
  <c r="P13" i="72"/>
  <c r="N13" i="72"/>
  <c r="O13" i="72"/>
  <c r="Q13" i="72"/>
  <c r="R13" i="72"/>
  <c r="S13" i="72"/>
  <c r="P14" i="72"/>
  <c r="N14" i="72"/>
  <c r="O14" i="72"/>
  <c r="Q14" i="72"/>
  <c r="R14" i="72"/>
  <c r="S14" i="72"/>
  <c r="P15" i="72"/>
  <c r="N15" i="72"/>
  <c r="O15" i="72"/>
  <c r="Q15" i="72"/>
  <c r="R15" i="72"/>
  <c r="S15" i="72"/>
  <c r="P16" i="72"/>
  <c r="N16" i="72"/>
  <c r="O16" i="72"/>
  <c r="Q16" i="72"/>
  <c r="R16" i="72"/>
  <c r="S16" i="72"/>
  <c r="P17" i="72"/>
  <c r="N17" i="72"/>
  <c r="O17" i="72"/>
  <c r="Q17" i="72"/>
  <c r="R17" i="72"/>
  <c r="S17" i="72"/>
  <c r="P18" i="72"/>
  <c r="N18" i="72"/>
  <c r="O18" i="72"/>
  <c r="Q18" i="72"/>
  <c r="R18" i="72"/>
  <c r="S18" i="72"/>
  <c r="P4" i="71"/>
  <c r="N4" i="71"/>
  <c r="O4" i="71"/>
  <c r="Q4" i="71"/>
  <c r="R4" i="71"/>
  <c r="S4" i="71"/>
  <c r="P5" i="71"/>
  <c r="N5" i="71"/>
  <c r="O5" i="71"/>
  <c r="Q5" i="71"/>
  <c r="R5" i="71"/>
  <c r="S5" i="71"/>
  <c r="P6" i="71"/>
  <c r="N6" i="71"/>
  <c r="O6" i="71"/>
  <c r="Q6" i="71"/>
  <c r="R6" i="71"/>
  <c r="S6" i="71"/>
  <c r="P7" i="71"/>
  <c r="N7" i="71"/>
  <c r="O7" i="71"/>
  <c r="Q7" i="71"/>
  <c r="R7" i="71"/>
  <c r="S7" i="71"/>
  <c r="P8" i="71"/>
  <c r="N8" i="71"/>
  <c r="O8" i="71"/>
  <c r="Q8" i="71"/>
  <c r="R8" i="71"/>
  <c r="S8" i="71"/>
  <c r="P9" i="71"/>
  <c r="N9" i="71"/>
  <c r="O9" i="71"/>
  <c r="Q9" i="71"/>
  <c r="R9" i="71"/>
  <c r="S9" i="71"/>
  <c r="P10" i="71"/>
  <c r="N10" i="71"/>
  <c r="O10" i="71"/>
  <c r="Q10" i="71"/>
  <c r="R10" i="71"/>
  <c r="S10" i="71"/>
  <c r="P11" i="71"/>
  <c r="N11" i="71"/>
  <c r="O11" i="71"/>
  <c r="Q11" i="71"/>
  <c r="R11" i="71"/>
  <c r="S11" i="71"/>
  <c r="P12" i="71"/>
  <c r="N12" i="71"/>
  <c r="O12" i="71"/>
  <c r="Q12" i="71"/>
  <c r="R12" i="71"/>
  <c r="S12" i="71"/>
  <c r="P13" i="71"/>
  <c r="N13" i="71"/>
  <c r="O13" i="71"/>
  <c r="Q13" i="71"/>
  <c r="R13" i="71"/>
  <c r="S13" i="71"/>
  <c r="P14" i="71"/>
  <c r="N14" i="71"/>
  <c r="O14" i="71"/>
  <c r="Q14" i="71"/>
  <c r="R14" i="71"/>
  <c r="S14" i="71"/>
  <c r="P15" i="71"/>
  <c r="N15" i="71"/>
  <c r="O15" i="71"/>
  <c r="Q15" i="71"/>
  <c r="R15" i="71"/>
  <c r="S15" i="71"/>
  <c r="P16" i="71"/>
  <c r="N16" i="71"/>
  <c r="O16" i="71"/>
  <c r="Q16" i="71"/>
  <c r="R16" i="71"/>
  <c r="S16" i="71"/>
  <c r="P17" i="71"/>
  <c r="N17" i="71"/>
  <c r="O17" i="71"/>
  <c r="Q17" i="71"/>
  <c r="R17" i="71"/>
  <c r="S17" i="71"/>
  <c r="P18" i="71"/>
  <c r="N18" i="71"/>
  <c r="O18" i="71"/>
  <c r="Q18" i="71"/>
  <c r="R18" i="71"/>
  <c r="S18" i="71"/>
  <c r="P19" i="71"/>
  <c r="N19" i="71"/>
  <c r="O19" i="71"/>
  <c r="Q19" i="71"/>
  <c r="R19" i="71"/>
  <c r="S19" i="71"/>
  <c r="P20" i="71"/>
  <c r="N20" i="71"/>
  <c r="O20" i="71"/>
  <c r="Q20" i="71"/>
  <c r="R20" i="71"/>
  <c r="S20" i="71"/>
  <c r="P4" i="69"/>
  <c r="N4" i="69"/>
  <c r="O4" i="69"/>
  <c r="Q4" i="69"/>
  <c r="R4" i="69"/>
  <c r="S4" i="69"/>
  <c r="P5" i="69"/>
  <c r="N5" i="69"/>
  <c r="O5" i="69"/>
  <c r="Q5" i="69"/>
  <c r="R5" i="69"/>
  <c r="S5" i="69"/>
  <c r="P6" i="69"/>
  <c r="N6" i="69"/>
  <c r="O6" i="69"/>
  <c r="Q6" i="69"/>
  <c r="R6" i="69"/>
  <c r="S6" i="69"/>
  <c r="P7" i="69"/>
  <c r="N7" i="69"/>
  <c r="O7" i="69"/>
  <c r="Q7" i="69"/>
  <c r="R7" i="69"/>
  <c r="S7" i="69"/>
  <c r="P8" i="69"/>
  <c r="N8" i="69"/>
  <c r="O8" i="69"/>
  <c r="Q8" i="69"/>
  <c r="R8" i="69"/>
  <c r="S8" i="69"/>
  <c r="P9" i="69"/>
  <c r="N9" i="69"/>
  <c r="O9" i="69"/>
  <c r="Q9" i="69"/>
  <c r="R9" i="69"/>
  <c r="S9" i="69"/>
  <c r="P10" i="69"/>
  <c r="N10" i="69"/>
  <c r="O10" i="69"/>
  <c r="Q10" i="69"/>
  <c r="R10" i="69"/>
  <c r="S10" i="69"/>
  <c r="P11" i="69"/>
  <c r="N11" i="69"/>
  <c r="O11" i="69"/>
  <c r="Q11" i="69"/>
  <c r="R11" i="69"/>
  <c r="S11" i="69"/>
  <c r="P12" i="69"/>
  <c r="N12" i="69"/>
  <c r="O12" i="69"/>
  <c r="Q12" i="69"/>
  <c r="R12" i="69"/>
  <c r="S12" i="69"/>
  <c r="P13" i="69"/>
  <c r="N13" i="69"/>
  <c r="O13" i="69"/>
  <c r="Q13" i="69"/>
  <c r="R13" i="69"/>
  <c r="S13" i="69"/>
  <c r="P14" i="69"/>
  <c r="N14" i="69"/>
  <c r="O14" i="69"/>
  <c r="Q14" i="69"/>
  <c r="R14" i="69"/>
  <c r="S14" i="69"/>
  <c r="P5" i="68"/>
  <c r="N5" i="68"/>
  <c r="O5" i="68"/>
  <c r="Q5" i="68"/>
  <c r="R5" i="68"/>
  <c r="S5" i="68"/>
  <c r="P6" i="68"/>
  <c r="N6" i="68"/>
  <c r="O6" i="68"/>
  <c r="Q6" i="68"/>
  <c r="R6" i="68"/>
  <c r="S6" i="68"/>
  <c r="P7" i="68"/>
  <c r="N7" i="68"/>
  <c r="O7" i="68"/>
  <c r="Q7" i="68"/>
  <c r="R7" i="68"/>
  <c r="S7" i="68"/>
  <c r="P8" i="68"/>
  <c r="N8" i="68"/>
  <c r="O8" i="68"/>
  <c r="Q8" i="68"/>
  <c r="R8" i="68"/>
  <c r="S8" i="68"/>
  <c r="P9" i="68"/>
  <c r="N9" i="68"/>
  <c r="O9" i="68"/>
  <c r="Q9" i="68"/>
  <c r="R9" i="68"/>
  <c r="S9" i="68"/>
  <c r="P10" i="68"/>
  <c r="N10" i="68"/>
  <c r="O10" i="68"/>
  <c r="Q10" i="68"/>
  <c r="R10" i="68"/>
  <c r="S10" i="68"/>
  <c r="P11" i="68"/>
  <c r="N11" i="68"/>
  <c r="O11" i="68"/>
  <c r="Q11" i="68"/>
  <c r="R11" i="68"/>
  <c r="S11" i="68"/>
  <c r="P12" i="68"/>
  <c r="N12" i="68"/>
  <c r="O12" i="68"/>
  <c r="Q12" i="68"/>
  <c r="R12" i="68"/>
  <c r="S12" i="68"/>
  <c r="P13" i="68"/>
  <c r="N13" i="68"/>
  <c r="O13" i="68"/>
  <c r="Q13" i="68"/>
  <c r="R13" i="68"/>
  <c r="S13" i="68"/>
  <c r="P14" i="68"/>
  <c r="N14" i="68"/>
  <c r="O14" i="68"/>
  <c r="Q14" i="68"/>
  <c r="R14" i="68"/>
  <c r="S14" i="68"/>
  <c r="P5" i="67"/>
  <c r="N5" i="67"/>
  <c r="O5" i="67"/>
  <c r="Q5" i="67"/>
  <c r="R5" i="67"/>
  <c r="S5" i="67"/>
  <c r="P6" i="67"/>
  <c r="N6" i="67"/>
  <c r="O6" i="67"/>
  <c r="Q6" i="67"/>
  <c r="R6" i="67"/>
  <c r="S6" i="67"/>
  <c r="P7" i="67"/>
  <c r="N7" i="67"/>
  <c r="O7" i="67"/>
  <c r="Q7" i="67"/>
  <c r="R7" i="67"/>
  <c r="S7" i="67"/>
  <c r="P8" i="67"/>
  <c r="N8" i="67"/>
  <c r="O8" i="67"/>
  <c r="Q8" i="67"/>
  <c r="R8" i="67"/>
  <c r="S8" i="67"/>
  <c r="P9" i="67"/>
  <c r="N9" i="67"/>
  <c r="O9" i="67"/>
  <c r="Q9" i="67"/>
  <c r="R9" i="67"/>
  <c r="S9" i="67"/>
  <c r="P10" i="67"/>
  <c r="N10" i="67"/>
  <c r="O10" i="67"/>
  <c r="Q10" i="67"/>
  <c r="R10" i="67"/>
  <c r="S10" i="67"/>
  <c r="P11" i="67"/>
  <c r="N11" i="67"/>
  <c r="O11" i="67"/>
  <c r="Q11" i="67"/>
  <c r="R11" i="67"/>
  <c r="S11" i="67"/>
  <c r="P12" i="67"/>
  <c r="N12" i="67"/>
  <c r="O12" i="67"/>
  <c r="Q12" i="67"/>
  <c r="R12" i="67"/>
  <c r="S12" i="67"/>
  <c r="P13" i="67"/>
  <c r="N13" i="67"/>
  <c r="O13" i="67"/>
  <c r="Q13" i="67"/>
  <c r="R13" i="67"/>
  <c r="S13" i="67"/>
  <c r="P14" i="67"/>
  <c r="N14" i="67"/>
  <c r="O14" i="67"/>
  <c r="Q14" i="67"/>
  <c r="R14" i="67"/>
  <c r="S14" i="67"/>
  <c r="J20" i="74"/>
  <c r="O3" i="74"/>
  <c r="P3" i="74"/>
  <c r="Q3" i="74"/>
  <c r="Q16" i="74"/>
  <c r="R3" i="74"/>
  <c r="R16" i="74"/>
  <c r="S3" i="74"/>
  <c r="S16" i="74"/>
  <c r="J17" i="74"/>
  <c r="J18" i="74"/>
  <c r="J19" i="74"/>
  <c r="P16" i="74"/>
  <c r="O16" i="74"/>
  <c r="J16" i="74"/>
  <c r="I16" i="74"/>
  <c r="N3" i="74"/>
  <c r="J20" i="73"/>
  <c r="O3" i="73"/>
  <c r="P3" i="73"/>
  <c r="Q3" i="73"/>
  <c r="Q16" i="73"/>
  <c r="R3" i="73"/>
  <c r="R16" i="73"/>
  <c r="S3" i="73"/>
  <c r="S16" i="73"/>
  <c r="J17" i="73"/>
  <c r="J18" i="73"/>
  <c r="J19" i="73"/>
  <c r="P16" i="73"/>
  <c r="O16" i="73"/>
  <c r="J16" i="73"/>
  <c r="I16" i="73"/>
  <c r="N3" i="73"/>
  <c r="J24" i="72"/>
  <c r="O3" i="72"/>
  <c r="P3" i="72"/>
  <c r="Q3" i="72"/>
  <c r="O4" i="72"/>
  <c r="P4" i="72"/>
  <c r="Q4" i="72"/>
  <c r="Q20" i="72"/>
  <c r="R3" i="72"/>
  <c r="R4" i="72"/>
  <c r="R20" i="72"/>
  <c r="S3" i="72"/>
  <c r="S4" i="72"/>
  <c r="S20" i="72"/>
  <c r="J21" i="72"/>
  <c r="J22" i="72"/>
  <c r="J23" i="72"/>
  <c r="P20" i="72"/>
  <c r="O20" i="72"/>
  <c r="J20" i="72"/>
  <c r="I20" i="72"/>
  <c r="N4" i="72"/>
  <c r="N3" i="72"/>
  <c r="J26" i="71"/>
  <c r="O3" i="71"/>
  <c r="P3" i="71"/>
  <c r="Q3" i="71"/>
  <c r="Q22" i="71"/>
  <c r="R3" i="71"/>
  <c r="R22" i="71"/>
  <c r="S3" i="71"/>
  <c r="S22" i="71"/>
  <c r="J23" i="71"/>
  <c r="J24" i="71"/>
  <c r="J25" i="71"/>
  <c r="P22" i="71"/>
  <c r="O22" i="71"/>
  <c r="J22" i="71"/>
  <c r="I22" i="71"/>
  <c r="N3" i="71"/>
  <c r="J20" i="70"/>
  <c r="O3" i="70"/>
  <c r="P3" i="70"/>
  <c r="Q3" i="70"/>
  <c r="O4" i="70"/>
  <c r="P4" i="70"/>
  <c r="Q4" i="70"/>
  <c r="O5" i="70"/>
  <c r="P5" i="70"/>
  <c r="Q5" i="70"/>
  <c r="O6" i="70"/>
  <c r="P6" i="70"/>
  <c r="Q6" i="70"/>
  <c r="O7" i="70"/>
  <c r="P7" i="70"/>
  <c r="Q7" i="70"/>
  <c r="O8" i="70"/>
  <c r="P8" i="70"/>
  <c r="Q8" i="70"/>
  <c r="O9" i="70"/>
  <c r="P9" i="70"/>
  <c r="Q9" i="70"/>
  <c r="O10" i="70"/>
  <c r="P10" i="70"/>
  <c r="Q10" i="70"/>
  <c r="O11" i="70"/>
  <c r="P11" i="70"/>
  <c r="Q11" i="70"/>
  <c r="O12" i="70"/>
  <c r="P12" i="70"/>
  <c r="Q12" i="70"/>
  <c r="O13" i="70"/>
  <c r="P13" i="70"/>
  <c r="Q13" i="70"/>
  <c r="O14" i="70"/>
  <c r="P14" i="70"/>
  <c r="Q14" i="70"/>
  <c r="Q16" i="70"/>
  <c r="R3" i="70"/>
  <c r="R4" i="70"/>
  <c r="R5" i="70"/>
  <c r="R6" i="70"/>
  <c r="R7" i="70"/>
  <c r="R8" i="70"/>
  <c r="R9" i="70"/>
  <c r="R10" i="70"/>
  <c r="R11" i="70"/>
  <c r="R12" i="70"/>
  <c r="R13" i="70"/>
  <c r="R14" i="70"/>
  <c r="R16" i="70"/>
  <c r="S3" i="70"/>
  <c r="S4" i="70"/>
  <c r="S5" i="70"/>
  <c r="S6" i="70"/>
  <c r="S7" i="70"/>
  <c r="S8" i="70"/>
  <c r="S9" i="70"/>
  <c r="S10" i="70"/>
  <c r="S11" i="70"/>
  <c r="S12" i="70"/>
  <c r="S13" i="70"/>
  <c r="S14" i="70"/>
  <c r="S16" i="70"/>
  <c r="J17" i="70"/>
  <c r="J18" i="70"/>
  <c r="J19" i="70"/>
  <c r="P16" i="70"/>
  <c r="O16" i="70"/>
  <c r="J16" i="70"/>
  <c r="I16" i="70"/>
  <c r="N14" i="70"/>
  <c r="N13" i="70"/>
  <c r="N12" i="70"/>
  <c r="N11" i="70"/>
  <c r="N10" i="70"/>
  <c r="N9" i="70"/>
  <c r="N8" i="70"/>
  <c r="N7" i="70"/>
  <c r="N6" i="70"/>
  <c r="N5" i="70"/>
  <c r="N4" i="70"/>
  <c r="N3" i="70"/>
  <c r="J20" i="69"/>
  <c r="O3" i="69"/>
  <c r="P3" i="69"/>
  <c r="Q3" i="69"/>
  <c r="Q16" i="69"/>
  <c r="R3" i="69"/>
  <c r="R16" i="69"/>
  <c r="S3" i="69"/>
  <c r="S16" i="69"/>
  <c r="J17" i="69"/>
  <c r="J18" i="69"/>
  <c r="J19" i="69"/>
  <c r="P16" i="69"/>
  <c r="O16" i="69"/>
  <c r="J16" i="69"/>
  <c r="I16" i="69"/>
  <c r="N3" i="69"/>
  <c r="J20" i="68"/>
  <c r="O3" i="68"/>
  <c r="P3" i="68"/>
  <c r="Q3" i="68"/>
  <c r="O4" i="68"/>
  <c r="P4" i="68"/>
  <c r="Q4" i="68"/>
  <c r="Q16" i="68"/>
  <c r="R3" i="68"/>
  <c r="R4" i="68"/>
  <c r="R16" i="68"/>
  <c r="S3" i="68"/>
  <c r="S4" i="68"/>
  <c r="S16" i="68"/>
  <c r="J17" i="68"/>
  <c r="J18" i="68"/>
  <c r="J19" i="68"/>
  <c r="P16" i="68"/>
  <c r="O16" i="68"/>
  <c r="J16" i="68"/>
  <c r="I16" i="68"/>
  <c r="N4" i="68"/>
  <c r="N3" i="68"/>
  <c r="J20" i="67"/>
  <c r="O3" i="67"/>
  <c r="P3" i="67"/>
  <c r="Q3" i="67"/>
  <c r="O4" i="67"/>
  <c r="P4" i="67"/>
  <c r="Q4" i="67"/>
  <c r="Q16" i="67"/>
  <c r="R3" i="67"/>
  <c r="R4" i="67"/>
  <c r="R16" i="67"/>
  <c r="S3" i="67"/>
  <c r="S4" i="67"/>
  <c r="S16" i="67"/>
  <c r="J17" i="67"/>
  <c r="J18" i="67"/>
  <c r="J19" i="67"/>
  <c r="P16" i="67"/>
  <c r="O16" i="67"/>
  <c r="J16" i="67"/>
  <c r="I16" i="67"/>
  <c r="N4" i="67"/>
  <c r="N3" i="67"/>
  <c r="P5" i="66"/>
  <c r="N5" i="66"/>
  <c r="O5" i="66"/>
  <c r="Q5" i="66"/>
  <c r="R5" i="66"/>
  <c r="S5" i="66"/>
  <c r="P6" i="66"/>
  <c r="N6" i="66"/>
  <c r="O6" i="66"/>
  <c r="Q6" i="66"/>
  <c r="R6" i="66"/>
  <c r="S6" i="66"/>
  <c r="P7" i="66"/>
  <c r="N7" i="66"/>
  <c r="O7" i="66"/>
  <c r="Q7" i="66"/>
  <c r="R7" i="66"/>
  <c r="S7" i="66"/>
  <c r="P8" i="66"/>
  <c r="N8" i="66"/>
  <c r="O8" i="66"/>
  <c r="Q8" i="66"/>
  <c r="R8" i="66"/>
  <c r="S8" i="66"/>
  <c r="P9" i="66"/>
  <c r="N9" i="66"/>
  <c r="O9" i="66"/>
  <c r="Q9" i="66"/>
  <c r="R9" i="66"/>
  <c r="S9" i="66"/>
  <c r="P10" i="66"/>
  <c r="N10" i="66"/>
  <c r="O10" i="66"/>
  <c r="Q10" i="66"/>
  <c r="R10" i="66"/>
  <c r="S10" i="66"/>
  <c r="P11" i="66"/>
  <c r="N11" i="66"/>
  <c r="O11" i="66"/>
  <c r="Q11" i="66"/>
  <c r="R11" i="66"/>
  <c r="S11" i="66"/>
  <c r="P12" i="66"/>
  <c r="N12" i="66"/>
  <c r="O12" i="66"/>
  <c r="Q12" i="66"/>
  <c r="R12" i="66"/>
  <c r="S12" i="66"/>
  <c r="P13" i="66"/>
  <c r="N13" i="66"/>
  <c r="O13" i="66"/>
  <c r="Q13" i="66"/>
  <c r="R13" i="66"/>
  <c r="S13" i="66"/>
  <c r="P14" i="66"/>
  <c r="N14" i="66"/>
  <c r="O14" i="66"/>
  <c r="Q14" i="66"/>
  <c r="R14" i="66"/>
  <c r="S14" i="66"/>
  <c r="P15" i="66"/>
  <c r="N15" i="66"/>
  <c r="O15" i="66"/>
  <c r="Q15" i="66"/>
  <c r="R15" i="66"/>
  <c r="S15" i="66"/>
  <c r="P16" i="66"/>
  <c r="N16" i="66"/>
  <c r="O16" i="66"/>
  <c r="Q16" i="66"/>
  <c r="R16" i="66"/>
  <c r="S16" i="66"/>
  <c r="P17" i="66"/>
  <c r="N17" i="66"/>
  <c r="O17" i="66"/>
  <c r="Q17" i="66"/>
  <c r="R17" i="66"/>
  <c r="S17" i="66"/>
  <c r="P18" i="66"/>
  <c r="N18" i="66"/>
  <c r="O18" i="66"/>
  <c r="Q18" i="66"/>
  <c r="R18" i="66"/>
  <c r="S18" i="66"/>
  <c r="P19" i="66"/>
  <c r="N19" i="66"/>
  <c r="O19" i="66"/>
  <c r="Q19" i="66"/>
  <c r="R19" i="66"/>
  <c r="S19" i="66"/>
  <c r="P20" i="66"/>
  <c r="N20" i="66"/>
  <c r="O20" i="66"/>
  <c r="Q20" i="66"/>
  <c r="R20" i="66"/>
  <c r="S20" i="66"/>
  <c r="P21" i="66"/>
  <c r="N21" i="66"/>
  <c r="O21" i="66"/>
  <c r="Q21" i="66"/>
  <c r="R21" i="66"/>
  <c r="S21" i="66"/>
  <c r="P22" i="66"/>
  <c r="N22" i="66"/>
  <c r="O22" i="66"/>
  <c r="Q22" i="66"/>
  <c r="R22" i="66"/>
  <c r="S22" i="66"/>
  <c r="P23" i="66"/>
  <c r="N23" i="66"/>
  <c r="O23" i="66"/>
  <c r="Q23" i="66"/>
  <c r="R23" i="66"/>
  <c r="S23" i="66"/>
  <c r="P24" i="66"/>
  <c r="N24" i="66"/>
  <c r="O24" i="66"/>
  <c r="Q24" i="66"/>
  <c r="R24" i="66"/>
  <c r="S24" i="66"/>
  <c r="P25" i="66"/>
  <c r="N25" i="66"/>
  <c r="O25" i="66"/>
  <c r="Q25" i="66"/>
  <c r="R25" i="66"/>
  <c r="S25" i="66"/>
  <c r="P26" i="66"/>
  <c r="N26" i="66"/>
  <c r="O26" i="66"/>
  <c r="Q26" i="66"/>
  <c r="R26" i="66"/>
  <c r="S26" i="66"/>
  <c r="P4" i="66"/>
  <c r="N4" i="66"/>
  <c r="O4" i="66"/>
  <c r="Q4" i="66"/>
  <c r="R4" i="66"/>
  <c r="S4" i="66"/>
  <c r="J32" i="66"/>
  <c r="O3" i="66"/>
  <c r="P3" i="66"/>
  <c r="Q3" i="66"/>
  <c r="Q28" i="66"/>
  <c r="R3" i="66"/>
  <c r="R28" i="66"/>
  <c r="S3" i="66"/>
  <c r="S28" i="66"/>
  <c r="J29" i="66"/>
  <c r="J30" i="66"/>
  <c r="J31" i="66"/>
  <c r="P28" i="66"/>
  <c r="O28" i="66"/>
  <c r="J28" i="66"/>
  <c r="I28" i="66"/>
  <c r="N3" i="66"/>
  <c r="P5" i="64"/>
  <c r="N5" i="64"/>
  <c r="O5" i="64"/>
  <c r="Q5" i="64"/>
  <c r="R5" i="64"/>
  <c r="S5" i="64"/>
  <c r="P6" i="64"/>
  <c r="N6" i="64"/>
  <c r="O6" i="64"/>
  <c r="Q6" i="64"/>
  <c r="R6" i="64"/>
  <c r="S6" i="64"/>
  <c r="P7" i="64"/>
  <c r="N7" i="64"/>
  <c r="O7" i="64"/>
  <c r="Q7" i="64"/>
  <c r="R7" i="64"/>
  <c r="S7" i="64"/>
  <c r="P8" i="64"/>
  <c r="N8" i="64"/>
  <c r="O8" i="64"/>
  <c r="Q8" i="64"/>
  <c r="R8" i="64"/>
  <c r="S8" i="64"/>
  <c r="P9" i="64"/>
  <c r="N9" i="64"/>
  <c r="O9" i="64"/>
  <c r="Q9" i="64"/>
  <c r="R9" i="64"/>
  <c r="S9" i="64"/>
  <c r="P10" i="64"/>
  <c r="N10" i="64"/>
  <c r="O10" i="64"/>
  <c r="Q10" i="64"/>
  <c r="R10" i="64"/>
  <c r="S10" i="64"/>
  <c r="P11" i="64"/>
  <c r="N11" i="64"/>
  <c r="O11" i="64"/>
  <c r="Q11" i="64"/>
  <c r="R11" i="64"/>
  <c r="S11" i="64"/>
  <c r="P12" i="64"/>
  <c r="N12" i="64"/>
  <c r="O12" i="64"/>
  <c r="Q12" i="64"/>
  <c r="R12" i="64"/>
  <c r="S12" i="64"/>
  <c r="P13" i="64"/>
  <c r="N13" i="64"/>
  <c r="O13" i="64"/>
  <c r="Q13" i="64"/>
  <c r="R13" i="64"/>
  <c r="S13" i="64"/>
  <c r="P14" i="64"/>
  <c r="N14" i="64"/>
  <c r="O14" i="64"/>
  <c r="Q14" i="64"/>
  <c r="R14" i="64"/>
  <c r="S14" i="64"/>
  <c r="P15" i="64"/>
  <c r="N15" i="64"/>
  <c r="O15" i="64"/>
  <c r="Q15" i="64"/>
  <c r="R15" i="64"/>
  <c r="S15" i="64"/>
  <c r="P16" i="64"/>
  <c r="N16" i="64"/>
  <c r="O16" i="64"/>
  <c r="Q16" i="64"/>
  <c r="R16" i="64"/>
  <c r="S16" i="64"/>
  <c r="P17" i="64"/>
  <c r="N17" i="64"/>
  <c r="O17" i="64"/>
  <c r="Q17" i="64"/>
  <c r="R17" i="64"/>
  <c r="S17" i="64"/>
  <c r="P18" i="64"/>
  <c r="N18" i="64"/>
  <c r="O18" i="64"/>
  <c r="Q18" i="64"/>
  <c r="R18" i="64"/>
  <c r="S18" i="64"/>
  <c r="P5" i="63"/>
  <c r="N5" i="63"/>
  <c r="O5" i="63"/>
  <c r="Q5" i="63"/>
  <c r="R5" i="63"/>
  <c r="S5" i="63"/>
  <c r="P6" i="63"/>
  <c r="N6" i="63"/>
  <c r="O6" i="63"/>
  <c r="Q6" i="63"/>
  <c r="R6" i="63"/>
  <c r="S6" i="63"/>
  <c r="P7" i="63"/>
  <c r="N7" i="63"/>
  <c r="O7" i="63"/>
  <c r="Q7" i="63"/>
  <c r="R7" i="63"/>
  <c r="S7" i="63"/>
  <c r="P8" i="63"/>
  <c r="N8" i="63"/>
  <c r="O8" i="63"/>
  <c r="Q8" i="63"/>
  <c r="R8" i="63"/>
  <c r="S8" i="63"/>
  <c r="P9" i="63"/>
  <c r="N9" i="63"/>
  <c r="O9" i="63"/>
  <c r="Q9" i="63"/>
  <c r="R9" i="63"/>
  <c r="S9" i="63"/>
  <c r="P10" i="63"/>
  <c r="N10" i="63"/>
  <c r="O10" i="63"/>
  <c r="Q10" i="63"/>
  <c r="R10" i="63"/>
  <c r="S10" i="63"/>
  <c r="P11" i="63"/>
  <c r="N11" i="63"/>
  <c r="O11" i="63"/>
  <c r="Q11" i="63"/>
  <c r="R11" i="63"/>
  <c r="S11" i="63"/>
  <c r="P12" i="63"/>
  <c r="N12" i="63"/>
  <c r="O12" i="63"/>
  <c r="Q12" i="63"/>
  <c r="R12" i="63"/>
  <c r="S12" i="63"/>
  <c r="N5" i="61"/>
  <c r="R5" i="61"/>
  <c r="S5" i="61"/>
  <c r="N6" i="61"/>
  <c r="R6" i="61"/>
  <c r="S6" i="61"/>
  <c r="N7" i="61"/>
  <c r="R7" i="61"/>
  <c r="S7" i="61"/>
  <c r="P6" i="60"/>
  <c r="N6" i="60"/>
  <c r="O6" i="60"/>
  <c r="Q6" i="60"/>
  <c r="R6" i="60"/>
  <c r="S6" i="60"/>
  <c r="P7" i="60"/>
  <c r="N7" i="60"/>
  <c r="O7" i="60"/>
  <c r="Q7" i="60"/>
  <c r="R7" i="60"/>
  <c r="S7" i="60"/>
  <c r="P5" i="60"/>
  <c r="N5" i="60"/>
  <c r="O5" i="60"/>
  <c r="Q5" i="60"/>
  <c r="R5" i="60"/>
  <c r="S5" i="60"/>
  <c r="N5" i="59"/>
  <c r="N6" i="59"/>
  <c r="N7" i="59"/>
  <c r="J13" i="59"/>
  <c r="P7" i="58"/>
  <c r="N7" i="58"/>
  <c r="O7" i="58"/>
  <c r="Q7" i="58"/>
  <c r="R7" i="58"/>
  <c r="S7" i="58"/>
  <c r="P8" i="58"/>
  <c r="N8" i="58"/>
  <c r="O8" i="58"/>
  <c r="Q8" i="58"/>
  <c r="R8" i="58"/>
  <c r="S8" i="58"/>
  <c r="P9" i="58"/>
  <c r="N9" i="58"/>
  <c r="O9" i="58"/>
  <c r="Q9" i="58"/>
  <c r="R9" i="58"/>
  <c r="S9" i="58"/>
  <c r="P10" i="58"/>
  <c r="N10" i="58"/>
  <c r="O10" i="58"/>
  <c r="Q10" i="58"/>
  <c r="R10" i="58"/>
  <c r="S10" i="58"/>
  <c r="P11" i="58"/>
  <c r="N11" i="58"/>
  <c r="O11" i="58"/>
  <c r="Q11" i="58"/>
  <c r="R11" i="58"/>
  <c r="S11" i="58"/>
  <c r="P12" i="58"/>
  <c r="N12" i="58"/>
  <c r="O12" i="58"/>
  <c r="Q12" i="58"/>
  <c r="R12" i="58"/>
  <c r="S12" i="58"/>
  <c r="P13" i="58"/>
  <c r="N13" i="58"/>
  <c r="O13" i="58"/>
  <c r="Q13" i="58"/>
  <c r="R13" i="58"/>
  <c r="S13" i="58"/>
  <c r="P14" i="58"/>
  <c r="N14" i="58"/>
  <c r="O14" i="58"/>
  <c r="Q14" i="58"/>
  <c r="R14" i="58"/>
  <c r="S14" i="58"/>
  <c r="N7" i="57"/>
  <c r="N8" i="57"/>
  <c r="N10" i="57"/>
  <c r="N11" i="57"/>
  <c r="N13" i="57"/>
  <c r="N14" i="57"/>
  <c r="N16" i="57"/>
  <c r="N17" i="57"/>
  <c r="N19" i="57"/>
  <c r="N20" i="57"/>
  <c r="N22" i="57"/>
  <c r="N23" i="57"/>
  <c r="N25" i="57"/>
  <c r="N26" i="57"/>
  <c r="N27" i="57"/>
  <c r="N28" i="57"/>
  <c r="N6" i="56"/>
  <c r="R6" i="56"/>
  <c r="S6" i="56"/>
  <c r="N7" i="56"/>
  <c r="R7" i="56"/>
  <c r="S7" i="56"/>
  <c r="N5" i="56"/>
  <c r="R5" i="56"/>
  <c r="S5" i="56"/>
  <c r="J24" i="64"/>
  <c r="O3" i="64"/>
  <c r="P3" i="64"/>
  <c r="Q3" i="64"/>
  <c r="O4" i="64"/>
  <c r="P4" i="64"/>
  <c r="Q4" i="64"/>
  <c r="Q20" i="64"/>
  <c r="R3" i="64"/>
  <c r="R4" i="64"/>
  <c r="R20" i="64"/>
  <c r="S3" i="64"/>
  <c r="S4" i="64"/>
  <c r="S20" i="64"/>
  <c r="J21" i="64"/>
  <c r="J22" i="64"/>
  <c r="J23" i="64"/>
  <c r="P20" i="64"/>
  <c r="O20" i="64"/>
  <c r="J20" i="64"/>
  <c r="I20" i="64"/>
  <c r="N4" i="64"/>
  <c r="N3" i="64"/>
  <c r="J18" i="63"/>
  <c r="O3" i="63"/>
  <c r="P3" i="63"/>
  <c r="Q3" i="63"/>
  <c r="O4" i="63"/>
  <c r="P4" i="63"/>
  <c r="Q4" i="63"/>
  <c r="Q14" i="63"/>
  <c r="R3" i="63"/>
  <c r="R4" i="63"/>
  <c r="R14" i="63"/>
  <c r="S3" i="63"/>
  <c r="S4" i="63"/>
  <c r="S14" i="63"/>
  <c r="J15" i="63"/>
  <c r="J16" i="63"/>
  <c r="J17" i="63"/>
  <c r="P14" i="63"/>
  <c r="O14" i="63"/>
  <c r="J14" i="63"/>
  <c r="I14" i="63"/>
  <c r="N4" i="63"/>
  <c r="N3" i="63"/>
  <c r="O3" i="62"/>
  <c r="P3" i="62"/>
  <c r="Q3" i="62"/>
  <c r="O4" i="62"/>
  <c r="P4" i="62"/>
  <c r="Q4" i="62"/>
  <c r="O5" i="62"/>
  <c r="P5" i="62"/>
  <c r="Q5" i="62"/>
  <c r="O6" i="62"/>
  <c r="P6" i="62"/>
  <c r="Q6" i="62"/>
  <c r="O7" i="62"/>
  <c r="P7" i="62"/>
  <c r="Q7" i="62"/>
  <c r="O8" i="62"/>
  <c r="P8" i="62"/>
  <c r="Q8" i="62"/>
  <c r="O9" i="62"/>
  <c r="P9" i="62"/>
  <c r="Q9" i="62"/>
  <c r="O10" i="62"/>
  <c r="P10" i="62"/>
  <c r="Q10" i="62"/>
  <c r="O11" i="62"/>
  <c r="P11" i="62"/>
  <c r="Q11" i="62"/>
  <c r="O12" i="62"/>
  <c r="P12" i="62"/>
  <c r="Q12" i="62"/>
  <c r="O13" i="62"/>
  <c r="P13" i="62"/>
  <c r="Q13" i="62"/>
  <c r="O14" i="62"/>
  <c r="P14" i="62"/>
  <c r="Q14" i="62"/>
  <c r="O16" i="62"/>
  <c r="P16" i="62"/>
  <c r="Q16" i="62"/>
  <c r="O17" i="62"/>
  <c r="P17" i="62"/>
  <c r="Q17" i="62"/>
  <c r="Q19" i="62"/>
  <c r="R3" i="62"/>
  <c r="R4" i="62"/>
  <c r="R5" i="62"/>
  <c r="R6" i="62"/>
  <c r="R7" i="62"/>
  <c r="R8" i="62"/>
  <c r="R9" i="62"/>
  <c r="R10" i="62"/>
  <c r="R11" i="62"/>
  <c r="R12" i="62"/>
  <c r="R13" i="62"/>
  <c r="R14" i="62"/>
  <c r="R16" i="62"/>
  <c r="R17" i="62"/>
  <c r="R19" i="62"/>
  <c r="S3" i="62"/>
  <c r="S4" i="62"/>
  <c r="S5" i="62"/>
  <c r="S6" i="62"/>
  <c r="S7" i="62"/>
  <c r="S8" i="62"/>
  <c r="S9" i="62"/>
  <c r="S10" i="62"/>
  <c r="S11" i="62"/>
  <c r="S12" i="62"/>
  <c r="S13" i="62"/>
  <c r="S14" i="62"/>
  <c r="S16" i="62"/>
  <c r="S17" i="62"/>
  <c r="S19" i="62"/>
  <c r="J20" i="62"/>
  <c r="J21" i="62"/>
  <c r="J22" i="62"/>
  <c r="P19" i="62"/>
  <c r="O19" i="62"/>
  <c r="J19" i="62"/>
  <c r="I19" i="62"/>
  <c r="N17" i="62"/>
  <c r="N16" i="62"/>
  <c r="N14" i="62"/>
  <c r="N13" i="62"/>
  <c r="N12" i="62"/>
  <c r="N11" i="62"/>
  <c r="N10" i="62"/>
  <c r="N9" i="62"/>
  <c r="N8" i="62"/>
  <c r="N7" i="62"/>
  <c r="N6" i="62"/>
  <c r="N5" i="62"/>
  <c r="N4" i="62"/>
  <c r="N3" i="62"/>
  <c r="J13" i="61"/>
  <c r="R4" i="61"/>
  <c r="R9" i="61"/>
  <c r="S4" i="61"/>
  <c r="S9" i="61"/>
  <c r="J10" i="61"/>
  <c r="J11" i="61"/>
  <c r="J12" i="61"/>
  <c r="P9" i="61"/>
  <c r="O9" i="61"/>
  <c r="J9" i="61"/>
  <c r="I9" i="61"/>
  <c r="N4" i="61"/>
  <c r="J13" i="60"/>
  <c r="O4" i="60"/>
  <c r="P4" i="60"/>
  <c r="Q4" i="60"/>
  <c r="Q9" i="60"/>
  <c r="R4" i="60"/>
  <c r="R9" i="60"/>
  <c r="S4" i="60"/>
  <c r="S9" i="60"/>
  <c r="J10" i="60"/>
  <c r="J11" i="60"/>
  <c r="J12" i="60"/>
  <c r="P9" i="60"/>
  <c r="O9" i="60"/>
  <c r="J9" i="60"/>
  <c r="I9" i="60"/>
  <c r="N4" i="60"/>
  <c r="J10" i="59"/>
  <c r="J11" i="59"/>
  <c r="J12" i="59"/>
  <c r="P9" i="59"/>
  <c r="O9" i="59"/>
  <c r="J9" i="59"/>
  <c r="I9" i="59"/>
  <c r="N4" i="59"/>
  <c r="J20" i="58"/>
  <c r="O3" i="58"/>
  <c r="P3" i="58"/>
  <c r="Q3" i="58"/>
  <c r="O4" i="58"/>
  <c r="P4" i="58"/>
  <c r="Q4" i="58"/>
  <c r="O5" i="58"/>
  <c r="P5" i="58"/>
  <c r="Q5" i="58"/>
  <c r="O6" i="58"/>
  <c r="P6" i="58"/>
  <c r="Q6" i="58"/>
  <c r="Q16" i="58"/>
  <c r="R3" i="58"/>
  <c r="R4" i="58"/>
  <c r="R5" i="58"/>
  <c r="R6" i="58"/>
  <c r="R16" i="58"/>
  <c r="S3" i="58"/>
  <c r="S4" i="58"/>
  <c r="S5" i="58"/>
  <c r="S6" i="58"/>
  <c r="S16" i="58"/>
  <c r="J17" i="58"/>
  <c r="J18" i="58"/>
  <c r="J19" i="58"/>
  <c r="P16" i="58"/>
  <c r="O16" i="58"/>
  <c r="J16" i="58"/>
  <c r="I16" i="58"/>
  <c r="N6" i="58"/>
  <c r="N5" i="58"/>
  <c r="N4" i="58"/>
  <c r="N3" i="58"/>
  <c r="N5" i="57"/>
  <c r="N4" i="57"/>
  <c r="J13" i="56"/>
  <c r="R4" i="56"/>
  <c r="R9" i="56"/>
  <c r="S4" i="56"/>
  <c r="S9" i="56"/>
  <c r="J10" i="56"/>
  <c r="J11" i="56"/>
  <c r="J12" i="56"/>
  <c r="P9" i="56"/>
  <c r="O9" i="56"/>
  <c r="J9" i="56"/>
  <c r="I9" i="56"/>
  <c r="N4" i="56"/>
  <c r="P5" i="50"/>
  <c r="N5" i="50"/>
  <c r="O5" i="50"/>
  <c r="Q5" i="50"/>
  <c r="R5" i="50"/>
  <c r="S5" i="50"/>
  <c r="P6" i="50"/>
  <c r="N6" i="50"/>
  <c r="O6" i="50"/>
  <c r="Q6" i="50"/>
  <c r="R6" i="50"/>
  <c r="S6" i="50"/>
  <c r="P7" i="50"/>
  <c r="N7" i="50"/>
  <c r="O7" i="50"/>
  <c r="Q7" i="50"/>
  <c r="R7" i="50"/>
  <c r="S7" i="50"/>
  <c r="P8" i="50"/>
  <c r="N8" i="50"/>
  <c r="O8" i="50"/>
  <c r="Q8" i="50"/>
  <c r="R8" i="50"/>
  <c r="S8" i="50"/>
  <c r="P9" i="50"/>
  <c r="N9" i="50"/>
  <c r="O9" i="50"/>
  <c r="Q9" i="50"/>
  <c r="R9" i="50"/>
  <c r="S9" i="50"/>
  <c r="P10" i="50"/>
  <c r="N10" i="50"/>
  <c r="O10" i="50"/>
  <c r="Q10" i="50"/>
  <c r="R10" i="50"/>
  <c r="S10" i="50"/>
  <c r="P11" i="50"/>
  <c r="N11" i="50"/>
  <c r="O11" i="50"/>
  <c r="Q11" i="50"/>
  <c r="R11" i="50"/>
  <c r="S11" i="50"/>
  <c r="P12" i="50"/>
  <c r="N12" i="50"/>
  <c r="O12" i="50"/>
  <c r="Q12" i="50"/>
  <c r="R12" i="50"/>
  <c r="S12" i="50"/>
  <c r="P13" i="50"/>
  <c r="N13" i="50"/>
  <c r="O13" i="50"/>
  <c r="Q13" i="50"/>
  <c r="R13" i="50"/>
  <c r="S13" i="50"/>
  <c r="P14" i="50"/>
  <c r="N14" i="50"/>
  <c r="O14" i="50"/>
  <c r="Q14" i="50"/>
  <c r="R14" i="50"/>
  <c r="S14" i="50"/>
  <c r="P15" i="50"/>
  <c r="N15" i="50"/>
  <c r="O15" i="50"/>
  <c r="Q15" i="50"/>
  <c r="R15" i="50"/>
  <c r="S15" i="50"/>
  <c r="P16" i="50"/>
  <c r="N16" i="50"/>
  <c r="O16" i="50"/>
  <c r="Q16" i="50"/>
  <c r="R16" i="50"/>
  <c r="S16" i="50"/>
  <c r="P17" i="50"/>
  <c r="N17" i="50"/>
  <c r="O17" i="50"/>
  <c r="Q17" i="50"/>
  <c r="R17" i="50"/>
  <c r="S17" i="50"/>
  <c r="P18" i="50"/>
  <c r="N18" i="50"/>
  <c r="O18" i="50"/>
  <c r="Q18" i="50"/>
  <c r="R18" i="50"/>
  <c r="S18" i="50"/>
  <c r="P5" i="51"/>
  <c r="N5" i="51"/>
  <c r="O5" i="51"/>
  <c r="Q5" i="51"/>
  <c r="R5" i="51"/>
  <c r="S5" i="51"/>
  <c r="P6" i="51"/>
  <c r="N6" i="51"/>
  <c r="O6" i="51"/>
  <c r="Q6" i="51"/>
  <c r="R6" i="51"/>
  <c r="S6" i="51"/>
  <c r="P7" i="51"/>
  <c r="N7" i="51"/>
  <c r="O7" i="51"/>
  <c r="Q7" i="51"/>
  <c r="R7" i="51"/>
  <c r="S7" i="51"/>
  <c r="P8" i="51"/>
  <c r="N8" i="51"/>
  <c r="O8" i="51"/>
  <c r="Q8" i="51"/>
  <c r="R8" i="51"/>
  <c r="S8" i="51"/>
  <c r="P9" i="51"/>
  <c r="N9" i="51"/>
  <c r="O9" i="51"/>
  <c r="Q9" i="51"/>
  <c r="R9" i="51"/>
  <c r="S9" i="51"/>
  <c r="P10" i="51"/>
  <c r="N10" i="51"/>
  <c r="O10" i="51"/>
  <c r="Q10" i="51"/>
  <c r="R10" i="51"/>
  <c r="S10" i="51"/>
  <c r="P11" i="51"/>
  <c r="N11" i="51"/>
  <c r="O11" i="51"/>
  <c r="Q11" i="51"/>
  <c r="R11" i="51"/>
  <c r="S11" i="51"/>
  <c r="P12" i="51"/>
  <c r="N12" i="51"/>
  <c r="O12" i="51"/>
  <c r="Q12" i="51"/>
  <c r="R12" i="51"/>
  <c r="S12" i="51"/>
  <c r="P13" i="51"/>
  <c r="N13" i="51"/>
  <c r="O13" i="51"/>
  <c r="Q13" i="51"/>
  <c r="R13" i="51"/>
  <c r="S13" i="51"/>
  <c r="P14" i="51"/>
  <c r="N14" i="51"/>
  <c r="O14" i="51"/>
  <c r="Q14" i="51"/>
  <c r="R14" i="51"/>
  <c r="S14" i="51"/>
  <c r="P15" i="51"/>
  <c r="N15" i="51"/>
  <c r="O15" i="51"/>
  <c r="Q15" i="51"/>
  <c r="R15" i="51"/>
  <c r="S15" i="51"/>
  <c r="P16" i="51"/>
  <c r="N16" i="51"/>
  <c r="O16" i="51"/>
  <c r="Q16" i="51"/>
  <c r="R16" i="51"/>
  <c r="S16" i="51"/>
  <c r="P17" i="51"/>
  <c r="N17" i="51"/>
  <c r="O17" i="51"/>
  <c r="Q17" i="51"/>
  <c r="R17" i="51"/>
  <c r="S17" i="51"/>
  <c r="P18" i="51"/>
  <c r="N18" i="51"/>
  <c r="O18" i="51"/>
  <c r="Q18" i="51"/>
  <c r="R18" i="51"/>
  <c r="S18" i="51"/>
  <c r="P5" i="52"/>
  <c r="N5" i="52"/>
  <c r="O5" i="52"/>
  <c r="Q5" i="52"/>
  <c r="R5" i="52"/>
  <c r="S5" i="52"/>
  <c r="P6" i="52"/>
  <c r="N6" i="52"/>
  <c r="O6" i="52"/>
  <c r="Q6" i="52"/>
  <c r="R6" i="52"/>
  <c r="S6" i="52"/>
  <c r="P7" i="52"/>
  <c r="N7" i="52"/>
  <c r="O7" i="52"/>
  <c r="Q7" i="52"/>
  <c r="R7" i="52"/>
  <c r="S7" i="52"/>
  <c r="P8" i="52"/>
  <c r="N8" i="52"/>
  <c r="O8" i="52"/>
  <c r="Q8" i="52"/>
  <c r="R8" i="52"/>
  <c r="S8" i="52"/>
  <c r="P9" i="52"/>
  <c r="N9" i="52"/>
  <c r="O9" i="52"/>
  <c r="Q9" i="52"/>
  <c r="R9" i="52"/>
  <c r="S9" i="52"/>
  <c r="P10" i="52"/>
  <c r="N10" i="52"/>
  <c r="O10" i="52"/>
  <c r="Q10" i="52"/>
  <c r="R10" i="52"/>
  <c r="S10" i="52"/>
  <c r="P11" i="52"/>
  <c r="N11" i="52"/>
  <c r="O11" i="52"/>
  <c r="Q11" i="52"/>
  <c r="R11" i="52"/>
  <c r="S11" i="52"/>
  <c r="P12" i="52"/>
  <c r="N12" i="52"/>
  <c r="O12" i="52"/>
  <c r="Q12" i="52"/>
  <c r="R12" i="52"/>
  <c r="S12" i="52"/>
  <c r="P13" i="52"/>
  <c r="N13" i="52"/>
  <c r="O13" i="52"/>
  <c r="Q13" i="52"/>
  <c r="R13" i="52"/>
  <c r="S13" i="52"/>
  <c r="P14" i="52"/>
  <c r="N14" i="52"/>
  <c r="O14" i="52"/>
  <c r="Q14" i="52"/>
  <c r="R14" i="52"/>
  <c r="S14" i="52"/>
  <c r="P15" i="52"/>
  <c r="N15" i="52"/>
  <c r="O15" i="52"/>
  <c r="Q15" i="52"/>
  <c r="R15" i="52"/>
  <c r="S15" i="52"/>
  <c r="P16" i="52"/>
  <c r="N16" i="52"/>
  <c r="O16" i="52"/>
  <c r="Q16" i="52"/>
  <c r="R16" i="52"/>
  <c r="S16" i="52"/>
  <c r="P17" i="52"/>
  <c r="N17" i="52"/>
  <c r="O17" i="52"/>
  <c r="Q17" i="52"/>
  <c r="R17" i="52"/>
  <c r="S17" i="52"/>
  <c r="P18" i="52"/>
  <c r="N18" i="52"/>
  <c r="O18" i="52"/>
  <c r="Q18" i="52"/>
  <c r="R18" i="52"/>
  <c r="S18" i="52"/>
  <c r="P5" i="53"/>
  <c r="N5" i="53"/>
  <c r="O5" i="53"/>
  <c r="Q5" i="53"/>
  <c r="R5" i="53"/>
  <c r="S5" i="53"/>
  <c r="P6" i="53"/>
  <c r="N6" i="53"/>
  <c r="O6" i="53"/>
  <c r="Q6" i="53"/>
  <c r="R6" i="53"/>
  <c r="S6" i="53"/>
  <c r="P7" i="53"/>
  <c r="N7" i="53"/>
  <c r="O7" i="53"/>
  <c r="Q7" i="53"/>
  <c r="R7" i="53"/>
  <c r="S7" i="53"/>
  <c r="P8" i="53"/>
  <c r="N8" i="53"/>
  <c r="O8" i="53"/>
  <c r="Q8" i="53"/>
  <c r="R8" i="53"/>
  <c r="S8" i="53"/>
  <c r="P9" i="53"/>
  <c r="N9" i="53"/>
  <c r="O9" i="53"/>
  <c r="Q9" i="53"/>
  <c r="R9" i="53"/>
  <c r="S9" i="53"/>
  <c r="P10" i="53"/>
  <c r="N10" i="53"/>
  <c r="O10" i="53"/>
  <c r="Q10" i="53"/>
  <c r="R10" i="53"/>
  <c r="S10" i="53"/>
  <c r="P11" i="53"/>
  <c r="N11" i="53"/>
  <c r="O11" i="53"/>
  <c r="Q11" i="53"/>
  <c r="R11" i="53"/>
  <c r="S11" i="53"/>
  <c r="P12" i="53"/>
  <c r="N12" i="53"/>
  <c r="O12" i="53"/>
  <c r="Q12" i="53"/>
  <c r="R12" i="53"/>
  <c r="S12" i="53"/>
  <c r="P13" i="53"/>
  <c r="N13" i="53"/>
  <c r="O13" i="53"/>
  <c r="Q13" i="53"/>
  <c r="R13" i="53"/>
  <c r="S13" i="53"/>
  <c r="P14" i="53"/>
  <c r="N14" i="53"/>
  <c r="O14" i="53"/>
  <c r="Q14" i="53"/>
  <c r="R14" i="53"/>
  <c r="S14" i="53"/>
  <c r="P15" i="53"/>
  <c r="N15" i="53"/>
  <c r="O15" i="53"/>
  <c r="Q15" i="53"/>
  <c r="R15" i="53"/>
  <c r="S15" i="53"/>
  <c r="P16" i="53"/>
  <c r="N16" i="53"/>
  <c r="O16" i="53"/>
  <c r="Q16" i="53"/>
  <c r="R16" i="53"/>
  <c r="S16" i="53"/>
  <c r="P17" i="53"/>
  <c r="N17" i="53"/>
  <c r="O17" i="53"/>
  <c r="Q17" i="53"/>
  <c r="R17" i="53"/>
  <c r="S17" i="53"/>
  <c r="P18" i="53"/>
  <c r="N18" i="53"/>
  <c r="O18" i="53"/>
  <c r="Q18" i="53"/>
  <c r="R18" i="53"/>
  <c r="S18" i="53"/>
  <c r="P5" i="54"/>
  <c r="N5" i="54"/>
  <c r="O5" i="54"/>
  <c r="Q5" i="54"/>
  <c r="R5" i="54"/>
  <c r="S5" i="54"/>
  <c r="P6" i="54"/>
  <c r="N6" i="54"/>
  <c r="O6" i="54"/>
  <c r="Q6" i="54"/>
  <c r="R6" i="54"/>
  <c r="S6" i="54"/>
  <c r="P7" i="54"/>
  <c r="N7" i="54"/>
  <c r="O7" i="54"/>
  <c r="Q7" i="54"/>
  <c r="R7" i="54"/>
  <c r="S7" i="54"/>
  <c r="P8" i="54"/>
  <c r="N8" i="54"/>
  <c r="O8" i="54"/>
  <c r="Q8" i="54"/>
  <c r="R8" i="54"/>
  <c r="S8" i="54"/>
  <c r="P9" i="54"/>
  <c r="N9" i="54"/>
  <c r="O9" i="54"/>
  <c r="Q9" i="54"/>
  <c r="R9" i="54"/>
  <c r="S9" i="54"/>
  <c r="P10" i="54"/>
  <c r="N10" i="54"/>
  <c r="O10" i="54"/>
  <c r="Q10" i="54"/>
  <c r="R10" i="54"/>
  <c r="S10" i="54"/>
  <c r="P11" i="54"/>
  <c r="N11" i="54"/>
  <c r="O11" i="54"/>
  <c r="Q11" i="54"/>
  <c r="R11" i="54"/>
  <c r="S11" i="54"/>
  <c r="P12" i="54"/>
  <c r="N12" i="54"/>
  <c r="O12" i="54"/>
  <c r="Q12" i="54"/>
  <c r="R12" i="54"/>
  <c r="S12" i="54"/>
  <c r="P13" i="54"/>
  <c r="N13" i="54"/>
  <c r="O13" i="54"/>
  <c r="Q13" i="54"/>
  <c r="R13" i="54"/>
  <c r="S13" i="54"/>
  <c r="P14" i="54"/>
  <c r="N14" i="54"/>
  <c r="O14" i="54"/>
  <c r="Q14" i="54"/>
  <c r="R14" i="54"/>
  <c r="S14" i="54"/>
  <c r="P15" i="54"/>
  <c r="N15" i="54"/>
  <c r="O15" i="54"/>
  <c r="Q15" i="54"/>
  <c r="R15" i="54"/>
  <c r="S15" i="54"/>
  <c r="P16" i="54"/>
  <c r="N16" i="54"/>
  <c r="O16" i="54"/>
  <c r="Q16" i="54"/>
  <c r="R16" i="54"/>
  <c r="S16" i="54"/>
  <c r="P17" i="54"/>
  <c r="N17" i="54"/>
  <c r="O17" i="54"/>
  <c r="Q17" i="54"/>
  <c r="R17" i="54"/>
  <c r="S17" i="54"/>
  <c r="P18" i="54"/>
  <c r="N18" i="54"/>
  <c r="O18" i="54"/>
  <c r="Q18" i="54"/>
  <c r="R18" i="54"/>
  <c r="S18" i="54"/>
  <c r="P5" i="49"/>
  <c r="N5" i="49"/>
  <c r="O5" i="49"/>
  <c r="Q5" i="49"/>
  <c r="R5" i="49"/>
  <c r="S5" i="49"/>
  <c r="P6" i="49"/>
  <c r="N6" i="49"/>
  <c r="O6" i="49"/>
  <c r="Q6" i="49"/>
  <c r="R6" i="49"/>
  <c r="S6" i="49"/>
  <c r="P7" i="49"/>
  <c r="N7" i="49"/>
  <c r="O7" i="49"/>
  <c r="Q7" i="49"/>
  <c r="R7" i="49"/>
  <c r="S7" i="49"/>
  <c r="P8" i="49"/>
  <c r="N8" i="49"/>
  <c r="O8" i="49"/>
  <c r="Q8" i="49"/>
  <c r="R8" i="49"/>
  <c r="S8" i="49"/>
  <c r="P9" i="49"/>
  <c r="N9" i="49"/>
  <c r="O9" i="49"/>
  <c r="Q9" i="49"/>
  <c r="R9" i="49"/>
  <c r="S9" i="49"/>
  <c r="P10" i="49"/>
  <c r="N10" i="49"/>
  <c r="O10" i="49"/>
  <c r="Q10" i="49"/>
  <c r="R10" i="49"/>
  <c r="S10" i="49"/>
  <c r="P11" i="49"/>
  <c r="N11" i="49"/>
  <c r="O11" i="49"/>
  <c r="Q11" i="49"/>
  <c r="R11" i="49"/>
  <c r="S11" i="49"/>
  <c r="P12" i="49"/>
  <c r="N12" i="49"/>
  <c r="O12" i="49"/>
  <c r="Q12" i="49"/>
  <c r="R12" i="49"/>
  <c r="S12" i="49"/>
  <c r="P13" i="49"/>
  <c r="N13" i="49"/>
  <c r="O13" i="49"/>
  <c r="Q13" i="49"/>
  <c r="R13" i="49"/>
  <c r="S13" i="49"/>
  <c r="P14" i="49"/>
  <c r="N14" i="49"/>
  <c r="O14" i="49"/>
  <c r="Q14" i="49"/>
  <c r="R14" i="49"/>
  <c r="S14" i="49"/>
  <c r="P15" i="49"/>
  <c r="N15" i="49"/>
  <c r="O15" i="49"/>
  <c r="Q15" i="49"/>
  <c r="R15" i="49"/>
  <c r="S15" i="49"/>
  <c r="P16" i="49"/>
  <c r="N16" i="49"/>
  <c r="O16" i="49"/>
  <c r="Q16" i="49"/>
  <c r="R16" i="49"/>
  <c r="S16" i="49"/>
  <c r="P5" i="48"/>
  <c r="N5" i="48"/>
  <c r="O5" i="48"/>
  <c r="Q5" i="48"/>
  <c r="R5" i="48"/>
  <c r="S5" i="48"/>
  <c r="P6" i="48"/>
  <c r="N6" i="48"/>
  <c r="O6" i="48"/>
  <c r="Q6" i="48"/>
  <c r="R6" i="48"/>
  <c r="S6" i="48"/>
  <c r="P7" i="48"/>
  <c r="N7" i="48"/>
  <c r="O7" i="48"/>
  <c r="Q7" i="48"/>
  <c r="R7" i="48"/>
  <c r="S7" i="48"/>
  <c r="P8" i="48"/>
  <c r="N8" i="48"/>
  <c r="O8" i="48"/>
  <c r="Q8" i="48"/>
  <c r="R8" i="48"/>
  <c r="S8" i="48"/>
  <c r="P9" i="48"/>
  <c r="N9" i="48"/>
  <c r="O9" i="48"/>
  <c r="Q9" i="48"/>
  <c r="R9" i="48"/>
  <c r="S9" i="48"/>
  <c r="P10" i="48"/>
  <c r="N10" i="48"/>
  <c r="O10" i="48"/>
  <c r="Q10" i="48"/>
  <c r="R10" i="48"/>
  <c r="S10" i="48"/>
  <c r="P11" i="48"/>
  <c r="N11" i="48"/>
  <c r="O11" i="48"/>
  <c r="Q11" i="48"/>
  <c r="R11" i="48"/>
  <c r="S11" i="48"/>
  <c r="P12" i="48"/>
  <c r="N12" i="48"/>
  <c r="O12" i="48"/>
  <c r="Q12" i="48"/>
  <c r="R12" i="48"/>
  <c r="S12" i="48"/>
  <c r="P13" i="48"/>
  <c r="N13" i="48"/>
  <c r="O13" i="48"/>
  <c r="Q13" i="48"/>
  <c r="R13" i="48"/>
  <c r="S13" i="48"/>
  <c r="P14" i="48"/>
  <c r="N14" i="48"/>
  <c r="O14" i="48"/>
  <c r="Q14" i="48"/>
  <c r="R14" i="48"/>
  <c r="S14" i="48"/>
  <c r="P15" i="48"/>
  <c r="N15" i="48"/>
  <c r="O15" i="48"/>
  <c r="Q15" i="48"/>
  <c r="R15" i="48"/>
  <c r="S15" i="48"/>
  <c r="P16" i="48"/>
  <c r="N16" i="48"/>
  <c r="O16" i="48"/>
  <c r="Q16" i="48"/>
  <c r="R16" i="48"/>
  <c r="S16" i="48"/>
  <c r="P17" i="48"/>
  <c r="N17" i="48"/>
  <c r="O17" i="48"/>
  <c r="Q17" i="48"/>
  <c r="R17" i="48"/>
  <c r="S17" i="48"/>
  <c r="P18" i="48"/>
  <c r="N18" i="48"/>
  <c r="O18" i="48"/>
  <c r="Q18" i="48"/>
  <c r="R18" i="48"/>
  <c r="S18" i="48"/>
  <c r="P5" i="47"/>
  <c r="N5" i="47"/>
  <c r="O5" i="47"/>
  <c r="Q5" i="47"/>
  <c r="R5" i="47"/>
  <c r="S5" i="47"/>
  <c r="P6" i="47"/>
  <c r="N6" i="47"/>
  <c r="O6" i="47"/>
  <c r="Q6" i="47"/>
  <c r="R6" i="47"/>
  <c r="S6" i="47"/>
  <c r="P7" i="47"/>
  <c r="N7" i="47"/>
  <c r="O7" i="47"/>
  <c r="Q7" i="47"/>
  <c r="R7" i="47"/>
  <c r="S7" i="47"/>
  <c r="P8" i="47"/>
  <c r="N8" i="47"/>
  <c r="O8" i="47"/>
  <c r="Q8" i="47"/>
  <c r="R8" i="47"/>
  <c r="S8" i="47"/>
  <c r="P9" i="47"/>
  <c r="N9" i="47"/>
  <c r="O9" i="47"/>
  <c r="Q9" i="47"/>
  <c r="R9" i="47"/>
  <c r="S9" i="47"/>
  <c r="P10" i="47"/>
  <c r="N10" i="47"/>
  <c r="O10" i="47"/>
  <c r="Q10" i="47"/>
  <c r="R10" i="47"/>
  <c r="S10" i="47"/>
  <c r="P11" i="47"/>
  <c r="N11" i="47"/>
  <c r="O11" i="47"/>
  <c r="Q11" i="47"/>
  <c r="R11" i="47"/>
  <c r="S11" i="47"/>
  <c r="P12" i="47"/>
  <c r="N12" i="47"/>
  <c r="O12" i="47"/>
  <c r="Q12" i="47"/>
  <c r="R12" i="47"/>
  <c r="S12" i="47"/>
  <c r="P13" i="47"/>
  <c r="N13" i="47"/>
  <c r="O13" i="47"/>
  <c r="Q13" i="47"/>
  <c r="R13" i="47"/>
  <c r="S13" i="47"/>
  <c r="P14" i="47"/>
  <c r="N14" i="47"/>
  <c r="O14" i="47"/>
  <c r="Q14" i="47"/>
  <c r="R14" i="47"/>
  <c r="S14" i="47"/>
  <c r="P5" i="46"/>
  <c r="N5" i="46"/>
  <c r="O5" i="46"/>
  <c r="Q5" i="46"/>
  <c r="R5" i="46"/>
  <c r="S5" i="46"/>
  <c r="P6" i="46"/>
  <c r="N6" i="46"/>
  <c r="O6" i="46"/>
  <c r="Q6" i="46"/>
  <c r="R6" i="46"/>
  <c r="S6" i="46"/>
  <c r="P7" i="46"/>
  <c r="N7" i="46"/>
  <c r="O7" i="46"/>
  <c r="Q7" i="46"/>
  <c r="R7" i="46"/>
  <c r="S7" i="46"/>
  <c r="P8" i="46"/>
  <c r="N8" i="46"/>
  <c r="O8" i="46"/>
  <c r="Q8" i="46"/>
  <c r="R8" i="46"/>
  <c r="S8" i="46"/>
  <c r="P9" i="46"/>
  <c r="N9" i="46"/>
  <c r="O9" i="46"/>
  <c r="Q9" i="46"/>
  <c r="R9" i="46"/>
  <c r="S9" i="46"/>
  <c r="P10" i="46"/>
  <c r="N10" i="46"/>
  <c r="O10" i="46"/>
  <c r="Q10" i="46"/>
  <c r="R10" i="46"/>
  <c r="S10" i="46"/>
  <c r="P11" i="46"/>
  <c r="N11" i="46"/>
  <c r="O11" i="46"/>
  <c r="Q11" i="46"/>
  <c r="R11" i="46"/>
  <c r="S11" i="46"/>
  <c r="P12" i="46"/>
  <c r="N12" i="46"/>
  <c r="O12" i="46"/>
  <c r="Q12" i="46"/>
  <c r="R12" i="46"/>
  <c r="S12" i="46"/>
  <c r="P13" i="46"/>
  <c r="N13" i="46"/>
  <c r="O13" i="46"/>
  <c r="Q13" i="46"/>
  <c r="R13" i="46"/>
  <c r="S13" i="46"/>
  <c r="P14" i="46"/>
  <c r="N14" i="46"/>
  <c r="O14" i="46"/>
  <c r="Q14" i="46"/>
  <c r="R14" i="46"/>
  <c r="S14" i="46"/>
  <c r="P15" i="46"/>
  <c r="N15" i="46"/>
  <c r="O15" i="46"/>
  <c r="Q15" i="46"/>
  <c r="R15" i="46"/>
  <c r="S15" i="46"/>
  <c r="P16" i="46"/>
  <c r="N16" i="46"/>
  <c r="O16" i="46"/>
  <c r="Q16" i="46"/>
  <c r="R16" i="46"/>
  <c r="S16" i="46"/>
  <c r="J24" i="54"/>
  <c r="O3" i="54"/>
  <c r="P3" i="54"/>
  <c r="Q3" i="54"/>
  <c r="O4" i="54"/>
  <c r="P4" i="54"/>
  <c r="Q4" i="54"/>
  <c r="Q20" i="54"/>
  <c r="R3" i="54"/>
  <c r="R4" i="54"/>
  <c r="R20" i="54"/>
  <c r="S3" i="54"/>
  <c r="S4" i="54"/>
  <c r="S20" i="54"/>
  <c r="J21" i="54"/>
  <c r="J22" i="54"/>
  <c r="J23" i="54"/>
  <c r="P20" i="54"/>
  <c r="O20" i="54"/>
  <c r="J20" i="54"/>
  <c r="I20" i="54"/>
  <c r="N4" i="54"/>
  <c r="N3" i="54"/>
  <c r="J24" i="53"/>
  <c r="O3" i="53"/>
  <c r="P3" i="53"/>
  <c r="Q3" i="53"/>
  <c r="O4" i="53"/>
  <c r="P4" i="53"/>
  <c r="Q4" i="53"/>
  <c r="Q20" i="53"/>
  <c r="R3" i="53"/>
  <c r="R4" i="53"/>
  <c r="R20" i="53"/>
  <c r="S3" i="53"/>
  <c r="S4" i="53"/>
  <c r="S20" i="53"/>
  <c r="J21" i="53"/>
  <c r="J22" i="53"/>
  <c r="J23" i="53"/>
  <c r="P20" i="53"/>
  <c r="O20" i="53"/>
  <c r="J20" i="53"/>
  <c r="I20" i="53"/>
  <c r="N4" i="53"/>
  <c r="N3" i="53"/>
  <c r="J24" i="52"/>
  <c r="O3" i="52"/>
  <c r="P3" i="52"/>
  <c r="Q3" i="52"/>
  <c r="O4" i="52"/>
  <c r="P4" i="52"/>
  <c r="Q4" i="52"/>
  <c r="Q20" i="52"/>
  <c r="R3" i="52"/>
  <c r="R4" i="52"/>
  <c r="R20" i="52"/>
  <c r="S3" i="52"/>
  <c r="S4" i="52"/>
  <c r="S20" i="52"/>
  <c r="J21" i="52"/>
  <c r="J22" i="52"/>
  <c r="J23" i="52"/>
  <c r="P20" i="52"/>
  <c r="O20" i="52"/>
  <c r="J20" i="52"/>
  <c r="I20" i="52"/>
  <c r="N4" i="52"/>
  <c r="N3" i="52"/>
  <c r="J24" i="51"/>
  <c r="O3" i="51"/>
  <c r="P3" i="51"/>
  <c r="Q3" i="51"/>
  <c r="O4" i="51"/>
  <c r="P4" i="51"/>
  <c r="Q4" i="51"/>
  <c r="Q20" i="51"/>
  <c r="R3" i="51"/>
  <c r="R4" i="51"/>
  <c r="R20" i="51"/>
  <c r="S3" i="51"/>
  <c r="S4" i="51"/>
  <c r="S20" i="51"/>
  <c r="J21" i="51"/>
  <c r="J22" i="51"/>
  <c r="J23" i="51"/>
  <c r="P20" i="51"/>
  <c r="O20" i="51"/>
  <c r="J20" i="51"/>
  <c r="I20" i="51"/>
  <c r="N4" i="51"/>
  <c r="N3" i="51"/>
  <c r="J24" i="50"/>
  <c r="O3" i="50"/>
  <c r="P3" i="50"/>
  <c r="Q3" i="50"/>
  <c r="O4" i="50"/>
  <c r="P4" i="50"/>
  <c r="Q4" i="50"/>
  <c r="Q20" i="50"/>
  <c r="R3" i="50"/>
  <c r="R4" i="50"/>
  <c r="R20" i="50"/>
  <c r="S3" i="50"/>
  <c r="S4" i="50"/>
  <c r="S20" i="50"/>
  <c r="J21" i="50"/>
  <c r="J22" i="50"/>
  <c r="J23" i="50"/>
  <c r="P20" i="50"/>
  <c r="O20" i="50"/>
  <c r="J20" i="50"/>
  <c r="I20" i="50"/>
  <c r="N4" i="50"/>
  <c r="N3" i="50"/>
  <c r="P5" i="45"/>
  <c r="N5" i="45"/>
  <c r="O5" i="45"/>
  <c r="Q5" i="45"/>
  <c r="R5" i="45"/>
  <c r="S5" i="45"/>
  <c r="P6" i="45"/>
  <c r="N6" i="45"/>
  <c r="O6" i="45"/>
  <c r="Q6" i="45"/>
  <c r="R6" i="45"/>
  <c r="S6" i="45"/>
  <c r="P7" i="45"/>
  <c r="N7" i="45"/>
  <c r="O7" i="45"/>
  <c r="Q7" i="45"/>
  <c r="R7" i="45"/>
  <c r="S7" i="45"/>
  <c r="P8" i="45"/>
  <c r="N8" i="45"/>
  <c r="O8" i="45"/>
  <c r="Q8" i="45"/>
  <c r="R8" i="45"/>
  <c r="S8" i="45"/>
  <c r="P9" i="45"/>
  <c r="N9" i="45"/>
  <c r="O9" i="45"/>
  <c r="Q9" i="45"/>
  <c r="R9" i="45"/>
  <c r="S9" i="45"/>
  <c r="P10" i="45"/>
  <c r="N10" i="45"/>
  <c r="O10" i="45"/>
  <c r="Q10" i="45"/>
  <c r="R10" i="45"/>
  <c r="S10" i="45"/>
  <c r="P11" i="45"/>
  <c r="N11" i="45"/>
  <c r="O11" i="45"/>
  <c r="Q11" i="45"/>
  <c r="R11" i="45"/>
  <c r="S11" i="45"/>
  <c r="P12" i="45"/>
  <c r="N12" i="45"/>
  <c r="O12" i="45"/>
  <c r="Q12" i="45"/>
  <c r="R12" i="45"/>
  <c r="S12" i="45"/>
  <c r="P13" i="45"/>
  <c r="N13" i="45"/>
  <c r="O13" i="45"/>
  <c r="Q13" i="45"/>
  <c r="R13" i="45"/>
  <c r="S13" i="45"/>
  <c r="P14" i="45"/>
  <c r="N14" i="45"/>
  <c r="O14" i="45"/>
  <c r="Q14" i="45"/>
  <c r="R14" i="45"/>
  <c r="S14" i="45"/>
  <c r="P4" i="44"/>
  <c r="N4" i="44"/>
  <c r="O4" i="44"/>
  <c r="Q4" i="44"/>
  <c r="R4" i="44"/>
  <c r="S4" i="44"/>
  <c r="P5" i="44"/>
  <c r="N5" i="44"/>
  <c r="O5" i="44"/>
  <c r="Q5" i="44"/>
  <c r="R5" i="44"/>
  <c r="S5" i="44"/>
  <c r="P6" i="44"/>
  <c r="N6" i="44"/>
  <c r="O6" i="44"/>
  <c r="Q6" i="44"/>
  <c r="R6" i="44"/>
  <c r="S6" i="44"/>
  <c r="P7" i="44"/>
  <c r="N7" i="44"/>
  <c r="O7" i="44"/>
  <c r="Q7" i="44"/>
  <c r="R7" i="44"/>
  <c r="S7" i="44"/>
  <c r="P8" i="44"/>
  <c r="N8" i="44"/>
  <c r="O8" i="44"/>
  <c r="Q8" i="44"/>
  <c r="R8" i="44"/>
  <c r="S8" i="44"/>
  <c r="P9" i="44"/>
  <c r="N9" i="44"/>
  <c r="O9" i="44"/>
  <c r="Q9" i="44"/>
  <c r="R9" i="44"/>
  <c r="S9" i="44"/>
  <c r="P10" i="44"/>
  <c r="N10" i="44"/>
  <c r="O10" i="44"/>
  <c r="Q10" i="44"/>
  <c r="R10" i="44"/>
  <c r="S10" i="44"/>
  <c r="P11" i="44"/>
  <c r="N11" i="44"/>
  <c r="O11" i="44"/>
  <c r="Q11" i="44"/>
  <c r="R11" i="44"/>
  <c r="S11" i="44"/>
  <c r="P12" i="44"/>
  <c r="N12" i="44"/>
  <c r="O12" i="44"/>
  <c r="Q12" i="44"/>
  <c r="R12" i="44"/>
  <c r="S12" i="44"/>
  <c r="P13" i="44"/>
  <c r="N13" i="44"/>
  <c r="O13" i="44"/>
  <c r="Q13" i="44"/>
  <c r="R13" i="44"/>
  <c r="S13" i="44"/>
  <c r="P14" i="44"/>
  <c r="N14" i="44"/>
  <c r="O14" i="44"/>
  <c r="Q14" i="44"/>
  <c r="R14" i="44"/>
  <c r="S14" i="44"/>
  <c r="J22" i="49"/>
  <c r="O3" i="49"/>
  <c r="P3" i="49"/>
  <c r="Q3" i="49"/>
  <c r="O4" i="49"/>
  <c r="P4" i="49"/>
  <c r="Q4" i="49"/>
  <c r="Q18" i="49"/>
  <c r="R3" i="49"/>
  <c r="R4" i="49"/>
  <c r="R18" i="49"/>
  <c r="S3" i="49"/>
  <c r="S4" i="49"/>
  <c r="S18" i="49"/>
  <c r="J19" i="49"/>
  <c r="J20" i="49"/>
  <c r="J21" i="49"/>
  <c r="P18" i="49"/>
  <c r="O18" i="49"/>
  <c r="J18" i="49"/>
  <c r="I18" i="49"/>
  <c r="N4" i="49"/>
  <c r="N3" i="49"/>
  <c r="J24" i="48"/>
  <c r="O3" i="48"/>
  <c r="P3" i="48"/>
  <c r="Q3" i="48"/>
  <c r="O4" i="48"/>
  <c r="P4" i="48"/>
  <c r="Q4" i="48"/>
  <c r="Q20" i="48"/>
  <c r="R3" i="48"/>
  <c r="R4" i="48"/>
  <c r="R20" i="48"/>
  <c r="S3" i="48"/>
  <c r="S4" i="48"/>
  <c r="S20" i="48"/>
  <c r="J21" i="48"/>
  <c r="J22" i="48"/>
  <c r="J23" i="48"/>
  <c r="P20" i="48"/>
  <c r="O20" i="48"/>
  <c r="J20" i="48"/>
  <c r="I20" i="48"/>
  <c r="N4" i="48"/>
  <c r="N3" i="48"/>
  <c r="J20" i="47"/>
  <c r="O3" i="47"/>
  <c r="P3" i="47"/>
  <c r="Q3" i="47"/>
  <c r="O4" i="47"/>
  <c r="P4" i="47"/>
  <c r="Q4" i="47"/>
  <c r="Q16" i="47"/>
  <c r="R3" i="47"/>
  <c r="R4" i="47"/>
  <c r="R16" i="47"/>
  <c r="S3" i="47"/>
  <c r="S4" i="47"/>
  <c r="S16" i="47"/>
  <c r="J17" i="47"/>
  <c r="J18" i="47"/>
  <c r="J19" i="47"/>
  <c r="P16" i="47"/>
  <c r="O16" i="47"/>
  <c r="J16" i="47"/>
  <c r="I16" i="47"/>
  <c r="N4" i="47"/>
  <c r="N3" i="47"/>
  <c r="J22" i="46"/>
  <c r="O3" i="46"/>
  <c r="P3" i="46"/>
  <c r="Q3" i="46"/>
  <c r="O4" i="46"/>
  <c r="P4" i="46"/>
  <c r="Q4" i="46"/>
  <c r="Q18" i="46"/>
  <c r="R3" i="46"/>
  <c r="R4" i="46"/>
  <c r="R18" i="46"/>
  <c r="S3" i="46"/>
  <c r="S4" i="46"/>
  <c r="S18" i="46"/>
  <c r="J19" i="46"/>
  <c r="J20" i="46"/>
  <c r="J21" i="46"/>
  <c r="P18" i="46"/>
  <c r="O18" i="46"/>
  <c r="J18" i="46"/>
  <c r="I18" i="46"/>
  <c r="N4" i="46"/>
  <c r="N3" i="46"/>
  <c r="J20" i="45"/>
  <c r="O3" i="45"/>
  <c r="P3" i="45"/>
  <c r="Q3" i="45"/>
  <c r="O4" i="45"/>
  <c r="P4" i="45"/>
  <c r="Q4" i="45"/>
  <c r="Q16" i="45"/>
  <c r="R3" i="45"/>
  <c r="R4" i="45"/>
  <c r="R16" i="45"/>
  <c r="S3" i="45"/>
  <c r="S4" i="45"/>
  <c r="S16" i="45"/>
  <c r="J17" i="45"/>
  <c r="J18" i="45"/>
  <c r="J19" i="45"/>
  <c r="P16" i="45"/>
  <c r="O16" i="45"/>
  <c r="J16" i="45"/>
  <c r="I16" i="45"/>
  <c r="N4" i="45"/>
  <c r="N3" i="45"/>
  <c r="J20" i="44"/>
  <c r="O3" i="44"/>
  <c r="P3" i="44"/>
  <c r="Q3" i="44"/>
  <c r="Q16" i="44"/>
  <c r="R3" i="44"/>
  <c r="R16" i="44"/>
  <c r="S3" i="44"/>
  <c r="S16" i="44"/>
  <c r="J17" i="44"/>
  <c r="J18" i="44"/>
  <c r="J19" i="44"/>
  <c r="P16" i="44"/>
  <c r="O16" i="44"/>
  <c r="J16" i="44"/>
  <c r="I16" i="44"/>
  <c r="N3" i="44"/>
  <c r="P5" i="42"/>
  <c r="N5" i="42"/>
  <c r="O5" i="42"/>
  <c r="Q5" i="42"/>
  <c r="R5" i="42"/>
  <c r="S5" i="42"/>
  <c r="P6" i="42"/>
  <c r="N6" i="42"/>
  <c r="O6" i="42"/>
  <c r="Q6" i="42"/>
  <c r="R6" i="42"/>
  <c r="S6" i="42"/>
  <c r="P7" i="42"/>
  <c r="N7" i="42"/>
  <c r="O7" i="42"/>
  <c r="Q7" i="42"/>
  <c r="R7" i="42"/>
  <c r="S7" i="42"/>
  <c r="P8" i="42"/>
  <c r="N8" i="42"/>
  <c r="O8" i="42"/>
  <c r="Q8" i="42"/>
  <c r="R8" i="42"/>
  <c r="S8" i="42"/>
  <c r="P9" i="42"/>
  <c r="N9" i="42"/>
  <c r="O9" i="42"/>
  <c r="Q9" i="42"/>
  <c r="R9" i="42"/>
  <c r="S9" i="42"/>
  <c r="P10" i="42"/>
  <c r="N10" i="42"/>
  <c r="O10" i="42"/>
  <c r="Q10" i="42"/>
  <c r="R10" i="42"/>
  <c r="S10" i="42"/>
  <c r="P11" i="42"/>
  <c r="N11" i="42"/>
  <c r="O11" i="42"/>
  <c r="Q11" i="42"/>
  <c r="R11" i="42"/>
  <c r="S11" i="42"/>
  <c r="P12" i="42"/>
  <c r="N12" i="42"/>
  <c r="O12" i="42"/>
  <c r="Q12" i="42"/>
  <c r="R12" i="42"/>
  <c r="S12" i="42"/>
  <c r="P13" i="42"/>
  <c r="N13" i="42"/>
  <c r="O13" i="42"/>
  <c r="Q13" i="42"/>
  <c r="R13" i="42"/>
  <c r="S13" i="42"/>
  <c r="P14" i="42"/>
  <c r="N14" i="42"/>
  <c r="O14" i="42"/>
  <c r="Q14" i="42"/>
  <c r="R14" i="42"/>
  <c r="S14" i="42"/>
  <c r="P15" i="42"/>
  <c r="N15" i="42"/>
  <c r="O15" i="42"/>
  <c r="Q15" i="42"/>
  <c r="R15" i="42"/>
  <c r="S15" i="42"/>
  <c r="P16" i="42"/>
  <c r="N16" i="42"/>
  <c r="O16" i="42"/>
  <c r="Q16" i="42"/>
  <c r="R16" i="42"/>
  <c r="S16" i="42"/>
  <c r="P17" i="42"/>
  <c r="N17" i="42"/>
  <c r="O17" i="42"/>
  <c r="Q17" i="42"/>
  <c r="R17" i="42"/>
  <c r="S17" i="42"/>
  <c r="P18" i="42"/>
  <c r="N18" i="42"/>
  <c r="O18" i="42"/>
  <c r="Q18" i="42"/>
  <c r="R18" i="42"/>
  <c r="S18" i="42"/>
  <c r="N7" i="41"/>
  <c r="R7" i="41"/>
  <c r="S7" i="41"/>
  <c r="N8" i="41"/>
  <c r="R8" i="41"/>
  <c r="S8" i="41"/>
  <c r="N9" i="41"/>
  <c r="R9" i="41"/>
  <c r="S9" i="41"/>
  <c r="N10" i="41"/>
  <c r="R10" i="41"/>
  <c r="S10" i="41"/>
  <c r="N11" i="41"/>
  <c r="R11" i="41"/>
  <c r="S11" i="41"/>
  <c r="N12" i="41"/>
  <c r="R12" i="41"/>
  <c r="S12" i="41"/>
  <c r="N13" i="41"/>
  <c r="R13" i="41"/>
  <c r="S13" i="41"/>
  <c r="N14" i="41"/>
  <c r="R14" i="41"/>
  <c r="S14" i="41"/>
  <c r="N15" i="41"/>
  <c r="R15" i="41"/>
  <c r="S15" i="41"/>
  <c r="N16" i="41"/>
  <c r="R16" i="41"/>
  <c r="S16" i="41"/>
  <c r="N17" i="41"/>
  <c r="R17" i="41"/>
  <c r="S17" i="41"/>
  <c r="O3" i="39"/>
  <c r="P3" i="39"/>
  <c r="Q3" i="39"/>
  <c r="O4" i="39"/>
  <c r="P4" i="39"/>
  <c r="Q4" i="39"/>
  <c r="O5" i="39"/>
  <c r="P5" i="39"/>
  <c r="Q5" i="39"/>
  <c r="O6" i="39"/>
  <c r="P6" i="39"/>
  <c r="Q6" i="39"/>
  <c r="O7" i="39"/>
  <c r="P7" i="39"/>
  <c r="Q7" i="39"/>
  <c r="O8" i="39"/>
  <c r="P8" i="39"/>
  <c r="Q8" i="39"/>
  <c r="O9" i="39"/>
  <c r="P9" i="39"/>
  <c r="Q9" i="39"/>
  <c r="O10" i="39"/>
  <c r="P10" i="39"/>
  <c r="Q10" i="39"/>
  <c r="O11" i="39"/>
  <c r="P11" i="39"/>
  <c r="Q11" i="39"/>
  <c r="O12" i="39"/>
  <c r="P12" i="39"/>
  <c r="Q12" i="39"/>
  <c r="O13" i="39"/>
  <c r="P13" i="39"/>
  <c r="Q13" i="39"/>
  <c r="O14" i="39"/>
  <c r="P14" i="39"/>
  <c r="Q14" i="39"/>
  <c r="Q24" i="39"/>
  <c r="R3" i="39"/>
  <c r="R4" i="39"/>
  <c r="R5" i="39"/>
  <c r="R6" i="39"/>
  <c r="R7" i="39"/>
  <c r="R8" i="39"/>
  <c r="R9" i="39"/>
  <c r="R10" i="39"/>
  <c r="R11" i="39"/>
  <c r="R12" i="39"/>
  <c r="R13" i="39"/>
  <c r="R14" i="39"/>
  <c r="R24" i="39"/>
  <c r="S3" i="39"/>
  <c r="S4" i="39"/>
  <c r="S5" i="39"/>
  <c r="S6" i="39"/>
  <c r="S7" i="39"/>
  <c r="S8" i="39"/>
  <c r="S9" i="39"/>
  <c r="S10" i="39"/>
  <c r="S11" i="39"/>
  <c r="S12" i="39"/>
  <c r="S13" i="39"/>
  <c r="S14" i="39"/>
  <c r="S24" i="39"/>
  <c r="N5" i="39"/>
  <c r="N6" i="39"/>
  <c r="N7" i="39"/>
  <c r="N8" i="39"/>
  <c r="N9" i="39"/>
  <c r="N10" i="39"/>
  <c r="N11" i="39"/>
  <c r="N12" i="39"/>
  <c r="N13" i="39"/>
  <c r="N14" i="39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5" i="37"/>
  <c r="R5" i="37"/>
  <c r="S5" i="37"/>
  <c r="N6" i="37"/>
  <c r="R6" i="37"/>
  <c r="S6" i="37"/>
  <c r="N7" i="37"/>
  <c r="R7" i="37"/>
  <c r="S7" i="37"/>
  <c r="N8" i="37"/>
  <c r="R8" i="37"/>
  <c r="S8" i="37"/>
  <c r="N9" i="37"/>
  <c r="R9" i="37"/>
  <c r="S9" i="37"/>
  <c r="N10" i="37"/>
  <c r="R10" i="37"/>
  <c r="S10" i="37"/>
  <c r="N11" i="37"/>
  <c r="R11" i="37"/>
  <c r="S11" i="37"/>
  <c r="N12" i="37"/>
  <c r="R12" i="37"/>
  <c r="S12" i="37"/>
  <c r="N13" i="37"/>
  <c r="R13" i="37"/>
  <c r="S13" i="37"/>
  <c r="N14" i="37"/>
  <c r="R14" i="37"/>
  <c r="S14" i="37"/>
  <c r="N15" i="37"/>
  <c r="R15" i="37"/>
  <c r="S15" i="37"/>
  <c r="N16" i="37"/>
  <c r="R16" i="37"/>
  <c r="S16" i="37"/>
  <c r="J24" i="42"/>
  <c r="O3" i="42"/>
  <c r="P3" i="42"/>
  <c r="Q3" i="42"/>
  <c r="O4" i="42"/>
  <c r="P4" i="42"/>
  <c r="Q4" i="42"/>
  <c r="Q20" i="42"/>
  <c r="R3" i="42"/>
  <c r="R4" i="42"/>
  <c r="R20" i="42"/>
  <c r="S3" i="42"/>
  <c r="S4" i="42"/>
  <c r="S20" i="42"/>
  <c r="J21" i="42"/>
  <c r="J22" i="42"/>
  <c r="J23" i="42"/>
  <c r="P20" i="42"/>
  <c r="O20" i="42"/>
  <c r="J20" i="42"/>
  <c r="I20" i="42"/>
  <c r="N4" i="42"/>
  <c r="N3" i="42"/>
  <c r="R3" i="41"/>
  <c r="R4" i="41"/>
  <c r="R5" i="41"/>
  <c r="R6" i="41"/>
  <c r="R24" i="41"/>
  <c r="S3" i="41"/>
  <c r="S4" i="41"/>
  <c r="S5" i="41"/>
  <c r="S6" i="41"/>
  <c r="S24" i="41"/>
  <c r="J25" i="41"/>
  <c r="J26" i="41"/>
  <c r="J27" i="41"/>
  <c r="P24" i="41"/>
  <c r="O24" i="41"/>
  <c r="J24" i="41"/>
  <c r="I24" i="41"/>
  <c r="N6" i="41"/>
  <c r="N5" i="41"/>
  <c r="N4" i="41"/>
  <c r="N3" i="41"/>
  <c r="J32" i="40"/>
  <c r="R3" i="40"/>
  <c r="R4" i="40"/>
  <c r="R5" i="40"/>
  <c r="R6" i="40"/>
  <c r="R7" i="40"/>
  <c r="R8" i="40"/>
  <c r="R9" i="40"/>
  <c r="R10" i="40"/>
  <c r="R11" i="40"/>
  <c r="R12" i="40"/>
  <c r="R13" i="40"/>
  <c r="R14" i="40"/>
  <c r="R15" i="40"/>
  <c r="R16" i="40"/>
  <c r="R17" i="40"/>
  <c r="R28" i="40"/>
  <c r="S3" i="40"/>
  <c r="S4" i="40"/>
  <c r="S5" i="40"/>
  <c r="S6" i="40"/>
  <c r="S7" i="40"/>
  <c r="S8" i="40"/>
  <c r="S9" i="40"/>
  <c r="S10" i="40"/>
  <c r="S11" i="40"/>
  <c r="S12" i="40"/>
  <c r="S13" i="40"/>
  <c r="S14" i="40"/>
  <c r="S15" i="40"/>
  <c r="S16" i="40"/>
  <c r="S17" i="40"/>
  <c r="S28" i="40"/>
  <c r="J29" i="40"/>
  <c r="J30" i="40"/>
  <c r="J31" i="40"/>
  <c r="P28" i="40"/>
  <c r="O28" i="40"/>
  <c r="J28" i="40"/>
  <c r="I28" i="40"/>
  <c r="N17" i="40"/>
  <c r="N16" i="40"/>
  <c r="N15" i="40"/>
  <c r="N14" i="40"/>
  <c r="N13" i="40"/>
  <c r="N12" i="40"/>
  <c r="N11" i="40"/>
  <c r="N10" i="40"/>
  <c r="N9" i="40"/>
  <c r="N8" i="40"/>
  <c r="N7" i="40"/>
  <c r="N6" i="40"/>
  <c r="N5" i="40"/>
  <c r="N4" i="40"/>
  <c r="N3" i="40"/>
  <c r="J28" i="39"/>
  <c r="J25" i="39"/>
  <c r="J26" i="39"/>
  <c r="J27" i="39"/>
  <c r="P24" i="39"/>
  <c r="O24" i="39"/>
  <c r="J24" i="39"/>
  <c r="I24" i="39"/>
  <c r="N4" i="39"/>
  <c r="N3" i="39"/>
  <c r="N3" i="38"/>
  <c r="J22" i="37"/>
  <c r="R3" i="37"/>
  <c r="R4" i="37"/>
  <c r="R18" i="37"/>
  <c r="S3" i="37"/>
  <c r="S4" i="37"/>
  <c r="S18" i="37"/>
  <c r="J19" i="37"/>
  <c r="J20" i="37"/>
  <c r="J21" i="37"/>
  <c r="P18" i="37"/>
  <c r="O18" i="37"/>
  <c r="J18" i="37"/>
  <c r="I18" i="37"/>
  <c r="N4" i="37"/>
  <c r="N3" i="37"/>
  <c r="P5" i="36"/>
  <c r="N5" i="36"/>
  <c r="O5" i="36"/>
  <c r="Q5" i="36"/>
  <c r="R5" i="36"/>
  <c r="S5" i="36"/>
  <c r="P6" i="36"/>
  <c r="N6" i="36"/>
  <c r="O6" i="36"/>
  <c r="Q6" i="36"/>
  <c r="R6" i="36"/>
  <c r="S6" i="36"/>
  <c r="P7" i="36"/>
  <c r="N7" i="36"/>
  <c r="O7" i="36"/>
  <c r="Q7" i="36"/>
  <c r="R7" i="36"/>
  <c r="S7" i="36"/>
  <c r="P8" i="36"/>
  <c r="N8" i="36"/>
  <c r="O8" i="36"/>
  <c r="Q8" i="36"/>
  <c r="R8" i="36"/>
  <c r="S8" i="36"/>
  <c r="P9" i="36"/>
  <c r="N9" i="36"/>
  <c r="O9" i="36"/>
  <c r="Q9" i="36"/>
  <c r="R9" i="36"/>
  <c r="S9" i="36"/>
  <c r="P10" i="36"/>
  <c r="N10" i="36"/>
  <c r="O10" i="36"/>
  <c r="Q10" i="36"/>
  <c r="R10" i="36"/>
  <c r="S10" i="36"/>
  <c r="P11" i="36"/>
  <c r="N11" i="36"/>
  <c r="O11" i="36"/>
  <c r="Q11" i="36"/>
  <c r="R11" i="36"/>
  <c r="S11" i="36"/>
  <c r="P12" i="36"/>
  <c r="N12" i="36"/>
  <c r="O12" i="36"/>
  <c r="Q12" i="36"/>
  <c r="R12" i="36"/>
  <c r="S12" i="36"/>
  <c r="P13" i="36"/>
  <c r="N13" i="36"/>
  <c r="O13" i="36"/>
  <c r="Q13" i="36"/>
  <c r="R13" i="36"/>
  <c r="S13" i="36"/>
  <c r="P14" i="36"/>
  <c r="N14" i="36"/>
  <c r="O14" i="36"/>
  <c r="Q14" i="36"/>
  <c r="R14" i="36"/>
  <c r="S14" i="36"/>
  <c r="P15" i="36"/>
  <c r="N15" i="36"/>
  <c r="O15" i="36"/>
  <c r="Q15" i="36"/>
  <c r="R15" i="36"/>
  <c r="S15" i="36"/>
  <c r="P16" i="36"/>
  <c r="N16" i="36"/>
  <c r="O16" i="36"/>
  <c r="Q16" i="36"/>
  <c r="R16" i="36"/>
  <c r="S16" i="36"/>
  <c r="N5" i="35"/>
  <c r="R5" i="35"/>
  <c r="S5" i="35"/>
  <c r="N6" i="35"/>
  <c r="R6" i="35"/>
  <c r="S6" i="35"/>
  <c r="N7" i="35"/>
  <c r="R7" i="35"/>
  <c r="S7" i="35"/>
  <c r="N8" i="35"/>
  <c r="R8" i="35"/>
  <c r="S8" i="35"/>
  <c r="N9" i="35"/>
  <c r="R9" i="35"/>
  <c r="S9" i="35"/>
  <c r="N10" i="35"/>
  <c r="R10" i="35"/>
  <c r="S10" i="35"/>
  <c r="N11" i="35"/>
  <c r="R11" i="35"/>
  <c r="S11" i="35"/>
  <c r="N12" i="35"/>
  <c r="R12" i="35"/>
  <c r="S12" i="35"/>
  <c r="N13" i="35"/>
  <c r="R13" i="35"/>
  <c r="S13" i="35"/>
  <c r="N14" i="35"/>
  <c r="R14" i="35"/>
  <c r="S14" i="35"/>
  <c r="N15" i="35"/>
  <c r="R15" i="35"/>
  <c r="S15" i="35"/>
  <c r="N16" i="35"/>
  <c r="R16" i="35"/>
  <c r="S16" i="35"/>
  <c r="P5" i="34"/>
  <c r="N5" i="34"/>
  <c r="O5" i="34"/>
  <c r="Q5" i="34"/>
  <c r="R5" i="34"/>
  <c r="S5" i="34"/>
  <c r="P6" i="34"/>
  <c r="N6" i="34"/>
  <c r="O6" i="34"/>
  <c r="Q6" i="34"/>
  <c r="R6" i="34"/>
  <c r="S6" i="34"/>
  <c r="P7" i="34"/>
  <c r="N7" i="34"/>
  <c r="O7" i="34"/>
  <c r="Q7" i="34"/>
  <c r="R7" i="34"/>
  <c r="S7" i="34"/>
  <c r="P8" i="34"/>
  <c r="N8" i="34"/>
  <c r="O8" i="34"/>
  <c r="Q8" i="34"/>
  <c r="R8" i="34"/>
  <c r="S8" i="34"/>
  <c r="P9" i="34"/>
  <c r="N9" i="34"/>
  <c r="O9" i="34"/>
  <c r="Q9" i="34"/>
  <c r="R9" i="34"/>
  <c r="S9" i="34"/>
  <c r="P10" i="34"/>
  <c r="N10" i="34"/>
  <c r="O10" i="34"/>
  <c r="Q10" i="34"/>
  <c r="R10" i="34"/>
  <c r="S10" i="34"/>
  <c r="P11" i="34"/>
  <c r="N11" i="34"/>
  <c r="O11" i="34"/>
  <c r="Q11" i="34"/>
  <c r="R11" i="34"/>
  <c r="S11" i="34"/>
  <c r="P12" i="34"/>
  <c r="N12" i="34"/>
  <c r="O12" i="34"/>
  <c r="Q12" i="34"/>
  <c r="R12" i="34"/>
  <c r="S12" i="34"/>
  <c r="P13" i="34"/>
  <c r="N13" i="34"/>
  <c r="O13" i="34"/>
  <c r="Q13" i="34"/>
  <c r="R13" i="34"/>
  <c r="S13" i="34"/>
  <c r="P14" i="34"/>
  <c r="N14" i="34"/>
  <c r="O14" i="34"/>
  <c r="Q14" i="34"/>
  <c r="R14" i="34"/>
  <c r="S14" i="34"/>
  <c r="P15" i="34"/>
  <c r="N15" i="34"/>
  <c r="O15" i="34"/>
  <c r="Q15" i="34"/>
  <c r="R15" i="34"/>
  <c r="S15" i="34"/>
  <c r="P16" i="34"/>
  <c r="N16" i="34"/>
  <c r="O16" i="34"/>
  <c r="Q16" i="34"/>
  <c r="R16" i="34"/>
  <c r="S16" i="34"/>
  <c r="P17" i="34"/>
  <c r="N17" i="34"/>
  <c r="O17" i="34"/>
  <c r="Q17" i="34"/>
  <c r="R17" i="34"/>
  <c r="S17" i="34"/>
  <c r="P18" i="34"/>
  <c r="N18" i="34"/>
  <c r="O18" i="34"/>
  <c r="Q18" i="34"/>
  <c r="R18" i="34"/>
  <c r="S18" i="34"/>
  <c r="P3" i="19"/>
  <c r="N3" i="19"/>
  <c r="O3" i="19"/>
  <c r="Q3" i="19"/>
  <c r="R3" i="19"/>
  <c r="S3" i="19"/>
  <c r="P4" i="19"/>
  <c r="N4" i="19"/>
  <c r="O4" i="19"/>
  <c r="Q4" i="19"/>
  <c r="R4" i="19"/>
  <c r="S4" i="19"/>
  <c r="P5" i="19"/>
  <c r="N5" i="19"/>
  <c r="O5" i="19"/>
  <c r="Q5" i="19"/>
  <c r="R5" i="19"/>
  <c r="S5" i="19"/>
  <c r="P6" i="19"/>
  <c r="N6" i="19"/>
  <c r="O6" i="19"/>
  <c r="Q6" i="19"/>
  <c r="R6" i="19"/>
  <c r="S6" i="19"/>
  <c r="P7" i="19"/>
  <c r="N7" i="19"/>
  <c r="O7" i="19"/>
  <c r="Q7" i="19"/>
  <c r="R7" i="19"/>
  <c r="S7" i="19"/>
  <c r="P8" i="19"/>
  <c r="N8" i="19"/>
  <c r="O8" i="19"/>
  <c r="Q8" i="19"/>
  <c r="R8" i="19"/>
  <c r="S8" i="19"/>
  <c r="P9" i="19"/>
  <c r="N9" i="19"/>
  <c r="O9" i="19"/>
  <c r="Q9" i="19"/>
  <c r="R9" i="19"/>
  <c r="S9" i="19"/>
  <c r="P10" i="19"/>
  <c r="N10" i="19"/>
  <c r="O10" i="19"/>
  <c r="Q10" i="19"/>
  <c r="R10" i="19"/>
  <c r="S10" i="19"/>
  <c r="P11" i="19"/>
  <c r="N11" i="19"/>
  <c r="O11" i="19"/>
  <c r="Q11" i="19"/>
  <c r="R11" i="19"/>
  <c r="S11" i="19"/>
  <c r="P12" i="19"/>
  <c r="N12" i="19"/>
  <c r="O12" i="19"/>
  <c r="Q12" i="19"/>
  <c r="R12" i="19"/>
  <c r="S12" i="19"/>
  <c r="J22" i="36"/>
  <c r="O3" i="36"/>
  <c r="P3" i="36"/>
  <c r="Q3" i="36"/>
  <c r="O4" i="36"/>
  <c r="P4" i="36"/>
  <c r="Q4" i="36"/>
  <c r="Q18" i="36"/>
  <c r="R3" i="36"/>
  <c r="R4" i="36"/>
  <c r="R18" i="36"/>
  <c r="S3" i="36"/>
  <c r="S4" i="36"/>
  <c r="S18" i="36"/>
  <c r="J19" i="36"/>
  <c r="J20" i="36"/>
  <c r="J21" i="36"/>
  <c r="P18" i="36"/>
  <c r="O18" i="36"/>
  <c r="J18" i="36"/>
  <c r="I18" i="36"/>
  <c r="N4" i="36"/>
  <c r="N3" i="36"/>
  <c r="J22" i="35"/>
  <c r="R3" i="35"/>
  <c r="R4" i="35"/>
  <c r="R18" i="35"/>
  <c r="S3" i="35"/>
  <c r="S4" i="35"/>
  <c r="S18" i="35"/>
  <c r="J19" i="35"/>
  <c r="J20" i="35"/>
  <c r="J21" i="35"/>
  <c r="P18" i="35"/>
  <c r="O18" i="35"/>
  <c r="J18" i="35"/>
  <c r="I18" i="35"/>
  <c r="N4" i="35"/>
  <c r="N3" i="35"/>
  <c r="J24" i="34"/>
  <c r="O3" i="34"/>
  <c r="P3" i="34"/>
  <c r="Q3" i="34"/>
  <c r="O4" i="34"/>
  <c r="P4" i="34"/>
  <c r="Q4" i="34"/>
  <c r="Q20" i="34"/>
  <c r="R3" i="34"/>
  <c r="R4" i="34"/>
  <c r="R20" i="34"/>
  <c r="S3" i="34"/>
  <c r="S4" i="34"/>
  <c r="S20" i="34"/>
  <c r="J21" i="34"/>
  <c r="J22" i="34"/>
  <c r="J23" i="34"/>
  <c r="P20" i="34"/>
  <c r="O20" i="34"/>
  <c r="J20" i="34"/>
  <c r="I20" i="34"/>
  <c r="N4" i="34"/>
  <c r="N3" i="34"/>
  <c r="J24" i="33"/>
  <c r="O3" i="33"/>
  <c r="P3" i="33"/>
  <c r="Q3" i="33"/>
  <c r="O4" i="33"/>
  <c r="P4" i="33"/>
  <c r="Q4" i="33"/>
  <c r="O5" i="33"/>
  <c r="P5" i="33"/>
  <c r="Q5" i="33"/>
  <c r="O6" i="33"/>
  <c r="P6" i="33"/>
  <c r="Q6" i="33"/>
  <c r="O7" i="33"/>
  <c r="P7" i="33"/>
  <c r="Q7" i="33"/>
  <c r="O8" i="33"/>
  <c r="P8" i="33"/>
  <c r="Q8" i="33"/>
  <c r="O9" i="33"/>
  <c r="P9" i="33"/>
  <c r="Q9" i="33"/>
  <c r="O10" i="33"/>
  <c r="P10" i="33"/>
  <c r="Q10" i="33"/>
  <c r="O11" i="33"/>
  <c r="P11" i="33"/>
  <c r="Q11" i="33"/>
  <c r="O12" i="33"/>
  <c r="P12" i="33"/>
  <c r="Q12" i="33"/>
  <c r="O13" i="33"/>
  <c r="P13" i="33"/>
  <c r="Q13" i="33"/>
  <c r="O14" i="33"/>
  <c r="P14" i="33"/>
  <c r="Q14" i="33"/>
  <c r="O15" i="33"/>
  <c r="P15" i="33"/>
  <c r="Q15" i="33"/>
  <c r="O16" i="33"/>
  <c r="P16" i="33"/>
  <c r="Q16" i="33"/>
  <c r="O17" i="33"/>
  <c r="P17" i="33"/>
  <c r="Q17" i="33"/>
  <c r="O18" i="33"/>
  <c r="P18" i="33"/>
  <c r="Q18" i="33"/>
  <c r="Q20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20" i="33"/>
  <c r="S3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20" i="33"/>
  <c r="J21" i="33"/>
  <c r="J22" i="33"/>
  <c r="J23" i="33"/>
  <c r="P20" i="33"/>
  <c r="O20" i="33"/>
  <c r="J20" i="33"/>
  <c r="I20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J28" i="29"/>
  <c r="J25" i="29"/>
  <c r="J26" i="29"/>
  <c r="J27" i="29"/>
  <c r="P24" i="29"/>
  <c r="J24" i="29"/>
  <c r="O24" i="29"/>
  <c r="I24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3" i="29"/>
  <c r="J41" i="31"/>
  <c r="J38" i="31"/>
  <c r="J39" i="31"/>
  <c r="J40" i="31"/>
  <c r="O37" i="31"/>
  <c r="I37" i="31"/>
  <c r="P37" i="31"/>
  <c r="J37" i="31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P26" i="30"/>
  <c r="O26" i="30"/>
  <c r="J26" i="30"/>
  <c r="I26" i="30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" i="31"/>
  <c r="N3" i="30"/>
  <c r="P5" i="24"/>
  <c r="N5" i="24"/>
  <c r="O5" i="24"/>
  <c r="Q5" i="24"/>
  <c r="R5" i="24"/>
  <c r="S5" i="24"/>
  <c r="P6" i="24"/>
  <c r="N6" i="24"/>
  <c r="O6" i="24"/>
  <c r="Q6" i="24"/>
  <c r="R6" i="24"/>
  <c r="S6" i="24"/>
  <c r="P7" i="24"/>
  <c r="N7" i="24"/>
  <c r="O7" i="24"/>
  <c r="Q7" i="24"/>
  <c r="R7" i="24"/>
  <c r="S7" i="24"/>
  <c r="P8" i="24"/>
  <c r="N8" i="24"/>
  <c r="O8" i="24"/>
  <c r="Q8" i="24"/>
  <c r="R8" i="24"/>
  <c r="S8" i="24"/>
  <c r="P9" i="24"/>
  <c r="N9" i="24"/>
  <c r="O9" i="24"/>
  <c r="Q9" i="24"/>
  <c r="R9" i="24"/>
  <c r="S9" i="24"/>
  <c r="P10" i="24"/>
  <c r="N10" i="24"/>
  <c r="O10" i="24"/>
  <c r="Q10" i="24"/>
  <c r="R10" i="24"/>
  <c r="S10" i="24"/>
  <c r="P11" i="24"/>
  <c r="N11" i="24"/>
  <c r="O11" i="24"/>
  <c r="Q11" i="24"/>
  <c r="R11" i="24"/>
  <c r="S11" i="24"/>
  <c r="P12" i="24"/>
  <c r="N12" i="24"/>
  <c r="O12" i="24"/>
  <c r="Q12" i="24"/>
  <c r="R12" i="24"/>
  <c r="S12" i="24"/>
  <c r="P13" i="24"/>
  <c r="N13" i="24"/>
  <c r="O13" i="24"/>
  <c r="Q13" i="24"/>
  <c r="R13" i="24"/>
  <c r="S13" i="24"/>
  <c r="P14" i="24"/>
  <c r="N14" i="24"/>
  <c r="O14" i="24"/>
  <c r="Q14" i="24"/>
  <c r="R14" i="24"/>
  <c r="S14" i="24"/>
  <c r="P15" i="24"/>
  <c r="N15" i="24"/>
  <c r="O15" i="24"/>
  <c r="Q15" i="24"/>
  <c r="R15" i="24"/>
  <c r="S15" i="24"/>
  <c r="P16" i="24"/>
  <c r="N16" i="24"/>
  <c r="O16" i="24"/>
  <c r="Q16" i="24"/>
  <c r="R16" i="24"/>
  <c r="S16" i="24"/>
  <c r="P17" i="24"/>
  <c r="N17" i="24"/>
  <c r="O17" i="24"/>
  <c r="Q17" i="24"/>
  <c r="R17" i="24"/>
  <c r="S17" i="24"/>
  <c r="P18" i="24"/>
  <c r="N18" i="24"/>
  <c r="O18" i="24"/>
  <c r="Q18" i="24"/>
  <c r="R18" i="24"/>
  <c r="S18" i="24"/>
  <c r="P5" i="25"/>
  <c r="N5" i="25"/>
  <c r="O5" i="25"/>
  <c r="Q5" i="25"/>
  <c r="R5" i="25"/>
  <c r="S5" i="25"/>
  <c r="P6" i="25"/>
  <c r="N6" i="25"/>
  <c r="O6" i="25"/>
  <c r="Q6" i="25"/>
  <c r="R6" i="25"/>
  <c r="S6" i="25"/>
  <c r="P7" i="25"/>
  <c r="N7" i="25"/>
  <c r="O7" i="25"/>
  <c r="Q7" i="25"/>
  <c r="R7" i="25"/>
  <c r="S7" i="25"/>
  <c r="P8" i="25"/>
  <c r="N8" i="25"/>
  <c r="O8" i="25"/>
  <c r="Q8" i="25"/>
  <c r="R8" i="25"/>
  <c r="S8" i="25"/>
  <c r="P9" i="25"/>
  <c r="N9" i="25"/>
  <c r="O9" i="25"/>
  <c r="Q9" i="25"/>
  <c r="R9" i="25"/>
  <c r="S9" i="25"/>
  <c r="P10" i="25"/>
  <c r="N10" i="25"/>
  <c r="O10" i="25"/>
  <c r="Q10" i="25"/>
  <c r="R10" i="25"/>
  <c r="S10" i="25"/>
  <c r="P11" i="25"/>
  <c r="N11" i="25"/>
  <c r="O11" i="25"/>
  <c r="Q11" i="25"/>
  <c r="R11" i="25"/>
  <c r="S11" i="25"/>
  <c r="P12" i="25"/>
  <c r="N12" i="25"/>
  <c r="O12" i="25"/>
  <c r="Q12" i="25"/>
  <c r="R12" i="25"/>
  <c r="S12" i="25"/>
  <c r="P13" i="25"/>
  <c r="N13" i="25"/>
  <c r="O13" i="25"/>
  <c r="Q13" i="25"/>
  <c r="R13" i="25"/>
  <c r="S13" i="25"/>
  <c r="P14" i="25"/>
  <c r="N14" i="25"/>
  <c r="O14" i="25"/>
  <c r="Q14" i="25"/>
  <c r="R14" i="25"/>
  <c r="S14" i="25"/>
  <c r="P15" i="25"/>
  <c r="N15" i="25"/>
  <c r="O15" i="25"/>
  <c r="Q15" i="25"/>
  <c r="R15" i="25"/>
  <c r="S15" i="25"/>
  <c r="P16" i="25"/>
  <c r="N16" i="25"/>
  <c r="O16" i="25"/>
  <c r="Q16" i="25"/>
  <c r="R16" i="25"/>
  <c r="S16" i="25"/>
  <c r="P17" i="25"/>
  <c r="N17" i="25"/>
  <c r="O17" i="25"/>
  <c r="Q17" i="25"/>
  <c r="R17" i="25"/>
  <c r="S17" i="25"/>
  <c r="P18" i="25"/>
  <c r="N18" i="25"/>
  <c r="O18" i="25"/>
  <c r="Q18" i="25"/>
  <c r="R18" i="25"/>
  <c r="S18" i="25"/>
  <c r="P4" i="26"/>
  <c r="N4" i="26"/>
  <c r="O4" i="26"/>
  <c r="Q4" i="26"/>
  <c r="R4" i="26"/>
  <c r="S4" i="26"/>
  <c r="P5" i="26"/>
  <c r="N5" i="26"/>
  <c r="O5" i="26"/>
  <c r="Q5" i="26"/>
  <c r="R5" i="26"/>
  <c r="S5" i="26"/>
  <c r="P6" i="26"/>
  <c r="N6" i="26"/>
  <c r="O6" i="26"/>
  <c r="Q6" i="26"/>
  <c r="R6" i="26"/>
  <c r="S6" i="26"/>
  <c r="P7" i="26"/>
  <c r="N7" i="26"/>
  <c r="O7" i="26"/>
  <c r="Q7" i="26"/>
  <c r="R7" i="26"/>
  <c r="S7" i="26"/>
  <c r="P8" i="26"/>
  <c r="N8" i="26"/>
  <c r="O8" i="26"/>
  <c r="Q8" i="26"/>
  <c r="R8" i="26"/>
  <c r="S8" i="26"/>
  <c r="P9" i="26"/>
  <c r="N9" i="26"/>
  <c r="O9" i="26"/>
  <c r="Q9" i="26"/>
  <c r="R9" i="26"/>
  <c r="S9" i="26"/>
  <c r="P10" i="26"/>
  <c r="N10" i="26"/>
  <c r="O10" i="26"/>
  <c r="Q10" i="26"/>
  <c r="R10" i="26"/>
  <c r="S10" i="26"/>
  <c r="P11" i="26"/>
  <c r="N11" i="26"/>
  <c r="O11" i="26"/>
  <c r="Q11" i="26"/>
  <c r="R11" i="26"/>
  <c r="S11" i="26"/>
  <c r="P12" i="26"/>
  <c r="N12" i="26"/>
  <c r="O12" i="26"/>
  <c r="Q12" i="26"/>
  <c r="R12" i="26"/>
  <c r="S12" i="26"/>
  <c r="P13" i="26"/>
  <c r="N13" i="26"/>
  <c r="O13" i="26"/>
  <c r="Q13" i="26"/>
  <c r="R13" i="26"/>
  <c r="S13" i="26"/>
  <c r="P14" i="26"/>
  <c r="N14" i="26"/>
  <c r="O14" i="26"/>
  <c r="Q14" i="26"/>
  <c r="R14" i="26"/>
  <c r="S14" i="26"/>
  <c r="P15" i="26"/>
  <c r="N15" i="26"/>
  <c r="O15" i="26"/>
  <c r="Q15" i="26"/>
  <c r="R15" i="26"/>
  <c r="S15" i="26"/>
  <c r="P16" i="26"/>
  <c r="N16" i="26"/>
  <c r="O16" i="26"/>
  <c r="Q16" i="26"/>
  <c r="R16" i="26"/>
  <c r="S16" i="26"/>
  <c r="P17" i="26"/>
  <c r="N17" i="26"/>
  <c r="O17" i="26"/>
  <c r="Q17" i="26"/>
  <c r="R17" i="26"/>
  <c r="S17" i="26"/>
  <c r="P18" i="26"/>
  <c r="N18" i="26"/>
  <c r="O18" i="26"/>
  <c r="Q18" i="26"/>
  <c r="R18" i="26"/>
  <c r="S18" i="26"/>
  <c r="P3" i="26"/>
  <c r="S3" i="26"/>
  <c r="O3" i="26"/>
  <c r="R3" i="26"/>
  <c r="Q3" i="26"/>
  <c r="N3" i="26"/>
  <c r="B30" i="27"/>
  <c r="P4" i="27"/>
  <c r="N4" i="27"/>
  <c r="O4" i="27"/>
  <c r="Q4" i="27"/>
  <c r="R4" i="27"/>
  <c r="S4" i="27"/>
  <c r="P5" i="27"/>
  <c r="N5" i="27"/>
  <c r="O5" i="27"/>
  <c r="Q5" i="27"/>
  <c r="R5" i="27"/>
  <c r="S5" i="27"/>
  <c r="P6" i="27"/>
  <c r="N6" i="27"/>
  <c r="O6" i="27"/>
  <c r="Q6" i="27"/>
  <c r="R6" i="27"/>
  <c r="S6" i="27"/>
  <c r="P7" i="27"/>
  <c r="N7" i="27"/>
  <c r="O7" i="27"/>
  <c r="Q7" i="27"/>
  <c r="R7" i="27"/>
  <c r="S7" i="27"/>
  <c r="P8" i="27"/>
  <c r="N8" i="27"/>
  <c r="O8" i="27"/>
  <c r="Q8" i="27"/>
  <c r="R8" i="27"/>
  <c r="S8" i="27"/>
  <c r="P9" i="27"/>
  <c r="N9" i="27"/>
  <c r="O9" i="27"/>
  <c r="Q9" i="27"/>
  <c r="R9" i="27"/>
  <c r="S9" i="27"/>
  <c r="P10" i="27"/>
  <c r="N10" i="27"/>
  <c r="O10" i="27"/>
  <c r="Q10" i="27"/>
  <c r="R10" i="27"/>
  <c r="S10" i="27"/>
  <c r="P11" i="27"/>
  <c r="N11" i="27"/>
  <c r="O11" i="27"/>
  <c r="Q11" i="27"/>
  <c r="R11" i="27"/>
  <c r="S11" i="27"/>
  <c r="P12" i="27"/>
  <c r="N12" i="27"/>
  <c r="O12" i="27"/>
  <c r="Q12" i="27"/>
  <c r="R12" i="27"/>
  <c r="S12" i="27"/>
  <c r="P13" i="27"/>
  <c r="N13" i="27"/>
  <c r="O13" i="27"/>
  <c r="Q13" i="27"/>
  <c r="R13" i="27"/>
  <c r="S13" i="27"/>
  <c r="P14" i="27"/>
  <c r="N14" i="27"/>
  <c r="O14" i="27"/>
  <c r="Q14" i="27"/>
  <c r="R14" i="27"/>
  <c r="S14" i="27"/>
  <c r="P15" i="27"/>
  <c r="N15" i="27"/>
  <c r="O15" i="27"/>
  <c r="Q15" i="27"/>
  <c r="R15" i="27"/>
  <c r="S15" i="27"/>
  <c r="P16" i="27"/>
  <c r="N16" i="27"/>
  <c r="O16" i="27"/>
  <c r="Q16" i="27"/>
  <c r="R16" i="27"/>
  <c r="S16" i="27"/>
  <c r="P17" i="27"/>
  <c r="N17" i="27"/>
  <c r="O17" i="27"/>
  <c r="Q17" i="27"/>
  <c r="R17" i="27"/>
  <c r="S17" i="27"/>
  <c r="P18" i="27"/>
  <c r="N18" i="27"/>
  <c r="O18" i="27"/>
  <c r="Q18" i="27"/>
  <c r="R18" i="27"/>
  <c r="S18" i="27"/>
  <c r="O3" i="23"/>
  <c r="P3" i="23"/>
  <c r="Q3" i="23"/>
  <c r="O4" i="23"/>
  <c r="P4" i="23"/>
  <c r="Q4" i="23"/>
  <c r="O5" i="23"/>
  <c r="P5" i="23"/>
  <c r="Q5" i="23"/>
  <c r="O6" i="23"/>
  <c r="P6" i="23"/>
  <c r="Q6" i="23"/>
  <c r="O7" i="23"/>
  <c r="P7" i="23"/>
  <c r="Q7" i="23"/>
  <c r="O8" i="23"/>
  <c r="P8" i="23"/>
  <c r="Q8" i="23"/>
  <c r="O9" i="23"/>
  <c r="P9" i="23"/>
  <c r="Q9" i="23"/>
  <c r="O10" i="23"/>
  <c r="P10" i="23"/>
  <c r="Q10" i="23"/>
  <c r="O11" i="23"/>
  <c r="P11" i="23"/>
  <c r="Q11" i="23"/>
  <c r="O12" i="23"/>
  <c r="P12" i="23"/>
  <c r="Q12" i="23"/>
  <c r="O13" i="23"/>
  <c r="P13" i="23"/>
  <c r="Q13" i="23"/>
  <c r="O14" i="23"/>
  <c r="P14" i="23"/>
  <c r="Q14" i="23"/>
  <c r="O15" i="23"/>
  <c r="P15" i="23"/>
  <c r="Q15" i="23"/>
  <c r="O16" i="23"/>
  <c r="P16" i="23"/>
  <c r="Q16" i="23"/>
  <c r="O17" i="23"/>
  <c r="P17" i="23"/>
  <c r="Q17" i="23"/>
  <c r="O18" i="23"/>
  <c r="P18" i="23"/>
  <c r="Q18" i="23"/>
  <c r="Q20" i="23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20" i="23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20" i="23"/>
  <c r="J21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J24" i="27"/>
  <c r="O3" i="27"/>
  <c r="P3" i="27"/>
  <c r="Q3" i="27"/>
  <c r="Q20" i="27"/>
  <c r="R3" i="27"/>
  <c r="R20" i="27"/>
  <c r="S3" i="27"/>
  <c r="S20" i="27"/>
  <c r="J21" i="27"/>
  <c r="J22" i="27"/>
  <c r="J23" i="27"/>
  <c r="P20" i="27"/>
  <c r="O20" i="27"/>
  <c r="J20" i="27"/>
  <c r="I20" i="27"/>
  <c r="N3" i="27"/>
  <c r="J24" i="26"/>
  <c r="Q20" i="26"/>
  <c r="R20" i="26"/>
  <c r="S20" i="26"/>
  <c r="J21" i="26"/>
  <c r="J22" i="26"/>
  <c r="J23" i="26"/>
  <c r="P20" i="26"/>
  <c r="O20" i="26"/>
  <c r="J20" i="26"/>
  <c r="I20" i="26"/>
  <c r="J24" i="25"/>
  <c r="O3" i="25"/>
  <c r="P3" i="25"/>
  <c r="Q3" i="25"/>
  <c r="O4" i="25"/>
  <c r="P4" i="25"/>
  <c r="Q4" i="25"/>
  <c r="Q20" i="25"/>
  <c r="R3" i="25"/>
  <c r="R4" i="25"/>
  <c r="R20" i="25"/>
  <c r="S3" i="25"/>
  <c r="S4" i="25"/>
  <c r="S20" i="25"/>
  <c r="J21" i="25"/>
  <c r="J22" i="25"/>
  <c r="J23" i="25"/>
  <c r="P20" i="25"/>
  <c r="O20" i="25"/>
  <c r="J20" i="25"/>
  <c r="I20" i="25"/>
  <c r="N4" i="25"/>
  <c r="N3" i="25"/>
  <c r="J24" i="24"/>
  <c r="O3" i="24"/>
  <c r="P3" i="24"/>
  <c r="Q3" i="24"/>
  <c r="O4" i="24"/>
  <c r="P4" i="24"/>
  <c r="Q4" i="24"/>
  <c r="Q20" i="24"/>
  <c r="R3" i="24"/>
  <c r="R4" i="24"/>
  <c r="R20" i="24"/>
  <c r="S3" i="24"/>
  <c r="S4" i="24"/>
  <c r="S20" i="24"/>
  <c r="J21" i="24"/>
  <c r="J22" i="24"/>
  <c r="J23" i="24"/>
  <c r="P20" i="24"/>
  <c r="O20" i="24"/>
  <c r="J20" i="24"/>
  <c r="I20" i="24"/>
  <c r="N4" i="24"/>
  <c r="N3" i="24"/>
  <c r="J24" i="23"/>
  <c r="J22" i="23"/>
  <c r="J23" i="23"/>
  <c r="P20" i="23"/>
  <c r="O20" i="23"/>
  <c r="J20" i="23"/>
  <c r="I20" i="23"/>
  <c r="N3" i="23"/>
  <c r="P4" i="22"/>
  <c r="N4" i="22"/>
  <c r="O4" i="22"/>
  <c r="Q4" i="22"/>
  <c r="R4" i="22"/>
  <c r="S4" i="22"/>
  <c r="P5" i="22"/>
  <c r="N5" i="22"/>
  <c r="O5" i="22"/>
  <c r="Q5" i="22"/>
  <c r="R5" i="22"/>
  <c r="S5" i="22"/>
  <c r="P6" i="22"/>
  <c r="N6" i="22"/>
  <c r="O6" i="22"/>
  <c r="Q6" i="22"/>
  <c r="R6" i="22"/>
  <c r="S6" i="22"/>
  <c r="P7" i="22"/>
  <c r="N7" i="22"/>
  <c r="O7" i="22"/>
  <c r="Q7" i="22"/>
  <c r="R7" i="22"/>
  <c r="S7" i="22"/>
  <c r="P8" i="22"/>
  <c r="N8" i="22"/>
  <c r="O8" i="22"/>
  <c r="Q8" i="22"/>
  <c r="R8" i="22"/>
  <c r="S8" i="22"/>
  <c r="P9" i="22"/>
  <c r="N9" i="22"/>
  <c r="O9" i="22"/>
  <c r="Q9" i="22"/>
  <c r="R9" i="22"/>
  <c r="S9" i="22"/>
  <c r="P10" i="22"/>
  <c r="N10" i="22"/>
  <c r="O10" i="22"/>
  <c r="Q10" i="22"/>
  <c r="R10" i="22"/>
  <c r="S10" i="22"/>
  <c r="P11" i="22"/>
  <c r="N11" i="22"/>
  <c r="O11" i="22"/>
  <c r="Q11" i="22"/>
  <c r="R11" i="22"/>
  <c r="S11" i="22"/>
  <c r="P12" i="22"/>
  <c r="N12" i="22"/>
  <c r="O12" i="22"/>
  <c r="Q12" i="22"/>
  <c r="R12" i="22"/>
  <c r="S12" i="22"/>
  <c r="P13" i="22"/>
  <c r="N13" i="22"/>
  <c r="O13" i="22"/>
  <c r="Q13" i="22"/>
  <c r="R13" i="22"/>
  <c r="S13" i="22"/>
  <c r="P14" i="22"/>
  <c r="N14" i="22"/>
  <c r="O14" i="22"/>
  <c r="Q14" i="22"/>
  <c r="R14" i="22"/>
  <c r="S14" i="22"/>
  <c r="P15" i="22"/>
  <c r="N15" i="22"/>
  <c r="O15" i="22"/>
  <c r="Q15" i="22"/>
  <c r="R15" i="22"/>
  <c r="S15" i="22"/>
  <c r="P16" i="22"/>
  <c r="N16" i="22"/>
  <c r="O16" i="22"/>
  <c r="Q16" i="22"/>
  <c r="R16" i="22"/>
  <c r="S16" i="22"/>
  <c r="P17" i="22"/>
  <c r="N17" i="22"/>
  <c r="O17" i="22"/>
  <c r="Q17" i="22"/>
  <c r="R17" i="22"/>
  <c r="S17" i="22"/>
  <c r="P18" i="22"/>
  <c r="N18" i="22"/>
  <c r="O18" i="22"/>
  <c r="Q18" i="22"/>
  <c r="R18" i="22"/>
  <c r="S18" i="22"/>
  <c r="J24" i="22"/>
  <c r="O3" i="22"/>
  <c r="P3" i="22"/>
  <c r="Q3" i="22"/>
  <c r="Q20" i="22"/>
  <c r="R3" i="22"/>
  <c r="R20" i="22"/>
  <c r="S3" i="22"/>
  <c r="S20" i="22"/>
  <c r="J21" i="22"/>
  <c r="J22" i="22"/>
  <c r="J23" i="22"/>
  <c r="P20" i="22"/>
  <c r="O20" i="22"/>
  <c r="J20" i="22"/>
  <c r="I20" i="22"/>
  <c r="N3" i="22"/>
  <c r="J18" i="19"/>
  <c r="R14" i="19"/>
  <c r="Q14" i="19"/>
  <c r="O14" i="19"/>
  <c r="O4" i="20"/>
  <c r="P4" i="20"/>
  <c r="Q4" i="20"/>
  <c r="J24" i="20"/>
  <c r="O3" i="20"/>
  <c r="P3" i="20"/>
  <c r="Q3" i="20"/>
  <c r="O5" i="20"/>
  <c r="P5" i="20"/>
  <c r="Q5" i="20"/>
  <c r="O6" i="20"/>
  <c r="P6" i="20"/>
  <c r="Q6" i="20"/>
  <c r="O7" i="20"/>
  <c r="P7" i="20"/>
  <c r="Q7" i="20"/>
  <c r="O8" i="20"/>
  <c r="P8" i="20"/>
  <c r="Q8" i="20"/>
  <c r="O9" i="20"/>
  <c r="P9" i="20"/>
  <c r="Q9" i="20"/>
  <c r="O10" i="20"/>
  <c r="P10" i="20"/>
  <c r="Q10" i="20"/>
  <c r="O11" i="20"/>
  <c r="P11" i="20"/>
  <c r="Q11" i="20"/>
  <c r="O12" i="20"/>
  <c r="P12" i="20"/>
  <c r="Q12" i="20"/>
  <c r="O13" i="20"/>
  <c r="P13" i="20"/>
  <c r="Q13" i="20"/>
  <c r="O14" i="20"/>
  <c r="P14" i="20"/>
  <c r="Q14" i="20"/>
  <c r="O15" i="20"/>
  <c r="P15" i="20"/>
  <c r="Q15" i="20"/>
  <c r="O16" i="20"/>
  <c r="P16" i="20"/>
  <c r="Q16" i="20"/>
  <c r="O17" i="20"/>
  <c r="P17" i="20"/>
  <c r="Q17" i="20"/>
  <c r="O18" i="20"/>
  <c r="P18" i="20"/>
  <c r="Q18" i="20"/>
  <c r="Q20" i="20"/>
  <c r="R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20" i="20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20" i="20"/>
  <c r="J21" i="20"/>
  <c r="J22" i="20"/>
  <c r="J23" i="20"/>
  <c r="P20" i="20"/>
  <c r="O20" i="20"/>
  <c r="J20" i="20"/>
  <c r="I20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S14" i="19"/>
  <c r="J15" i="19"/>
  <c r="J16" i="19"/>
  <c r="J17" i="19"/>
  <c r="P14" i="19"/>
  <c r="J14" i="19"/>
  <c r="I14" i="19"/>
  <c r="P3" i="1"/>
  <c r="N3" i="1"/>
  <c r="O3" i="1"/>
  <c r="Q3" i="1"/>
  <c r="R3" i="1"/>
  <c r="S3" i="1"/>
  <c r="P4" i="1"/>
  <c r="N4" i="1"/>
  <c r="O4" i="1"/>
  <c r="Q4" i="1"/>
  <c r="R4" i="1"/>
  <c r="S4" i="1"/>
  <c r="P5" i="1"/>
  <c r="N5" i="1"/>
  <c r="O5" i="1"/>
  <c r="Q5" i="1"/>
  <c r="R5" i="1"/>
  <c r="S5" i="1"/>
  <c r="P6" i="1"/>
  <c r="N6" i="1"/>
  <c r="O6" i="1"/>
  <c r="Q6" i="1"/>
  <c r="R6" i="1"/>
  <c r="S6" i="1"/>
  <c r="P7" i="1"/>
  <c r="N7" i="1"/>
  <c r="O7" i="1"/>
  <c r="Q7" i="1"/>
  <c r="R7" i="1"/>
  <c r="S7" i="1"/>
  <c r="P8" i="1"/>
  <c r="N8" i="1"/>
  <c r="O8" i="1"/>
  <c r="Q8" i="1"/>
  <c r="R8" i="1"/>
  <c r="S8" i="1"/>
  <c r="P9" i="1"/>
  <c r="N9" i="1"/>
  <c r="O9" i="1"/>
  <c r="Q9" i="1"/>
  <c r="R9" i="1"/>
  <c r="S9" i="1"/>
  <c r="P10" i="1"/>
  <c r="N10" i="1"/>
  <c r="O10" i="1"/>
  <c r="Q10" i="1"/>
  <c r="R10" i="1"/>
  <c r="S10" i="1"/>
  <c r="P11" i="1"/>
  <c r="N11" i="1"/>
  <c r="O11" i="1"/>
  <c r="Q11" i="1"/>
  <c r="R11" i="1"/>
  <c r="S11" i="1"/>
  <c r="P12" i="1"/>
  <c r="N12" i="1"/>
  <c r="O12" i="1"/>
  <c r="Q12" i="1"/>
  <c r="R12" i="1"/>
  <c r="S12" i="1"/>
  <c r="P13" i="1"/>
  <c r="N13" i="1"/>
  <c r="O13" i="1"/>
  <c r="Q13" i="1"/>
  <c r="R13" i="1"/>
  <c r="S13" i="1"/>
  <c r="P14" i="1"/>
  <c r="N14" i="1"/>
  <c r="O14" i="1"/>
  <c r="Q14" i="1"/>
  <c r="R14" i="1"/>
  <c r="S14" i="1"/>
  <c r="P15" i="1"/>
  <c r="N15" i="1"/>
  <c r="O15" i="1"/>
  <c r="Q15" i="1"/>
  <c r="R15" i="1"/>
  <c r="S15" i="1"/>
  <c r="P16" i="1"/>
  <c r="N16" i="1"/>
  <c r="O16" i="1"/>
  <c r="Q16" i="1"/>
  <c r="R16" i="1"/>
  <c r="S16" i="1"/>
  <c r="Q18" i="1"/>
  <c r="R18" i="1"/>
  <c r="O18" i="1"/>
  <c r="I18" i="1"/>
  <c r="S18" i="1"/>
  <c r="P18" i="1"/>
  <c r="J18" i="1"/>
  <c r="J19" i="1"/>
  <c r="J22" i="1"/>
  <c r="J20" i="1"/>
  <c r="J21" i="1"/>
  <c r="P3" i="2"/>
  <c r="N3" i="2"/>
  <c r="O3" i="2"/>
  <c r="Q3" i="2"/>
  <c r="R3" i="2"/>
  <c r="S3" i="2"/>
  <c r="P4" i="2"/>
  <c r="N4" i="2"/>
  <c r="O4" i="2"/>
  <c r="Q4" i="2"/>
  <c r="R4" i="2"/>
  <c r="S4" i="2"/>
  <c r="P5" i="2"/>
  <c r="N5" i="2"/>
  <c r="O5" i="2"/>
  <c r="Q5" i="2"/>
  <c r="R5" i="2"/>
  <c r="S5" i="2"/>
  <c r="P6" i="2"/>
  <c r="N6" i="2"/>
  <c r="O6" i="2"/>
  <c r="Q6" i="2"/>
  <c r="R6" i="2"/>
  <c r="S6" i="2"/>
  <c r="P7" i="2"/>
  <c r="N7" i="2"/>
  <c r="O7" i="2"/>
  <c r="Q7" i="2"/>
  <c r="R7" i="2"/>
  <c r="S7" i="2"/>
  <c r="P8" i="2"/>
  <c r="N8" i="2"/>
  <c r="O8" i="2"/>
  <c r="Q8" i="2"/>
  <c r="R8" i="2"/>
  <c r="S8" i="2"/>
  <c r="P9" i="2"/>
  <c r="N9" i="2"/>
  <c r="O9" i="2"/>
  <c r="Q9" i="2"/>
  <c r="R9" i="2"/>
  <c r="S9" i="2"/>
  <c r="P10" i="2"/>
  <c r="N10" i="2"/>
  <c r="O10" i="2"/>
  <c r="Q10" i="2"/>
  <c r="R10" i="2"/>
  <c r="S10" i="2"/>
  <c r="P11" i="2"/>
  <c r="N11" i="2"/>
  <c r="O11" i="2"/>
  <c r="Q11" i="2"/>
  <c r="R11" i="2"/>
  <c r="S11" i="2"/>
  <c r="P12" i="2"/>
  <c r="N12" i="2"/>
  <c r="O12" i="2"/>
  <c r="Q12" i="2"/>
  <c r="R12" i="2"/>
  <c r="S12" i="2"/>
  <c r="P13" i="2"/>
  <c r="N13" i="2"/>
  <c r="O13" i="2"/>
  <c r="Q13" i="2"/>
  <c r="R13" i="2"/>
  <c r="S13" i="2"/>
  <c r="P14" i="2"/>
  <c r="N14" i="2"/>
  <c r="O14" i="2"/>
  <c r="Q14" i="2"/>
  <c r="R14" i="2"/>
  <c r="S14" i="2"/>
  <c r="P15" i="2"/>
  <c r="N15" i="2"/>
  <c r="O15" i="2"/>
  <c r="Q15" i="2"/>
  <c r="R15" i="2"/>
  <c r="S15" i="2"/>
  <c r="P16" i="2"/>
  <c r="N16" i="2"/>
  <c r="O16" i="2"/>
  <c r="Q16" i="2"/>
  <c r="R16" i="2"/>
  <c r="S16" i="2"/>
  <c r="P17" i="2"/>
  <c r="N17" i="2"/>
  <c r="O17" i="2"/>
  <c r="Q17" i="2"/>
  <c r="R17" i="2"/>
  <c r="S17" i="2"/>
  <c r="P18" i="2"/>
  <c r="N18" i="2"/>
  <c r="O18" i="2"/>
  <c r="Q18" i="2"/>
  <c r="R18" i="2"/>
  <c r="S18" i="2"/>
  <c r="Q20" i="2"/>
  <c r="R20" i="2"/>
  <c r="O20" i="2"/>
  <c r="I20" i="2"/>
  <c r="S20" i="2"/>
  <c r="P20" i="2"/>
  <c r="J20" i="2"/>
  <c r="J21" i="2"/>
  <c r="J24" i="2"/>
  <c r="J22" i="2"/>
  <c r="J23" i="2"/>
  <c r="P3" i="16"/>
  <c r="N3" i="16"/>
  <c r="O3" i="16"/>
  <c r="Q3" i="16"/>
  <c r="R3" i="16"/>
  <c r="S3" i="16"/>
  <c r="P4" i="16"/>
  <c r="N4" i="16"/>
  <c r="O4" i="16"/>
  <c r="Q4" i="16"/>
  <c r="R4" i="16"/>
  <c r="S4" i="16"/>
  <c r="P5" i="16"/>
  <c r="N5" i="16"/>
  <c r="O5" i="16"/>
  <c r="Q5" i="16"/>
  <c r="R5" i="16"/>
  <c r="S5" i="16"/>
  <c r="P6" i="16"/>
  <c r="N6" i="16"/>
  <c r="O6" i="16"/>
  <c r="Q6" i="16"/>
  <c r="R6" i="16"/>
  <c r="S6" i="16"/>
  <c r="P7" i="16"/>
  <c r="N7" i="16"/>
  <c r="O7" i="16"/>
  <c r="Q7" i="16"/>
  <c r="R7" i="16"/>
  <c r="S7" i="16"/>
  <c r="P8" i="16"/>
  <c r="N8" i="16"/>
  <c r="O8" i="16"/>
  <c r="Q8" i="16"/>
  <c r="R8" i="16"/>
  <c r="S8" i="16"/>
  <c r="P9" i="16"/>
  <c r="N9" i="16"/>
  <c r="O9" i="16"/>
  <c r="Q9" i="16"/>
  <c r="R9" i="16"/>
  <c r="S9" i="16"/>
  <c r="P10" i="16"/>
  <c r="N10" i="16"/>
  <c r="O10" i="16"/>
  <c r="Q10" i="16"/>
  <c r="R10" i="16"/>
  <c r="S10" i="16"/>
  <c r="P11" i="16"/>
  <c r="N11" i="16"/>
  <c r="O11" i="16"/>
  <c r="Q11" i="16"/>
  <c r="R11" i="16"/>
  <c r="S11" i="16"/>
  <c r="P12" i="16"/>
  <c r="N12" i="16"/>
  <c r="O12" i="16"/>
  <c r="Q12" i="16"/>
  <c r="R12" i="16"/>
  <c r="S12" i="16"/>
  <c r="P13" i="16"/>
  <c r="N13" i="16"/>
  <c r="O13" i="16"/>
  <c r="Q13" i="16"/>
  <c r="R13" i="16"/>
  <c r="S13" i="16"/>
  <c r="P14" i="16"/>
  <c r="N14" i="16"/>
  <c r="O14" i="16"/>
  <c r="Q14" i="16"/>
  <c r="R14" i="16"/>
  <c r="S14" i="16"/>
  <c r="P15" i="16"/>
  <c r="N15" i="16"/>
  <c r="O15" i="16"/>
  <c r="Q15" i="16"/>
  <c r="R15" i="16"/>
  <c r="S15" i="16"/>
  <c r="P16" i="16"/>
  <c r="N16" i="16"/>
  <c r="O16" i="16"/>
  <c r="Q16" i="16"/>
  <c r="R16" i="16"/>
  <c r="S16" i="16"/>
  <c r="Q18" i="16"/>
  <c r="R18" i="16"/>
  <c r="O18" i="16"/>
  <c r="I18" i="16"/>
  <c r="S18" i="16"/>
  <c r="P18" i="16"/>
  <c r="J18" i="16"/>
  <c r="J19" i="16"/>
  <c r="J22" i="16"/>
  <c r="J20" i="16"/>
  <c r="J21" i="16"/>
  <c r="P3" i="17"/>
  <c r="N3" i="17"/>
  <c r="O3" i="17"/>
  <c r="Q3" i="17"/>
  <c r="R3" i="17"/>
  <c r="S3" i="17"/>
  <c r="P4" i="17"/>
  <c r="N4" i="17"/>
  <c r="O4" i="17"/>
  <c r="Q4" i="17"/>
  <c r="R4" i="17"/>
  <c r="S4" i="17"/>
  <c r="P5" i="17"/>
  <c r="N5" i="17"/>
  <c r="O5" i="17"/>
  <c r="Q5" i="17"/>
  <c r="R5" i="17"/>
  <c r="S5" i="17"/>
  <c r="P6" i="17"/>
  <c r="N6" i="17"/>
  <c r="O6" i="17"/>
  <c r="Q6" i="17"/>
  <c r="R6" i="17"/>
  <c r="S6" i="17"/>
  <c r="P7" i="17"/>
  <c r="N7" i="17"/>
  <c r="O7" i="17"/>
  <c r="Q7" i="17"/>
  <c r="R7" i="17"/>
  <c r="S7" i="17"/>
  <c r="P8" i="17"/>
  <c r="N8" i="17"/>
  <c r="O8" i="17"/>
  <c r="Q8" i="17"/>
  <c r="R8" i="17"/>
  <c r="S8" i="17"/>
  <c r="P9" i="17"/>
  <c r="N9" i="17"/>
  <c r="O9" i="17"/>
  <c r="Q9" i="17"/>
  <c r="R9" i="17"/>
  <c r="S9" i="17"/>
  <c r="P10" i="17"/>
  <c r="N10" i="17"/>
  <c r="O10" i="17"/>
  <c r="Q10" i="17"/>
  <c r="R10" i="17"/>
  <c r="S10" i="17"/>
  <c r="P11" i="17"/>
  <c r="N11" i="17"/>
  <c r="O11" i="17"/>
  <c r="Q11" i="17"/>
  <c r="R11" i="17"/>
  <c r="S11" i="17"/>
  <c r="P12" i="17"/>
  <c r="N12" i="17"/>
  <c r="O12" i="17"/>
  <c r="Q12" i="17"/>
  <c r="R12" i="17"/>
  <c r="S12" i="17"/>
  <c r="P13" i="17"/>
  <c r="N13" i="17"/>
  <c r="O13" i="17"/>
  <c r="Q13" i="17"/>
  <c r="R13" i="17"/>
  <c r="S13" i="17"/>
  <c r="P14" i="17"/>
  <c r="N14" i="17"/>
  <c r="O14" i="17"/>
  <c r="Q14" i="17"/>
  <c r="R14" i="17"/>
  <c r="S14" i="17"/>
  <c r="P15" i="17"/>
  <c r="N15" i="17"/>
  <c r="O15" i="17"/>
  <c r="Q15" i="17"/>
  <c r="R15" i="17"/>
  <c r="S15" i="17"/>
  <c r="P16" i="17"/>
  <c r="N16" i="17"/>
  <c r="O16" i="17"/>
  <c r="Q16" i="17"/>
  <c r="R16" i="17"/>
  <c r="S16" i="17"/>
  <c r="P17" i="17"/>
  <c r="N17" i="17"/>
  <c r="O17" i="17"/>
  <c r="Q17" i="17"/>
  <c r="R17" i="17"/>
  <c r="S17" i="17"/>
  <c r="P18" i="17"/>
  <c r="N18" i="17"/>
  <c r="O18" i="17"/>
  <c r="Q18" i="17"/>
  <c r="R18" i="17"/>
  <c r="S18" i="17"/>
  <c r="Q20" i="17"/>
  <c r="R20" i="17"/>
  <c r="O20" i="17"/>
  <c r="I20" i="17"/>
  <c r="S20" i="17"/>
  <c r="P20" i="17"/>
  <c r="J20" i="17"/>
  <c r="J21" i="17"/>
  <c r="J24" i="17"/>
  <c r="J22" i="17"/>
  <c r="J23" i="17"/>
  <c r="P3" i="3"/>
  <c r="N3" i="3"/>
  <c r="O3" i="3"/>
  <c r="Q3" i="3"/>
  <c r="R3" i="3"/>
  <c r="S3" i="3"/>
  <c r="P4" i="3"/>
  <c r="N4" i="3"/>
  <c r="O4" i="3"/>
  <c r="Q4" i="3"/>
  <c r="R4" i="3"/>
  <c r="S4" i="3"/>
  <c r="P5" i="3"/>
  <c r="N5" i="3"/>
  <c r="O5" i="3"/>
  <c r="Q5" i="3"/>
  <c r="R5" i="3"/>
  <c r="S5" i="3"/>
  <c r="P6" i="3"/>
  <c r="N6" i="3"/>
  <c r="O6" i="3"/>
  <c r="Q6" i="3"/>
  <c r="R6" i="3"/>
  <c r="S6" i="3"/>
  <c r="P7" i="3"/>
  <c r="N7" i="3"/>
  <c r="O7" i="3"/>
  <c r="Q7" i="3"/>
  <c r="R7" i="3"/>
  <c r="S7" i="3"/>
  <c r="P8" i="3"/>
  <c r="N8" i="3"/>
  <c r="O8" i="3"/>
  <c r="Q8" i="3"/>
  <c r="R8" i="3"/>
  <c r="S8" i="3"/>
  <c r="P9" i="3"/>
  <c r="N9" i="3"/>
  <c r="O9" i="3"/>
  <c r="Q9" i="3"/>
  <c r="R9" i="3"/>
  <c r="S9" i="3"/>
  <c r="P10" i="3"/>
  <c r="N10" i="3"/>
  <c r="O10" i="3"/>
  <c r="Q10" i="3"/>
  <c r="R10" i="3"/>
  <c r="S10" i="3"/>
  <c r="P11" i="3"/>
  <c r="N11" i="3"/>
  <c r="O11" i="3"/>
  <c r="Q11" i="3"/>
  <c r="R11" i="3"/>
  <c r="S11" i="3"/>
  <c r="P12" i="3"/>
  <c r="N12" i="3"/>
  <c r="O12" i="3"/>
  <c r="Q12" i="3"/>
  <c r="R12" i="3"/>
  <c r="S12" i="3"/>
  <c r="P13" i="3"/>
  <c r="N13" i="3"/>
  <c r="O13" i="3"/>
  <c r="Q13" i="3"/>
  <c r="R13" i="3"/>
  <c r="S13" i="3"/>
  <c r="P14" i="3"/>
  <c r="N14" i="3"/>
  <c r="O14" i="3"/>
  <c r="Q14" i="3"/>
  <c r="R14" i="3"/>
  <c r="S14" i="3"/>
  <c r="P15" i="3"/>
  <c r="N15" i="3"/>
  <c r="O15" i="3"/>
  <c r="Q15" i="3"/>
  <c r="R15" i="3"/>
  <c r="S15" i="3"/>
  <c r="P16" i="3"/>
  <c r="N16" i="3"/>
  <c r="O16" i="3"/>
  <c r="Q16" i="3"/>
  <c r="R16" i="3"/>
  <c r="S16" i="3"/>
  <c r="P17" i="3"/>
  <c r="N17" i="3"/>
  <c r="O17" i="3"/>
  <c r="Q17" i="3"/>
  <c r="R17" i="3"/>
  <c r="S17" i="3"/>
  <c r="P18" i="3"/>
  <c r="N18" i="3"/>
  <c r="O18" i="3"/>
  <c r="Q18" i="3"/>
  <c r="R18" i="3"/>
  <c r="S18" i="3"/>
  <c r="Q20" i="3"/>
  <c r="R20" i="3"/>
  <c r="O20" i="3"/>
  <c r="I20" i="3"/>
  <c r="S20" i="3"/>
  <c r="P20" i="3"/>
  <c r="J20" i="3"/>
  <c r="J21" i="3"/>
  <c r="J24" i="3"/>
  <c r="J22" i="3"/>
  <c r="J23" i="3"/>
  <c r="P3" i="5"/>
  <c r="N3" i="5"/>
  <c r="O3" i="5"/>
  <c r="Q3" i="5"/>
  <c r="R3" i="5"/>
  <c r="S3" i="5"/>
  <c r="P4" i="5"/>
  <c r="N4" i="5"/>
  <c r="O4" i="5"/>
  <c r="Q4" i="5"/>
  <c r="R4" i="5"/>
  <c r="S4" i="5"/>
  <c r="P5" i="5"/>
  <c r="N5" i="5"/>
  <c r="O5" i="5"/>
  <c r="Q5" i="5"/>
  <c r="R5" i="5"/>
  <c r="S5" i="5"/>
  <c r="P6" i="5"/>
  <c r="N6" i="5"/>
  <c r="O6" i="5"/>
  <c r="Q6" i="5"/>
  <c r="R6" i="5"/>
  <c r="S6" i="5"/>
  <c r="P7" i="5"/>
  <c r="N7" i="5"/>
  <c r="O7" i="5"/>
  <c r="Q7" i="5"/>
  <c r="R7" i="5"/>
  <c r="S7" i="5"/>
  <c r="P8" i="5"/>
  <c r="N8" i="5"/>
  <c r="O8" i="5"/>
  <c r="Q8" i="5"/>
  <c r="R8" i="5"/>
  <c r="S8" i="5"/>
  <c r="P9" i="5"/>
  <c r="N9" i="5"/>
  <c r="O9" i="5"/>
  <c r="Q9" i="5"/>
  <c r="R9" i="5"/>
  <c r="S9" i="5"/>
  <c r="P10" i="5"/>
  <c r="N10" i="5"/>
  <c r="O10" i="5"/>
  <c r="Q10" i="5"/>
  <c r="R10" i="5"/>
  <c r="S10" i="5"/>
  <c r="P11" i="5"/>
  <c r="N11" i="5"/>
  <c r="O11" i="5"/>
  <c r="Q11" i="5"/>
  <c r="R11" i="5"/>
  <c r="S11" i="5"/>
  <c r="P12" i="5"/>
  <c r="N12" i="5"/>
  <c r="O12" i="5"/>
  <c r="Q12" i="5"/>
  <c r="R12" i="5"/>
  <c r="S12" i="5"/>
  <c r="P13" i="5"/>
  <c r="N13" i="5"/>
  <c r="O13" i="5"/>
  <c r="Q13" i="5"/>
  <c r="R13" i="5"/>
  <c r="S13" i="5"/>
  <c r="P14" i="5"/>
  <c r="N14" i="5"/>
  <c r="O14" i="5"/>
  <c r="Q14" i="5"/>
  <c r="R14" i="5"/>
  <c r="S14" i="5"/>
  <c r="P15" i="5"/>
  <c r="N15" i="5"/>
  <c r="O15" i="5"/>
  <c r="Q15" i="5"/>
  <c r="R15" i="5"/>
  <c r="S15" i="5"/>
  <c r="P16" i="5"/>
  <c r="N16" i="5"/>
  <c r="O16" i="5"/>
  <c r="Q16" i="5"/>
  <c r="R16" i="5"/>
  <c r="S16" i="5"/>
  <c r="P17" i="5"/>
  <c r="N17" i="5"/>
  <c r="O17" i="5"/>
  <c r="Q17" i="5"/>
  <c r="R17" i="5"/>
  <c r="S17" i="5"/>
  <c r="P18" i="5"/>
  <c r="N18" i="5"/>
  <c r="O18" i="5"/>
  <c r="Q18" i="5"/>
  <c r="R18" i="5"/>
  <c r="S18" i="5"/>
  <c r="P19" i="5"/>
  <c r="N19" i="5"/>
  <c r="O19" i="5"/>
  <c r="Q19" i="5"/>
  <c r="R19" i="5"/>
  <c r="S19" i="5"/>
  <c r="P20" i="5"/>
  <c r="N20" i="5"/>
  <c r="O20" i="5"/>
  <c r="Q20" i="5"/>
  <c r="R20" i="5"/>
  <c r="S20" i="5"/>
  <c r="P21" i="5"/>
  <c r="N21" i="5"/>
  <c r="O21" i="5"/>
  <c r="Q21" i="5"/>
  <c r="R21" i="5"/>
  <c r="S21" i="5"/>
  <c r="P22" i="5"/>
  <c r="N22" i="5"/>
  <c r="O22" i="5"/>
  <c r="Q22" i="5"/>
  <c r="R22" i="5"/>
  <c r="S22" i="5"/>
  <c r="P23" i="5"/>
  <c r="N23" i="5"/>
  <c r="O23" i="5"/>
  <c r="Q23" i="5"/>
  <c r="R23" i="5"/>
  <c r="S23" i="5"/>
  <c r="P24" i="5"/>
  <c r="N24" i="5"/>
  <c r="O24" i="5"/>
  <c r="Q24" i="5"/>
  <c r="R24" i="5"/>
  <c r="S24" i="5"/>
  <c r="P25" i="5"/>
  <c r="N25" i="5"/>
  <c r="O25" i="5"/>
  <c r="Q25" i="5"/>
  <c r="R25" i="5"/>
  <c r="S25" i="5"/>
  <c r="P26" i="5"/>
  <c r="N26" i="5"/>
  <c r="O26" i="5"/>
  <c r="Q26" i="5"/>
  <c r="R26" i="5"/>
  <c r="S26" i="5"/>
  <c r="Q28" i="5"/>
  <c r="R28" i="5"/>
  <c r="O28" i="5"/>
  <c r="I28" i="5"/>
  <c r="S28" i="5"/>
  <c r="P28" i="5"/>
  <c r="J28" i="5"/>
  <c r="J29" i="5"/>
  <c r="J32" i="5"/>
  <c r="J30" i="5"/>
  <c r="J31" i="5"/>
  <c r="P3" i="6"/>
  <c r="N3" i="6"/>
  <c r="O3" i="6"/>
  <c r="Q3" i="6"/>
  <c r="R3" i="6"/>
  <c r="S3" i="6"/>
  <c r="P4" i="6"/>
  <c r="N4" i="6"/>
  <c r="O4" i="6"/>
  <c r="Q4" i="6"/>
  <c r="R4" i="6"/>
  <c r="S4" i="6"/>
  <c r="P5" i="6"/>
  <c r="N5" i="6"/>
  <c r="O5" i="6"/>
  <c r="Q5" i="6"/>
  <c r="R5" i="6"/>
  <c r="S5" i="6"/>
  <c r="P6" i="6"/>
  <c r="N6" i="6"/>
  <c r="O6" i="6"/>
  <c r="Q6" i="6"/>
  <c r="R6" i="6"/>
  <c r="S6" i="6"/>
  <c r="P7" i="6"/>
  <c r="N7" i="6"/>
  <c r="O7" i="6"/>
  <c r="Q7" i="6"/>
  <c r="R7" i="6"/>
  <c r="S7" i="6"/>
  <c r="P8" i="6"/>
  <c r="N8" i="6"/>
  <c r="O8" i="6"/>
  <c r="Q8" i="6"/>
  <c r="R8" i="6"/>
  <c r="S8" i="6"/>
  <c r="P9" i="6"/>
  <c r="N9" i="6"/>
  <c r="O9" i="6"/>
  <c r="Q9" i="6"/>
  <c r="R9" i="6"/>
  <c r="S9" i="6"/>
  <c r="P10" i="6"/>
  <c r="N10" i="6"/>
  <c r="O10" i="6"/>
  <c r="Q10" i="6"/>
  <c r="R10" i="6"/>
  <c r="S10" i="6"/>
  <c r="P11" i="6"/>
  <c r="N11" i="6"/>
  <c r="O11" i="6"/>
  <c r="Q11" i="6"/>
  <c r="R11" i="6"/>
  <c r="S11" i="6"/>
  <c r="P12" i="6"/>
  <c r="N12" i="6"/>
  <c r="O12" i="6"/>
  <c r="Q12" i="6"/>
  <c r="R12" i="6"/>
  <c r="S12" i="6"/>
  <c r="P13" i="6"/>
  <c r="N13" i="6"/>
  <c r="O13" i="6"/>
  <c r="Q13" i="6"/>
  <c r="R13" i="6"/>
  <c r="S13" i="6"/>
  <c r="P14" i="6"/>
  <c r="N14" i="6"/>
  <c r="O14" i="6"/>
  <c r="Q14" i="6"/>
  <c r="R14" i="6"/>
  <c r="S14" i="6"/>
  <c r="P15" i="6"/>
  <c r="N15" i="6"/>
  <c r="O15" i="6"/>
  <c r="Q15" i="6"/>
  <c r="R15" i="6"/>
  <c r="S15" i="6"/>
  <c r="P16" i="6"/>
  <c r="N16" i="6"/>
  <c r="O16" i="6"/>
  <c r="Q16" i="6"/>
  <c r="R16" i="6"/>
  <c r="S16" i="6"/>
  <c r="P17" i="6"/>
  <c r="N17" i="6"/>
  <c r="O17" i="6"/>
  <c r="Q17" i="6"/>
  <c r="R17" i="6"/>
  <c r="S17" i="6"/>
  <c r="P18" i="6"/>
  <c r="N18" i="6"/>
  <c r="O18" i="6"/>
  <c r="Q18" i="6"/>
  <c r="R18" i="6"/>
  <c r="S18" i="6"/>
  <c r="Q20" i="6"/>
  <c r="R20" i="6"/>
  <c r="O20" i="6"/>
  <c r="I20" i="6"/>
  <c r="S20" i="6"/>
  <c r="P20" i="6"/>
  <c r="J20" i="6"/>
  <c r="J21" i="6"/>
  <c r="J24" i="6"/>
  <c r="J22" i="6"/>
  <c r="J23" i="6"/>
  <c r="P15" i="7"/>
  <c r="N15" i="7"/>
  <c r="O15" i="7"/>
  <c r="Q15" i="7"/>
  <c r="R15" i="7"/>
  <c r="S15" i="7"/>
  <c r="P16" i="7"/>
  <c r="N16" i="7"/>
  <c r="O16" i="7"/>
  <c r="Q16" i="7"/>
  <c r="R16" i="7"/>
  <c r="S16" i="7"/>
  <c r="P17" i="7"/>
  <c r="N17" i="7"/>
  <c r="O17" i="7"/>
  <c r="Q17" i="7"/>
  <c r="R17" i="7"/>
  <c r="S17" i="7"/>
  <c r="P18" i="7"/>
  <c r="N18" i="7"/>
  <c r="O18" i="7"/>
  <c r="Q18" i="7"/>
  <c r="R18" i="7"/>
  <c r="S18" i="7"/>
  <c r="P19" i="7"/>
  <c r="N19" i="7"/>
  <c r="O19" i="7"/>
  <c r="Q19" i="7"/>
  <c r="R19" i="7"/>
  <c r="S19" i="7"/>
  <c r="P20" i="7"/>
  <c r="N20" i="7"/>
  <c r="O20" i="7"/>
  <c r="Q20" i="7"/>
  <c r="R20" i="7"/>
  <c r="S20" i="7"/>
  <c r="P21" i="7"/>
  <c r="N21" i="7"/>
  <c r="O21" i="7"/>
  <c r="Q21" i="7"/>
  <c r="R21" i="7"/>
  <c r="S21" i="7"/>
  <c r="P22" i="7"/>
  <c r="N22" i="7"/>
  <c r="O22" i="7"/>
  <c r="Q22" i="7"/>
  <c r="R22" i="7"/>
  <c r="S22" i="7"/>
  <c r="P23" i="7"/>
  <c r="N23" i="7"/>
  <c r="O23" i="7"/>
  <c r="Q23" i="7"/>
  <c r="R23" i="7"/>
  <c r="S23" i="7"/>
  <c r="P24" i="7"/>
  <c r="N24" i="7"/>
  <c r="O24" i="7"/>
  <c r="Q24" i="7"/>
  <c r="R24" i="7"/>
  <c r="S24" i="7"/>
  <c r="Q26" i="7"/>
  <c r="R26" i="7"/>
  <c r="O26" i="7"/>
  <c r="I26" i="7"/>
  <c r="S26" i="7"/>
  <c r="P26" i="7"/>
  <c r="J26" i="7"/>
  <c r="J27" i="7"/>
  <c r="J30" i="7"/>
  <c r="J28" i="7"/>
  <c r="J29" i="7"/>
  <c r="P3" i="9"/>
  <c r="N3" i="9"/>
  <c r="O3" i="9"/>
  <c r="Q3" i="9"/>
  <c r="R3" i="9"/>
  <c r="S3" i="9"/>
  <c r="P4" i="9"/>
  <c r="N4" i="9"/>
  <c r="O4" i="9"/>
  <c r="Q4" i="9"/>
  <c r="R4" i="9"/>
  <c r="S4" i="9"/>
  <c r="P5" i="9"/>
  <c r="N5" i="9"/>
  <c r="O5" i="9"/>
  <c r="Q5" i="9"/>
  <c r="R5" i="9"/>
  <c r="S5" i="9"/>
  <c r="P6" i="9"/>
  <c r="N6" i="9"/>
  <c r="O6" i="9"/>
  <c r="Q6" i="9"/>
  <c r="R6" i="9"/>
  <c r="S6" i="9"/>
  <c r="P7" i="9"/>
  <c r="N7" i="9"/>
  <c r="O7" i="9"/>
  <c r="Q7" i="9"/>
  <c r="R7" i="9"/>
  <c r="S7" i="9"/>
  <c r="P8" i="9"/>
  <c r="N8" i="9"/>
  <c r="O8" i="9"/>
  <c r="Q8" i="9"/>
  <c r="R8" i="9"/>
  <c r="S8" i="9"/>
  <c r="P9" i="9"/>
  <c r="N9" i="9"/>
  <c r="O9" i="9"/>
  <c r="Q9" i="9"/>
  <c r="R9" i="9"/>
  <c r="S9" i="9"/>
  <c r="P10" i="9"/>
  <c r="N10" i="9"/>
  <c r="O10" i="9"/>
  <c r="Q10" i="9"/>
  <c r="R10" i="9"/>
  <c r="S10" i="9"/>
  <c r="P11" i="9"/>
  <c r="N11" i="9"/>
  <c r="O11" i="9"/>
  <c r="Q11" i="9"/>
  <c r="R11" i="9"/>
  <c r="S11" i="9"/>
  <c r="P12" i="9"/>
  <c r="N12" i="9"/>
  <c r="O12" i="9"/>
  <c r="Q12" i="9"/>
  <c r="R12" i="9"/>
  <c r="S12" i="9"/>
  <c r="P13" i="9"/>
  <c r="N13" i="9"/>
  <c r="O13" i="9"/>
  <c r="Q13" i="9"/>
  <c r="R13" i="9"/>
  <c r="S13" i="9"/>
  <c r="P14" i="9"/>
  <c r="N14" i="9"/>
  <c r="O14" i="9"/>
  <c r="Q14" i="9"/>
  <c r="R14" i="9"/>
  <c r="S14" i="9"/>
  <c r="P15" i="9"/>
  <c r="N15" i="9"/>
  <c r="O15" i="9"/>
  <c r="Q15" i="9"/>
  <c r="R15" i="9"/>
  <c r="S15" i="9"/>
  <c r="P16" i="9"/>
  <c r="N16" i="9"/>
  <c r="O16" i="9"/>
  <c r="Q16" i="9"/>
  <c r="R16" i="9"/>
  <c r="S16" i="9"/>
  <c r="P17" i="9"/>
  <c r="N17" i="9"/>
  <c r="O17" i="9"/>
  <c r="Q17" i="9"/>
  <c r="R17" i="9"/>
  <c r="S17" i="9"/>
  <c r="P18" i="9"/>
  <c r="N18" i="9"/>
  <c r="O18" i="9"/>
  <c r="Q18" i="9"/>
  <c r="R18" i="9"/>
  <c r="S18" i="9"/>
  <c r="P19" i="9"/>
  <c r="N19" i="9"/>
  <c r="O19" i="9"/>
  <c r="Q19" i="9"/>
  <c r="R19" i="9"/>
  <c r="S19" i="9"/>
  <c r="P20" i="9"/>
  <c r="N20" i="9"/>
  <c r="O20" i="9"/>
  <c r="Q20" i="9"/>
  <c r="R20" i="9"/>
  <c r="S20" i="9"/>
  <c r="P21" i="9"/>
  <c r="N21" i="9"/>
  <c r="O21" i="9"/>
  <c r="Q21" i="9"/>
  <c r="R21" i="9"/>
  <c r="S21" i="9"/>
  <c r="P22" i="9"/>
  <c r="N22" i="9"/>
  <c r="O22" i="9"/>
  <c r="Q22" i="9"/>
  <c r="R22" i="9"/>
  <c r="S22" i="9"/>
  <c r="P23" i="9"/>
  <c r="N23" i="9"/>
  <c r="O23" i="9"/>
  <c r="Q23" i="9"/>
  <c r="R23" i="9"/>
  <c r="S23" i="9"/>
  <c r="P24" i="9"/>
  <c r="N24" i="9"/>
  <c r="O24" i="9"/>
  <c r="Q24" i="9"/>
  <c r="R24" i="9"/>
  <c r="S24" i="9"/>
  <c r="P25" i="9"/>
  <c r="N25" i="9"/>
  <c r="O25" i="9"/>
  <c r="Q25" i="9"/>
  <c r="R25" i="9"/>
  <c r="S25" i="9"/>
  <c r="P26" i="9"/>
  <c r="N26" i="9"/>
  <c r="O26" i="9"/>
  <c r="Q26" i="9"/>
  <c r="R26" i="9"/>
  <c r="S26" i="9"/>
  <c r="P27" i="9"/>
  <c r="N27" i="9"/>
  <c r="O27" i="9"/>
  <c r="Q27" i="9"/>
  <c r="R27" i="9"/>
  <c r="S27" i="9"/>
  <c r="P28" i="9"/>
  <c r="N28" i="9"/>
  <c r="O28" i="9"/>
  <c r="Q28" i="9"/>
  <c r="R28" i="9"/>
  <c r="S28" i="9"/>
  <c r="P29" i="9"/>
  <c r="N29" i="9"/>
  <c r="O29" i="9"/>
  <c r="Q29" i="9"/>
  <c r="R29" i="9"/>
  <c r="S29" i="9"/>
  <c r="P30" i="9"/>
  <c r="N30" i="9"/>
  <c r="O30" i="9"/>
  <c r="Q30" i="9"/>
  <c r="R30" i="9"/>
  <c r="S30" i="9"/>
  <c r="P31" i="9"/>
  <c r="N31" i="9"/>
  <c r="O31" i="9"/>
  <c r="Q31" i="9"/>
  <c r="R31" i="9"/>
  <c r="S31" i="9"/>
  <c r="P32" i="9"/>
  <c r="N32" i="9"/>
  <c r="O32" i="9"/>
  <c r="Q32" i="9"/>
  <c r="R32" i="9"/>
  <c r="S32" i="9"/>
  <c r="Q34" i="9"/>
  <c r="R34" i="9"/>
  <c r="O34" i="9"/>
  <c r="I34" i="9"/>
  <c r="S34" i="9"/>
  <c r="P34" i="9"/>
  <c r="J34" i="9"/>
  <c r="J35" i="9"/>
  <c r="J38" i="9"/>
  <c r="J36" i="9"/>
  <c r="J37" i="9"/>
  <c r="P3" i="10"/>
  <c r="N3" i="10"/>
  <c r="O3" i="10"/>
  <c r="Q3" i="10"/>
  <c r="R3" i="10"/>
  <c r="S3" i="10"/>
  <c r="P4" i="10"/>
  <c r="N4" i="10"/>
  <c r="O4" i="10"/>
  <c r="Q4" i="10"/>
  <c r="R4" i="10"/>
  <c r="S4" i="10"/>
  <c r="P5" i="10"/>
  <c r="N5" i="10"/>
  <c r="O5" i="10"/>
  <c r="Q5" i="10"/>
  <c r="R5" i="10"/>
  <c r="S5" i="10"/>
  <c r="P6" i="10"/>
  <c r="N6" i="10"/>
  <c r="O6" i="10"/>
  <c r="Q6" i="10"/>
  <c r="R6" i="10"/>
  <c r="S6" i="10"/>
  <c r="P7" i="10"/>
  <c r="N7" i="10"/>
  <c r="O7" i="10"/>
  <c r="Q7" i="10"/>
  <c r="R7" i="10"/>
  <c r="S7" i="10"/>
  <c r="P8" i="10"/>
  <c r="N8" i="10"/>
  <c r="O8" i="10"/>
  <c r="Q8" i="10"/>
  <c r="R8" i="10"/>
  <c r="S8" i="10"/>
  <c r="P9" i="10"/>
  <c r="N9" i="10"/>
  <c r="O9" i="10"/>
  <c r="Q9" i="10"/>
  <c r="R9" i="10"/>
  <c r="S9" i="10"/>
  <c r="P10" i="10"/>
  <c r="N10" i="10"/>
  <c r="O10" i="10"/>
  <c r="Q10" i="10"/>
  <c r="R10" i="10"/>
  <c r="S10" i="10"/>
  <c r="P11" i="10"/>
  <c r="N11" i="10"/>
  <c r="O11" i="10"/>
  <c r="Q11" i="10"/>
  <c r="R11" i="10"/>
  <c r="S11" i="10"/>
  <c r="P12" i="10"/>
  <c r="N12" i="10"/>
  <c r="O12" i="10"/>
  <c r="Q12" i="10"/>
  <c r="R12" i="10"/>
  <c r="S12" i="10"/>
  <c r="P13" i="10"/>
  <c r="N13" i="10"/>
  <c r="O13" i="10"/>
  <c r="Q13" i="10"/>
  <c r="R13" i="10"/>
  <c r="S13" i="10"/>
  <c r="P14" i="10"/>
  <c r="N14" i="10"/>
  <c r="O14" i="10"/>
  <c r="Q14" i="10"/>
  <c r="R14" i="10"/>
  <c r="S14" i="10"/>
  <c r="P15" i="10"/>
  <c r="N15" i="10"/>
  <c r="O15" i="10"/>
  <c r="Q15" i="10"/>
  <c r="R15" i="10"/>
  <c r="S15" i="10"/>
  <c r="P16" i="10"/>
  <c r="N16" i="10"/>
  <c r="O16" i="10"/>
  <c r="Q16" i="10"/>
  <c r="R16" i="10"/>
  <c r="S16" i="10"/>
  <c r="P17" i="10"/>
  <c r="N17" i="10"/>
  <c r="O17" i="10"/>
  <c r="Q17" i="10"/>
  <c r="R17" i="10"/>
  <c r="S17" i="10"/>
  <c r="P18" i="10"/>
  <c r="N18" i="10"/>
  <c r="O18" i="10"/>
  <c r="Q18" i="10"/>
  <c r="R18" i="10"/>
  <c r="S18" i="10"/>
  <c r="Q20" i="10"/>
  <c r="R20" i="10"/>
  <c r="O20" i="10"/>
  <c r="I20" i="10"/>
  <c r="S20" i="10"/>
  <c r="P20" i="10"/>
  <c r="J20" i="10"/>
  <c r="J21" i="10"/>
  <c r="J24" i="10"/>
  <c r="J22" i="10"/>
  <c r="J23" i="10"/>
  <c r="P3" i="11"/>
  <c r="N3" i="11"/>
  <c r="O3" i="11"/>
  <c r="Q3" i="11"/>
  <c r="R3" i="11"/>
  <c r="S3" i="11"/>
  <c r="P4" i="11"/>
  <c r="N4" i="11"/>
  <c r="O4" i="11"/>
  <c r="Q4" i="11"/>
  <c r="R4" i="11"/>
  <c r="S4" i="11"/>
  <c r="P5" i="11"/>
  <c r="N5" i="11"/>
  <c r="O5" i="11"/>
  <c r="Q5" i="11"/>
  <c r="R5" i="11"/>
  <c r="S5" i="11"/>
  <c r="P6" i="11"/>
  <c r="N6" i="11"/>
  <c r="O6" i="11"/>
  <c r="Q6" i="11"/>
  <c r="R6" i="11"/>
  <c r="S6" i="11"/>
  <c r="P7" i="11"/>
  <c r="N7" i="11"/>
  <c r="O7" i="11"/>
  <c r="Q7" i="11"/>
  <c r="R7" i="11"/>
  <c r="S7" i="11"/>
  <c r="P8" i="11"/>
  <c r="N8" i="11"/>
  <c r="O8" i="11"/>
  <c r="Q8" i="11"/>
  <c r="R8" i="11"/>
  <c r="S8" i="11"/>
  <c r="P9" i="11"/>
  <c r="N9" i="11"/>
  <c r="O9" i="11"/>
  <c r="Q9" i="11"/>
  <c r="R9" i="11"/>
  <c r="S9" i="11"/>
  <c r="P10" i="11"/>
  <c r="N10" i="11"/>
  <c r="O10" i="11"/>
  <c r="Q10" i="11"/>
  <c r="R10" i="11"/>
  <c r="S10" i="11"/>
  <c r="P11" i="11"/>
  <c r="N11" i="11"/>
  <c r="O11" i="11"/>
  <c r="Q11" i="11"/>
  <c r="R11" i="11"/>
  <c r="S11" i="11"/>
  <c r="P12" i="11"/>
  <c r="N12" i="11"/>
  <c r="O12" i="11"/>
  <c r="Q12" i="11"/>
  <c r="R12" i="11"/>
  <c r="S12" i="11"/>
  <c r="P13" i="11"/>
  <c r="N13" i="11"/>
  <c r="O13" i="11"/>
  <c r="Q13" i="11"/>
  <c r="R13" i="11"/>
  <c r="S13" i="11"/>
  <c r="P14" i="11"/>
  <c r="N14" i="11"/>
  <c r="O14" i="11"/>
  <c r="Q14" i="11"/>
  <c r="R14" i="11"/>
  <c r="S14" i="11"/>
  <c r="P15" i="11"/>
  <c r="N15" i="11"/>
  <c r="O15" i="11"/>
  <c r="Q15" i="11"/>
  <c r="R15" i="11"/>
  <c r="S15" i="11"/>
  <c r="P16" i="11"/>
  <c r="N16" i="11"/>
  <c r="O16" i="11"/>
  <c r="Q16" i="11"/>
  <c r="R16" i="11"/>
  <c r="S16" i="11"/>
  <c r="P17" i="11"/>
  <c r="N17" i="11"/>
  <c r="O17" i="11"/>
  <c r="Q17" i="11"/>
  <c r="R17" i="11"/>
  <c r="S17" i="11"/>
  <c r="P18" i="11"/>
  <c r="N18" i="11"/>
  <c r="O18" i="11"/>
  <c r="Q18" i="11"/>
  <c r="R18" i="11"/>
  <c r="S18" i="11"/>
  <c r="P19" i="11"/>
  <c r="N19" i="11"/>
  <c r="O19" i="11"/>
  <c r="Q19" i="11"/>
  <c r="R19" i="11"/>
  <c r="S19" i="11"/>
  <c r="P20" i="11"/>
  <c r="N20" i="11"/>
  <c r="O20" i="11"/>
  <c r="Q20" i="11"/>
  <c r="R20" i="11"/>
  <c r="S20" i="11"/>
  <c r="P21" i="11"/>
  <c r="N21" i="11"/>
  <c r="O21" i="11"/>
  <c r="Q21" i="11"/>
  <c r="R21" i="11"/>
  <c r="S21" i="11"/>
  <c r="P22" i="11"/>
  <c r="N22" i="11"/>
  <c r="O22" i="11"/>
  <c r="Q22" i="11"/>
  <c r="R22" i="11"/>
  <c r="S22" i="11"/>
  <c r="P23" i="11"/>
  <c r="N23" i="11"/>
  <c r="O23" i="11"/>
  <c r="Q23" i="11"/>
  <c r="R23" i="11"/>
  <c r="S23" i="11"/>
  <c r="P24" i="11"/>
  <c r="N24" i="11"/>
  <c r="O24" i="11"/>
  <c r="Q24" i="11"/>
  <c r="R24" i="11"/>
  <c r="S24" i="11"/>
  <c r="P25" i="11"/>
  <c r="N25" i="11"/>
  <c r="O25" i="11"/>
  <c r="Q25" i="11"/>
  <c r="R25" i="11"/>
  <c r="S25" i="11"/>
  <c r="P26" i="11"/>
  <c r="N26" i="11"/>
  <c r="O26" i="11"/>
  <c r="Q26" i="11"/>
  <c r="R26" i="11"/>
  <c r="S26" i="11"/>
  <c r="P27" i="11"/>
  <c r="N27" i="11"/>
  <c r="O27" i="11"/>
  <c r="Q27" i="11"/>
  <c r="R27" i="11"/>
  <c r="S27" i="11"/>
  <c r="P28" i="11"/>
  <c r="N28" i="11"/>
  <c r="O28" i="11"/>
  <c r="Q28" i="11"/>
  <c r="R28" i="11"/>
  <c r="S28" i="11"/>
  <c r="P29" i="11"/>
  <c r="N29" i="11"/>
  <c r="O29" i="11"/>
  <c r="Q29" i="11"/>
  <c r="R29" i="11"/>
  <c r="S29" i="11"/>
  <c r="P30" i="11"/>
  <c r="N30" i="11"/>
  <c r="O30" i="11"/>
  <c r="Q30" i="11"/>
  <c r="R30" i="11"/>
  <c r="S30" i="11"/>
  <c r="P31" i="11"/>
  <c r="N31" i="11"/>
  <c r="O31" i="11"/>
  <c r="Q31" i="11"/>
  <c r="R31" i="11"/>
  <c r="S31" i="11"/>
  <c r="P32" i="11"/>
  <c r="N32" i="11"/>
  <c r="O32" i="11"/>
  <c r="Q32" i="11"/>
  <c r="R32" i="11"/>
  <c r="S32" i="11"/>
  <c r="Q34" i="11"/>
  <c r="R34" i="11"/>
  <c r="O34" i="11"/>
  <c r="I34" i="11"/>
  <c r="S34" i="11"/>
  <c r="P34" i="11"/>
  <c r="J34" i="11"/>
  <c r="J35" i="11"/>
  <c r="J38" i="11"/>
  <c r="J36" i="11"/>
  <c r="J37" i="11"/>
  <c r="P3" i="12"/>
  <c r="N3" i="12"/>
  <c r="O3" i="12"/>
  <c r="Q3" i="12"/>
  <c r="R3" i="12"/>
  <c r="S3" i="12"/>
  <c r="P4" i="12"/>
  <c r="N4" i="12"/>
  <c r="O4" i="12"/>
  <c r="Q4" i="12"/>
  <c r="R4" i="12"/>
  <c r="S4" i="12"/>
  <c r="P5" i="12"/>
  <c r="N5" i="12"/>
  <c r="O5" i="12"/>
  <c r="Q5" i="12"/>
  <c r="R5" i="12"/>
  <c r="S5" i="12"/>
  <c r="P6" i="12"/>
  <c r="N6" i="12"/>
  <c r="O6" i="12"/>
  <c r="Q6" i="12"/>
  <c r="R6" i="12"/>
  <c r="S6" i="12"/>
  <c r="P7" i="12"/>
  <c r="N7" i="12"/>
  <c r="O7" i="12"/>
  <c r="Q7" i="12"/>
  <c r="R7" i="12"/>
  <c r="S7" i="12"/>
  <c r="P8" i="12"/>
  <c r="N8" i="12"/>
  <c r="O8" i="12"/>
  <c r="Q8" i="12"/>
  <c r="R8" i="12"/>
  <c r="S8" i="12"/>
  <c r="P9" i="12"/>
  <c r="N9" i="12"/>
  <c r="O9" i="12"/>
  <c r="Q9" i="12"/>
  <c r="R9" i="12"/>
  <c r="S9" i="12"/>
  <c r="P10" i="12"/>
  <c r="N10" i="12"/>
  <c r="O10" i="12"/>
  <c r="Q10" i="12"/>
  <c r="R10" i="12"/>
  <c r="S10" i="12"/>
  <c r="P11" i="12"/>
  <c r="N11" i="12"/>
  <c r="O11" i="12"/>
  <c r="Q11" i="12"/>
  <c r="R11" i="12"/>
  <c r="S11" i="12"/>
  <c r="P12" i="12"/>
  <c r="N12" i="12"/>
  <c r="O12" i="12"/>
  <c r="Q12" i="12"/>
  <c r="R12" i="12"/>
  <c r="S12" i="12"/>
  <c r="P13" i="12"/>
  <c r="N13" i="12"/>
  <c r="O13" i="12"/>
  <c r="Q13" i="12"/>
  <c r="R13" i="12"/>
  <c r="S13" i="12"/>
  <c r="P14" i="12"/>
  <c r="N14" i="12"/>
  <c r="O14" i="12"/>
  <c r="Q14" i="12"/>
  <c r="R14" i="12"/>
  <c r="S14" i="12"/>
  <c r="P15" i="12"/>
  <c r="N15" i="12"/>
  <c r="O15" i="12"/>
  <c r="Q15" i="12"/>
  <c r="R15" i="12"/>
  <c r="S15" i="12"/>
  <c r="P16" i="12"/>
  <c r="N16" i="12"/>
  <c r="O16" i="12"/>
  <c r="Q16" i="12"/>
  <c r="R16" i="12"/>
  <c r="S16" i="12"/>
  <c r="P17" i="12"/>
  <c r="N17" i="12"/>
  <c r="O17" i="12"/>
  <c r="Q17" i="12"/>
  <c r="R17" i="12"/>
  <c r="S17" i="12"/>
  <c r="P18" i="12"/>
  <c r="N18" i="12"/>
  <c r="O18" i="12"/>
  <c r="Q18" i="12"/>
  <c r="R18" i="12"/>
  <c r="S18" i="12"/>
  <c r="P19" i="12"/>
  <c r="N19" i="12"/>
  <c r="O19" i="12"/>
  <c r="Q19" i="12"/>
  <c r="R19" i="12"/>
  <c r="S19" i="12"/>
  <c r="P20" i="12"/>
  <c r="N20" i="12"/>
  <c r="O20" i="12"/>
  <c r="Q20" i="12"/>
  <c r="R20" i="12"/>
  <c r="S20" i="12"/>
  <c r="Q22" i="12"/>
  <c r="R22" i="12"/>
  <c r="O22" i="12"/>
  <c r="I22" i="12"/>
  <c r="S22" i="12"/>
  <c r="P22" i="12"/>
  <c r="J22" i="12"/>
  <c r="J23" i="12"/>
  <c r="J26" i="12"/>
  <c r="J24" i="12"/>
  <c r="J25" i="12"/>
  <c r="P3" i="14"/>
  <c r="N3" i="14"/>
  <c r="O3" i="14"/>
  <c r="Q3" i="14"/>
  <c r="R3" i="14"/>
  <c r="S3" i="14"/>
  <c r="P4" i="14"/>
  <c r="N4" i="14"/>
  <c r="O4" i="14"/>
  <c r="Q4" i="14"/>
  <c r="R4" i="14"/>
  <c r="S4" i="14"/>
  <c r="P5" i="14"/>
  <c r="N5" i="14"/>
  <c r="O5" i="14"/>
  <c r="Q5" i="14"/>
  <c r="R5" i="14"/>
  <c r="S5" i="14"/>
  <c r="P6" i="14"/>
  <c r="N6" i="14"/>
  <c r="O6" i="14"/>
  <c r="Q6" i="14"/>
  <c r="R6" i="14"/>
  <c r="S6" i="14"/>
  <c r="P7" i="14"/>
  <c r="N7" i="14"/>
  <c r="O7" i="14"/>
  <c r="Q7" i="14"/>
  <c r="R7" i="14"/>
  <c r="S7" i="14"/>
  <c r="P8" i="14"/>
  <c r="N8" i="14"/>
  <c r="O8" i="14"/>
  <c r="Q8" i="14"/>
  <c r="R8" i="14"/>
  <c r="S8" i="14"/>
  <c r="P9" i="14"/>
  <c r="N9" i="14"/>
  <c r="O9" i="14"/>
  <c r="Q9" i="14"/>
  <c r="R9" i="14"/>
  <c r="S9" i="14"/>
  <c r="P10" i="14"/>
  <c r="N10" i="14"/>
  <c r="O10" i="14"/>
  <c r="Q10" i="14"/>
  <c r="R10" i="14"/>
  <c r="S10" i="14"/>
  <c r="P11" i="14"/>
  <c r="N11" i="14"/>
  <c r="O11" i="14"/>
  <c r="Q11" i="14"/>
  <c r="R11" i="14"/>
  <c r="S11" i="14"/>
  <c r="P12" i="14"/>
  <c r="N12" i="14"/>
  <c r="O12" i="14"/>
  <c r="Q12" i="14"/>
  <c r="R12" i="14"/>
  <c r="S12" i="14"/>
  <c r="P13" i="14"/>
  <c r="N13" i="14"/>
  <c r="O13" i="14"/>
  <c r="Q13" i="14"/>
  <c r="R13" i="14"/>
  <c r="S13" i="14"/>
  <c r="P14" i="14"/>
  <c r="N14" i="14"/>
  <c r="O14" i="14"/>
  <c r="Q14" i="14"/>
  <c r="R14" i="14"/>
  <c r="S14" i="14"/>
  <c r="P15" i="14"/>
  <c r="N15" i="14"/>
  <c r="O15" i="14"/>
  <c r="Q15" i="14"/>
  <c r="R15" i="14"/>
  <c r="S15" i="14"/>
  <c r="P16" i="14"/>
  <c r="N16" i="14"/>
  <c r="O16" i="14"/>
  <c r="Q16" i="14"/>
  <c r="R16" i="14"/>
  <c r="S16" i="14"/>
  <c r="P17" i="14"/>
  <c r="N17" i="14"/>
  <c r="O17" i="14"/>
  <c r="Q17" i="14"/>
  <c r="R17" i="14"/>
  <c r="S17" i="14"/>
  <c r="P18" i="14"/>
  <c r="N18" i="14"/>
  <c r="O18" i="14"/>
  <c r="Q18" i="14"/>
  <c r="R18" i="14"/>
  <c r="S18" i="14"/>
  <c r="Q20" i="14"/>
  <c r="R20" i="14"/>
  <c r="O20" i="14"/>
  <c r="I20" i="14"/>
  <c r="S20" i="14"/>
  <c r="P20" i="14"/>
  <c r="J20" i="14"/>
  <c r="J21" i="14"/>
  <c r="J24" i="14"/>
  <c r="J22" i="14"/>
  <c r="J23" i="14"/>
  <c r="P3" i="15"/>
  <c r="N3" i="15"/>
  <c r="O3" i="15"/>
  <c r="Q3" i="15"/>
  <c r="R3" i="15"/>
  <c r="S3" i="15"/>
  <c r="P4" i="15"/>
  <c r="N4" i="15"/>
  <c r="O4" i="15"/>
  <c r="Q4" i="15"/>
  <c r="R4" i="15"/>
  <c r="S4" i="15"/>
  <c r="P5" i="15"/>
  <c r="N5" i="15"/>
  <c r="O5" i="15"/>
  <c r="Q5" i="15"/>
  <c r="R5" i="15"/>
  <c r="S5" i="15"/>
  <c r="P6" i="15"/>
  <c r="N6" i="15"/>
  <c r="O6" i="15"/>
  <c r="Q6" i="15"/>
  <c r="R6" i="15"/>
  <c r="S6" i="15"/>
  <c r="P7" i="15"/>
  <c r="N7" i="15"/>
  <c r="O7" i="15"/>
  <c r="Q7" i="15"/>
  <c r="R7" i="15"/>
  <c r="S7" i="15"/>
  <c r="P8" i="15"/>
  <c r="N8" i="15"/>
  <c r="O8" i="15"/>
  <c r="Q8" i="15"/>
  <c r="R8" i="15"/>
  <c r="S8" i="15"/>
  <c r="P9" i="15"/>
  <c r="N9" i="15"/>
  <c r="O9" i="15"/>
  <c r="Q9" i="15"/>
  <c r="R9" i="15"/>
  <c r="S9" i="15"/>
  <c r="P10" i="15"/>
  <c r="N10" i="15"/>
  <c r="O10" i="15"/>
  <c r="Q10" i="15"/>
  <c r="R10" i="15"/>
  <c r="S10" i="15"/>
  <c r="P11" i="15"/>
  <c r="N11" i="15"/>
  <c r="O11" i="15"/>
  <c r="Q11" i="15"/>
  <c r="R11" i="15"/>
  <c r="S11" i="15"/>
  <c r="P12" i="15"/>
  <c r="N12" i="15"/>
  <c r="O12" i="15"/>
  <c r="Q12" i="15"/>
  <c r="R12" i="15"/>
  <c r="S12" i="15"/>
  <c r="P13" i="15"/>
  <c r="N13" i="15"/>
  <c r="O13" i="15"/>
  <c r="Q13" i="15"/>
  <c r="R13" i="15"/>
  <c r="S13" i="15"/>
  <c r="P14" i="15"/>
  <c r="N14" i="15"/>
  <c r="O14" i="15"/>
  <c r="Q14" i="15"/>
  <c r="R14" i="15"/>
  <c r="S14" i="15"/>
  <c r="P15" i="15"/>
  <c r="N15" i="15"/>
  <c r="O15" i="15"/>
  <c r="Q15" i="15"/>
  <c r="R15" i="15"/>
  <c r="S15" i="15"/>
  <c r="P16" i="15"/>
  <c r="N16" i="15"/>
  <c r="O16" i="15"/>
  <c r="Q16" i="15"/>
  <c r="R16" i="15"/>
  <c r="S16" i="15"/>
  <c r="P17" i="15"/>
  <c r="N17" i="15"/>
  <c r="O17" i="15"/>
  <c r="Q17" i="15"/>
  <c r="R17" i="15"/>
  <c r="S17" i="15"/>
  <c r="P18" i="15"/>
  <c r="N18" i="15"/>
  <c r="O18" i="15"/>
  <c r="Q18" i="15"/>
  <c r="R18" i="15"/>
  <c r="S18" i="15"/>
  <c r="Q20" i="15"/>
  <c r="R20" i="15"/>
  <c r="O20" i="15"/>
  <c r="I20" i="15"/>
  <c r="S20" i="15"/>
  <c r="P20" i="15"/>
  <c r="J20" i="15"/>
  <c r="J21" i="15"/>
  <c r="J24" i="15"/>
  <c r="J22" i="15"/>
  <c r="J23" i="15"/>
  <c r="O30" i="57"/>
  <c r="I30" i="57"/>
  <c r="P30" i="57"/>
  <c r="J30" i="57"/>
  <c r="J31" i="57"/>
  <c r="J32" i="57"/>
  <c r="J33" i="57"/>
</calcChain>
</file>

<file path=xl/sharedStrings.xml><?xml version="1.0" encoding="utf-8"?>
<sst xmlns="http://schemas.openxmlformats.org/spreadsheetml/2006/main" count="17074" uniqueCount="1833">
  <si>
    <t>SI9-4.81a</t>
  </si>
  <si>
    <t>SI9-6.50a</t>
  </si>
  <si>
    <t>SI9-6.68a</t>
  </si>
  <si>
    <t>SI9-6.70a</t>
  </si>
  <si>
    <t>MAG</t>
  </si>
  <si>
    <t>insitu 'MAG' mean</t>
  </si>
  <si>
    <t>tilt-corrected 'MAG' mean</t>
  </si>
  <si>
    <t>Specimen Name</t>
  </si>
  <si>
    <t>Measurement Step Minimum</t>
  </si>
  <si>
    <t>Measurement Step Maximum</t>
  </si>
  <si>
    <t>Measurement Step Unit</t>
  </si>
  <si>
    <t>Specimen Component Name</t>
  </si>
  <si>
    <t>Specimen Tilt Correction</t>
  </si>
  <si>
    <t>Specimen MAD</t>
  </si>
  <si>
    <t>Specimen N</t>
  </si>
  <si>
    <t>Specimen Declination</t>
  </si>
  <si>
    <t>Specimen Inclination</t>
  </si>
  <si>
    <t>T</t>
  </si>
  <si>
    <t>SI9(12.0 to 21.2)</t>
  </si>
  <si>
    <t>MAG</t>
    <phoneticPr fontId="7" type="noConversion"/>
  </si>
  <si>
    <t>SI9-14.00a</t>
  </si>
  <si>
    <t>SI9-14.20a</t>
  </si>
  <si>
    <t>SI9-14.21a</t>
  </si>
  <si>
    <t>SI9-14.50a</t>
  </si>
  <si>
    <t>SI9-14.80a</t>
  </si>
  <si>
    <t>SI9-15.30a</t>
  </si>
  <si>
    <t>SI9-16.00a</t>
  </si>
  <si>
    <t>SI9-16.10a</t>
  </si>
  <si>
    <t>fit</t>
    <phoneticPr fontId="7" type="noConversion"/>
  </si>
  <si>
    <t>SI9-142.8a</t>
  </si>
  <si>
    <t>SI9-143.4a</t>
  </si>
  <si>
    <t>MAG</t>
    <phoneticPr fontId="7" type="noConversion"/>
  </si>
  <si>
    <t>SI9-143.6a</t>
  </si>
  <si>
    <t>SI9-144.8a</t>
  </si>
  <si>
    <t>SI9-146.0a</t>
  </si>
  <si>
    <t>SI9-146.4a</t>
  </si>
  <si>
    <t>SI9-148.3a</t>
  </si>
  <si>
    <t>SI9-148.4a</t>
  </si>
  <si>
    <t>SI9(12.0 to 21.2)</t>
    <phoneticPr fontId="7" type="noConversion"/>
  </si>
  <si>
    <t>SI9(139.8 to 160.0)</t>
  </si>
  <si>
    <t>SI9(160.0 to 166.5)</t>
  </si>
  <si>
    <t>SI9-162.90a</t>
  </si>
  <si>
    <t>OVR</t>
  </si>
  <si>
    <t>SI9-163.50a</t>
  </si>
  <si>
    <t>SI9-163.90a</t>
  </si>
  <si>
    <t>SI9-164.10a</t>
  </si>
  <si>
    <t>SI9-164.20a</t>
  </si>
  <si>
    <t>SI9-164.25a</t>
  </si>
  <si>
    <t>SI9-164.30a</t>
  </si>
  <si>
    <t>SI9-164.40a</t>
  </si>
  <si>
    <t>insitu 'OVR' mean</t>
    <phoneticPr fontId="9" type="noConversion"/>
  </si>
  <si>
    <t>tilt-corrected 'OVR' mean</t>
    <phoneticPr fontId="9" type="noConversion"/>
  </si>
  <si>
    <t>SI9(166.5 to 171.4)</t>
  </si>
  <si>
    <t>SI9-166.9a</t>
  </si>
  <si>
    <t>SI9(D1-D9)</t>
  </si>
  <si>
    <t>SI9-D1a</t>
  </si>
  <si>
    <t>SI9-D2a</t>
  </si>
  <si>
    <t>SI9-D3a</t>
  </si>
  <si>
    <t>SI9-D4a</t>
  </si>
  <si>
    <t>SI9-D6a</t>
  </si>
  <si>
    <t>SI9-D7a</t>
  </si>
  <si>
    <t>SI9-D8a</t>
  </si>
  <si>
    <t>SI9-D9a</t>
  </si>
  <si>
    <t>SI9(D10 to D18)</t>
  </si>
  <si>
    <t>SI9-D10a</t>
  </si>
  <si>
    <t>SI9-D11a</t>
  </si>
  <si>
    <t>SI9-D12a</t>
  </si>
  <si>
    <t>SI9-D13a</t>
  </si>
  <si>
    <t>SI9-D14a</t>
  </si>
  <si>
    <t>SI9-D16a</t>
  </si>
  <si>
    <t>SI9-D17a</t>
  </si>
  <si>
    <t>SI9-D18a</t>
  </si>
  <si>
    <t>SI9(66.9 to 84.0)</t>
  </si>
  <si>
    <t>SI9-80.60a</t>
  </si>
  <si>
    <t>SI9-80.70a</t>
  </si>
  <si>
    <t>SI9-81.20a</t>
  </si>
  <si>
    <t>SI9-81.30a</t>
  </si>
  <si>
    <t>SI9-81.40a</t>
  </si>
  <si>
    <t>SI9-81.85a</t>
  </si>
  <si>
    <t>SI9-81.90a</t>
  </si>
  <si>
    <t>SI9(84.0 to 88.9)</t>
  </si>
  <si>
    <t>SI9-84.60a</t>
  </si>
  <si>
    <t>SI9-84.70a</t>
  </si>
  <si>
    <t>SI9-85.10a</t>
  </si>
  <si>
    <t>SI9-85.15a</t>
  </si>
  <si>
    <t>SI9-85.20a</t>
  </si>
  <si>
    <t>SI9-85.40a</t>
  </si>
  <si>
    <t>SI9-85.60a</t>
  </si>
  <si>
    <t>SI9-85.64a</t>
  </si>
  <si>
    <t>SI9-391.50a</t>
    <phoneticPr fontId="9" type="noConversion"/>
  </si>
  <si>
    <t>SI9-167.0a</t>
  </si>
  <si>
    <t>SI9-167.1a</t>
  </si>
  <si>
    <t>SI9-167.2a</t>
  </si>
  <si>
    <t>SI9-167.3a</t>
  </si>
  <si>
    <t>SI9-167.6a</t>
  </si>
  <si>
    <t>SI9-167.7a</t>
  </si>
  <si>
    <t>SI9-168.1a</t>
  </si>
  <si>
    <t>SI9(171.4 to 188.8)</t>
  </si>
  <si>
    <t>SI9-173.0a</t>
  </si>
  <si>
    <t>SI9-173.5a</t>
  </si>
  <si>
    <t>SI9-173.6a</t>
  </si>
  <si>
    <t>SI9-173.7a</t>
  </si>
  <si>
    <t>SI9(336.4 to 353.8)</t>
  </si>
  <si>
    <t>SI9-337.4a</t>
  </si>
  <si>
    <t>SI9-337.7a</t>
  </si>
  <si>
    <t>SI9-337.8a</t>
  </si>
  <si>
    <t>SI9-337.9a</t>
  </si>
  <si>
    <t>SI9-338.3a</t>
  </si>
  <si>
    <t>OVR</t>
    <phoneticPr fontId="7" type="noConversion"/>
  </si>
  <si>
    <t>SI9-338.5a</t>
  </si>
  <si>
    <t>SI9-340.2a</t>
  </si>
  <si>
    <t>SI9-340.3a</t>
  </si>
  <si>
    <t>SI9(375.9 to 381.0)</t>
  </si>
  <si>
    <t>SI9-377.0a</t>
  </si>
  <si>
    <t>SI9-377.3a</t>
  </si>
  <si>
    <t>SI9-377.4a</t>
  </si>
  <si>
    <t>SI9-377.6a</t>
  </si>
  <si>
    <t>SI9-390.20a</t>
  </si>
  <si>
    <t>SI9-390.30a</t>
  </si>
  <si>
    <t>SI9-390.90a</t>
  </si>
  <si>
    <t>SI9-391.00a</t>
  </si>
  <si>
    <t>SI9-391.10a</t>
  </si>
  <si>
    <t>SI9-391.50a</t>
  </si>
  <si>
    <t>SI9-391.51a</t>
  </si>
  <si>
    <t>SI9-392.30a</t>
  </si>
  <si>
    <t>SI9(387.6 to 395.3)</t>
  </si>
  <si>
    <t>SI9(395.3 to 399.3)</t>
  </si>
  <si>
    <t>SI9-396.10a</t>
  </si>
  <si>
    <t>SI9-396.50a</t>
  </si>
  <si>
    <t>SI9-396.51a</t>
  </si>
  <si>
    <t>SI9-396.60a</t>
  </si>
  <si>
    <t>SI9-396.80a</t>
  </si>
  <si>
    <t>SI9-396.85a</t>
  </si>
  <si>
    <t>SI9-396.90a</t>
  </si>
  <si>
    <t>SI9-173.1a</t>
    <phoneticPr fontId="7" type="noConversion"/>
  </si>
  <si>
    <t>SI9-173.1a</t>
    <phoneticPr fontId="7" type="noConversion"/>
  </si>
  <si>
    <t>MAG</t>
    <phoneticPr fontId="7" type="noConversion"/>
  </si>
  <si>
    <t>MAG</t>
    <phoneticPr fontId="7" type="noConversion"/>
  </si>
  <si>
    <t>MAG</t>
    <phoneticPr fontId="7" type="noConversion"/>
  </si>
  <si>
    <t>MAG</t>
    <phoneticPr fontId="7" type="noConversion"/>
  </si>
  <si>
    <t>OVR</t>
    <phoneticPr fontId="7" type="noConversion"/>
  </si>
  <si>
    <t>OVR</t>
    <phoneticPr fontId="7" type="noConversion"/>
  </si>
  <si>
    <t>MAG</t>
    <phoneticPr fontId="7" type="noConversion"/>
  </si>
  <si>
    <t>MEAN</t>
  </si>
  <si>
    <t xml:space="preserve">       R =</t>
  </si>
  <si>
    <t xml:space="preserve">       k =</t>
  </si>
  <si>
    <t xml:space="preserve">       K =</t>
  </si>
  <si>
    <t xml:space="preserve">   a95 =</t>
  </si>
  <si>
    <t xml:space="preserve">   A95 =</t>
  </si>
  <si>
    <t>N =</t>
  </si>
  <si>
    <t xml:space="preserve">     N =</t>
  </si>
  <si>
    <t>Specified polarity</t>
  </si>
  <si>
    <t>Site #</t>
  </si>
  <si>
    <t xml:space="preserve">     Decl</t>
  </si>
  <si>
    <t xml:space="preserve">   Incl</t>
  </si>
  <si>
    <t>a-95 °</t>
  </si>
  <si>
    <t>weight</t>
  </si>
  <si>
    <t>° Paleolat</t>
  </si>
  <si>
    <t xml:space="preserve">     D,I(radians)</t>
  </si>
  <si>
    <t xml:space="preserve">      N</t>
  </si>
  <si>
    <t xml:space="preserve">      E</t>
  </si>
  <si>
    <t xml:space="preserve">     U</t>
  </si>
  <si>
    <t>Lat °N</t>
  </si>
  <si>
    <t>Long °E</t>
  </si>
  <si>
    <t>Butler's   ß</t>
  </si>
  <si>
    <t>ambig. test</t>
  </si>
  <si>
    <t>Pole (in radians)</t>
  </si>
  <si>
    <t>North</t>
  </si>
  <si>
    <t>Greenw.</t>
  </si>
  <si>
    <t>NinetyE</t>
  </si>
  <si>
    <t>n</t>
  </si>
  <si>
    <t>SI9(0.0 to 9.2)</t>
  </si>
  <si>
    <t>tilt correction</t>
  </si>
  <si>
    <t>SI9-3.90a</t>
  </si>
  <si>
    <t>SI9-4.00a</t>
  </si>
  <si>
    <t>SI9-4.80a</t>
  </si>
  <si>
    <t>Note:</t>
  </si>
  <si>
    <t>MAG</t>
    <phoneticPr fontId="3" type="noConversion"/>
  </si>
  <si>
    <t>SI8-28.7a</t>
  </si>
  <si>
    <t>SI8-29.7a</t>
  </si>
  <si>
    <t>SI8-29.9a</t>
  </si>
  <si>
    <t>SI8-31.5a</t>
  </si>
  <si>
    <t>SI8-31.7a</t>
  </si>
  <si>
    <t>SI8-32.4a</t>
  </si>
  <si>
    <t>SI8-32.8a</t>
  </si>
  <si>
    <t>SI8-35.2a</t>
  </si>
  <si>
    <t>SI8(0.0 to 3.9)</t>
  </si>
  <si>
    <t>SI8(19.3 to 45.0)</t>
  </si>
  <si>
    <t>SI8-6.0a</t>
  </si>
  <si>
    <t>SI8-6.2a</t>
  </si>
  <si>
    <t>SI8-6.3a</t>
  </si>
  <si>
    <t>SI8-6.4a</t>
  </si>
  <si>
    <t>SI8-6.5a</t>
  </si>
  <si>
    <t>SI8-7.8a</t>
  </si>
  <si>
    <t>SI8-9.0a</t>
  </si>
  <si>
    <t>SI8-9.2a</t>
  </si>
  <si>
    <t>SI8(3.9 to 19.3)</t>
  </si>
  <si>
    <t>SI8(47.5 to 56.7)</t>
  </si>
  <si>
    <t>SI8(62.9 to 84.4)</t>
  </si>
  <si>
    <t>SI8(84.4 to 102.6)</t>
  </si>
  <si>
    <t>SI8(106.6 to 115.4)</t>
  </si>
  <si>
    <t>SI8(D1 to D9)</t>
  </si>
  <si>
    <t>SI8-50.5a</t>
  </si>
  <si>
    <t>SI8-50.0a</t>
  </si>
  <si>
    <t>SI8-50.6a</t>
  </si>
  <si>
    <t>SI8-51.3a</t>
  </si>
  <si>
    <t>SI8-52.2a</t>
  </si>
  <si>
    <t>SI8-53.0a</t>
  </si>
  <si>
    <t>SI8-53.2a</t>
  </si>
  <si>
    <t>SI8-54.0a</t>
  </si>
  <si>
    <t>SI8-70.3a</t>
  </si>
  <si>
    <t>SI8-70.4a</t>
  </si>
  <si>
    <t>SI8-70.7a</t>
  </si>
  <si>
    <t>SI8-72.1a</t>
  </si>
  <si>
    <t>SI8-72.3a</t>
  </si>
  <si>
    <t>SI8-72.9a</t>
  </si>
  <si>
    <t>SI8-73.2a</t>
  </si>
  <si>
    <t>SI8-73.4a</t>
  </si>
  <si>
    <t>SI8-88.2a</t>
  </si>
  <si>
    <t>SI8-90.2a</t>
  </si>
  <si>
    <t>SI8-90.8a</t>
  </si>
  <si>
    <t>SI8-90.9a</t>
  </si>
  <si>
    <t>SI8-91.3a</t>
  </si>
  <si>
    <t>SI8-92.5a</t>
  </si>
  <si>
    <t>SI8-96.9a</t>
  </si>
  <si>
    <t>SI8-97.0a</t>
  </si>
  <si>
    <t>SI8-108.6a</t>
  </si>
  <si>
    <t>SI8-109.8a</t>
  </si>
  <si>
    <t>SI8-111.2a</t>
  </si>
  <si>
    <t>SI8-111.6a</t>
  </si>
  <si>
    <t>SI8-111.8a</t>
  </si>
  <si>
    <t>SI8-113.6a</t>
  </si>
  <si>
    <t>SI8-114.4a</t>
  </si>
  <si>
    <t>SI8-115.4a</t>
  </si>
  <si>
    <t>SI8-D1a</t>
  </si>
  <si>
    <t>SI8-D2a</t>
  </si>
  <si>
    <t>SI8-D3a</t>
  </si>
  <si>
    <t>SI8-D5a</t>
  </si>
  <si>
    <t>SI8-D6a</t>
  </si>
  <si>
    <t>SI8-D7a</t>
  </si>
  <si>
    <t>SI8-D8a</t>
  </si>
  <si>
    <t>SI8-D9a</t>
  </si>
  <si>
    <t>SI7-0.2a</t>
  </si>
  <si>
    <t>SI7-0.5a</t>
  </si>
  <si>
    <t>SI7-1.0a</t>
  </si>
  <si>
    <t>SI7-1.1a</t>
  </si>
  <si>
    <t>SI7-1.4a</t>
  </si>
  <si>
    <t>SI7-2.4a</t>
  </si>
  <si>
    <t>SI7-2.6a</t>
  </si>
  <si>
    <t>SI7-2.7a</t>
  </si>
  <si>
    <t>insitu 'OVR' mean</t>
  </si>
  <si>
    <t>tilt-corrected 'OVR' mean</t>
  </si>
  <si>
    <t>SI7 (0.0 to 3.9)</t>
  </si>
  <si>
    <t>SI7 (3.9 to 5.4)</t>
  </si>
  <si>
    <t>SI7 (9.6 to 18.0)</t>
  </si>
  <si>
    <t>SI7-3.94a</t>
  </si>
  <si>
    <t>SI7-3.95a</t>
  </si>
  <si>
    <t>SI7-3.96a</t>
  </si>
  <si>
    <t>SI7-3.98a</t>
  </si>
  <si>
    <t>SI7-4.20a</t>
  </si>
  <si>
    <t>SI7-4.70a</t>
  </si>
  <si>
    <t>SI7-4.75a</t>
  </si>
  <si>
    <t>SI7(0.0 to 3.9)</t>
  </si>
  <si>
    <t>SI7(3.9 to 5.4)</t>
  </si>
  <si>
    <t>SI7(9.6 to 18.0)</t>
  </si>
  <si>
    <t>SI6(0.0 to 3.0)</t>
  </si>
  <si>
    <t>SI6(12.0 to 28.4)</t>
  </si>
  <si>
    <t>SI6(94.1 to 104.2)</t>
  </si>
  <si>
    <t>SI6(76.5 to 94.1)</t>
  </si>
  <si>
    <t>SI6(40.6 to 57.8)</t>
  </si>
  <si>
    <t>SI6-0.70a</t>
  </si>
  <si>
    <t>SI6-0.80a</t>
  </si>
  <si>
    <t>SI6-1.40a</t>
  </si>
  <si>
    <t>SI6-2.20a</t>
  </si>
  <si>
    <t>SI6-2.40a</t>
  </si>
  <si>
    <t>SI6-13.35a</t>
  </si>
  <si>
    <t>SI6-13.36a</t>
  </si>
  <si>
    <t>SI6-13.45a</t>
  </si>
  <si>
    <t>SI6-13.50a</t>
  </si>
  <si>
    <t>SI6-14.20a</t>
  </si>
  <si>
    <t>SI6-14.40a</t>
  </si>
  <si>
    <t>SI6-14.45a</t>
  </si>
  <si>
    <t>SI6-15.00a</t>
  </si>
  <si>
    <t>SI6-41.6a</t>
  </si>
  <si>
    <t>SI6-42.6a</t>
  </si>
  <si>
    <t>SI6-43.5a</t>
  </si>
  <si>
    <t>SI6-43.6a</t>
  </si>
  <si>
    <t>SI6-43.8a</t>
  </si>
  <si>
    <t>SI6-46.5a</t>
  </si>
  <si>
    <t>SI6-46.6a</t>
  </si>
  <si>
    <t>SI6-50.9a</t>
  </si>
  <si>
    <t>SI6-78.05a</t>
  </si>
  <si>
    <t>SI6-78.20a</t>
  </si>
  <si>
    <t>SI6-78.40a</t>
  </si>
  <si>
    <t>SI6-79.80a</t>
  </si>
  <si>
    <t>SI6-79.85a</t>
  </si>
  <si>
    <t>SI6-79.90a</t>
  </si>
  <si>
    <t>SI6-80.40a</t>
  </si>
  <si>
    <t>SI6-95.40a</t>
  </si>
  <si>
    <t>SI6-95.50a</t>
  </si>
  <si>
    <t>SI6-95.51a</t>
  </si>
  <si>
    <t>SI6-95.60a</t>
  </si>
  <si>
    <t>SI6-96.38a</t>
  </si>
  <si>
    <t>SI6-96.40a</t>
  </si>
  <si>
    <t>SI6-96.60a</t>
  </si>
  <si>
    <t>SI6(122.3 to 127.6)</t>
  </si>
  <si>
    <t>SI6(180.6 to 188.8)</t>
  </si>
  <si>
    <t>SI6(208.4 to 219.9)</t>
  </si>
  <si>
    <t>SI6(245.4 to 252.7)</t>
  </si>
  <si>
    <t>SI6(268.4 to 289.5)</t>
  </si>
  <si>
    <t>SI6(289.8 to 301.1)</t>
  </si>
  <si>
    <t>SI6-123.90a</t>
  </si>
  <si>
    <t>SI6-124.00a</t>
  </si>
  <si>
    <t>SI6-125.30a</t>
  </si>
  <si>
    <t>SI6-125.80a</t>
  </si>
  <si>
    <t>SI6-125.90a</t>
  </si>
  <si>
    <t>SI6-126.00a</t>
  </si>
  <si>
    <t>SI6-126.20a</t>
  </si>
  <si>
    <t>SI6-181.60a</t>
  </si>
  <si>
    <t>SI6-181.75a</t>
  </si>
  <si>
    <t>SI6-182.20a</t>
  </si>
  <si>
    <t>SI6-182.30a</t>
  </si>
  <si>
    <t>SI6-182.40a</t>
  </si>
  <si>
    <t>SI6-182.50a</t>
  </si>
  <si>
    <t>SI6-183.00a</t>
  </si>
  <si>
    <t>SI6-183.10a</t>
  </si>
  <si>
    <t>SI6-208.60a</t>
  </si>
  <si>
    <t>SI6-209.00a</t>
  </si>
  <si>
    <t>SI6-209.10a</t>
  </si>
  <si>
    <t>SI6-209.40a</t>
  </si>
  <si>
    <t>SI6-209.50a</t>
  </si>
  <si>
    <t>SI6-209.80a</t>
  </si>
  <si>
    <t>SI6-210.05a</t>
  </si>
  <si>
    <t>SI6-247.4a</t>
  </si>
  <si>
    <t>SI6-247.7a</t>
  </si>
  <si>
    <t>SI6-248.1a</t>
  </si>
  <si>
    <t>SI6-248.8a</t>
  </si>
  <si>
    <t>SI6-248.9a</t>
  </si>
  <si>
    <t>SI6-249.2a</t>
  </si>
  <si>
    <t>SI6-251.0a</t>
  </si>
  <si>
    <t>SI6-251.2a</t>
  </si>
  <si>
    <t>SI6-274.2a</t>
  </si>
  <si>
    <t>SI6-274.3a</t>
  </si>
  <si>
    <t>SI6-274.9a</t>
  </si>
  <si>
    <t>SI6-275.3a</t>
  </si>
  <si>
    <t>SI6-276.3a</t>
  </si>
  <si>
    <t>SI6-277.0a</t>
  </si>
  <si>
    <t>SI6-277.3a</t>
  </si>
  <si>
    <t>SI6-277.5a</t>
  </si>
  <si>
    <t>SI6-291.4a</t>
  </si>
  <si>
    <t>SI6-291.8a</t>
  </si>
  <si>
    <t>SI6-293.2a</t>
  </si>
  <si>
    <t>SI6-294.0a</t>
  </si>
  <si>
    <t>SI6-294.4a</t>
  </si>
  <si>
    <t>SI6-294.6a</t>
  </si>
  <si>
    <t>SI6-295.2a</t>
  </si>
  <si>
    <t>SI6-296.2a</t>
  </si>
  <si>
    <t>SI4(0.0 to 13.8)</t>
  </si>
  <si>
    <t>SI4(13.8 to 20.2)</t>
  </si>
  <si>
    <t>SI4(21.4 to 30.0)</t>
  </si>
  <si>
    <t>SI4(39.7 to 44.7)</t>
  </si>
  <si>
    <t>SI4(72.3 to 74.6)</t>
  </si>
  <si>
    <t>SI4(74.6 to 80.0)</t>
  </si>
  <si>
    <t>SI4-1.9a</t>
  </si>
  <si>
    <t>SI4-2.5a</t>
  </si>
  <si>
    <t>SI4-3.2a</t>
  </si>
  <si>
    <t>SI4-4.5a</t>
  </si>
  <si>
    <t>SI4-4.6a</t>
  </si>
  <si>
    <t>SI4-6.4a</t>
  </si>
  <si>
    <t>SI4-14.0a</t>
  </si>
  <si>
    <t>SI4-15.1a</t>
  </si>
  <si>
    <t>SI4-15.7a</t>
  </si>
  <si>
    <t>SI4-18.5a</t>
  </si>
  <si>
    <t>SI4-18.7a</t>
  </si>
  <si>
    <t>SI4-18.9a</t>
  </si>
  <si>
    <t>SI4(80.2 to 100.7)</t>
  </si>
  <si>
    <t>SI4(106.0 to 121.4)</t>
  </si>
  <si>
    <t>SI4(121.4 to 127.3)</t>
  </si>
  <si>
    <t>SI4(133.8 to 143.1)</t>
  </si>
  <si>
    <t>SI4(160.4 to 171.1)</t>
  </si>
  <si>
    <t>SI4-23.0a</t>
  </si>
  <si>
    <t>SI4-24.1a</t>
  </si>
  <si>
    <t>SI4-24.7a</t>
  </si>
  <si>
    <t>SI4-25.2a</t>
  </si>
  <si>
    <t>SI4-25.6a</t>
  </si>
  <si>
    <t>SI4-25.8a</t>
  </si>
  <si>
    <t>SI4-25.9a</t>
  </si>
  <si>
    <t>SI4-40.15a</t>
  </si>
  <si>
    <t>SI4-40.2a</t>
  </si>
  <si>
    <t>SI4-40.3a</t>
  </si>
  <si>
    <t>SI4-40.5a</t>
  </si>
  <si>
    <t>SI4-40.8a</t>
  </si>
  <si>
    <t>SI4-41.0a</t>
  </si>
  <si>
    <t>SI4-73.65a</t>
  </si>
  <si>
    <t>SI4-73.66a</t>
  </si>
  <si>
    <t>SI4-73.70a</t>
  </si>
  <si>
    <t>SI4-73.90a</t>
  </si>
  <si>
    <t>SI4-74.00a</t>
  </si>
  <si>
    <t>SI4-74.20a</t>
  </si>
  <si>
    <t>SI4-74.39a</t>
  </si>
  <si>
    <t>SI4-74.41a</t>
  </si>
  <si>
    <t>SI4-75.20a</t>
  </si>
  <si>
    <t>SI4-75.30a</t>
  </si>
  <si>
    <t>SI4-75.35a</t>
  </si>
  <si>
    <t>SI4-75.45a</t>
  </si>
  <si>
    <t>SI4-75.60a</t>
  </si>
  <si>
    <t>SI4-75.70a</t>
  </si>
  <si>
    <t>SI4-76.00a</t>
  </si>
  <si>
    <t>SI4-82.00a</t>
  </si>
  <si>
    <t>SI4-82.60a</t>
  </si>
  <si>
    <t>SI4-82.61a</t>
  </si>
  <si>
    <t>SI4-82.90a</t>
  </si>
  <si>
    <t>SI4-85.20a</t>
  </si>
  <si>
    <t>SI4-86.70a</t>
  </si>
  <si>
    <t>SI4-86.75a</t>
  </si>
  <si>
    <t>SI4-86.85a</t>
  </si>
  <si>
    <t>SI4-108.00a</t>
  </si>
  <si>
    <t>SI4-109.20a</t>
  </si>
  <si>
    <t>SI4-109.21a</t>
  </si>
  <si>
    <t>SI4-109.40a</t>
  </si>
  <si>
    <t>SI4-111.40a</t>
  </si>
  <si>
    <t>SI4-113.40a</t>
  </si>
  <si>
    <t>SI4-113.50a</t>
  </si>
  <si>
    <t>SI4-113.60a</t>
  </si>
  <si>
    <t>SI4-122.80a</t>
  </si>
  <si>
    <t>SI4-123.10a</t>
  </si>
  <si>
    <t>SI4-123.65a</t>
  </si>
  <si>
    <t>SI4-123.70a</t>
  </si>
  <si>
    <t>SI4-123.80a</t>
  </si>
  <si>
    <t>SI4-123.81a</t>
  </si>
  <si>
    <t>SI4-124.05a</t>
  </si>
  <si>
    <t>SI4-124.10a</t>
  </si>
  <si>
    <t>SI4-138.60a</t>
  </si>
  <si>
    <t>SI4-138.70a</t>
  </si>
  <si>
    <t>SI4-139.20a</t>
  </si>
  <si>
    <t>SI4-139.80a</t>
  </si>
  <si>
    <t>SI4-139.81a</t>
  </si>
  <si>
    <t>SI4-140.80a</t>
  </si>
  <si>
    <t>SI4-140.85a</t>
  </si>
  <si>
    <t>SI4-141.30a</t>
  </si>
  <si>
    <t>SI4-161.10a</t>
  </si>
  <si>
    <t>SI4-161.21a</t>
  </si>
  <si>
    <t>SI4-161.22a</t>
  </si>
  <si>
    <t>SI4-161.23a</t>
  </si>
  <si>
    <t>SI4-162.00a</t>
  </si>
  <si>
    <t>SI4-162.11a</t>
  </si>
  <si>
    <t>SI4-162.12a</t>
  </si>
  <si>
    <t>SI4-162.20a</t>
  </si>
  <si>
    <t>SI3(2.3 to 5.5)</t>
  </si>
  <si>
    <t>SI3(5.5 to 12.5)</t>
  </si>
  <si>
    <t>SI3(12.5 to 20.1)</t>
  </si>
  <si>
    <t>SI3(20.1 to 28.9)</t>
  </si>
  <si>
    <t>SI3(36.9 to 48.4)</t>
  </si>
  <si>
    <t>SI3(55.8 to 60.9)</t>
  </si>
  <si>
    <t>SI3(103.3 to 110.3)</t>
  </si>
  <si>
    <t>SI3(124.8 to 130.4)</t>
  </si>
  <si>
    <t>SI3(D1 to D10)</t>
  </si>
  <si>
    <t>SI3-3.60a</t>
  </si>
  <si>
    <t>SI3-3.6-D</t>
  </si>
  <si>
    <t>SI3-3.70a</t>
  </si>
  <si>
    <t>SI3-3.7-D</t>
  </si>
  <si>
    <t>SI3-4.10a</t>
  </si>
  <si>
    <t>SI3-4.1-D</t>
  </si>
  <si>
    <t>SI3-4.20a</t>
  </si>
  <si>
    <t>SI3-4.2-D</t>
  </si>
  <si>
    <t>SI3-4.60a</t>
  </si>
  <si>
    <t>SI3-4.6-D</t>
  </si>
  <si>
    <t>SI3-4.7-D</t>
  </si>
  <si>
    <t>SI3-5.6-D</t>
  </si>
  <si>
    <t>SI3-6.4-D</t>
  </si>
  <si>
    <t>SI3-7.05a</t>
  </si>
  <si>
    <t>SI3-7.20a</t>
  </si>
  <si>
    <t>SI3-7.25-D</t>
  </si>
  <si>
    <t>SI3-7.30a</t>
  </si>
  <si>
    <t>SI3-8.30a</t>
  </si>
  <si>
    <t>SI3-8.80a</t>
  </si>
  <si>
    <t>SI3-8.8-D</t>
  </si>
  <si>
    <t>SI3-9.60a</t>
  </si>
  <si>
    <t>SI3-9.63-D</t>
  </si>
  <si>
    <t>SI3-9.6-D</t>
  </si>
  <si>
    <t>SI3-12.95-D</t>
  </si>
  <si>
    <t>SI3-13.05-D</t>
  </si>
  <si>
    <t>SI3-16.3-D</t>
  </si>
  <si>
    <t>SI3-16.4-D</t>
  </si>
  <si>
    <t>SI3-18.75-D</t>
  </si>
  <si>
    <t>SI3-19.9-D</t>
  </si>
  <si>
    <t>SI3-20.40a</t>
  </si>
  <si>
    <t>SI3-20.45a</t>
  </si>
  <si>
    <t>SI3-20.45-D</t>
  </si>
  <si>
    <t>SI3-20.4-D</t>
  </si>
  <si>
    <t>SI3-21.30a</t>
  </si>
  <si>
    <t>SI3-21.35-D</t>
  </si>
  <si>
    <t>SI3-22.30a</t>
  </si>
  <si>
    <t>SI3-22.35a</t>
  </si>
  <si>
    <t>SI3-22.35-D</t>
  </si>
  <si>
    <t>SI3-22.60a</t>
  </si>
  <si>
    <t>SI3-22.65a</t>
  </si>
  <si>
    <t>SI3-22.6-D</t>
  </si>
  <si>
    <t>SI3-27.90a</t>
  </si>
  <si>
    <t>SI3-27.9-D</t>
  </si>
  <si>
    <t>SI3-37.80a</t>
  </si>
  <si>
    <t>SI3-37.85a</t>
  </si>
  <si>
    <t>SI3-37.85-D</t>
  </si>
  <si>
    <t>SI3-37.8-D</t>
  </si>
  <si>
    <t>SI3-38.70a</t>
  </si>
  <si>
    <t>SI3-38.7-D</t>
  </si>
  <si>
    <t>SI3-38.80a</t>
  </si>
  <si>
    <t>SI3-38.8-D</t>
  </si>
  <si>
    <t>SI3-39.80a</t>
  </si>
  <si>
    <t>SI3-39.82a</t>
  </si>
  <si>
    <t>SI3-39.82-D</t>
  </si>
  <si>
    <t>SI3-39.8-D</t>
  </si>
  <si>
    <t>SI3-58.00a</t>
  </si>
  <si>
    <t>SI3-58.02a</t>
  </si>
  <si>
    <t>SI3-58.02-D</t>
  </si>
  <si>
    <t>SI3-58.04a</t>
  </si>
  <si>
    <t>SI3-58.04-D</t>
  </si>
  <si>
    <t>SI3-58.0-D</t>
  </si>
  <si>
    <t>SI3-59.70a</t>
  </si>
  <si>
    <t>SI3-59.7-D</t>
  </si>
  <si>
    <t>SI3-59.80a</t>
  </si>
  <si>
    <t>SI3-59.8-D</t>
  </si>
  <si>
    <t>SI3-59.90a</t>
  </si>
  <si>
    <t>SI3-59.9-D</t>
  </si>
  <si>
    <t>SI3-103.4-D</t>
  </si>
  <si>
    <t>SI3-103.5-D</t>
  </si>
  <si>
    <t>SI3-103.95-D</t>
  </si>
  <si>
    <t>SI3-103.9-D</t>
  </si>
  <si>
    <t>SI3-104.3-D</t>
  </si>
  <si>
    <t>SI3-104.4-D</t>
  </si>
  <si>
    <t>SI3-126.9-D</t>
  </si>
  <si>
    <t>SI3-127.1-D</t>
  </si>
  <si>
    <t>SI3-127.3-D</t>
  </si>
  <si>
    <t>SI3-129.3-D</t>
  </si>
  <si>
    <t>SI3-129.45-D</t>
  </si>
  <si>
    <t>SI3-D1a</t>
  </si>
  <si>
    <t>SI3-D2a</t>
  </si>
  <si>
    <t>SI3-D4a</t>
  </si>
  <si>
    <t>SI3-D5a</t>
  </si>
  <si>
    <t>SI3-D6a</t>
  </si>
  <si>
    <t>SI3-D7a</t>
  </si>
  <si>
    <t>SI3-D9a</t>
  </si>
  <si>
    <t>SI3-D10a</t>
  </si>
  <si>
    <t>SI5a(0.0 to 9.0)</t>
  </si>
  <si>
    <t>SI5a-1.40a</t>
  </si>
  <si>
    <t>SI5a-1.60a</t>
  </si>
  <si>
    <t>SI5a-2.1-D</t>
  </si>
  <si>
    <t>SI5a-2.3-D</t>
  </si>
  <si>
    <t>SI5a-2.60a</t>
  </si>
  <si>
    <t>SI5a-3.00a</t>
  </si>
  <si>
    <t>SI5a-5.00a</t>
  </si>
  <si>
    <t>SI5a-6.93-D</t>
  </si>
  <si>
    <t>SI5a-6.99-D</t>
  </si>
  <si>
    <t>SI5a-7.0-D</t>
  </si>
  <si>
    <t>SI5a-7.25-D</t>
  </si>
  <si>
    <t>SI5a-7.30a</t>
  </si>
  <si>
    <t>SI5b(3.2 to 30.7)</t>
  </si>
  <si>
    <t>SI5b(57.2 to 63.3)</t>
  </si>
  <si>
    <t>SI5b(64.6 to 70.4)</t>
  </si>
  <si>
    <t>SI5b(72.6 to 79.0)</t>
  </si>
  <si>
    <t>SI5b(115.0 to 120.2)</t>
  </si>
  <si>
    <t>SI5b(132.4 to 171.9)</t>
  </si>
  <si>
    <t>SI5b(183.4 to 188.7)</t>
  </si>
  <si>
    <t>SI5b(197.5 to 216.7)</t>
  </si>
  <si>
    <t>SI5b-13.6-D</t>
  </si>
  <si>
    <t>SI5b-14.4-D</t>
  </si>
  <si>
    <t>SI5b-14.7-D</t>
  </si>
  <si>
    <t>SI5b-15.0-D</t>
  </si>
  <si>
    <t>SI5b-15.5-D</t>
  </si>
  <si>
    <t>SI5b-16.2-D</t>
  </si>
  <si>
    <t>SI5b-57.6-D</t>
  </si>
  <si>
    <t>SI5b-57.65-D</t>
  </si>
  <si>
    <t>SI5b-57.7-D</t>
  </si>
  <si>
    <t>SI5b-58.0-D</t>
  </si>
  <si>
    <t>SI5b-58.05-D</t>
  </si>
  <si>
    <t>SI5b-58.7-D</t>
  </si>
  <si>
    <t>SI5b-65.1-D</t>
  </si>
  <si>
    <t>SI5b-65.2-D</t>
  </si>
  <si>
    <t>SI5b-65.4-D</t>
  </si>
  <si>
    <t>SI5b-68.35-D</t>
  </si>
  <si>
    <t>SI5b-68.4-D</t>
  </si>
  <si>
    <t>SI5b-68.45-D</t>
  </si>
  <si>
    <t>SI5b-74.0-D</t>
  </si>
  <si>
    <t>SI5b-74.25-D</t>
  </si>
  <si>
    <t>SI5b-74.3-D</t>
  </si>
  <si>
    <t>SI5b-75.4-D</t>
  </si>
  <si>
    <t>SI5b-76.0-D</t>
  </si>
  <si>
    <t>SI5b-76.2-D</t>
  </si>
  <si>
    <t>SI5b-116.6-D</t>
  </si>
  <si>
    <t>SI5b-116.90a</t>
  </si>
  <si>
    <t>SI5b-117.0-D</t>
  </si>
  <si>
    <t>SI5b-117.05a</t>
  </si>
  <si>
    <t>SI5b-117.1-D</t>
  </si>
  <si>
    <t>SI5b-117.15-D</t>
  </si>
  <si>
    <t>SI5b-117.4-D</t>
  </si>
  <si>
    <t>SI5b-117.90a</t>
  </si>
  <si>
    <t>SI5b-118.25-D</t>
  </si>
  <si>
    <t>SI5b-133.3-D</t>
  </si>
  <si>
    <t>SI5b-133.4-D</t>
  </si>
  <si>
    <t>SI5b-146.00a</t>
  </si>
  <si>
    <t>SI5b-146.3-D</t>
  </si>
  <si>
    <t>SI5b-146.5-D</t>
  </si>
  <si>
    <t>SI5b-159.7-D</t>
  </si>
  <si>
    <t>SI5b-159.9-D</t>
  </si>
  <si>
    <t>SI5b-160.00a</t>
  </si>
  <si>
    <t>SI5b-184.2-D</t>
  </si>
  <si>
    <t>SI5b-184.3-D</t>
  </si>
  <si>
    <t>SI5b-184.5-D</t>
  </si>
  <si>
    <t>SI5b-185.7-D</t>
  </si>
  <si>
    <t>SI5b-186.2-D</t>
  </si>
  <si>
    <t>SI5b-186.5-D</t>
  </si>
  <si>
    <t>SI5b-198.3-D</t>
  </si>
  <si>
    <t>SI5b-198.6-D</t>
  </si>
  <si>
    <t>SI5b-198.8-D</t>
  </si>
  <si>
    <t>SI5b-212.4-D</t>
  </si>
  <si>
    <t>SI5b-214.0-D</t>
  </si>
  <si>
    <t>SI5b-214.2-D</t>
  </si>
  <si>
    <t>SI2a(1.1 to 1.6)</t>
  </si>
  <si>
    <t>SI2a(10.2 to 12.8)</t>
  </si>
  <si>
    <t>SI2a-1.1a</t>
  </si>
  <si>
    <t>SI2a-1.35a</t>
  </si>
  <si>
    <t>SI2a-1.3a</t>
  </si>
  <si>
    <t>SI2a-1.4a</t>
  </si>
  <si>
    <t>SI2a-1.5a</t>
  </si>
  <si>
    <t>SI2a-1.6a</t>
  </si>
  <si>
    <t>SI2a (10.2 to 12.8)</t>
  </si>
  <si>
    <t>SI2a (1.1 to 1.6)</t>
  </si>
  <si>
    <t>SI2a-10.2a</t>
  </si>
  <si>
    <t>SI2a-10.4a</t>
  </si>
  <si>
    <t>SI2a-10.5a</t>
  </si>
  <si>
    <t>SI2a-12.2a</t>
  </si>
  <si>
    <t>SI2a-12.7a</t>
  </si>
  <si>
    <t>SI2a-12.8a</t>
  </si>
  <si>
    <t>SI2b(2.2 to 2.6)</t>
  </si>
  <si>
    <t>SI2b(10.5 to 10.6)</t>
  </si>
  <si>
    <t>SI2b-2.2a</t>
  </si>
  <si>
    <t>SI2b-2.3a</t>
  </si>
  <si>
    <t>SI2b-2.42a</t>
  </si>
  <si>
    <t>SI2b-2.46a</t>
  </si>
  <si>
    <t>SI2b-2.53a</t>
  </si>
  <si>
    <t>SI2b-2.5a</t>
  </si>
  <si>
    <t>SI2b-2.61a</t>
  </si>
  <si>
    <t>SI2b-2.6a</t>
  </si>
  <si>
    <t>SI2b-10.56a</t>
  </si>
  <si>
    <t>SI2b-10.58a</t>
  </si>
  <si>
    <t>SI2b-10.5a</t>
  </si>
  <si>
    <t>SI2b-10.63a</t>
  </si>
  <si>
    <t>SI2b-10.6a</t>
  </si>
  <si>
    <t>SI2b (10.5 to 10.6)</t>
  </si>
  <si>
    <t>SI2b (2.2 to 2.6)</t>
  </si>
  <si>
    <t>SI2c-0.15a</t>
  </si>
  <si>
    <t>SI2c-0.35a</t>
  </si>
  <si>
    <t>SI2c-0.45a</t>
  </si>
  <si>
    <t>SI2c-0.55a</t>
  </si>
  <si>
    <t>SI2c-0.5a</t>
  </si>
  <si>
    <t>SI2c-1.0a</t>
  </si>
  <si>
    <t>SI2c-3.05a</t>
  </si>
  <si>
    <t>SI2c-3.0a</t>
  </si>
  <si>
    <t>SI2c-3.15a</t>
  </si>
  <si>
    <t>SI2c-4.7a</t>
  </si>
  <si>
    <t>SI2c-4.8a</t>
  </si>
  <si>
    <t>SI2c-6.3a</t>
  </si>
  <si>
    <t>SI1 (11.8 to 26.4)</t>
  </si>
  <si>
    <t>SI1 (28.3 to 29.2)</t>
  </si>
  <si>
    <t>SI1 (33.3 to 37.1)</t>
  </si>
  <si>
    <t>SI1 (29.2 to 29.7)</t>
  </si>
  <si>
    <t>SI1 (40.6 to 42.5)</t>
  </si>
  <si>
    <t>SI1 (42.5 to 44.4)</t>
  </si>
  <si>
    <t>SI1 (58.1 to 64.1)</t>
  </si>
  <si>
    <t>SI1 (87.6 to 88.5)</t>
  </si>
  <si>
    <t>SI1 (88.5 to 89.2)</t>
  </si>
  <si>
    <t>SI1 (94.3 to 94.9)</t>
  </si>
  <si>
    <t>SI1 (94.9 to 96.6)</t>
  </si>
  <si>
    <t>SI1 (116.3 to 118.8)</t>
  </si>
  <si>
    <t>SI1-12.55-D</t>
  </si>
  <si>
    <t>SI1-12.5-D</t>
  </si>
  <si>
    <t>SI1-13.0-D</t>
  </si>
  <si>
    <t>SI1-13.4-D</t>
  </si>
  <si>
    <t>SI1-14.2-D</t>
  </si>
  <si>
    <t>SI1-14.4-D</t>
  </si>
  <si>
    <t>SI1-14.9-D</t>
  </si>
  <si>
    <t>SI1-28.68-D</t>
  </si>
  <si>
    <t>SI1-28.7-D</t>
  </si>
  <si>
    <t>SI1-28.8-D</t>
  </si>
  <si>
    <t>SI1-28.9-D</t>
  </si>
  <si>
    <t>SI1-29.0-D</t>
  </si>
  <si>
    <t>SI1-29.1-D</t>
  </si>
  <si>
    <t>SI1-29.2-D</t>
  </si>
  <si>
    <t>SI1-29.4-D</t>
  </si>
  <si>
    <t>SI1-29.15-D</t>
  </si>
  <si>
    <t>SI1-29.24-D</t>
  </si>
  <si>
    <t>SI1-29.25-D</t>
  </si>
  <si>
    <t>SI1-33.4a</t>
  </si>
  <si>
    <t>SI1-34.2a</t>
  </si>
  <si>
    <t>SI1-34.7a</t>
  </si>
  <si>
    <t>SI1-34.75a</t>
  </si>
  <si>
    <t>SI1-34.8a</t>
  </si>
  <si>
    <t>SI1-40.9a</t>
  </si>
  <si>
    <t>SI1-40.95a</t>
  </si>
  <si>
    <t>SI1-40.96a</t>
  </si>
  <si>
    <t>SI1-41a</t>
  </si>
  <si>
    <t>SI1-41.1a</t>
  </si>
  <si>
    <t>SI1-41.15a</t>
  </si>
  <si>
    <t>SI1-43.19-D</t>
  </si>
  <si>
    <t>SI1-43.2-D</t>
  </si>
  <si>
    <t>SI1-43.4-D</t>
  </si>
  <si>
    <t>SI1-43.51-D</t>
  </si>
  <si>
    <t>SI1-43.6-D</t>
  </si>
  <si>
    <t>SI1-43.61-D</t>
  </si>
  <si>
    <t>SI1-61.1-D</t>
  </si>
  <si>
    <t>SI1-61.15-D</t>
  </si>
  <si>
    <t>SI1-61.2-D</t>
  </si>
  <si>
    <t>SI1-61.73-D</t>
  </si>
  <si>
    <t>SI1-61.78-D</t>
  </si>
  <si>
    <t>SI1-80.3-D</t>
  </si>
  <si>
    <t>SI1-80.7-D</t>
  </si>
  <si>
    <t>SI1-81.8-D</t>
  </si>
  <si>
    <t>SI1-82.1-D</t>
  </si>
  <si>
    <t>SI1-84.5-D</t>
  </si>
  <si>
    <t>SI1-86.1-D</t>
  </si>
  <si>
    <t>SI1-86.4-D</t>
  </si>
  <si>
    <t>SI1-88.25-D</t>
  </si>
  <si>
    <t>SI1-88.35-D</t>
  </si>
  <si>
    <t>SI1-88.37-D</t>
  </si>
  <si>
    <t>SI1-88.4-D</t>
  </si>
  <si>
    <t>SI1-88.43-D</t>
  </si>
  <si>
    <t>SI1-88.9-D</t>
  </si>
  <si>
    <t>SI1-88.55-D</t>
  </si>
  <si>
    <t>SI1-88.93-D</t>
  </si>
  <si>
    <t>SI1-88.97-D</t>
  </si>
  <si>
    <t>SI1-89.0-D</t>
  </si>
  <si>
    <t>SI1-89.15-D</t>
  </si>
  <si>
    <t>SI1-94.57a</t>
  </si>
  <si>
    <t>SI1-94.6a</t>
  </si>
  <si>
    <t>SI1-94.67a</t>
  </si>
  <si>
    <t>SI1-94.7a</t>
  </si>
  <si>
    <t>SI1-94.8a</t>
  </si>
  <si>
    <t>SI1-95a</t>
  </si>
  <si>
    <t>SI1-96a</t>
  </si>
  <si>
    <t>SI1-96.02a</t>
  </si>
  <si>
    <t>SI1-96.04a</t>
  </si>
  <si>
    <t>SI1-96.1a</t>
  </si>
  <si>
    <t>SI1-116.9a</t>
  </si>
  <si>
    <t>SI1-116.95a</t>
  </si>
  <si>
    <t>SI1-116.96a</t>
  </si>
  <si>
    <t>SI1-116.97a</t>
  </si>
  <si>
    <t>SI1-117.05a</t>
  </si>
  <si>
    <t>SI1-117.2a</t>
  </si>
  <si>
    <t>SI1-122.4a</t>
  </si>
  <si>
    <t>SI1-122.5a</t>
  </si>
  <si>
    <t>SI1-122.65a</t>
  </si>
  <si>
    <t>SI1-122.69a</t>
  </si>
  <si>
    <t>SI1-123.35a</t>
  </si>
  <si>
    <t>SI1-123.4a</t>
  </si>
  <si>
    <t>SI2c (2.1 to 18.6)</t>
  </si>
  <si>
    <t>SI2c (0.0 to 2.1)</t>
  </si>
  <si>
    <t>SI1 (91.5 to 92.6)</t>
  </si>
  <si>
    <t>SI1-91.6-A</t>
  </si>
  <si>
    <t>SI1-91.61-A</t>
  </si>
  <si>
    <t>SI1-91.64-A</t>
  </si>
  <si>
    <t>SI1-91.67-A</t>
  </si>
  <si>
    <t>SI1-91.75-A</t>
  </si>
  <si>
    <t>SI1-92.0-A</t>
  </si>
  <si>
    <t>SI1-89.25-A</t>
  </si>
  <si>
    <t>SI1-89.92-A</t>
  </si>
  <si>
    <t>SI1-90.05-A</t>
  </si>
  <si>
    <t>SI1-90.0-A</t>
  </si>
  <si>
    <t>SI1-91.1-A</t>
  </si>
  <si>
    <t>SI1-91.2-A</t>
  </si>
  <si>
    <t xml:space="preserve">*Note: SI1-91.2-A appears to be an outlier that is not included in the mean. </t>
  </si>
  <si>
    <t>SI1 (89.2 to 91.5)</t>
  </si>
  <si>
    <t>string for 0% tilt-correction</t>
  </si>
  <si>
    <t>string for 100% tilt-correction</t>
  </si>
  <si>
    <t xml:space="preserve">*Note: SI1-29.15-D appears to be an outlier that is not included in the mean. </t>
  </si>
  <si>
    <t>SI1 (119.7 to 122.1)</t>
  </si>
  <si>
    <t>SI1 (122.1 to 123.7)</t>
  </si>
  <si>
    <t>SI1-120.42a</t>
  </si>
  <si>
    <t>SI1-120.45a</t>
  </si>
  <si>
    <t>SI1-120.4a</t>
  </si>
  <si>
    <t>SI1-120.5a</t>
  </si>
  <si>
    <t>SI1-120.52a</t>
  </si>
  <si>
    <t>SI1-120.6a</t>
  </si>
  <si>
    <t xml:space="preserve">*Note: SI1-120.3a appears to be an outlier that is not included in the mean. </t>
  </si>
  <si>
    <t>SI1(11.8 to 26.4)</t>
  </si>
  <si>
    <t>SI1(28.3 to 29.2)</t>
  </si>
  <si>
    <t>SI1(29.2 to 29.7)</t>
  </si>
  <si>
    <t>SI1(33.3 to 37.1)</t>
  </si>
  <si>
    <t>SI1(40.6 to 42.5)</t>
  </si>
  <si>
    <t>SI1(42.5 to 44.4)</t>
  </si>
  <si>
    <t>SI1(58.1 to 64.1)</t>
  </si>
  <si>
    <t>SI1(69.7 to 87.6)</t>
  </si>
  <si>
    <t>SI1(87.6 to 88.5)</t>
  </si>
  <si>
    <t>SI1(88.5 to 89.2)</t>
  </si>
  <si>
    <t>SI1(89.2 to 91.5)</t>
  </si>
  <si>
    <t>SI1(122.1 to 123.7)</t>
  </si>
  <si>
    <t>SI1(119.7 to 122.1)</t>
  </si>
  <si>
    <t>SI1(116.3 to 118.8)</t>
  </si>
  <si>
    <t>SI1(94.9 to 96.6)</t>
  </si>
  <si>
    <t>SI1(94.3 to 94.9)</t>
  </si>
  <si>
    <t>SI1(91.5 to 92.6)</t>
  </si>
  <si>
    <t>*Note: SI5b-68.4 appears to be an outlier and is not included in the mean</t>
  </si>
  <si>
    <t>*Note: SI5b-146.0a appear to be an outlier and is not included in the mean.</t>
  </si>
  <si>
    <t>*Note: SI5b-184.2-D appears to be an outlier and is not included in the mean</t>
  </si>
  <si>
    <t>site: SI3(2.3 to 5.5)</t>
  </si>
  <si>
    <t>sample: SI3-4.70</t>
  </si>
  <si>
    <t>sample: SI3-4.60</t>
  </si>
  <si>
    <t>sample: SI3-4.20</t>
  </si>
  <si>
    <t>sample: SI3-4.10</t>
  </si>
  <si>
    <t>sample: SI3-3.70</t>
  </si>
  <si>
    <t>SI3-3.60</t>
  </si>
  <si>
    <t>SI3-3.70</t>
  </si>
  <si>
    <t>SI3-4.10</t>
  </si>
  <si>
    <t>SI3-4.20</t>
  </si>
  <si>
    <t>SI3-4.60</t>
  </si>
  <si>
    <t>SI3-4.70</t>
  </si>
  <si>
    <t>Sample N</t>
  </si>
  <si>
    <t>Sample Best-Fit Lines</t>
  </si>
  <si>
    <t>sample: SI3-3.60</t>
  </si>
  <si>
    <t>Site: SI3(5.5 to 12.5)</t>
  </si>
  <si>
    <t>Sample: SI3-9.60</t>
  </si>
  <si>
    <t>Sample: SI3-8.80</t>
  </si>
  <si>
    <t>SI3-8.80</t>
  </si>
  <si>
    <t>SI3-9.60</t>
  </si>
  <si>
    <t>SI3-20.45</t>
  </si>
  <si>
    <t>SI3-20.40</t>
  </si>
  <si>
    <t>SI3-22.35</t>
  </si>
  <si>
    <t>SI3-22.60</t>
  </si>
  <si>
    <t>SI3-27.90</t>
  </si>
  <si>
    <t>Site: SI3(20.1 to 28.9)</t>
  </si>
  <si>
    <t>Site: SI3(36.9 to 48.4)</t>
  </si>
  <si>
    <t>SI3-37.80</t>
  </si>
  <si>
    <t>SI3-37.85</t>
  </si>
  <si>
    <t>SI3-38.70</t>
  </si>
  <si>
    <t>SI3-38.80</t>
  </si>
  <si>
    <t>SI3-39.80</t>
  </si>
  <si>
    <t>SI3-39.82</t>
  </si>
  <si>
    <t>Site: SI3(55.8 to 60.9)</t>
  </si>
  <si>
    <t>SI3-58.00</t>
  </si>
  <si>
    <t>SI3-58.02</t>
  </si>
  <si>
    <t>SI3-58.04</t>
  </si>
  <si>
    <t>SI3-59.70</t>
  </si>
  <si>
    <t>SI3-59.80</t>
  </si>
  <si>
    <t>SI3-59.90</t>
  </si>
  <si>
    <r>
      <t xml:space="preserve">*Note: </t>
    </r>
    <r>
      <rPr>
        <sz val="10"/>
        <rFont val="Arial"/>
      </rPr>
      <t>SI4-73.90a and SI4-74.00a appear to be outliers and are not included in the mean</t>
    </r>
  </si>
  <si>
    <r>
      <t xml:space="preserve">*Note: SI4-75.35a </t>
    </r>
    <r>
      <rPr>
        <sz val="10"/>
        <rFont val="Arial"/>
      </rPr>
      <t>appears to be</t>
    </r>
    <r>
      <rPr>
        <sz val="10"/>
        <rFont val="Arial"/>
      </rPr>
      <t xml:space="preserve"> an outlier</t>
    </r>
    <r>
      <rPr>
        <sz val="10"/>
        <rFont val="Arial"/>
      </rPr>
      <t xml:space="preserve"> and is not included in the mean</t>
    </r>
  </si>
  <si>
    <r>
      <t xml:space="preserve">*Note: SI4-124.05a </t>
    </r>
    <r>
      <rPr>
        <sz val="10"/>
        <rFont val="Arial"/>
      </rPr>
      <t>appears to be</t>
    </r>
    <r>
      <rPr>
        <sz val="10"/>
        <rFont val="Arial"/>
      </rPr>
      <t xml:space="preserve"> an outlier</t>
    </r>
    <r>
      <rPr>
        <sz val="10"/>
        <rFont val="Arial"/>
      </rPr>
      <t xml:space="preserve"> and is not included in the mean</t>
    </r>
  </si>
  <si>
    <t>SI9-173.3a</t>
  </si>
  <si>
    <t>SI9(312.1 to 321.0)</t>
  </si>
  <si>
    <t>SI9-315.30a</t>
  </si>
  <si>
    <t>SI9-315.35a</t>
  </si>
  <si>
    <t>SI9-315.40a</t>
  </si>
  <si>
    <t>SI9-316.40a</t>
  </si>
  <si>
    <t>SI9-316.80a</t>
  </si>
  <si>
    <t>SI9-317.10a</t>
  </si>
  <si>
    <t>SI9-317.60a</t>
  </si>
  <si>
    <t>SI9-317.70a</t>
  </si>
  <si>
    <t>"MAG" mean excludes SI9-391.0 as it appears to be an outlier</t>
  </si>
  <si>
    <t>"OVR" mean excludes SI9-391.0 as it appears to be an outlier as well as SI9-390.3 which doesn't correspond to the main population</t>
  </si>
  <si>
    <t>SI8-1.70a</t>
  </si>
  <si>
    <t>SI8-1.80a</t>
  </si>
  <si>
    <t>SI8-1.90a</t>
  </si>
  <si>
    <t>SI8-2.00a</t>
  </si>
  <si>
    <t>SI8-2.30a</t>
  </si>
  <si>
    <t>SI8-2.70a</t>
  </si>
  <si>
    <t>SI8-2.75a</t>
  </si>
  <si>
    <t>SI8-3.30a</t>
  </si>
  <si>
    <t xml:space="preserve">*Note: SI8-9.2a appears to be an outlier that is not included in the mean. </t>
  </si>
  <si>
    <t xml:space="preserve">*Note: SI8-53.2a and SI8-54.0a appear to be outliers that are not included in the mean. </t>
  </si>
  <si>
    <r>
      <t>SI</t>
    </r>
    <r>
      <rPr>
        <sz val="10"/>
        <rFont val="Arial"/>
      </rPr>
      <t>7</t>
    </r>
    <r>
      <rPr>
        <sz val="10"/>
        <rFont val="Arial"/>
      </rPr>
      <t>-10.9a</t>
    </r>
  </si>
  <si>
    <r>
      <t>SI</t>
    </r>
    <r>
      <rPr>
        <sz val="10"/>
        <rFont val="Arial"/>
      </rPr>
      <t>7</t>
    </r>
    <r>
      <rPr>
        <sz val="10"/>
        <rFont val="Arial"/>
      </rPr>
      <t>-11.80a</t>
    </r>
  </si>
  <si>
    <r>
      <t>SI</t>
    </r>
    <r>
      <rPr>
        <sz val="10"/>
        <rFont val="Arial"/>
      </rPr>
      <t>7</t>
    </r>
    <r>
      <rPr>
        <sz val="10"/>
        <rFont val="Arial"/>
      </rPr>
      <t>-12.70a</t>
    </r>
  </si>
  <si>
    <r>
      <t>SI</t>
    </r>
    <r>
      <rPr>
        <sz val="10"/>
        <rFont val="Arial"/>
      </rPr>
      <t>7</t>
    </r>
    <r>
      <rPr>
        <sz val="10"/>
        <rFont val="Arial"/>
      </rPr>
      <t>-13.20a</t>
    </r>
  </si>
  <si>
    <r>
      <t>SI</t>
    </r>
    <r>
      <rPr>
        <sz val="10"/>
        <rFont val="Arial"/>
      </rPr>
      <t>7</t>
    </r>
    <r>
      <rPr>
        <sz val="10"/>
        <rFont val="Arial"/>
      </rPr>
      <t>-13.70a</t>
    </r>
  </si>
  <si>
    <r>
      <t>SI</t>
    </r>
    <r>
      <rPr>
        <sz val="10"/>
        <rFont val="Arial"/>
      </rPr>
      <t>7</t>
    </r>
    <r>
      <rPr>
        <sz val="10"/>
        <rFont val="Arial"/>
      </rPr>
      <t>-15.6a</t>
    </r>
  </si>
  <si>
    <r>
      <t>SI</t>
    </r>
    <r>
      <rPr>
        <sz val="10"/>
        <rFont val="Arial"/>
      </rPr>
      <t>7</t>
    </r>
    <r>
      <rPr>
        <sz val="10"/>
        <rFont val="Arial"/>
      </rPr>
      <t>-16.0a</t>
    </r>
  </si>
  <si>
    <t xml:space="preserve">*Note: SI6-41.6a and SI6-46.5a appear to be outliers and are not included in the mean. </t>
  </si>
  <si>
    <t xml:space="preserve">*Note: SI6-96.40a and SI6-96.60a appear to be outliers and are not included in the mean. </t>
  </si>
  <si>
    <r>
      <t xml:space="preserve">*Note: </t>
    </r>
    <r>
      <rPr>
        <sz val="10"/>
        <rFont val="Arial"/>
      </rPr>
      <t>SI6-210.05 doesn't have a good line to fit after present local field overprint is removed</t>
    </r>
  </si>
  <si>
    <r>
      <t xml:space="preserve">*Note: </t>
    </r>
    <r>
      <rPr>
        <sz val="10"/>
        <rFont val="Arial"/>
      </rPr>
      <t>SI6-209.80a appears to be an outlier and is not included in the mean</t>
    </r>
  </si>
  <si>
    <r>
      <t xml:space="preserve">*Note: OVR data is too scattered for </t>
    </r>
    <r>
      <rPr>
        <sz val="10"/>
        <rFont val="Arial"/>
      </rPr>
      <t>meaningful mean to be determined</t>
    </r>
  </si>
  <si>
    <r>
      <t xml:space="preserve">*Note: </t>
    </r>
    <r>
      <rPr>
        <sz val="10"/>
        <rFont val="Arial"/>
      </rPr>
      <t>SI6-247.4a appears to be an outlier and is not included in the mean</t>
    </r>
  </si>
  <si>
    <t>Composite Strat height</t>
  </si>
  <si>
    <t>Expedition Name</t>
  </si>
  <si>
    <t>Location Name</t>
  </si>
  <si>
    <t>Formation Name</t>
  </si>
  <si>
    <t>Member Name</t>
  </si>
  <si>
    <t>Site Name</t>
  </si>
  <si>
    <t>Sample Name</t>
  </si>
  <si>
    <t>Fossil Name</t>
  </si>
  <si>
    <t>Mineral Name</t>
  </si>
  <si>
    <t>Synthetic Material Name</t>
  </si>
  <si>
    <t>Experiment Name List</t>
  </si>
  <si>
    <t>Specimen Magnetic Polarity</t>
  </si>
  <si>
    <t>Specimen NRM</t>
  </si>
  <si>
    <t>Specimen Data Corrected</t>
  </si>
  <si>
    <t>Specimen Direction Type</t>
  </si>
  <si>
    <t>Specimen Flag</t>
  </si>
  <si>
    <t>Specimen Component Number</t>
  </si>
  <si>
    <t>Specimen Component N</t>
  </si>
  <si>
    <t>Specimen Inferred Age</t>
  </si>
  <si>
    <t>Specimen Inferred Age Sigma</t>
  </si>
  <si>
    <t>Specimen Inferred Age Low</t>
  </si>
  <si>
    <t>Specimen Inferred Age High</t>
  </si>
  <si>
    <t>Specimen Inferred Age Unit</t>
  </si>
  <si>
    <t>Specimen Alpha 95%</t>
  </si>
  <si>
    <t>Specimen N Total</t>
  </si>
  <si>
    <t>Specimen Paleo Intensity</t>
  </si>
  <si>
    <t>Specimen Paleo Intensity Sigma</t>
  </si>
  <si>
    <t>Specimen Paleo Intensity Sigma %</t>
  </si>
  <si>
    <t>Specimen Paleo Intensity Relative</t>
  </si>
  <si>
    <t>Specimen Paleo Intensity Relative Sigma</t>
  </si>
  <si>
    <t>Specimen Paleo Intensity Relative Sigma %</t>
  </si>
  <si>
    <t>Specimen Paleo Intensity MAD</t>
  </si>
  <si>
    <t>Specimen Paleo Intensity N</t>
  </si>
  <si>
    <t>Specimen Weighting Factor</t>
  </si>
  <si>
    <t>Specimen Q</t>
  </si>
  <si>
    <t>Specimen f</t>
  </si>
  <si>
    <t>Specimen f VDS</t>
  </si>
  <si>
    <t>Specimen b</t>
  </si>
  <si>
    <t>Specimen b Sigma</t>
  </si>
  <si>
    <t>Specimen Sigma over b</t>
  </si>
  <si>
    <t>Specimen g</t>
  </si>
  <si>
    <t>Specimen DANG</t>
  </si>
  <si>
    <t>Specimen Maximum MD</t>
  </si>
  <si>
    <t>Specimen Maximum pTRM</t>
  </si>
  <si>
    <t>Specimen Difference Ratio pTRM Checks</t>
  </si>
  <si>
    <t>Specimen Difference Ratio Sum</t>
  </si>
  <si>
    <t>Specimen Maximum RSC</t>
  </si>
  <si>
    <t>Specimen Z</t>
  </si>
  <si>
    <t>Specimen Viscosity Index</t>
  </si>
  <si>
    <t>Specimen Lab Field DC</t>
  </si>
  <si>
    <t>Specimen Lab Field AC</t>
  </si>
  <si>
    <t>Specimen Magnetization Moment</t>
  </si>
  <si>
    <t>Specimen Magnetization Volume</t>
  </si>
  <si>
    <t>Specimen Magnetization Mass</t>
  </si>
  <si>
    <t>Specimen Number pTRM Checks</t>
  </si>
  <si>
    <t>Specimen Correction Cooling Rate</t>
  </si>
  <si>
    <t>Specimen Correction Anisotropy</t>
  </si>
  <si>
    <t>Specimen Delta</t>
  </si>
  <si>
    <t>Specimen Theta</t>
  </si>
  <si>
    <t>Specimen Gamma</t>
  </si>
  <si>
    <t>Specimen Description</t>
  </si>
  <si>
    <t>MagIC Software Packages</t>
  </si>
  <si>
    <t>External Database Names</t>
  </si>
  <si>
    <t>External Database ID Numbers</t>
  </si>
  <si>
    <t>Criteria Codes</t>
  </si>
  <si>
    <t>Rotation Codes</t>
  </si>
  <si>
    <t>Method Codes</t>
  </si>
  <si>
    <t>Instrument Codes</t>
  </si>
  <si>
    <t>Analyst Names</t>
  </si>
  <si>
    <t>Citation Names</t>
  </si>
  <si>
    <t>er_expedition_name</t>
  </si>
  <si>
    <t>er_location_name</t>
  </si>
  <si>
    <t>er_formation_name</t>
  </si>
  <si>
    <t>er_member_name</t>
  </si>
  <si>
    <t>er_site_name</t>
  </si>
  <si>
    <t>er_sample_name</t>
  </si>
  <si>
    <t>er_specimen_name</t>
  </si>
  <si>
    <t>er_fossil_name</t>
  </si>
  <si>
    <t>er_mineral_name</t>
  </si>
  <si>
    <t>er_synthetic_name</t>
  </si>
  <si>
    <t>magic_experiment_names</t>
  </si>
  <si>
    <t>measurement_step_min</t>
  </si>
  <si>
    <t>measurement_step_max</t>
  </si>
  <si>
    <t>measurement_step_unit</t>
  </si>
  <si>
    <t>specimen_polarity</t>
  </si>
  <si>
    <t>specimen_nrm</t>
  </si>
  <si>
    <t>specimen_correction</t>
  </si>
  <si>
    <t>specimen_direction_type</t>
  </si>
  <si>
    <t>specimen_flag</t>
  </si>
  <si>
    <t>specimen_comp_nmb</t>
  </si>
  <si>
    <t>specimen_comp_n</t>
  </si>
  <si>
    <t>specimen_comp_name</t>
  </si>
  <si>
    <t>specimen_inferred_age</t>
  </si>
  <si>
    <t>specimen_inferred_age_sigma</t>
  </si>
  <si>
    <t>specimen_inferred_age_low</t>
  </si>
  <si>
    <t>specimen_inferred_age_high</t>
  </si>
  <si>
    <t>specimen_inferred_age_unit</t>
  </si>
  <si>
    <t>specimen_inc</t>
  </si>
  <si>
    <t>specimen_dec</t>
  </si>
  <si>
    <t>specimen_mad</t>
  </si>
  <si>
    <t>specimen_alpha95</t>
  </si>
  <si>
    <t>specimen_n</t>
  </si>
  <si>
    <t>specimen_n_total</t>
  </si>
  <si>
    <t>specimen_tilt_correction</t>
  </si>
  <si>
    <t>specimen_int</t>
  </si>
  <si>
    <t>specimen_int_sigma</t>
  </si>
  <si>
    <t>specimen_int_sigma_perc</t>
  </si>
  <si>
    <t>specimen_int_rel</t>
  </si>
  <si>
    <t>specimen_int_rel_sigma</t>
  </si>
  <si>
    <t>specimen_int_rel_sigma_perc</t>
  </si>
  <si>
    <t>specimen_int_mad</t>
  </si>
  <si>
    <t>specimen_int_n</t>
  </si>
  <si>
    <t>specimen_w</t>
  </si>
  <si>
    <t>specimen_q</t>
  </si>
  <si>
    <t>specimen_f</t>
  </si>
  <si>
    <t>specimen_fvds</t>
  </si>
  <si>
    <t>specimen_b</t>
  </si>
  <si>
    <t>specimen_b_sigma</t>
  </si>
  <si>
    <t>specimen_b_beta</t>
  </si>
  <si>
    <t>specimen_g</t>
  </si>
  <si>
    <t>specimen_dang</t>
  </si>
  <si>
    <t>specimen_md</t>
  </si>
  <si>
    <t>specimen_ptrm</t>
  </si>
  <si>
    <t>specimen_drat</t>
  </si>
  <si>
    <t>specimen_drats</t>
  </si>
  <si>
    <t>specimen_rsc</t>
  </si>
  <si>
    <t>specimen_z</t>
  </si>
  <si>
    <t>specimen_viscosity_index</t>
  </si>
  <si>
    <t>specimen_lab_field_dc</t>
  </si>
  <si>
    <t>specimen_lab_field_ac</t>
  </si>
  <si>
    <t>specimen_magn_moment</t>
  </si>
  <si>
    <t>specimen_magn_volume</t>
  </si>
  <si>
    <t>specimen_magn_mass</t>
  </si>
  <si>
    <t>specimen_int_ptrm_n</t>
  </si>
  <si>
    <t>specimen_int_corr_cooling_rate</t>
  </si>
  <si>
    <t>specimen_int_corr_anisotropy</t>
  </si>
  <si>
    <t>specimen_delta</t>
  </si>
  <si>
    <t>specimen_theta</t>
  </si>
  <si>
    <t>specimen_gamma</t>
  </si>
  <si>
    <t>specimen_description</t>
  </si>
  <si>
    <t>magic_software_packages</t>
  </si>
  <si>
    <t>external_database_names</t>
  </si>
  <si>
    <t>external_database_ids</t>
  </si>
  <si>
    <t>pmag_criteria_codes</t>
  </si>
  <si>
    <t>pmag_rotation_codes</t>
  </si>
  <si>
    <t>magic_method_codes</t>
  </si>
  <si>
    <t>magic_instrument_codes</t>
  </si>
  <si>
    <t>er_analyst_mail_names</t>
  </si>
  <si>
    <t>er_citation_names</t>
  </si>
  <si>
    <t>String(50)</t>
  </si>
  <si>
    <t>List(2000)</t>
  </si>
  <si>
    <t>Number</t>
  </si>
  <si>
    <t>String(30)</t>
  </si>
  <si>
    <t>String(1)</t>
  </si>
  <si>
    <t>Integer</t>
  </si>
  <si>
    <t>String(1000)</t>
  </si>
  <si>
    <t>List(500)</t>
  </si>
  <si>
    <t>Text</t>
  </si>
  <si>
    <t>Custom</t>
  </si>
  <si>
    <t>Flag</t>
  </si>
  <si>
    <t>Number in Degrees</t>
  </si>
  <si>
    <t>Number in %</t>
  </si>
  <si>
    <t>Number in T</t>
  </si>
  <si>
    <t>Dimensionless</t>
  </si>
  <si>
    <t>Number in Am2</t>
  </si>
  <si>
    <t>Number in A/m</t>
  </si>
  <si>
    <t>Number in Am2/kg</t>
  </si>
  <si>
    <t>Optional</t>
  </si>
  <si>
    <t>Required</t>
  </si>
  <si>
    <t>Recommended</t>
  </si>
  <si>
    <t>Specimen Name List</t>
  </si>
  <si>
    <t>Fossil Name List</t>
  </si>
  <si>
    <t>Mineral Name List</t>
  </si>
  <si>
    <t>Synthetic Material Name List</t>
  </si>
  <si>
    <t>Sample Magnetic Polarity</t>
  </si>
  <si>
    <t>Sample NRM</t>
  </si>
  <si>
    <t>Sample Direction Type</t>
  </si>
  <si>
    <t>Sample Flag</t>
  </si>
  <si>
    <t>Sample Component Number</t>
  </si>
  <si>
    <t>Sample Component N</t>
  </si>
  <si>
    <t>Sample Inferred Age</t>
  </si>
  <si>
    <t>Sample Inferred Age Sigma</t>
  </si>
  <si>
    <t>Sample Inferred Age Low</t>
  </si>
  <si>
    <t>Sample Inferred Age High</t>
  </si>
  <si>
    <t>Sample Inferred Age Unit</t>
  </si>
  <si>
    <t>Sample Sigma</t>
  </si>
  <si>
    <t>Sample Alpha 95%</t>
  </si>
  <si>
    <t>Sample N Best-Fit Lines</t>
  </si>
  <si>
    <t>Sample N Best-Fit Planes</t>
  </si>
  <si>
    <t>Sample N Total</t>
  </si>
  <si>
    <t>Sample K</t>
  </si>
  <si>
    <t>Sample R</t>
  </si>
  <si>
    <t>Sample Tilt Correction</t>
  </si>
  <si>
    <t>Sample Paleo Intensity</t>
  </si>
  <si>
    <t>Sample Paleo Intensity Sigma</t>
  </si>
  <si>
    <t>Sample Paleo Intensity Sigma %</t>
  </si>
  <si>
    <t>Sample Paleo Intensity Relative</t>
  </si>
  <si>
    <t>Sample Paleo Intensity Relative Sigma</t>
  </si>
  <si>
    <t>Sample Paleo Intensity Relative Sigma %</t>
  </si>
  <si>
    <t>Sample Paleo Intensity N</t>
  </si>
  <si>
    <t>Sample Magnetization Moment</t>
  </si>
  <si>
    <t>Sample Magnetization Volume</t>
  </si>
  <si>
    <t>Sample Magnetization Mass</t>
  </si>
  <si>
    <t>Sample Description</t>
  </si>
  <si>
    <t>er_specimen_names</t>
  </si>
  <si>
    <t>er_fossil_names</t>
  </si>
  <si>
    <t>er_mineral_names</t>
  </si>
  <si>
    <t>er_synthetic_names</t>
  </si>
  <si>
    <t>sample_polarity</t>
  </si>
  <si>
    <t>sample_nrm</t>
  </si>
  <si>
    <t>sample_direction_type</t>
  </si>
  <si>
    <t>sample_flag</t>
  </si>
  <si>
    <t>sample_comp_nmb</t>
  </si>
  <si>
    <t>sample_comp_n</t>
  </si>
  <si>
    <t>sample_inferred_age</t>
  </si>
  <si>
    <t>sample_inferred_age_sigma</t>
  </si>
  <si>
    <t>sample_inferred_age_low</t>
  </si>
  <si>
    <t>sample_inferred_age_high</t>
  </si>
  <si>
    <t>sample_inferred_age_unit</t>
  </si>
  <si>
    <t>sample_sigma</t>
  </si>
  <si>
    <t>sample_alpha95</t>
  </si>
  <si>
    <t>sample_n</t>
  </si>
  <si>
    <t>sample_n_lines</t>
  </si>
  <si>
    <t>sample_n_planes</t>
  </si>
  <si>
    <t>sample_n_total</t>
  </si>
  <si>
    <t>sample_k</t>
  </si>
  <si>
    <t>sample_r</t>
  </si>
  <si>
    <t>sample_tilt_correction</t>
  </si>
  <si>
    <t>sample_int</t>
  </si>
  <si>
    <t>sample_int_sigma</t>
  </si>
  <si>
    <t>sample_int_sigma_perc</t>
  </si>
  <si>
    <t>sample_int_rel</t>
  </si>
  <si>
    <t>sample_int_rel_sigma</t>
  </si>
  <si>
    <t>sample_int_rel_sigma_perc</t>
  </si>
  <si>
    <t>sample_int_n</t>
  </si>
  <si>
    <t>sample_magn_moment</t>
  </si>
  <si>
    <t>sample_magn_volume</t>
  </si>
  <si>
    <t>sample_magn_mass</t>
  </si>
  <si>
    <t>sample_description</t>
  </si>
  <si>
    <t>SI1-12.5</t>
  </si>
  <si>
    <t>SI3-4.20a : SI3-4.2-D</t>
  </si>
  <si>
    <t>Sample Name List</t>
  </si>
  <si>
    <t>Site Magnetic Polarity</t>
  </si>
  <si>
    <t>Site NRM</t>
  </si>
  <si>
    <t>Site Direction Type</t>
  </si>
  <si>
    <t>Site Flag</t>
  </si>
  <si>
    <t>Site Component Number</t>
  </si>
  <si>
    <t>Site Component N</t>
  </si>
  <si>
    <t>Site Component Name</t>
  </si>
  <si>
    <t>Site Inferred Age</t>
  </si>
  <si>
    <t>Site Inferred Age Sigma</t>
  </si>
  <si>
    <t>Site Inferred Age Low</t>
  </si>
  <si>
    <t>Site Inferred Age High</t>
  </si>
  <si>
    <t>Site Inferred Age Unit</t>
  </si>
  <si>
    <t>Site Inclination</t>
  </si>
  <si>
    <t>Site Declination</t>
  </si>
  <si>
    <t>Site Sigma</t>
  </si>
  <si>
    <t>Site Alpha 95%</t>
  </si>
  <si>
    <t>Site N</t>
  </si>
  <si>
    <t>Site N Best-Fit Lines</t>
  </si>
  <si>
    <t>Site N Best-Fit Planes</t>
  </si>
  <si>
    <t>Site N Total</t>
  </si>
  <si>
    <t>Site K</t>
  </si>
  <si>
    <t>Site R</t>
  </si>
  <si>
    <t>Site Tilt Correction</t>
  </si>
  <si>
    <t>Site Paleo Intensity</t>
  </si>
  <si>
    <t>Site Paleo Intensity Sigma</t>
  </si>
  <si>
    <t>Site Paleo Intensity Sigma %</t>
  </si>
  <si>
    <t>Site Paleo Intensity Relative</t>
  </si>
  <si>
    <t>Site Paleo Intensity Relative Sigma</t>
  </si>
  <si>
    <t>Site Paleo Intensity Relative Sigma %</t>
  </si>
  <si>
    <t>Site Paleo Intensity N</t>
  </si>
  <si>
    <t>Site Magnetization Moment</t>
  </si>
  <si>
    <t>Site Magnetization Volume</t>
  </si>
  <si>
    <t>Site Magnetization Mass</t>
  </si>
  <si>
    <t>Site Description</t>
  </si>
  <si>
    <t>er_sample_names</t>
  </si>
  <si>
    <t>site_polarity</t>
  </si>
  <si>
    <t>site_nrm</t>
  </si>
  <si>
    <t>site_direction_type</t>
  </si>
  <si>
    <t>site_flag</t>
  </si>
  <si>
    <t>site_comp_nmb</t>
  </si>
  <si>
    <t>site_comp_n</t>
  </si>
  <si>
    <t>site_comp_name</t>
  </si>
  <si>
    <t>site_inferred_age</t>
  </si>
  <si>
    <t>site_inferred_age_sigma</t>
  </si>
  <si>
    <t>site_inferred_age_low</t>
  </si>
  <si>
    <t>site_inferred_age_high</t>
  </si>
  <si>
    <t>site_inferred_age_unit</t>
  </si>
  <si>
    <t>site_inc</t>
  </si>
  <si>
    <t>site_dec</t>
  </si>
  <si>
    <t>site_sigma</t>
  </si>
  <si>
    <t>site_alpha95</t>
  </si>
  <si>
    <t>site_n</t>
  </si>
  <si>
    <t>site_n_lines</t>
  </si>
  <si>
    <t>site_n_planes</t>
  </si>
  <si>
    <t>site_n_total</t>
  </si>
  <si>
    <t>site_k</t>
  </si>
  <si>
    <t>site_r</t>
  </si>
  <si>
    <t>site_tilt_correction</t>
  </si>
  <si>
    <t>site_int</t>
  </si>
  <si>
    <t>site_int_sigma</t>
  </si>
  <si>
    <t>site_int_sigma_perc</t>
  </si>
  <si>
    <t>site_int_rel</t>
  </si>
  <si>
    <t>site_int_rel_sigma</t>
  </si>
  <si>
    <t>site_int_rel_sigma_perc</t>
  </si>
  <si>
    <t>site_int_n</t>
  </si>
  <si>
    <t>site_magn_moment</t>
  </si>
  <si>
    <t>site_magn_volume</t>
  </si>
  <si>
    <t>site_magn_mass</t>
  </si>
  <si>
    <t>site_description</t>
  </si>
  <si>
    <t>SI1-12.55</t>
  </si>
  <si>
    <t>SI1-13.0</t>
  </si>
  <si>
    <t>SI1-13.4</t>
  </si>
  <si>
    <t>SI1-14.2</t>
  </si>
  <si>
    <t>SI1-14.4</t>
  </si>
  <si>
    <t>SI1-14.9</t>
  </si>
  <si>
    <t>SI1-28.68</t>
  </si>
  <si>
    <t>SI1-28.7</t>
  </si>
  <si>
    <t>SI1-28.8</t>
  </si>
  <si>
    <t>SI1-28.9</t>
  </si>
  <si>
    <t>SI1-29.0</t>
  </si>
  <si>
    <t>SI1-29.1</t>
  </si>
  <si>
    <t>SI1-29.2</t>
  </si>
  <si>
    <t>SI1-29.15</t>
  </si>
  <si>
    <t>SI1-29.24</t>
  </si>
  <si>
    <t>SI1-29.25</t>
  </si>
  <si>
    <t>SI1-29.4</t>
  </si>
  <si>
    <t>SI1-33.4</t>
  </si>
  <si>
    <t>SI1-34.2</t>
  </si>
  <si>
    <t>SI1-34.7</t>
  </si>
  <si>
    <t>SI1-34.75</t>
  </si>
  <si>
    <t>SI1-34.8</t>
  </si>
  <si>
    <t>SI1-40.9</t>
  </si>
  <si>
    <t>SI1-40.95</t>
  </si>
  <si>
    <t>SI1-40.96</t>
  </si>
  <si>
    <t>SI1-41</t>
  </si>
  <si>
    <t>SI1-41.1</t>
  </si>
  <si>
    <t>SI1-41.15</t>
  </si>
  <si>
    <t>SI1-43.19</t>
  </si>
  <si>
    <t>SI1-43.2</t>
  </si>
  <si>
    <t>SI1-43.4</t>
  </si>
  <si>
    <t>SI1-43.51</t>
  </si>
  <si>
    <t>SI1-43.6</t>
  </si>
  <si>
    <t>SI1-43.61</t>
  </si>
  <si>
    <t>SI1-61.1</t>
  </si>
  <si>
    <t>SI1-61.15</t>
  </si>
  <si>
    <t>SI1-61.2</t>
  </si>
  <si>
    <t>SI1-61.73</t>
  </si>
  <si>
    <t>SI1-61.78</t>
  </si>
  <si>
    <t>SI1-80.3</t>
  </si>
  <si>
    <t>SI1-80.7</t>
  </si>
  <si>
    <t>SI1-81.8</t>
  </si>
  <si>
    <t>SI1-82.1</t>
  </si>
  <si>
    <t>SI1-84.5</t>
  </si>
  <si>
    <t>SI1-86.1</t>
  </si>
  <si>
    <t>SI1-86.4</t>
  </si>
  <si>
    <t>SI1-88.25</t>
  </si>
  <si>
    <t>SI1-88.35</t>
  </si>
  <si>
    <t>SI1-88.37</t>
  </si>
  <si>
    <t>SI1-88.4</t>
  </si>
  <si>
    <t>SI1-88.43</t>
  </si>
  <si>
    <t>SI1-88.9</t>
  </si>
  <si>
    <t>SI1-88.55</t>
  </si>
  <si>
    <t>SI1-88.93</t>
  </si>
  <si>
    <t>SI1-88.97</t>
  </si>
  <si>
    <t>SI1-89.0</t>
  </si>
  <si>
    <t>SI1-89.15</t>
  </si>
  <si>
    <t>SI1-89.25</t>
  </si>
  <si>
    <t>SI1-89.92</t>
  </si>
  <si>
    <t>SI1-90.0</t>
  </si>
  <si>
    <t>SI1-90.05</t>
  </si>
  <si>
    <t>SI1-91.1</t>
  </si>
  <si>
    <t>SI1-91.2</t>
  </si>
  <si>
    <t>SI1-91.6</t>
  </si>
  <si>
    <t>SI1-91.61</t>
  </si>
  <si>
    <t>SI1-91.64</t>
  </si>
  <si>
    <t>SI1-91.67</t>
  </si>
  <si>
    <t>SI1-91.75</t>
  </si>
  <si>
    <t>SI1-92.0</t>
  </si>
  <si>
    <t>SI1-94.57</t>
  </si>
  <si>
    <t>SI1-94.6</t>
  </si>
  <si>
    <t>SI1-94.67</t>
  </si>
  <si>
    <t>SI1-94.7</t>
  </si>
  <si>
    <t>SI1-94.8</t>
  </si>
  <si>
    <t>SI1-95</t>
  </si>
  <si>
    <t>SI1-96</t>
  </si>
  <si>
    <t>SI1-96.02</t>
  </si>
  <si>
    <t>SI1-96.04</t>
  </si>
  <si>
    <t>SI1-96.1</t>
  </si>
  <si>
    <t>SI1-116.9</t>
  </si>
  <si>
    <t>SI1-116.95</t>
  </si>
  <si>
    <t>SI1-116.96</t>
  </si>
  <si>
    <t>SI1-116.97</t>
  </si>
  <si>
    <t>SI1-117.05</t>
  </si>
  <si>
    <t>SI1-117.2</t>
  </si>
  <si>
    <t>SI1-120.4</t>
  </si>
  <si>
    <t>SI1-120.42</t>
  </si>
  <si>
    <t>SI1-120.45</t>
  </si>
  <si>
    <t>SI1-120.5</t>
  </si>
  <si>
    <t>SI1-120.52</t>
  </si>
  <si>
    <t>SI1-120.6</t>
  </si>
  <si>
    <t>SI1-122.4</t>
  </si>
  <si>
    <t>SI1-122.5</t>
  </si>
  <si>
    <t>SI1-122.65</t>
  </si>
  <si>
    <t>SI1-122.69</t>
  </si>
  <si>
    <t>SI1-123.35</t>
  </si>
  <si>
    <t>SI1-123.4</t>
  </si>
  <si>
    <t>SI2a-1.1</t>
  </si>
  <si>
    <t>SI2a-1.3</t>
  </si>
  <si>
    <t>SI2a-1.35</t>
  </si>
  <si>
    <t>SI2a-1.4</t>
  </si>
  <si>
    <t>SI2a-1.5</t>
  </si>
  <si>
    <t>SI2a-1.6</t>
  </si>
  <si>
    <t>SI2a-10.2</t>
  </si>
  <si>
    <t>SI2a-10.4</t>
  </si>
  <si>
    <t>SI2a-10.5</t>
  </si>
  <si>
    <t>SI2a-12.2</t>
  </si>
  <si>
    <t>SI2a-12.7</t>
  </si>
  <si>
    <t>SI2a-12.8</t>
  </si>
  <si>
    <t>SI2b-2.2</t>
  </si>
  <si>
    <t>SI2b-2.3</t>
  </si>
  <si>
    <t>SI2b-2.42</t>
  </si>
  <si>
    <t>SI2b-2.46</t>
  </si>
  <si>
    <t>SI2b-2.5</t>
  </si>
  <si>
    <t>SI2b-2.53</t>
  </si>
  <si>
    <t>SI2b-2.6</t>
  </si>
  <si>
    <t>SI2b-2.61</t>
  </si>
  <si>
    <t>SI2b-10.5</t>
  </si>
  <si>
    <t>SI2b-10.56</t>
  </si>
  <si>
    <t>SI2b-10.58</t>
  </si>
  <si>
    <t>SI2b-10.6</t>
  </si>
  <si>
    <t>SI2b-10.63</t>
  </si>
  <si>
    <t>SI2c-0.15</t>
  </si>
  <si>
    <t>SI2c-0.35</t>
  </si>
  <si>
    <t>SI2c-0.45</t>
  </si>
  <si>
    <t>SI2c-0.5</t>
  </si>
  <si>
    <t>SI2c-0.55</t>
  </si>
  <si>
    <t>SI2c-1.0</t>
  </si>
  <si>
    <t>SI2c-3.0</t>
  </si>
  <si>
    <t>SI2c-3.05</t>
  </si>
  <si>
    <t>SI2c-3.15</t>
  </si>
  <si>
    <t>SI2c-4.7</t>
  </si>
  <si>
    <t>SI2c-4.8</t>
  </si>
  <si>
    <t>SI2c-6.3</t>
  </si>
  <si>
    <t>SI3-4.7</t>
  </si>
  <si>
    <t>SI3-5.6</t>
  </si>
  <si>
    <t>SI3-6.4</t>
  </si>
  <si>
    <t>SI3-7.05</t>
  </si>
  <si>
    <t>SI3-7.20</t>
  </si>
  <si>
    <t>SI3-7.25</t>
  </si>
  <si>
    <t>SI3-7.30</t>
  </si>
  <si>
    <t>SI3-8.30</t>
  </si>
  <si>
    <t>SI3-9.63</t>
  </si>
  <si>
    <t>SI3-12.95</t>
  </si>
  <si>
    <t>SI3-13.05</t>
  </si>
  <si>
    <t>SI3-16.3</t>
  </si>
  <si>
    <t>SI3-16.4</t>
  </si>
  <si>
    <t>SI3-18.75</t>
  </si>
  <si>
    <t>SI3-19.9</t>
  </si>
  <si>
    <t>SI3-21.30</t>
  </si>
  <si>
    <t>SI3-21.35</t>
  </si>
  <si>
    <t>SI3-22.30</t>
  </si>
  <si>
    <t>SI3-22.65</t>
  </si>
  <si>
    <t>SI3-103.4</t>
  </si>
  <si>
    <t>SI3-103.5</t>
  </si>
  <si>
    <t>SI3-103.9</t>
  </si>
  <si>
    <t>SI3-103.95</t>
  </si>
  <si>
    <t>SI3-104.3</t>
  </si>
  <si>
    <t>SI3-104.4</t>
  </si>
  <si>
    <t>SI3-126.9</t>
  </si>
  <si>
    <t>SI3-127.1</t>
  </si>
  <si>
    <t>SI3-127.3</t>
  </si>
  <si>
    <t>SI3-129.3</t>
  </si>
  <si>
    <t>SI3-129.45</t>
  </si>
  <si>
    <t>SI3-D1</t>
  </si>
  <si>
    <t>SI3-D2</t>
  </si>
  <si>
    <t>SI3-D4</t>
  </si>
  <si>
    <t>SI3-D5</t>
  </si>
  <si>
    <t>SI3-D6</t>
  </si>
  <si>
    <t>SI3-D7</t>
  </si>
  <si>
    <t>SI3-D9</t>
  </si>
  <si>
    <t>SI3-D10</t>
  </si>
  <si>
    <t>SI4-1.9</t>
  </si>
  <si>
    <t>SI4-2.5</t>
  </si>
  <si>
    <t>SI4-3.2</t>
  </si>
  <si>
    <t>SI4-4.5</t>
  </si>
  <si>
    <t>SI4-4.6</t>
  </si>
  <si>
    <t>SI4-6.4</t>
  </si>
  <si>
    <t>SI4-14.0</t>
  </si>
  <si>
    <t>SI4-15.1</t>
  </si>
  <si>
    <t>SI4-15.7</t>
  </si>
  <si>
    <t>SI4-18.5</t>
  </si>
  <si>
    <t>SI4-18.7</t>
  </si>
  <si>
    <t>SI4-18.9</t>
  </si>
  <si>
    <t>SI4-23.0</t>
  </si>
  <si>
    <t>SI4-24.1</t>
  </si>
  <si>
    <t>SI4-24.7</t>
  </si>
  <si>
    <t>SI4-25.2</t>
  </si>
  <si>
    <t>SI4-25.6</t>
  </si>
  <si>
    <t>SI4-25.8</t>
  </si>
  <si>
    <t>SI4-25.9</t>
  </si>
  <si>
    <t>SI4-40.15</t>
  </si>
  <si>
    <t>SI4-40.2</t>
  </si>
  <si>
    <t>SI4-40.3</t>
  </si>
  <si>
    <t>SI4-40.5</t>
  </si>
  <si>
    <t>SI4-40.8</t>
  </si>
  <si>
    <t>SI4-41.0</t>
  </si>
  <si>
    <t>SI4-73.65</t>
  </si>
  <si>
    <t>SI4-73.66</t>
  </si>
  <si>
    <t>SI4-73.70</t>
  </si>
  <si>
    <t>SI4-73.90</t>
  </si>
  <si>
    <t>SI4-74.00</t>
  </si>
  <si>
    <t>SI4-74.20</t>
  </si>
  <si>
    <t>SI4-74.39</t>
  </si>
  <si>
    <t>SI4-74.41</t>
  </si>
  <si>
    <t>SI4-75.20</t>
  </si>
  <si>
    <t>SI4-75.30</t>
  </si>
  <si>
    <t>SI4-75.35</t>
  </si>
  <si>
    <t>SI4-75.45</t>
  </si>
  <si>
    <t>SI4-75.60</t>
  </si>
  <si>
    <t>SI4-75.70</t>
  </si>
  <si>
    <t>SI4-76.00</t>
  </si>
  <si>
    <t>SI4-82.00</t>
  </si>
  <si>
    <t>SI4-82.60</t>
  </si>
  <si>
    <t>SI4-82.61</t>
  </si>
  <si>
    <t>SI4-82.90</t>
  </si>
  <si>
    <t>SI4-85.20</t>
  </si>
  <si>
    <t>SI4-86.70</t>
  </si>
  <si>
    <t>SI4-86.75</t>
  </si>
  <si>
    <t>SI4-86.85</t>
  </si>
  <si>
    <t>SI4-108.00</t>
  </si>
  <si>
    <t>SI4-109.20</t>
  </si>
  <si>
    <t>SI4-109.21</t>
  </si>
  <si>
    <t>SI4-109.40</t>
  </si>
  <si>
    <t>SI4-111.40</t>
  </si>
  <si>
    <t>SI4-113.40</t>
  </si>
  <si>
    <t>SI4-113.50</t>
  </si>
  <si>
    <t>SI4-113.60</t>
  </si>
  <si>
    <t>SI4-122.80</t>
  </si>
  <si>
    <t>SI4-123.10</t>
  </si>
  <si>
    <t>SI4-123.65</t>
  </si>
  <si>
    <t>SI4-123.70</t>
  </si>
  <si>
    <t>SI4-123.80</t>
  </si>
  <si>
    <t>SI4-123.81</t>
  </si>
  <si>
    <t>SI4-124.05</t>
  </si>
  <si>
    <t>SI4-124.10</t>
  </si>
  <si>
    <t>SI4-138.60</t>
  </si>
  <si>
    <t>SI4-138.70</t>
  </si>
  <si>
    <t>SI4-139.20</t>
  </si>
  <si>
    <t>SI4-139.80</t>
  </si>
  <si>
    <t>SI4-139.81</t>
  </si>
  <si>
    <t>SI4-140.80</t>
  </si>
  <si>
    <t>SI4-140.85</t>
  </si>
  <si>
    <t>SI4-141.30</t>
  </si>
  <si>
    <t>SI4-161.10</t>
  </si>
  <si>
    <t>SI4-161.21</t>
  </si>
  <si>
    <t>SI4-161.22</t>
  </si>
  <si>
    <t>SI4-161.23</t>
  </si>
  <si>
    <t>SI4-162.00</t>
  </si>
  <si>
    <t>SI4-162.11</t>
  </si>
  <si>
    <t>SI4-162.12</t>
  </si>
  <si>
    <t>SI4-162.20</t>
  </si>
  <si>
    <t>SI5a-1.40</t>
  </si>
  <si>
    <t>SI5a-1.60</t>
  </si>
  <si>
    <t>SI5a-2.1</t>
  </si>
  <si>
    <t>SI5a-2.3</t>
  </si>
  <si>
    <t>SI5a-2.60</t>
  </si>
  <si>
    <t>SI5a-3.00</t>
  </si>
  <si>
    <t>SI5a-5.00</t>
  </si>
  <si>
    <t>SI5a-6.93</t>
  </si>
  <si>
    <t>SI5a-6.99</t>
  </si>
  <si>
    <t>SI5a-7.0</t>
  </si>
  <si>
    <t>SI5a-7.25</t>
  </si>
  <si>
    <t>SI5a-7.30</t>
  </si>
  <si>
    <t>SI5b-13.6</t>
  </si>
  <si>
    <t>SI5b-14.4</t>
  </si>
  <si>
    <t>SI5b-14.7</t>
  </si>
  <si>
    <t>SI5b-15.0</t>
  </si>
  <si>
    <t>SI5b-15.5</t>
  </si>
  <si>
    <t>SI5b-16.2</t>
  </si>
  <si>
    <t>SI5b-57.6</t>
  </si>
  <si>
    <t>SI5b-57.65</t>
  </si>
  <si>
    <t>SI5b-57.7</t>
  </si>
  <si>
    <t>SI5b-58.0</t>
  </si>
  <si>
    <t>SI5b-58.05</t>
  </si>
  <si>
    <t>SI5b-58.7</t>
  </si>
  <si>
    <t>SI5b-65.1</t>
  </si>
  <si>
    <t>SI5b-65.2</t>
  </si>
  <si>
    <t>SI5b-65.4</t>
  </si>
  <si>
    <t>SI5b-68.35</t>
  </si>
  <si>
    <t>SI5b-68.4</t>
  </si>
  <si>
    <t>SI5b-68.45</t>
  </si>
  <si>
    <t>SI5b-74.0</t>
  </si>
  <si>
    <t>SI5b-74.25</t>
  </si>
  <si>
    <t>SI5b-74.3</t>
  </si>
  <si>
    <t>SI5b-75.4</t>
  </si>
  <si>
    <t>SI5b-76.0</t>
  </si>
  <si>
    <t>SI5b-76.2</t>
  </si>
  <si>
    <t>SI5b-116.6</t>
  </si>
  <si>
    <t>SI5b-116.90</t>
  </si>
  <si>
    <t>SI5b-117.0</t>
  </si>
  <si>
    <t>SI5b-117.05</t>
  </si>
  <si>
    <t>SI5b-117.1</t>
  </si>
  <si>
    <t>SI5b-117.15</t>
  </si>
  <si>
    <t>SI5b-117.4</t>
  </si>
  <si>
    <t>SI5b-117.90</t>
  </si>
  <si>
    <t>SI5b-118.25</t>
  </si>
  <si>
    <t>SI5b-133.3</t>
  </si>
  <si>
    <t>SI5b-133.4</t>
  </si>
  <si>
    <t>SI5b-146.00</t>
  </si>
  <si>
    <t>SI5b-146.3</t>
  </si>
  <si>
    <t>SI5b-146.5</t>
  </si>
  <si>
    <t>SI5b-159.7</t>
  </si>
  <si>
    <t>SI5b-159.9</t>
  </si>
  <si>
    <t>SI5b-160.00</t>
  </si>
  <si>
    <t>SI5b-184.2</t>
  </si>
  <si>
    <t>SI5b-184.3</t>
  </si>
  <si>
    <t>SI5b-184.5</t>
  </si>
  <si>
    <t>SI5b-185.7</t>
  </si>
  <si>
    <t>SI5b-186.2</t>
  </si>
  <si>
    <t>SI5b-186.5</t>
  </si>
  <si>
    <t>SI5b-198.3</t>
  </si>
  <si>
    <t>SI5b-198.6</t>
  </si>
  <si>
    <t>SI5b-198.8</t>
  </si>
  <si>
    <t>SI5b-212.4</t>
  </si>
  <si>
    <t>SI5b-214.0</t>
  </si>
  <si>
    <t>SI5b-214.2</t>
  </si>
  <si>
    <t>SI6-0.70</t>
  </si>
  <si>
    <t>SI6-0.80</t>
  </si>
  <si>
    <t>SI6-1.40</t>
  </si>
  <si>
    <t>SI6-2.20</t>
  </si>
  <si>
    <t>SI6-2.40</t>
  </si>
  <si>
    <t>SI6-13.35</t>
  </si>
  <si>
    <t>SI6-13.36</t>
  </si>
  <si>
    <t>SI6-13.45</t>
  </si>
  <si>
    <t>SI6-13.50</t>
  </si>
  <si>
    <t>SI6-14.20</t>
  </si>
  <si>
    <t>SI6-14.40</t>
  </si>
  <si>
    <t>SI6-14.45</t>
  </si>
  <si>
    <t>SI6-15.00</t>
  </si>
  <si>
    <t>SI6-41.6</t>
  </si>
  <si>
    <t>SI6-42.6</t>
  </si>
  <si>
    <t>SI6-43.5</t>
  </si>
  <si>
    <t>SI6-43.6</t>
  </si>
  <si>
    <t>SI6-43.8</t>
  </si>
  <si>
    <t>SI6-46.5</t>
  </si>
  <si>
    <t>SI6-46.6</t>
  </si>
  <si>
    <t>SI6-50.9</t>
  </si>
  <si>
    <t>SI6-78.05</t>
  </si>
  <si>
    <t>SI6-78.20</t>
  </si>
  <si>
    <t>SI6-78.40</t>
  </si>
  <si>
    <t>SI6-79.80</t>
  </si>
  <si>
    <t>SI6-79.85</t>
  </si>
  <si>
    <t>SI6-79.90</t>
  </si>
  <si>
    <t>SI6-80.40</t>
  </si>
  <si>
    <t>SI6-95.40</t>
  </si>
  <si>
    <t>SI6-95.50</t>
  </si>
  <si>
    <t>SI6-95.51</t>
  </si>
  <si>
    <t>SI6-95.60</t>
  </si>
  <si>
    <t>SI6-96.38</t>
  </si>
  <si>
    <t>SI6-96.40</t>
  </si>
  <si>
    <t>SI6-96.60</t>
  </si>
  <si>
    <t>SI6-123.90</t>
  </si>
  <si>
    <t>SI6-124.00</t>
  </si>
  <si>
    <t>SI6-125.30</t>
  </si>
  <si>
    <t>SI6-125.80</t>
  </si>
  <si>
    <t>SI6-125.90</t>
  </si>
  <si>
    <t>SI6-126.00</t>
  </si>
  <si>
    <t>SI6-126.20</t>
  </si>
  <si>
    <t>SI6-181.60</t>
  </si>
  <si>
    <t>SI6-181.75</t>
  </si>
  <si>
    <t>SI6-182.20</t>
  </si>
  <si>
    <t>SI6-182.30</t>
  </si>
  <si>
    <t>SI6-182.40</t>
  </si>
  <si>
    <t>SI6-182.50</t>
  </si>
  <si>
    <t>SI6-183.00</t>
  </si>
  <si>
    <t>SI6-183.10</t>
  </si>
  <si>
    <t>SI6-208.60</t>
  </si>
  <si>
    <t>SI6-209.00</t>
  </si>
  <si>
    <t>SI6-209.10</t>
  </si>
  <si>
    <t>SI6-209.40</t>
  </si>
  <si>
    <t>SI6-209.50</t>
  </si>
  <si>
    <t>SI6-209.80</t>
  </si>
  <si>
    <t>SI6-247.4</t>
  </si>
  <si>
    <t>SI6-247.7</t>
  </si>
  <si>
    <t>SI6-248.1</t>
  </si>
  <si>
    <t>SI6-248.8</t>
  </si>
  <si>
    <t>SI6-248.9</t>
  </si>
  <si>
    <t>SI6-249.2</t>
  </si>
  <si>
    <t>SI6-251.0</t>
  </si>
  <si>
    <t>SI6-251.2</t>
  </si>
  <si>
    <t>SI6-274.2</t>
  </si>
  <si>
    <t>SI6-274.3</t>
  </si>
  <si>
    <t>SI6-274.9</t>
  </si>
  <si>
    <t>SI6-275.3</t>
  </si>
  <si>
    <t>SI6-276.3</t>
  </si>
  <si>
    <t>SI6-277.0</t>
  </si>
  <si>
    <t>SI6-277.3</t>
  </si>
  <si>
    <t>SI6-277.5</t>
  </si>
  <si>
    <t>SI6-291.4</t>
  </si>
  <si>
    <t>SI6-291.8</t>
  </si>
  <si>
    <t>SI6-293.2</t>
  </si>
  <si>
    <t>SI6-294.0</t>
  </si>
  <si>
    <t>SI6-294.4</t>
  </si>
  <si>
    <t>SI6-294.6</t>
  </si>
  <si>
    <t>SI6-295.2</t>
  </si>
  <si>
    <t>SI6-296.2</t>
  </si>
  <si>
    <t>SI7-0.2</t>
  </si>
  <si>
    <t>SI7-0.5</t>
  </si>
  <si>
    <t>SI7-1.0</t>
  </si>
  <si>
    <t>SI7-1.1</t>
  </si>
  <si>
    <t>SI7-1.4</t>
  </si>
  <si>
    <t>SI7-2.4</t>
  </si>
  <si>
    <t>SI7-2.6</t>
  </si>
  <si>
    <t>SI7-2.7</t>
  </si>
  <si>
    <t>SI7-3.94</t>
  </si>
  <si>
    <t>SI7-3.95</t>
  </si>
  <si>
    <t>SI7-3.96</t>
  </si>
  <si>
    <t>SI7-3.98</t>
  </si>
  <si>
    <t>SI7-4.20</t>
  </si>
  <si>
    <t>SI7-4.70</t>
  </si>
  <si>
    <t>SI7-4.75</t>
  </si>
  <si>
    <r>
      <t>SI</t>
    </r>
    <r>
      <rPr>
        <sz val="10"/>
        <rFont val="Arial"/>
      </rPr>
      <t>7</t>
    </r>
    <r>
      <rPr>
        <sz val="10"/>
        <rFont val="Arial"/>
      </rPr>
      <t>-10.9</t>
    </r>
  </si>
  <si>
    <r>
      <t>SI</t>
    </r>
    <r>
      <rPr>
        <sz val="10"/>
        <rFont val="Arial"/>
      </rPr>
      <t>7</t>
    </r>
    <r>
      <rPr>
        <sz val="10"/>
        <rFont val="Arial"/>
      </rPr>
      <t>-11.80</t>
    </r>
  </si>
  <si>
    <r>
      <t>SI</t>
    </r>
    <r>
      <rPr>
        <sz val="10"/>
        <rFont val="Arial"/>
      </rPr>
      <t>7</t>
    </r>
    <r>
      <rPr>
        <sz val="10"/>
        <rFont val="Arial"/>
      </rPr>
      <t>-12.70</t>
    </r>
  </si>
  <si>
    <r>
      <t>SI</t>
    </r>
    <r>
      <rPr>
        <sz val="10"/>
        <rFont val="Arial"/>
      </rPr>
      <t>7</t>
    </r>
    <r>
      <rPr>
        <sz val="10"/>
        <rFont val="Arial"/>
      </rPr>
      <t>-13.20</t>
    </r>
  </si>
  <si>
    <r>
      <t>SI</t>
    </r>
    <r>
      <rPr>
        <sz val="10"/>
        <rFont val="Arial"/>
      </rPr>
      <t>7</t>
    </r>
    <r>
      <rPr>
        <sz val="10"/>
        <rFont val="Arial"/>
      </rPr>
      <t>-13.70</t>
    </r>
  </si>
  <si>
    <r>
      <t>SI</t>
    </r>
    <r>
      <rPr>
        <sz val="10"/>
        <rFont val="Arial"/>
      </rPr>
      <t>7</t>
    </r>
    <r>
      <rPr>
        <sz val="10"/>
        <rFont val="Arial"/>
      </rPr>
      <t>-15.6</t>
    </r>
  </si>
  <si>
    <r>
      <t>SI</t>
    </r>
    <r>
      <rPr>
        <sz val="10"/>
        <rFont val="Arial"/>
      </rPr>
      <t>7</t>
    </r>
    <r>
      <rPr>
        <sz val="10"/>
        <rFont val="Arial"/>
      </rPr>
      <t>-16.0</t>
    </r>
  </si>
  <si>
    <t>SI8-1.70</t>
  </si>
  <si>
    <t>SI8-1.80</t>
  </si>
  <si>
    <t>SI8-1.90</t>
  </si>
  <si>
    <t>SI8-2.00</t>
  </si>
  <si>
    <t>SI8-2.30</t>
  </si>
  <si>
    <t>SI8-2.70</t>
  </si>
  <si>
    <t>SI8-2.75</t>
  </si>
  <si>
    <t>SI8-3.30</t>
  </si>
  <si>
    <t>SI8-6.0</t>
  </si>
  <si>
    <t>SI8-6.2</t>
  </si>
  <si>
    <t>SI8-6.3</t>
  </si>
  <si>
    <t>SI8-6.4</t>
  </si>
  <si>
    <t>SI8-6.5</t>
  </si>
  <si>
    <t>SI8-7.8</t>
  </si>
  <si>
    <t>SI8-9.0</t>
  </si>
  <si>
    <t>SI8-9.2</t>
  </si>
  <si>
    <t>SI8-28.7</t>
  </si>
  <si>
    <t>SI8-29.7</t>
  </si>
  <si>
    <t>SI8-29.9</t>
  </si>
  <si>
    <t>SI8-31.5</t>
  </si>
  <si>
    <t>SI8-31.7</t>
  </si>
  <si>
    <t>SI8-32.4</t>
  </si>
  <si>
    <t>SI8-32.8</t>
  </si>
  <si>
    <t>SI8-35.2</t>
  </si>
  <si>
    <t>SI8-50.0</t>
  </si>
  <si>
    <t>SI8-50.5</t>
  </si>
  <si>
    <t>SI8-50.6</t>
  </si>
  <si>
    <t>SI8-51.3</t>
  </si>
  <si>
    <t>SI8-52.2</t>
  </si>
  <si>
    <t>SI8-53.0</t>
  </si>
  <si>
    <t>SI8-53.2</t>
  </si>
  <si>
    <t>SI8-54.0</t>
  </si>
  <si>
    <t>SI8-70.3</t>
  </si>
  <si>
    <t>SI8-70.4</t>
  </si>
  <si>
    <t>SI8-70.7</t>
  </si>
  <si>
    <t>SI8-72.1</t>
  </si>
  <si>
    <t>SI8-72.3</t>
  </si>
  <si>
    <t>SI8-72.9</t>
  </si>
  <si>
    <t>SI8-73.2</t>
  </si>
  <si>
    <t>SI8-73.4</t>
  </si>
  <si>
    <t>SI8-88.2</t>
  </si>
  <si>
    <t>SI8-90.2</t>
  </si>
  <si>
    <t>SI8-90.8</t>
  </si>
  <si>
    <t>SI8-90.9</t>
  </si>
  <si>
    <t>SI8-91.3</t>
  </si>
  <si>
    <t>SI8-92.5</t>
  </si>
  <si>
    <t>SI8-96.9</t>
  </si>
  <si>
    <t>SI8-97.0</t>
  </si>
  <si>
    <t>SI8-108.6</t>
  </si>
  <si>
    <t>SI8-109.8</t>
  </si>
  <si>
    <t>SI8-111.2</t>
  </si>
  <si>
    <t>SI8-111.6</t>
  </si>
  <si>
    <t>SI8-111.8</t>
  </si>
  <si>
    <t>SI8-113.6</t>
  </si>
  <si>
    <t>SI8-114.4</t>
  </si>
  <si>
    <t>SI8-115.4</t>
  </si>
  <si>
    <t>SI8-D1</t>
  </si>
  <si>
    <t>SI8-D2</t>
  </si>
  <si>
    <t>SI8-D3</t>
  </si>
  <si>
    <t>SI8-D5</t>
  </si>
  <si>
    <t>SI8-D6</t>
  </si>
  <si>
    <t>SI8-D7</t>
  </si>
  <si>
    <t>SI8-D8</t>
  </si>
  <si>
    <t>SI8-D9</t>
  </si>
  <si>
    <t>SI9-3.90</t>
  </si>
  <si>
    <t>SI9-4.00</t>
  </si>
  <si>
    <t>SI9-4.80</t>
  </si>
  <si>
    <t>SI9-4.81</t>
  </si>
  <si>
    <t>SI9-6.50</t>
  </si>
  <si>
    <t>SI9-6.68</t>
  </si>
  <si>
    <t>SI9-6.70</t>
  </si>
  <si>
    <t>SI9-14.00</t>
  </si>
  <si>
    <t>SI9-14.20</t>
  </si>
  <si>
    <t>SI9-14.21</t>
  </si>
  <si>
    <t>SI9-14.50</t>
  </si>
  <si>
    <t>SI9-14.80</t>
  </si>
  <si>
    <t>SI9-15.30</t>
  </si>
  <si>
    <t>SI9-16.00</t>
  </si>
  <si>
    <t>SI9-16.10</t>
  </si>
  <si>
    <t>SI9-80.60</t>
  </si>
  <si>
    <t>SI9-80.70</t>
  </si>
  <si>
    <t>SI9-81.20</t>
  </si>
  <si>
    <t>SI9-81.30</t>
  </si>
  <si>
    <t>SI9-81.40</t>
  </si>
  <si>
    <t>SI9-81.85</t>
  </si>
  <si>
    <t>SI9-81.90</t>
  </si>
  <si>
    <t>SI9-84.60</t>
  </si>
  <si>
    <t>SI9-84.70</t>
  </si>
  <si>
    <t>SI9-85.10</t>
  </si>
  <si>
    <t>SI9-85.15</t>
  </si>
  <si>
    <t>SI9-85.20</t>
  </si>
  <si>
    <t>SI9-85.40</t>
  </si>
  <si>
    <t>SI9-85.60</t>
  </si>
  <si>
    <t>SI9-85.64</t>
  </si>
  <si>
    <t>SI9-142.8</t>
  </si>
  <si>
    <t>SI9-143.4</t>
  </si>
  <si>
    <t>SI9-143.6</t>
  </si>
  <si>
    <t>SI9-144.8</t>
  </si>
  <si>
    <t>SI9-146.0</t>
  </si>
  <si>
    <t>SI9-146.4</t>
  </si>
  <si>
    <t>SI9-148.3</t>
  </si>
  <si>
    <t>SI9-148.4</t>
  </si>
  <si>
    <t>SI9-162.90</t>
  </si>
  <si>
    <t>SI9-163.50</t>
  </si>
  <si>
    <t>SI9-163.90</t>
  </si>
  <si>
    <t>SI9-164.10</t>
  </si>
  <si>
    <t>SI9-164.20</t>
  </si>
  <si>
    <t>SI9-164.25</t>
  </si>
  <si>
    <t>SI9-164.30</t>
  </si>
  <si>
    <t>SI9-164.40</t>
  </si>
  <si>
    <t>SI9-166.9</t>
  </si>
  <si>
    <t>SI9-167.0</t>
  </si>
  <si>
    <t>SI9-167.1</t>
  </si>
  <si>
    <t>SI9-167.2</t>
  </si>
  <si>
    <t>SI9-167.3</t>
  </si>
  <si>
    <t>SI9-167.6</t>
  </si>
  <si>
    <t>SI9-167.7</t>
  </si>
  <si>
    <t>SI9-168.1</t>
  </si>
  <si>
    <t>SI9-173.0</t>
  </si>
  <si>
    <t>SI9-173.1</t>
  </si>
  <si>
    <t>SI9-173.3</t>
  </si>
  <si>
    <t>SI9-173.5</t>
  </si>
  <si>
    <t>SI9-173.6</t>
  </si>
  <si>
    <t>SI9-173.7</t>
  </si>
  <si>
    <t>SI9-315.30</t>
  </si>
  <si>
    <t>SI9-315.35</t>
  </si>
  <si>
    <t>SI9-315.40</t>
  </si>
  <si>
    <t>SI9-316.40</t>
  </si>
  <si>
    <t>SI9-316.80</t>
  </si>
  <si>
    <t>SI9-317.10</t>
  </si>
  <si>
    <t>SI9-317.60</t>
  </si>
  <si>
    <t>SI9-317.70</t>
  </si>
  <si>
    <t>SI9-337.4</t>
  </si>
  <si>
    <t>SI9-337.7</t>
  </si>
  <si>
    <t>SI9-337.8</t>
  </si>
  <si>
    <t>SI9-337.9</t>
  </si>
  <si>
    <t>SI9-338.3</t>
  </si>
  <si>
    <t>SI9-338.5</t>
  </si>
  <si>
    <t>SI9-340.2</t>
  </si>
  <si>
    <t>SI9-340.3</t>
  </si>
  <si>
    <t>SI9-377.0</t>
  </si>
  <si>
    <t>SI9-377.3</t>
  </si>
  <si>
    <t>SI9-377.4</t>
  </si>
  <si>
    <t>SI9-377.6</t>
  </si>
  <si>
    <t>SI9-390.20</t>
  </si>
  <si>
    <t>SI9-390.30</t>
  </si>
  <si>
    <t>SI9-390.90</t>
  </si>
  <si>
    <t>SI9-391.00</t>
  </si>
  <si>
    <t>SI9-391.10</t>
  </si>
  <si>
    <t>SI9-391.50</t>
  </si>
  <si>
    <t>SI9-391.51</t>
  </si>
  <si>
    <t>SI9-392.30</t>
  </si>
  <si>
    <t>SI9-396.10</t>
  </si>
  <si>
    <t>SI9-396.50</t>
  </si>
  <si>
    <t>SI9-396.51</t>
  </si>
  <si>
    <t>SI9-396.60</t>
  </si>
  <si>
    <t>SI9-396.80</t>
  </si>
  <si>
    <t>SI9-396.85</t>
  </si>
  <si>
    <t>SI9-396.90</t>
  </si>
  <si>
    <t>SI9-D2</t>
  </si>
  <si>
    <t>SI9-D3</t>
  </si>
  <si>
    <t>SI9-D4</t>
  </si>
  <si>
    <t>SI9-D6</t>
  </si>
  <si>
    <t>SI9-D7</t>
  </si>
  <si>
    <t>SI9-D8</t>
  </si>
  <si>
    <t>SI9-D9</t>
  </si>
  <si>
    <t>SI9-D10</t>
  </si>
  <si>
    <t>SI9-D11</t>
  </si>
  <si>
    <t>SI9-D12</t>
  </si>
  <si>
    <t>SI9-D13</t>
  </si>
  <si>
    <t>SI9-D14</t>
  </si>
  <si>
    <t>SI9-D16</t>
  </si>
  <si>
    <t>SI9-D17</t>
  </si>
  <si>
    <t>SI9-D18</t>
  </si>
  <si>
    <t>SI3-3.60a : SI3-3.6-D</t>
  </si>
  <si>
    <t>SI3-3.70a : SI3-3.7-D</t>
  </si>
  <si>
    <t>SI3-4.10a : SI3-4.1-D</t>
  </si>
  <si>
    <t>SI3-4.60a : SI3-4.6-D</t>
  </si>
  <si>
    <t>SI3-8.80a : SI3-8.8-D</t>
  </si>
  <si>
    <t>SI3-9.60a : SI3-9.6-D</t>
  </si>
  <si>
    <t>SI3-20.40a : SI3-20.4-D</t>
  </si>
  <si>
    <t>SI3-20.45a : SI3-20.45-D</t>
  </si>
  <si>
    <t>SI3-22.35a : SI3-22.35-D</t>
  </si>
  <si>
    <t>SI3-22.60a : SI3-22.6-D</t>
  </si>
  <si>
    <t>SI3-27.90a : SI3-27.9-D</t>
  </si>
  <si>
    <t>SI3-37.80a : SI3-37.8-D</t>
  </si>
  <si>
    <t>SI3-37.85a : SI3-37.85-D</t>
  </si>
  <si>
    <t>SI3-38.70a : SI3-38.7-D</t>
  </si>
  <si>
    <t>SI3-38.80a : SI3-38.8-D</t>
  </si>
  <si>
    <t>SI3-39.80a : SI3-39.8-D</t>
  </si>
  <si>
    <t>SI3-39.82a : SI3-39.82-D</t>
  </si>
  <si>
    <t>SI3-58.00a : SI3-58.0-D</t>
  </si>
  <si>
    <t>SI3-58.02a : SI3-58.02-D</t>
  </si>
  <si>
    <t>SI3-58.04a : SI3-58.04-D</t>
  </si>
  <si>
    <t>SI3-59.70a : SI3-59.7-D</t>
  </si>
  <si>
    <t>SI3-59.80a : SI3-59.8-D</t>
  </si>
  <si>
    <t>SI3-59.90a : SI3-59.9-D</t>
  </si>
  <si>
    <t>SI1(sill 69.7 to 87.6)</t>
  </si>
  <si>
    <t>SI1 (sill 69.7 to 87.6)</t>
  </si>
  <si>
    <t>Sample: SI3-20.45</t>
  </si>
  <si>
    <t>Sample: SI3-20.40</t>
  </si>
  <si>
    <t>Sample: SI3-22.6</t>
  </si>
  <si>
    <t>Sample: SI3-27.90</t>
  </si>
  <si>
    <t>Sample: SI3-22.65</t>
  </si>
  <si>
    <t>Sample: SI3-22.35</t>
  </si>
  <si>
    <t>Sample: SI3-22.30</t>
  </si>
  <si>
    <t>Sample: SI3-21.35</t>
  </si>
  <si>
    <t>Sample: SI3-21.30</t>
  </si>
  <si>
    <t>Sample: SI3-37.80</t>
  </si>
  <si>
    <t>Sample: SI3-37.85</t>
  </si>
  <si>
    <t>Sample: SI3-38.70</t>
  </si>
  <si>
    <t>Sample: SI3-38.80</t>
  </si>
  <si>
    <t>Sample: SI3-39.80</t>
  </si>
  <si>
    <t>Sample: SI3-39.82</t>
  </si>
  <si>
    <t>Sample: SI3-59.70</t>
  </si>
  <si>
    <t>Sample: SI3-58.04</t>
  </si>
  <si>
    <t>Sample: SI3-58.02</t>
  </si>
  <si>
    <t>Sample: SI3-58.00</t>
  </si>
  <si>
    <t>Sample: SI3-59.80</t>
  </si>
  <si>
    <t>Sample: SI3-59.90</t>
  </si>
  <si>
    <t>*Note: SI4-113.60a appears to be a slight outlier and is not included in the mean</t>
  </si>
  <si>
    <t>*Note: SI4-139.80a appears to be an outlier and is not included in the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</si>
</sst>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0.0"/>
    <numFmt numFmtId="166" formatCode="0.000"/>
    <numFmt numFmtId="167" formatCode="000.0"/>
    <numFmt numFmtId="168" formatCode="#.0"/>
    <numFmt numFmtId="169" formatCode="0.00000000"/>
    <numFmt numFmtId="170" formatCode="0.0000"/>
  </numFmts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Geneva"/>
    </font>
    <font>
      <sz val="12"/>
      <color indexed="8"/>
      <name val="Calibri"/>
      <family val="2"/>
    </font>
    <font>
      <sz val="10"/>
      <name val="Myriad Pro"/>
    </font>
    <font>
      <sz val="12"/>
      <color indexed="8"/>
      <name val="Myriad Pro"/>
    </font>
    <font>
      <b/>
      <sz val="10"/>
      <name val="Myriad Pro"/>
    </font>
    <font>
      <sz val="8"/>
      <name val="Arial"/>
    </font>
    <font>
      <b/>
      <sz val="10"/>
      <name val="Arial"/>
      <family val="2"/>
    </font>
    <font>
      <sz val="8"/>
      <name val="Verdana"/>
    </font>
    <font>
      <sz val="10"/>
      <name val="Verdana"/>
    </font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yriad Pro"/>
    </font>
    <font>
      <sz val="10"/>
      <color rgb="FF000000"/>
      <name val="Myriad Pro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indexed="9"/>
      <name val="Geneva"/>
    </font>
    <font>
      <i/>
      <sz val="10"/>
      <name val="Verdana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Verdana"/>
      <family val="2"/>
    </font>
    <font>
      <i/>
      <sz val="10"/>
      <name val="Verdana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688">
    <xf numFmtId="0" fontId="0" fillId="0" borderId="0"/>
    <xf numFmtId="0" fontId="3" fillId="0" borderId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89">
    <xf numFmtId="0" fontId="0" fillId="0" borderId="0" xfId="0"/>
    <xf numFmtId="2" fontId="4" fillId="2" borderId="0" xfId="2" applyNumberFormat="1" applyFont="1" applyFill="1" applyBorder="1" applyAlignment="1">
      <alignment horizontal="right"/>
    </xf>
    <xf numFmtId="166" fontId="4" fillId="2" borderId="0" xfId="2" applyNumberFormat="1" applyFont="1" applyFill="1" applyBorder="1" applyAlignment="1">
      <alignment horizontal="right"/>
    </xf>
    <xf numFmtId="0" fontId="4" fillId="0" borderId="0" xfId="2" applyFont="1" applyBorder="1" applyAlignment="1">
      <alignment horizontal="right"/>
    </xf>
    <xf numFmtId="0" fontId="4" fillId="2" borderId="0" xfId="0" applyFont="1" applyFill="1"/>
    <xf numFmtId="164" fontId="4" fillId="2" borderId="0" xfId="0" applyNumberFormat="1" applyFont="1" applyFill="1"/>
    <xf numFmtId="0" fontId="4" fillId="2" borderId="0" xfId="2" applyFont="1" applyFill="1" applyBorder="1" applyAlignment="1">
      <alignment horizontal="right"/>
    </xf>
    <xf numFmtId="0" fontId="4" fillId="0" borderId="0" xfId="2" applyFont="1"/>
    <xf numFmtId="0" fontId="4" fillId="0" borderId="0" xfId="0" applyFont="1" applyBorder="1"/>
    <xf numFmtId="0" fontId="5" fillId="0" borderId="0" xfId="1" applyFont="1"/>
    <xf numFmtId="0" fontId="4" fillId="0" borderId="0" xfId="0" applyFont="1"/>
    <xf numFmtId="0" fontId="5" fillId="0" borderId="0" xfId="1" applyFont="1" applyAlignment="1">
      <alignment horizontal="right"/>
    </xf>
    <xf numFmtId="0" fontId="4" fillId="0" borderId="0" xfId="2" applyFont="1" applyFill="1" applyBorder="1" applyAlignment="1">
      <alignment horizontal="right"/>
    </xf>
    <xf numFmtId="0" fontId="5" fillId="0" borderId="0" xfId="1" applyFont="1" applyFill="1" applyAlignment="1">
      <alignment horizontal="right"/>
    </xf>
    <xf numFmtId="166" fontId="4" fillId="0" borderId="0" xfId="2" applyNumberFormat="1" applyFont="1"/>
    <xf numFmtId="0" fontId="3" fillId="0" borderId="0" xfId="1"/>
    <xf numFmtId="166" fontId="4" fillId="0" borderId="0" xfId="2" applyNumberFormat="1" applyFont="1" applyBorder="1"/>
    <xf numFmtId="167" fontId="4" fillId="0" borderId="0" xfId="2" applyNumberFormat="1" applyFont="1"/>
    <xf numFmtId="165" fontId="4" fillId="0" borderId="0" xfId="2" applyNumberFormat="1" applyFont="1"/>
    <xf numFmtId="164" fontId="4" fillId="0" borderId="0" xfId="2" applyNumberFormat="1" applyFont="1"/>
    <xf numFmtId="0" fontId="4" fillId="0" borderId="0" xfId="2" applyFont="1" applyBorder="1"/>
    <xf numFmtId="165" fontId="4" fillId="0" borderId="0" xfId="2" applyNumberFormat="1" applyFont="1" applyBorder="1"/>
    <xf numFmtId="167" fontId="4" fillId="0" borderId="0" xfId="2" applyNumberFormat="1" applyFont="1" applyBorder="1"/>
    <xf numFmtId="0" fontId="6" fillId="0" borderId="0" xfId="2" applyFont="1"/>
    <xf numFmtId="167" fontId="4" fillId="2" borderId="1" xfId="2" applyNumberFormat="1" applyFont="1" applyFill="1" applyBorder="1"/>
    <xf numFmtId="165" fontId="4" fillId="2" borderId="2" xfId="2" applyNumberFormat="1" applyFont="1" applyFill="1" applyBorder="1"/>
    <xf numFmtId="0" fontId="4" fillId="2" borderId="0" xfId="2" applyFont="1" applyFill="1"/>
    <xf numFmtId="165" fontId="4" fillId="2" borderId="1" xfId="2" applyNumberFormat="1" applyFont="1" applyFill="1" applyBorder="1"/>
    <xf numFmtId="167" fontId="4" fillId="2" borderId="2" xfId="2" applyNumberFormat="1" applyFont="1" applyFill="1" applyBorder="1"/>
    <xf numFmtId="165" fontId="4" fillId="2" borderId="3" xfId="2" applyNumberFormat="1" applyFont="1" applyFill="1" applyBorder="1"/>
    <xf numFmtId="0" fontId="4" fillId="2" borderId="4" xfId="2" applyFont="1" applyFill="1" applyBorder="1"/>
    <xf numFmtId="168" fontId="4" fillId="2" borderId="4" xfId="2" applyNumberFormat="1" applyFont="1" applyFill="1" applyBorder="1"/>
    <xf numFmtId="165" fontId="4" fillId="2" borderId="5" xfId="2" applyNumberFormat="1" applyFont="1" applyFill="1" applyBorder="1"/>
    <xf numFmtId="0" fontId="4" fillId="2" borderId="6" xfId="2" applyFont="1" applyFill="1" applyBorder="1"/>
    <xf numFmtId="168" fontId="4" fillId="2" borderId="6" xfId="2" applyNumberFormat="1" applyFont="1" applyFill="1" applyBorder="1"/>
    <xf numFmtId="164" fontId="4" fillId="2" borderId="6" xfId="2" applyNumberFormat="1" applyFont="1" applyFill="1" applyBorder="1"/>
    <xf numFmtId="164" fontId="4" fillId="2" borderId="7" xfId="2" applyNumberFormat="1" applyFont="1" applyFill="1" applyBorder="1" applyAlignment="1">
      <alignment horizontal="center"/>
    </xf>
    <xf numFmtId="0" fontId="4" fillId="2" borderId="8" xfId="2" applyFont="1" applyFill="1" applyBorder="1"/>
    <xf numFmtId="165" fontId="4" fillId="2" borderId="7" xfId="2" applyNumberFormat="1" applyFont="1" applyFill="1" applyBorder="1"/>
    <xf numFmtId="1" fontId="4" fillId="2" borderId="8" xfId="2" applyNumberFormat="1" applyFont="1" applyFill="1" applyBorder="1"/>
    <xf numFmtId="164" fontId="4" fillId="0" borderId="0" xfId="2" applyNumberFormat="1" applyFont="1" applyBorder="1"/>
    <xf numFmtId="0" fontId="4" fillId="0" borderId="9" xfId="2" applyFont="1" applyBorder="1" applyAlignment="1">
      <alignment horizontal="center"/>
    </xf>
    <xf numFmtId="166" fontId="4" fillId="0" borderId="8" xfId="2" applyNumberFormat="1" applyFont="1" applyBorder="1" applyAlignment="1">
      <alignment horizontal="center"/>
    </xf>
    <xf numFmtId="166" fontId="4" fillId="0" borderId="10" xfId="2" applyNumberFormat="1" applyFont="1" applyBorder="1" applyAlignment="1">
      <alignment horizontal="center"/>
    </xf>
    <xf numFmtId="166" fontId="4" fillId="0" borderId="9" xfId="2" applyNumberFormat="1" applyFont="1" applyBorder="1" applyAlignment="1">
      <alignment horizontal="center"/>
    </xf>
    <xf numFmtId="2" fontId="4" fillId="0" borderId="10" xfId="2" applyNumberFormat="1" applyFont="1" applyBorder="1" applyAlignment="1">
      <alignment horizontal="center"/>
    </xf>
    <xf numFmtId="165" fontId="4" fillId="0" borderId="10" xfId="2" applyNumberFormat="1" applyFont="1" applyBorder="1" applyAlignment="1">
      <alignment horizontal="center"/>
    </xf>
    <xf numFmtId="167" fontId="4" fillId="0" borderId="10" xfId="2" applyNumberFormat="1" applyFont="1" applyBorder="1" applyAlignment="1">
      <alignment horizontal="center"/>
    </xf>
    <xf numFmtId="0" fontId="4" fillId="0" borderId="10" xfId="2" applyFont="1" applyBorder="1" applyAlignment="1">
      <alignment horizontal="left"/>
    </xf>
    <xf numFmtId="0" fontId="4" fillId="0" borderId="10" xfId="2" applyFont="1" applyBorder="1" applyAlignment="1">
      <alignment horizontal="center"/>
    </xf>
    <xf numFmtId="164" fontId="4" fillId="0" borderId="10" xfId="2" applyNumberFormat="1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165" fontId="4" fillId="2" borderId="0" xfId="2" applyNumberFormat="1" applyFont="1" applyFill="1" applyBorder="1" applyAlignment="1">
      <alignment horizontal="right"/>
    </xf>
    <xf numFmtId="0" fontId="4" fillId="0" borderId="0" xfId="1" applyFont="1" applyFill="1" applyBorder="1" applyAlignment="1">
      <alignment horizontal="right"/>
    </xf>
    <xf numFmtId="0" fontId="8" fillId="0" borderId="0" xfId="0" applyFont="1"/>
    <xf numFmtId="0" fontId="10" fillId="0" borderId="0" xfId="0" applyFont="1"/>
    <xf numFmtId="164" fontId="0" fillId="0" borderId="0" xfId="0" applyNumberFormat="1"/>
    <xf numFmtId="164" fontId="4" fillId="0" borderId="0" xfId="0" applyNumberFormat="1" applyFont="1"/>
    <xf numFmtId="2" fontId="0" fillId="0" borderId="0" xfId="0" applyNumberFormat="1"/>
    <xf numFmtId="0" fontId="12" fillId="0" borderId="0" xfId="0" applyFont="1"/>
    <xf numFmtId="169" fontId="0" fillId="0" borderId="0" xfId="0" applyNumberFormat="1"/>
    <xf numFmtId="0" fontId="4" fillId="0" borderId="0" xfId="2" applyFont="1" applyFill="1"/>
    <xf numFmtId="0" fontId="4" fillId="0" borderId="0" xfId="2" applyFont="1" applyFill="1" applyBorder="1"/>
    <xf numFmtId="167" fontId="0" fillId="0" borderId="0" xfId="0" applyNumberFormat="1"/>
    <xf numFmtId="165" fontId="0" fillId="0" borderId="0" xfId="0" applyNumberFormat="1"/>
    <xf numFmtId="0" fontId="0" fillId="3" borderId="0" xfId="0" applyFill="1"/>
    <xf numFmtId="2" fontId="12" fillId="0" borderId="0" xfId="0" applyNumberFormat="1" applyFont="1"/>
    <xf numFmtId="0" fontId="12" fillId="0" borderId="0" xfId="0" applyFont="1" applyFill="1" applyBorder="1"/>
    <xf numFmtId="165" fontId="4" fillId="0" borderId="0" xfId="2" applyNumberFormat="1" applyFont="1" applyFill="1" applyBorder="1"/>
    <xf numFmtId="164" fontId="4" fillId="0" borderId="0" xfId="2" applyNumberFormat="1" applyFont="1" applyFill="1" applyBorder="1"/>
    <xf numFmtId="0" fontId="12" fillId="0" borderId="0" xfId="0" applyNumberFormat="1" applyFont="1"/>
    <xf numFmtId="0" fontId="13" fillId="0" borderId="0" xfId="1" applyFont="1" applyAlignment="1">
      <alignment horizontal="right"/>
    </xf>
    <xf numFmtId="0" fontId="12" fillId="0" borderId="0" xfId="2" applyFont="1"/>
    <xf numFmtId="0" fontId="13" fillId="0" borderId="0" xfId="1" applyFont="1"/>
    <xf numFmtId="167" fontId="12" fillId="0" borderId="0" xfId="2" applyNumberFormat="1" applyFont="1" applyBorder="1"/>
    <xf numFmtId="165" fontId="12" fillId="0" borderId="0" xfId="2" applyNumberFormat="1" applyFont="1" applyBorder="1"/>
    <xf numFmtId="164" fontId="12" fillId="0" borderId="0" xfId="2" applyNumberFormat="1" applyFont="1" applyBorder="1"/>
    <xf numFmtId="0" fontId="12" fillId="0" borderId="0" xfId="2" applyFont="1" applyBorder="1"/>
    <xf numFmtId="0" fontId="12" fillId="0" borderId="0" xfId="2" applyFont="1" applyFill="1" applyBorder="1" applyAlignment="1">
      <alignment horizontal="right"/>
    </xf>
    <xf numFmtId="165" fontId="12" fillId="2" borderId="0" xfId="2" applyNumberFormat="1" applyFont="1" applyFill="1" applyBorder="1" applyAlignment="1">
      <alignment horizontal="right"/>
    </xf>
    <xf numFmtId="0" fontId="12" fillId="2" borderId="0" xfId="2" applyFont="1" applyFill="1" applyBorder="1" applyAlignment="1">
      <alignment horizontal="right"/>
    </xf>
    <xf numFmtId="0" fontId="12" fillId="0" borderId="0" xfId="1" applyFont="1" applyFill="1" applyBorder="1" applyAlignment="1">
      <alignment horizontal="right"/>
    </xf>
    <xf numFmtId="167" fontId="12" fillId="0" borderId="0" xfId="2" applyNumberFormat="1" applyFont="1"/>
    <xf numFmtId="165" fontId="12" fillId="0" borderId="0" xfId="2" applyNumberFormat="1" applyFont="1"/>
    <xf numFmtId="164" fontId="12" fillId="0" borderId="0" xfId="2" applyNumberFormat="1" applyFont="1"/>
    <xf numFmtId="0" fontId="8" fillId="0" borderId="0" xfId="2" applyFont="1"/>
    <xf numFmtId="167" fontId="12" fillId="2" borderId="1" xfId="2" applyNumberFormat="1" applyFont="1" applyFill="1" applyBorder="1"/>
    <xf numFmtId="165" fontId="12" fillId="2" borderId="2" xfId="2" applyNumberFormat="1" applyFont="1" applyFill="1" applyBorder="1"/>
    <xf numFmtId="0" fontId="12" fillId="2" borderId="0" xfId="2" applyFont="1" applyFill="1"/>
    <xf numFmtId="167" fontId="12" fillId="0" borderId="0" xfId="0" applyNumberFormat="1" applyFont="1"/>
    <xf numFmtId="165" fontId="12" fillId="0" borderId="0" xfId="0" applyNumberFormat="1" applyFont="1"/>
    <xf numFmtId="165" fontId="12" fillId="2" borderId="3" xfId="2" applyNumberFormat="1" applyFont="1" applyFill="1" applyBorder="1"/>
    <xf numFmtId="0" fontId="12" fillId="2" borderId="4" xfId="2" applyFont="1" applyFill="1" applyBorder="1"/>
    <xf numFmtId="165" fontId="12" fillId="2" borderId="5" xfId="2" applyNumberFormat="1" applyFont="1" applyFill="1" applyBorder="1"/>
    <xf numFmtId="0" fontId="12" fillId="2" borderId="6" xfId="2" applyFont="1" applyFill="1" applyBorder="1"/>
    <xf numFmtId="164" fontId="12" fillId="2" borderId="6" xfId="2" applyNumberFormat="1" applyFont="1" applyFill="1" applyBorder="1"/>
    <xf numFmtId="164" fontId="12" fillId="0" borderId="0" xfId="0" applyNumberFormat="1" applyFont="1"/>
    <xf numFmtId="164" fontId="12" fillId="2" borderId="7" xfId="2" applyNumberFormat="1" applyFont="1" applyFill="1" applyBorder="1" applyAlignment="1">
      <alignment horizontal="center"/>
    </xf>
    <xf numFmtId="0" fontId="12" fillId="2" borderId="8" xfId="2" applyFont="1" applyFill="1" applyBorder="1"/>
    <xf numFmtId="0" fontId="13" fillId="0" borderId="0" xfId="1" applyFont="1" applyFill="1" applyAlignment="1">
      <alignment horizontal="right"/>
    </xf>
    <xf numFmtId="0" fontId="13" fillId="0" borderId="0" xfId="1" applyFont="1" applyFill="1" applyBorder="1"/>
    <xf numFmtId="0" fontId="4" fillId="0" borderId="0" xfId="0" applyFont="1" applyAlignment="1">
      <alignment horizontal="right"/>
    </xf>
    <xf numFmtId="0" fontId="4" fillId="0" borderId="10" xfId="2" applyFont="1" applyBorder="1" applyAlignment="1">
      <alignment horizontal="center" wrapText="1"/>
    </xf>
    <xf numFmtId="167" fontId="4" fillId="0" borderId="10" xfId="2" applyNumberFormat="1" applyFont="1" applyBorder="1" applyAlignment="1">
      <alignment horizontal="center" wrapText="1"/>
    </xf>
    <xf numFmtId="165" fontId="4" fillId="0" borderId="10" xfId="2" applyNumberFormat="1" applyFont="1" applyBorder="1" applyAlignment="1">
      <alignment horizontal="center" wrapText="1"/>
    </xf>
    <xf numFmtId="164" fontId="4" fillId="0" borderId="10" xfId="2" applyNumberFormat="1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5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1" fontId="0" fillId="0" borderId="0" xfId="0" applyNumberFormat="1"/>
    <xf numFmtId="0" fontId="4" fillId="0" borderId="0" xfId="2" applyFont="1" applyBorder="1" applyAlignment="1">
      <alignment horizontal="center"/>
    </xf>
    <xf numFmtId="167" fontId="4" fillId="0" borderId="0" xfId="2" applyNumberFormat="1" applyFont="1" applyBorder="1" applyAlignment="1">
      <alignment horizontal="center"/>
    </xf>
    <xf numFmtId="165" fontId="4" fillId="0" borderId="0" xfId="2" applyNumberFormat="1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0" fillId="0" borderId="0" xfId="0" applyFill="1"/>
    <xf numFmtId="0" fontId="4" fillId="0" borderId="0" xfId="0" applyFont="1" applyFill="1"/>
    <xf numFmtId="165" fontId="4" fillId="0" borderId="0" xfId="2" applyNumberFormat="1" applyFont="1" applyFill="1" applyBorder="1" applyAlignment="1">
      <alignment horizontal="right"/>
    </xf>
    <xf numFmtId="0" fontId="12" fillId="0" borderId="0" xfId="0" applyFont="1" applyFill="1"/>
    <xf numFmtId="0" fontId="5" fillId="0" borderId="0" xfId="1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13" fillId="0" borderId="0" xfId="1" applyFont="1" applyFill="1" applyAlignment="1">
      <alignment horizontal="left"/>
    </xf>
    <xf numFmtId="164" fontId="5" fillId="0" borderId="0" xfId="1" applyNumberFormat="1" applyFont="1" applyAlignment="1">
      <alignment horizontal="right"/>
    </xf>
    <xf numFmtId="0" fontId="11" fillId="0" borderId="0" xfId="0" applyFont="1"/>
    <xf numFmtId="0" fontId="12" fillId="0" borderId="10" xfId="2" applyFont="1" applyBorder="1" applyAlignment="1">
      <alignment horizontal="center" wrapText="1"/>
    </xf>
    <xf numFmtId="167" fontId="12" fillId="0" borderId="10" xfId="2" applyNumberFormat="1" applyFont="1" applyBorder="1" applyAlignment="1">
      <alignment horizontal="center" wrapText="1"/>
    </xf>
    <xf numFmtId="165" fontId="12" fillId="0" borderId="10" xfId="2" applyNumberFormat="1" applyFont="1" applyBorder="1" applyAlignment="1">
      <alignment horizontal="center" wrapText="1"/>
    </xf>
    <xf numFmtId="164" fontId="12" fillId="0" borderId="10" xfId="2" applyNumberFormat="1" applyFont="1" applyBorder="1" applyAlignment="1">
      <alignment horizontal="center" wrapText="1"/>
    </xf>
    <xf numFmtId="0" fontId="12" fillId="0" borderId="7" xfId="2" applyFont="1" applyBorder="1" applyAlignment="1">
      <alignment horizontal="center" wrapText="1"/>
    </xf>
    <xf numFmtId="0" fontId="13" fillId="0" borderId="0" xfId="1" applyFont="1" applyAlignment="1">
      <alignment wrapText="1"/>
    </xf>
    <xf numFmtId="0" fontId="16" fillId="0" borderId="0" xfId="0" applyFont="1"/>
    <xf numFmtId="0" fontId="17" fillId="0" borderId="0" xfId="0" applyFont="1"/>
    <xf numFmtId="0" fontId="20" fillId="4" borderId="11" xfId="177" applyNumberFormat="1" applyFont="1" applyFill="1" applyBorder="1" applyAlignment="1">
      <alignment horizontal="left" vertical="center" wrapText="1"/>
    </xf>
    <xf numFmtId="0" fontId="10" fillId="5" borderId="11" xfId="177" applyNumberFormat="1" applyFont="1" applyFill="1" applyBorder="1" applyAlignment="1">
      <alignment horizontal="left" vertical="center" wrapText="1"/>
    </xf>
    <xf numFmtId="0" fontId="21" fillId="6" borderId="11" xfId="177" applyNumberFormat="1" applyFont="1" applyFill="1" applyBorder="1" applyAlignment="1">
      <alignment horizontal="left" vertical="center" wrapText="1"/>
    </xf>
    <xf numFmtId="0" fontId="2" fillId="7" borderId="11" xfId="177" applyNumberFormat="1" applyFont="1" applyFill="1" applyBorder="1" applyAlignment="1">
      <alignment horizontal="left" vertical="center" wrapText="1"/>
    </xf>
    <xf numFmtId="0" fontId="2" fillId="8" borderId="11" xfId="177" applyNumberFormat="1" applyFont="1" applyFill="1" applyBorder="1" applyAlignment="1">
      <alignment horizontal="left" vertical="center" wrapText="1"/>
    </xf>
    <xf numFmtId="0" fontId="1" fillId="0" borderId="0" xfId="177"/>
    <xf numFmtId="0" fontId="11" fillId="0" borderId="0" xfId="177" applyFont="1"/>
    <xf numFmtId="164" fontId="1" fillId="0" borderId="0" xfId="177" applyNumberFormat="1"/>
    <xf numFmtId="0" fontId="4" fillId="0" borderId="0" xfId="177" applyFont="1"/>
    <xf numFmtId="0" fontId="11" fillId="0" borderId="0" xfId="0" applyFont="1" applyFill="1" applyBorder="1"/>
    <xf numFmtId="0" fontId="0" fillId="0" borderId="0" xfId="177" applyFont="1"/>
    <xf numFmtId="0" fontId="0" fillId="0" borderId="0" xfId="0" applyFont="1" applyFill="1" applyBorder="1"/>
    <xf numFmtId="0" fontId="22" fillId="0" borderId="0" xfId="0" applyFont="1"/>
    <xf numFmtId="0" fontId="23" fillId="0" borderId="0" xfId="0" applyFont="1"/>
    <xf numFmtId="0" fontId="24" fillId="5" borderId="11" xfId="177" applyNumberFormat="1" applyFont="1" applyFill="1" applyBorder="1" applyAlignment="1">
      <alignment horizontal="left" vertical="center" wrapText="1"/>
    </xf>
    <xf numFmtId="0" fontId="25" fillId="6" borderId="11" xfId="177" applyNumberFormat="1" applyFont="1" applyFill="1" applyBorder="1" applyAlignment="1">
      <alignment horizontal="left" vertical="center" wrapText="1"/>
    </xf>
    <xf numFmtId="0" fontId="23" fillId="0" borderId="0" xfId="177" applyFont="1"/>
    <xf numFmtId="0" fontId="23" fillId="0" borderId="0" xfId="0" applyFont="1" applyFill="1" applyBorder="1"/>
    <xf numFmtId="164" fontId="26" fillId="0" borderId="0" xfId="0" applyNumberFormat="1" applyFont="1"/>
    <xf numFmtId="2" fontId="23" fillId="0" borderId="0" xfId="0" applyNumberFormat="1" applyFont="1"/>
    <xf numFmtId="2" fontId="20" fillId="4" borderId="11" xfId="177" applyNumberFormat="1" applyFont="1" applyFill="1" applyBorder="1" applyAlignment="1">
      <alignment horizontal="left" vertical="center" wrapText="1"/>
    </xf>
    <xf numFmtId="2" fontId="10" fillId="5" borderId="11" xfId="177" applyNumberFormat="1" applyFont="1" applyFill="1" applyBorder="1" applyAlignment="1">
      <alignment horizontal="left" vertical="center" wrapText="1"/>
    </xf>
    <xf numFmtId="2" fontId="21" fillId="6" borderId="11" xfId="177" applyNumberFormat="1" applyFont="1" applyFill="1" applyBorder="1" applyAlignment="1">
      <alignment horizontal="left" vertical="center" wrapText="1"/>
    </xf>
    <xf numFmtId="2" fontId="2" fillId="7" borderId="11" xfId="177" applyNumberFormat="1" applyFont="1" applyFill="1" applyBorder="1" applyAlignment="1">
      <alignment horizontal="left" vertical="center" wrapText="1"/>
    </xf>
    <xf numFmtId="2" fontId="2" fillId="8" borderId="11" xfId="177" applyNumberFormat="1" applyFont="1" applyFill="1" applyBorder="1" applyAlignment="1">
      <alignment horizontal="left" vertical="center" wrapText="1"/>
    </xf>
    <xf numFmtId="2" fontId="1" fillId="0" borderId="0" xfId="177" applyNumberFormat="1" applyFont="1"/>
    <xf numFmtId="2" fontId="1" fillId="0" borderId="0" xfId="177" applyNumberFormat="1"/>
    <xf numFmtId="164" fontId="20" fillId="4" borderId="11" xfId="177" applyNumberFormat="1" applyFont="1" applyFill="1" applyBorder="1" applyAlignment="1">
      <alignment horizontal="left" vertical="center" wrapText="1"/>
    </xf>
    <xf numFmtId="164" fontId="10" fillId="5" borderId="11" xfId="177" applyNumberFormat="1" applyFont="1" applyFill="1" applyBorder="1" applyAlignment="1">
      <alignment horizontal="left" vertical="center" wrapText="1"/>
    </xf>
    <xf numFmtId="164" fontId="21" fillId="6" borderId="11" xfId="177" applyNumberFormat="1" applyFont="1" applyFill="1" applyBorder="1" applyAlignment="1">
      <alignment horizontal="left" vertical="center" wrapText="1"/>
    </xf>
    <xf numFmtId="164" fontId="2" fillId="7" borderId="11" xfId="177" applyNumberFormat="1" applyFont="1" applyFill="1" applyBorder="1" applyAlignment="1">
      <alignment horizontal="left" vertical="center" wrapText="1"/>
    </xf>
    <xf numFmtId="164" fontId="2" fillId="8" borderId="11" xfId="177" applyNumberFormat="1" applyFont="1" applyFill="1" applyBorder="1" applyAlignment="1">
      <alignment horizontal="left" vertical="center" wrapText="1"/>
    </xf>
    <xf numFmtId="164" fontId="4" fillId="0" borderId="0" xfId="177" applyNumberFormat="1" applyFont="1"/>
    <xf numFmtId="1" fontId="20" fillId="4" borderId="11" xfId="177" applyNumberFormat="1" applyFont="1" applyFill="1" applyBorder="1" applyAlignment="1">
      <alignment horizontal="left" vertical="center" wrapText="1"/>
    </xf>
    <xf numFmtId="1" fontId="10" fillId="5" borderId="11" xfId="177" applyNumberFormat="1" applyFont="1" applyFill="1" applyBorder="1" applyAlignment="1">
      <alignment horizontal="left" vertical="center" wrapText="1"/>
    </xf>
    <xf numFmtId="1" fontId="21" fillId="6" borderId="11" xfId="177" applyNumberFormat="1" applyFont="1" applyFill="1" applyBorder="1" applyAlignment="1">
      <alignment horizontal="left" vertical="center" wrapText="1"/>
    </xf>
    <xf numFmtId="1" fontId="2" fillId="7" borderId="11" xfId="177" applyNumberFormat="1" applyFont="1" applyFill="1" applyBorder="1" applyAlignment="1">
      <alignment horizontal="left" vertical="center" wrapText="1"/>
    </xf>
    <xf numFmtId="1" fontId="2" fillId="8" borderId="11" xfId="177" applyNumberFormat="1" applyFont="1" applyFill="1" applyBorder="1" applyAlignment="1">
      <alignment horizontal="left" vertical="center" wrapText="1"/>
    </xf>
    <xf numFmtId="1" fontId="1" fillId="0" borderId="0" xfId="177" applyNumberFormat="1" applyFont="1"/>
    <xf numFmtId="1" fontId="23" fillId="0" borderId="0" xfId="0" applyNumberFormat="1" applyFont="1"/>
    <xf numFmtId="1" fontId="1" fillId="0" borderId="0" xfId="177" applyNumberFormat="1"/>
    <xf numFmtId="165" fontId="4" fillId="2" borderId="0" xfId="0" applyNumberFormat="1" applyFont="1" applyFill="1"/>
    <xf numFmtId="170" fontId="4" fillId="0" borderId="0" xfId="2" applyNumberFormat="1" applyFont="1" applyBorder="1"/>
    <xf numFmtId="170" fontId="4" fillId="0" borderId="8" xfId="2" applyNumberFormat="1" applyFont="1" applyBorder="1" applyAlignment="1">
      <alignment horizontal="center"/>
    </xf>
    <xf numFmtId="170" fontId="4" fillId="0" borderId="10" xfId="2" applyNumberFormat="1" applyFont="1" applyBorder="1" applyAlignment="1">
      <alignment horizontal="center"/>
    </xf>
    <xf numFmtId="170" fontId="0" fillId="0" borderId="0" xfId="0" applyNumberFormat="1"/>
    <xf numFmtId="170" fontId="4" fillId="0" borderId="0" xfId="2" applyNumberFormat="1" applyFont="1"/>
    <xf numFmtId="165" fontId="4" fillId="2" borderId="4" xfId="2" applyNumberFormat="1" applyFont="1" applyFill="1" applyBorder="1"/>
    <xf numFmtId="165" fontId="4" fillId="2" borderId="6" xfId="2" applyNumberFormat="1" applyFont="1" applyFill="1" applyBorder="1"/>
    <xf numFmtId="165" fontId="4" fillId="2" borderId="8" xfId="2" applyNumberFormat="1" applyFont="1" applyFill="1" applyBorder="1"/>
    <xf numFmtId="0" fontId="14" fillId="0" borderId="0" xfId="1" applyFont="1" applyFill="1" applyAlignment="1">
      <alignment horizontal="right"/>
    </xf>
    <xf numFmtId="0" fontId="6" fillId="0" borderId="0" xfId="0" applyFont="1"/>
    <xf numFmtId="0" fontId="2" fillId="0" borderId="0" xfId="2"/>
    <xf numFmtId="0" fontId="14" fillId="0" borderId="0" xfId="1" applyFont="1"/>
    <xf numFmtId="0" fontId="14" fillId="0" borderId="0" xfId="1" applyFont="1" applyAlignment="1">
      <alignment horizontal="right"/>
    </xf>
  </cellXfs>
  <cellStyles count="68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Normal" xfId="0" builtinId="0"/>
    <cellStyle name="Normal 2" xfId="177"/>
    <cellStyle name="Normal 3" xfId="1"/>
    <cellStyle name="Normal_NSH Mamainse data2.xls" xfId="2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theme" Target="theme/theme1.xml"/><Relationship Id="rId97" Type="http://schemas.openxmlformats.org/officeDocument/2006/relationships/styles" Target="styles.xml"/><Relationship Id="rId98" Type="http://schemas.openxmlformats.org/officeDocument/2006/relationships/sharedStrings" Target="sharedStrings.xml"/><Relationship Id="rId99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89"/>
  <sheetViews>
    <sheetView tabSelected="1" zoomScale="115" zoomScaleNormal="115" zoomScalePageLayoutView="115" workbookViewId="0">
      <selection activeCell="A1070" sqref="A1070:XFD1070"/>
    </sheetView>
  </sheetViews>
  <sheetFormatPr baseColWidth="10" defaultColWidth="10.83203125" defaultRowHeight="15" x14ac:dyDescent="0"/>
  <cols>
    <col min="1" max="6" width="10.83203125" style="139"/>
    <col min="7" max="7" width="14.1640625" customWidth="1"/>
    <col min="8" max="11" width="10.83203125" style="139"/>
    <col min="15" max="21" width="10.83203125" style="139"/>
    <col min="23" max="27" width="10.83203125" style="139"/>
    <col min="31" max="31" width="10.83203125" style="139"/>
    <col min="33" max="33" width="10.83203125" style="139"/>
    <col min="35" max="16384" width="10.83203125" style="139"/>
  </cols>
  <sheetData>
    <row r="1" spans="1:79" s="134" customFormat="1" ht="43" customHeight="1" thickBot="1">
      <c r="A1" s="134" t="s">
        <v>882</v>
      </c>
      <c r="B1" s="134" t="s">
        <v>883</v>
      </c>
      <c r="C1" s="134" t="s">
        <v>884</v>
      </c>
      <c r="D1" s="134" t="s">
        <v>885</v>
      </c>
      <c r="E1" s="134" t="s">
        <v>886</v>
      </c>
      <c r="F1" s="134" t="s">
        <v>887</v>
      </c>
      <c r="G1" s="134" t="s">
        <v>7</v>
      </c>
      <c r="H1" s="134" t="s">
        <v>888</v>
      </c>
      <c r="I1" s="134" t="s">
        <v>889</v>
      </c>
      <c r="J1" s="134" t="s">
        <v>890</v>
      </c>
      <c r="K1" s="134" t="s">
        <v>891</v>
      </c>
      <c r="L1" s="134" t="s">
        <v>8</v>
      </c>
      <c r="M1" s="134" t="s">
        <v>9</v>
      </c>
      <c r="N1" s="134" t="s">
        <v>10</v>
      </c>
      <c r="O1" s="134" t="s">
        <v>892</v>
      </c>
      <c r="P1" s="134" t="s">
        <v>893</v>
      </c>
      <c r="Q1" s="134" t="s">
        <v>894</v>
      </c>
      <c r="R1" s="134" t="s">
        <v>895</v>
      </c>
      <c r="S1" s="134" t="s">
        <v>896</v>
      </c>
      <c r="T1" s="134" t="s">
        <v>897</v>
      </c>
      <c r="U1" s="134" t="s">
        <v>898</v>
      </c>
      <c r="V1" s="134" t="s">
        <v>11</v>
      </c>
      <c r="W1" s="134" t="s">
        <v>899</v>
      </c>
      <c r="X1" s="134" t="s">
        <v>900</v>
      </c>
      <c r="Y1" s="134" t="s">
        <v>901</v>
      </c>
      <c r="Z1" s="134" t="s">
        <v>902</v>
      </c>
      <c r="AA1" s="134" t="s">
        <v>903</v>
      </c>
      <c r="AB1" s="134" t="s">
        <v>16</v>
      </c>
      <c r="AC1" s="134" t="s">
        <v>15</v>
      </c>
      <c r="AD1" s="134" t="s">
        <v>13</v>
      </c>
      <c r="AE1" s="134" t="s">
        <v>904</v>
      </c>
      <c r="AF1" s="134" t="s">
        <v>14</v>
      </c>
      <c r="AG1" s="134" t="s">
        <v>905</v>
      </c>
      <c r="AH1" s="134" t="s">
        <v>12</v>
      </c>
      <c r="AI1" s="134" t="s">
        <v>906</v>
      </c>
      <c r="AJ1" s="134" t="s">
        <v>907</v>
      </c>
      <c r="AK1" s="134" t="s">
        <v>908</v>
      </c>
      <c r="AL1" s="134" t="s">
        <v>909</v>
      </c>
      <c r="AM1" s="134" t="s">
        <v>910</v>
      </c>
      <c r="AN1" s="134" t="s">
        <v>911</v>
      </c>
      <c r="AO1" s="134" t="s">
        <v>912</v>
      </c>
      <c r="AP1" s="134" t="s">
        <v>913</v>
      </c>
      <c r="AQ1" s="134" t="s">
        <v>914</v>
      </c>
      <c r="AR1" s="134" t="s">
        <v>915</v>
      </c>
      <c r="AS1" s="134" t="s">
        <v>916</v>
      </c>
      <c r="AT1" s="134" t="s">
        <v>917</v>
      </c>
      <c r="AU1" s="134" t="s">
        <v>918</v>
      </c>
      <c r="AV1" s="134" t="s">
        <v>919</v>
      </c>
      <c r="AW1" s="134" t="s">
        <v>920</v>
      </c>
      <c r="AX1" s="134" t="s">
        <v>921</v>
      </c>
      <c r="AY1" s="134" t="s">
        <v>922</v>
      </c>
      <c r="AZ1" s="134" t="s">
        <v>923</v>
      </c>
      <c r="BA1" s="134" t="s">
        <v>924</v>
      </c>
      <c r="BB1" s="134" t="s">
        <v>925</v>
      </c>
      <c r="BC1" s="134" t="s">
        <v>926</v>
      </c>
      <c r="BD1" s="134" t="s">
        <v>927</v>
      </c>
      <c r="BE1" s="134" t="s">
        <v>928</v>
      </c>
      <c r="BF1" s="134" t="s">
        <v>929</v>
      </c>
      <c r="BG1" s="134" t="s">
        <v>930</v>
      </c>
      <c r="BH1" s="134" t="s">
        <v>931</v>
      </c>
      <c r="BI1" s="134" t="s">
        <v>932</v>
      </c>
      <c r="BJ1" s="134" t="s">
        <v>933</v>
      </c>
      <c r="BK1" s="134" t="s">
        <v>934</v>
      </c>
      <c r="BL1" s="134" t="s">
        <v>935</v>
      </c>
      <c r="BM1" s="134" t="s">
        <v>936</v>
      </c>
      <c r="BN1" s="134" t="s">
        <v>937</v>
      </c>
      <c r="BO1" s="134" t="s">
        <v>938</v>
      </c>
      <c r="BP1" s="134" t="s">
        <v>939</v>
      </c>
      <c r="BQ1" s="134" t="s">
        <v>940</v>
      </c>
      <c r="BR1" s="134" t="s">
        <v>941</v>
      </c>
      <c r="BS1" s="134" t="s">
        <v>942</v>
      </c>
      <c r="BT1" s="134" t="s">
        <v>943</v>
      </c>
      <c r="BU1" s="134" t="s">
        <v>944</v>
      </c>
      <c r="BV1" s="134" t="s">
        <v>945</v>
      </c>
      <c r="BW1" s="134" t="s">
        <v>946</v>
      </c>
      <c r="BX1" s="134" t="s">
        <v>947</v>
      </c>
      <c r="BY1" s="134" t="s">
        <v>948</v>
      </c>
      <c r="BZ1" s="134" t="s">
        <v>949</v>
      </c>
      <c r="CA1" s="134" t="s">
        <v>950</v>
      </c>
    </row>
    <row r="2" spans="1:79" s="135" customFormat="1" ht="43" customHeight="1" thickBot="1">
      <c r="A2" s="135" t="s">
        <v>951</v>
      </c>
      <c r="B2" s="135" t="s">
        <v>952</v>
      </c>
      <c r="C2" s="135" t="s">
        <v>953</v>
      </c>
      <c r="D2" s="135" t="s">
        <v>954</v>
      </c>
      <c r="E2" s="135" t="s">
        <v>955</v>
      </c>
      <c r="F2" s="135" t="s">
        <v>956</v>
      </c>
      <c r="G2" s="135" t="s">
        <v>957</v>
      </c>
      <c r="H2" s="135" t="s">
        <v>958</v>
      </c>
      <c r="I2" s="135" t="s">
        <v>959</v>
      </c>
      <c r="J2" s="135" t="s">
        <v>960</v>
      </c>
      <c r="K2" s="135" t="s">
        <v>961</v>
      </c>
      <c r="L2" s="135" t="s">
        <v>962</v>
      </c>
      <c r="M2" s="135" t="s">
        <v>963</v>
      </c>
      <c r="N2" s="135" t="s">
        <v>964</v>
      </c>
      <c r="O2" s="135" t="s">
        <v>965</v>
      </c>
      <c r="P2" s="135" t="s">
        <v>966</v>
      </c>
      <c r="Q2" s="135" t="s">
        <v>967</v>
      </c>
      <c r="R2" s="135" t="s">
        <v>968</v>
      </c>
      <c r="S2" s="135" t="s">
        <v>969</v>
      </c>
      <c r="T2" s="135" t="s">
        <v>970</v>
      </c>
      <c r="U2" s="135" t="s">
        <v>971</v>
      </c>
      <c r="V2" s="135" t="s">
        <v>972</v>
      </c>
      <c r="W2" s="135" t="s">
        <v>973</v>
      </c>
      <c r="X2" s="135" t="s">
        <v>974</v>
      </c>
      <c r="Y2" s="135" t="s">
        <v>975</v>
      </c>
      <c r="Z2" s="135" t="s">
        <v>976</v>
      </c>
      <c r="AA2" s="135" t="s">
        <v>977</v>
      </c>
      <c r="AB2" s="135" t="s">
        <v>978</v>
      </c>
      <c r="AC2" s="135" t="s">
        <v>979</v>
      </c>
      <c r="AD2" s="135" t="s">
        <v>980</v>
      </c>
      <c r="AE2" s="135" t="s">
        <v>981</v>
      </c>
      <c r="AF2" s="135" t="s">
        <v>982</v>
      </c>
      <c r="AG2" s="135" t="s">
        <v>983</v>
      </c>
      <c r="AH2" s="135" t="s">
        <v>984</v>
      </c>
      <c r="AI2" s="135" t="s">
        <v>985</v>
      </c>
      <c r="AJ2" s="135" t="s">
        <v>986</v>
      </c>
      <c r="AK2" s="135" t="s">
        <v>987</v>
      </c>
      <c r="AL2" s="135" t="s">
        <v>988</v>
      </c>
      <c r="AM2" s="135" t="s">
        <v>989</v>
      </c>
      <c r="AN2" s="135" t="s">
        <v>990</v>
      </c>
      <c r="AO2" s="135" t="s">
        <v>991</v>
      </c>
      <c r="AP2" s="135" t="s">
        <v>992</v>
      </c>
      <c r="AQ2" s="135" t="s">
        <v>993</v>
      </c>
      <c r="AR2" s="135" t="s">
        <v>994</v>
      </c>
      <c r="AS2" s="135" t="s">
        <v>995</v>
      </c>
      <c r="AT2" s="135" t="s">
        <v>996</v>
      </c>
      <c r="AU2" s="135" t="s">
        <v>997</v>
      </c>
      <c r="AV2" s="135" t="s">
        <v>998</v>
      </c>
      <c r="AW2" s="135" t="s">
        <v>999</v>
      </c>
      <c r="AX2" s="135" t="s">
        <v>1000</v>
      </c>
      <c r="AY2" s="135" t="s">
        <v>1001</v>
      </c>
      <c r="AZ2" s="135" t="s">
        <v>1002</v>
      </c>
      <c r="BA2" s="135" t="s">
        <v>1003</v>
      </c>
      <c r="BB2" s="135" t="s">
        <v>1004</v>
      </c>
      <c r="BC2" s="135" t="s">
        <v>1005</v>
      </c>
      <c r="BD2" s="135" t="s">
        <v>1006</v>
      </c>
      <c r="BE2" s="135" t="s">
        <v>1007</v>
      </c>
      <c r="BF2" s="135" t="s">
        <v>1008</v>
      </c>
      <c r="BG2" s="135" t="s">
        <v>1009</v>
      </c>
      <c r="BH2" s="135" t="s">
        <v>1010</v>
      </c>
      <c r="BI2" s="135" t="s">
        <v>1011</v>
      </c>
      <c r="BJ2" s="135" t="s">
        <v>1012</v>
      </c>
      <c r="BK2" s="135" t="s">
        <v>1013</v>
      </c>
      <c r="BL2" s="135" t="s">
        <v>1014</v>
      </c>
      <c r="BM2" s="135" t="s">
        <v>1015</v>
      </c>
      <c r="BN2" s="135" t="s">
        <v>1016</v>
      </c>
      <c r="BO2" s="135" t="s">
        <v>1017</v>
      </c>
      <c r="BP2" s="135" t="s">
        <v>1018</v>
      </c>
      <c r="BQ2" s="135" t="s">
        <v>1019</v>
      </c>
      <c r="BR2" s="135" t="s">
        <v>1020</v>
      </c>
      <c r="BS2" s="135" t="s">
        <v>1021</v>
      </c>
      <c r="BT2" s="135" t="s">
        <v>1022</v>
      </c>
      <c r="BU2" s="135" t="s">
        <v>1023</v>
      </c>
      <c r="BV2" s="135" t="s">
        <v>1024</v>
      </c>
      <c r="BW2" s="135" t="s">
        <v>1025</v>
      </c>
      <c r="BX2" s="135" t="s">
        <v>1026</v>
      </c>
      <c r="BY2" s="135" t="s">
        <v>1027</v>
      </c>
      <c r="BZ2" s="135" t="s">
        <v>1028</v>
      </c>
      <c r="CA2" s="135" t="s">
        <v>1029</v>
      </c>
    </row>
    <row r="3" spans="1:79" s="136" customFormat="1" ht="43" customHeight="1" thickBot="1">
      <c r="A3" s="136" t="s">
        <v>1030</v>
      </c>
      <c r="B3" s="136" t="s">
        <v>1030</v>
      </c>
      <c r="C3" s="136" t="s">
        <v>1030</v>
      </c>
      <c r="D3" s="136" t="s">
        <v>1030</v>
      </c>
      <c r="E3" s="136" t="s">
        <v>1030</v>
      </c>
      <c r="F3" s="136" t="s">
        <v>1030</v>
      </c>
      <c r="G3" s="136" t="s">
        <v>1030</v>
      </c>
      <c r="H3" s="136" t="s">
        <v>1030</v>
      </c>
      <c r="I3" s="136" t="s">
        <v>1030</v>
      </c>
      <c r="J3" s="136" t="s">
        <v>1030</v>
      </c>
      <c r="K3" s="136" t="s">
        <v>1031</v>
      </c>
      <c r="L3" s="136" t="s">
        <v>1032</v>
      </c>
      <c r="M3" s="136" t="s">
        <v>1032</v>
      </c>
      <c r="N3" s="136" t="s">
        <v>1033</v>
      </c>
      <c r="O3" s="136" t="s">
        <v>1034</v>
      </c>
      <c r="P3" s="136" t="s">
        <v>1034</v>
      </c>
      <c r="Q3" s="136" t="s">
        <v>1034</v>
      </c>
      <c r="R3" s="136" t="s">
        <v>1034</v>
      </c>
      <c r="S3" s="136" t="s">
        <v>1034</v>
      </c>
      <c r="T3" s="136" t="s">
        <v>1035</v>
      </c>
      <c r="U3" s="136" t="s">
        <v>1035</v>
      </c>
      <c r="V3" s="136" t="s">
        <v>1033</v>
      </c>
      <c r="W3" s="136" t="s">
        <v>1032</v>
      </c>
      <c r="X3" s="136" t="s">
        <v>1032</v>
      </c>
      <c r="Y3" s="136" t="s">
        <v>1032</v>
      </c>
      <c r="Z3" s="136" t="s">
        <v>1032</v>
      </c>
      <c r="AA3" s="136" t="s">
        <v>1033</v>
      </c>
      <c r="AB3" s="136" t="s">
        <v>1032</v>
      </c>
      <c r="AC3" s="136" t="s">
        <v>1032</v>
      </c>
      <c r="AD3" s="136" t="s">
        <v>1032</v>
      </c>
      <c r="AE3" s="136" t="s">
        <v>1032</v>
      </c>
      <c r="AF3" s="136" t="s">
        <v>1035</v>
      </c>
      <c r="AG3" s="136" t="s">
        <v>1035</v>
      </c>
      <c r="AH3" s="136" t="s">
        <v>1032</v>
      </c>
      <c r="AI3" s="136" t="s">
        <v>1032</v>
      </c>
      <c r="AJ3" s="136" t="s">
        <v>1032</v>
      </c>
      <c r="AK3" s="136" t="s">
        <v>1032</v>
      </c>
      <c r="AL3" s="136" t="s">
        <v>1032</v>
      </c>
      <c r="AM3" s="136" t="s">
        <v>1032</v>
      </c>
      <c r="AN3" s="136" t="s">
        <v>1032</v>
      </c>
      <c r="AO3" s="136" t="s">
        <v>1032</v>
      </c>
      <c r="AP3" s="136" t="s">
        <v>1035</v>
      </c>
      <c r="AQ3" s="136" t="s">
        <v>1032</v>
      </c>
      <c r="AR3" s="136" t="s">
        <v>1032</v>
      </c>
      <c r="AS3" s="136" t="s">
        <v>1032</v>
      </c>
      <c r="AT3" s="136" t="s">
        <v>1032</v>
      </c>
      <c r="AU3" s="136" t="s">
        <v>1032</v>
      </c>
      <c r="AV3" s="136" t="s">
        <v>1032</v>
      </c>
      <c r="AW3" s="136" t="s">
        <v>1032</v>
      </c>
      <c r="AX3" s="136" t="s">
        <v>1032</v>
      </c>
      <c r="AY3" s="136" t="s">
        <v>1032</v>
      </c>
      <c r="AZ3" s="136" t="s">
        <v>1032</v>
      </c>
      <c r="BA3" s="136" t="s">
        <v>1032</v>
      </c>
      <c r="BB3" s="136" t="s">
        <v>1032</v>
      </c>
      <c r="BC3" s="136" t="s">
        <v>1032</v>
      </c>
      <c r="BD3" s="136" t="s">
        <v>1032</v>
      </c>
      <c r="BE3" s="136" t="s">
        <v>1032</v>
      </c>
      <c r="BF3" s="136" t="s">
        <v>1032</v>
      </c>
      <c r="BG3" s="136" t="s">
        <v>1032</v>
      </c>
      <c r="BH3" s="136" t="s">
        <v>1032</v>
      </c>
      <c r="BI3" s="136" t="s">
        <v>1032</v>
      </c>
      <c r="BJ3" s="136" t="s">
        <v>1032</v>
      </c>
      <c r="BK3" s="136" t="s">
        <v>1032</v>
      </c>
      <c r="BL3" s="136" t="s">
        <v>1032</v>
      </c>
      <c r="BM3" s="136" t="s">
        <v>1032</v>
      </c>
      <c r="BN3" s="136" t="s">
        <v>1032</v>
      </c>
      <c r="BO3" s="136" t="s">
        <v>1032</v>
      </c>
      <c r="BP3" s="136" t="s">
        <v>1032</v>
      </c>
      <c r="BQ3" s="136" t="s">
        <v>1032</v>
      </c>
      <c r="BR3" s="136" t="s">
        <v>1036</v>
      </c>
      <c r="BS3" s="136" t="s">
        <v>1037</v>
      </c>
      <c r="BT3" s="136" t="s">
        <v>1037</v>
      </c>
      <c r="BU3" s="136" t="s">
        <v>1037</v>
      </c>
      <c r="BV3" s="136" t="s">
        <v>1037</v>
      </c>
      <c r="BW3" s="136" t="s">
        <v>1037</v>
      </c>
      <c r="BX3" s="136" t="s">
        <v>1037</v>
      </c>
      <c r="BY3" s="136" t="s">
        <v>1037</v>
      </c>
      <c r="BZ3" s="136" t="s">
        <v>1037</v>
      </c>
      <c r="CA3" s="136" t="s">
        <v>1037</v>
      </c>
    </row>
    <row r="4" spans="1:79" s="137" customFormat="1" ht="43" customHeight="1" thickBot="1">
      <c r="A4" s="137" t="s">
        <v>1038</v>
      </c>
      <c r="B4" s="137" t="s">
        <v>1038</v>
      </c>
      <c r="C4" s="137" t="s">
        <v>1038</v>
      </c>
      <c r="D4" s="137" t="s">
        <v>1038</v>
      </c>
      <c r="E4" s="137" t="s">
        <v>1038</v>
      </c>
      <c r="F4" s="137" t="s">
        <v>1038</v>
      </c>
      <c r="G4" s="137" t="s">
        <v>1038</v>
      </c>
      <c r="H4" s="137" t="s">
        <v>1038</v>
      </c>
      <c r="I4" s="137" t="s">
        <v>1038</v>
      </c>
      <c r="J4" s="137" t="s">
        <v>1038</v>
      </c>
      <c r="K4" s="137" t="s">
        <v>1038</v>
      </c>
      <c r="L4" s="137" t="s">
        <v>1039</v>
      </c>
      <c r="M4" s="137" t="s">
        <v>1039</v>
      </c>
      <c r="N4" s="137" t="s">
        <v>1038</v>
      </c>
      <c r="O4" s="137" t="s">
        <v>1040</v>
      </c>
      <c r="P4" s="137" t="s">
        <v>1040</v>
      </c>
      <c r="Q4" s="137" t="s">
        <v>1040</v>
      </c>
      <c r="R4" s="137" t="s">
        <v>1040</v>
      </c>
      <c r="S4" s="137" t="s">
        <v>1040</v>
      </c>
      <c r="T4" s="137" t="s">
        <v>1035</v>
      </c>
      <c r="U4" s="137" t="s">
        <v>1035</v>
      </c>
      <c r="V4" s="137" t="s">
        <v>1038</v>
      </c>
      <c r="W4" s="137" t="s">
        <v>1039</v>
      </c>
      <c r="X4" s="137" t="s">
        <v>1039</v>
      </c>
      <c r="Y4" s="137" t="s">
        <v>1039</v>
      </c>
      <c r="Z4" s="137" t="s">
        <v>1039</v>
      </c>
      <c r="AA4" s="137" t="s">
        <v>1038</v>
      </c>
      <c r="AB4" s="137" t="s">
        <v>1041</v>
      </c>
      <c r="AC4" s="137" t="s">
        <v>1041</v>
      </c>
      <c r="AD4" s="137" t="s">
        <v>1041</v>
      </c>
      <c r="AE4" s="137" t="s">
        <v>1041</v>
      </c>
      <c r="AF4" s="137" t="s">
        <v>1035</v>
      </c>
      <c r="AG4" s="137" t="s">
        <v>1035</v>
      </c>
      <c r="AH4" s="137" t="s">
        <v>1042</v>
      </c>
      <c r="AI4" s="137" t="s">
        <v>1043</v>
      </c>
      <c r="AJ4" s="137" t="s">
        <v>1043</v>
      </c>
      <c r="AK4" s="137" t="s">
        <v>1042</v>
      </c>
      <c r="AL4" s="137" t="s">
        <v>1044</v>
      </c>
      <c r="AM4" s="137" t="s">
        <v>1044</v>
      </c>
      <c r="AN4" s="137" t="s">
        <v>1042</v>
      </c>
      <c r="AO4" s="137" t="s">
        <v>1041</v>
      </c>
      <c r="AP4" s="137" t="s">
        <v>1035</v>
      </c>
      <c r="AQ4" s="137" t="s">
        <v>1044</v>
      </c>
      <c r="AR4" s="137" t="s">
        <v>1044</v>
      </c>
      <c r="AS4" s="137" t="s">
        <v>1044</v>
      </c>
      <c r="AT4" s="137" t="s">
        <v>1044</v>
      </c>
      <c r="AU4" s="137" t="s">
        <v>1044</v>
      </c>
      <c r="AV4" s="137" t="s">
        <v>1044</v>
      </c>
      <c r="AW4" s="137" t="s">
        <v>1044</v>
      </c>
      <c r="AX4" s="137" t="s">
        <v>1044</v>
      </c>
      <c r="AY4" s="137" t="s">
        <v>1041</v>
      </c>
      <c r="AZ4" s="137" t="s">
        <v>1042</v>
      </c>
      <c r="BA4" s="137" t="s">
        <v>1042</v>
      </c>
      <c r="BB4" s="137" t="s">
        <v>1042</v>
      </c>
      <c r="BC4" s="137" t="s">
        <v>1042</v>
      </c>
      <c r="BD4" s="137" t="s">
        <v>1042</v>
      </c>
      <c r="BE4" s="137" t="s">
        <v>1044</v>
      </c>
      <c r="BF4" s="137" t="s">
        <v>1042</v>
      </c>
      <c r="BG4" s="137" t="s">
        <v>1043</v>
      </c>
      <c r="BH4" s="137" t="s">
        <v>1043</v>
      </c>
      <c r="BI4" s="137" t="s">
        <v>1045</v>
      </c>
      <c r="BJ4" s="137" t="s">
        <v>1046</v>
      </c>
      <c r="BK4" s="137" t="s">
        <v>1047</v>
      </c>
      <c r="BL4" s="137" t="s">
        <v>1044</v>
      </c>
      <c r="BM4" s="137" t="s">
        <v>1044</v>
      </c>
      <c r="BN4" s="137" t="s">
        <v>1044</v>
      </c>
      <c r="BO4" s="137" t="s">
        <v>1041</v>
      </c>
      <c r="BP4" s="137" t="s">
        <v>1041</v>
      </c>
      <c r="BQ4" s="137" t="s">
        <v>1041</v>
      </c>
      <c r="BR4" s="137" t="s">
        <v>1038</v>
      </c>
      <c r="BS4" s="137" t="s">
        <v>1038</v>
      </c>
      <c r="BT4" s="137" t="s">
        <v>1038</v>
      </c>
      <c r="BU4" s="137" t="s">
        <v>1038</v>
      </c>
      <c r="BV4" s="137" t="s">
        <v>1038</v>
      </c>
      <c r="BW4" s="137" t="s">
        <v>1038</v>
      </c>
      <c r="BX4" s="137" t="s">
        <v>1038</v>
      </c>
      <c r="BY4" s="137" t="s">
        <v>1038</v>
      </c>
      <c r="BZ4" s="137" t="s">
        <v>1038</v>
      </c>
      <c r="CA4" s="137" t="s">
        <v>1038</v>
      </c>
    </row>
    <row r="5" spans="1:79" s="138" customFormat="1" ht="43" customHeight="1" thickBot="1">
      <c r="A5" s="138" t="s">
        <v>1048</v>
      </c>
      <c r="B5" s="138" t="s">
        <v>1049</v>
      </c>
      <c r="C5" s="138" t="s">
        <v>1048</v>
      </c>
      <c r="D5" s="138" t="s">
        <v>1048</v>
      </c>
      <c r="E5" s="138" t="s">
        <v>1049</v>
      </c>
      <c r="F5" s="138" t="s">
        <v>1049</v>
      </c>
      <c r="G5" s="138" t="s">
        <v>1049</v>
      </c>
      <c r="H5" s="138" t="s">
        <v>1050</v>
      </c>
      <c r="I5" s="138" t="s">
        <v>1050</v>
      </c>
      <c r="J5" s="138" t="s">
        <v>1048</v>
      </c>
      <c r="K5" s="138" t="s">
        <v>1048</v>
      </c>
      <c r="L5" s="138" t="s">
        <v>1048</v>
      </c>
      <c r="M5" s="138" t="s">
        <v>1048</v>
      </c>
      <c r="N5" s="138" t="s">
        <v>1048</v>
      </c>
      <c r="O5" s="138" t="s">
        <v>1050</v>
      </c>
      <c r="P5" s="138" t="s">
        <v>1050</v>
      </c>
      <c r="Q5" s="138" t="s">
        <v>1049</v>
      </c>
      <c r="R5" s="138" t="s">
        <v>1050</v>
      </c>
      <c r="S5" s="138" t="s">
        <v>1050</v>
      </c>
      <c r="T5" s="138" t="s">
        <v>1050</v>
      </c>
      <c r="U5" s="138" t="s">
        <v>1050</v>
      </c>
      <c r="V5" s="138" t="s">
        <v>1050</v>
      </c>
      <c r="W5" s="138" t="s">
        <v>1050</v>
      </c>
      <c r="X5" s="138" t="s">
        <v>1050</v>
      </c>
      <c r="Y5" s="138" t="s">
        <v>1050</v>
      </c>
      <c r="Z5" s="138" t="s">
        <v>1050</v>
      </c>
      <c r="AA5" s="138" t="s">
        <v>1050</v>
      </c>
      <c r="AB5" s="138" t="s">
        <v>1050</v>
      </c>
      <c r="AC5" s="138" t="s">
        <v>1050</v>
      </c>
      <c r="AD5" s="138" t="s">
        <v>1050</v>
      </c>
      <c r="AE5" s="138" t="s">
        <v>1050</v>
      </c>
      <c r="AF5" s="138" t="s">
        <v>1050</v>
      </c>
      <c r="AG5" s="138" t="s">
        <v>1050</v>
      </c>
      <c r="AH5" s="138" t="s">
        <v>1050</v>
      </c>
      <c r="AI5" s="138" t="s">
        <v>1050</v>
      </c>
      <c r="AJ5" s="138" t="s">
        <v>1050</v>
      </c>
      <c r="AK5" s="138" t="s">
        <v>1050</v>
      </c>
      <c r="AL5" s="138" t="s">
        <v>1050</v>
      </c>
      <c r="AM5" s="138" t="s">
        <v>1050</v>
      </c>
      <c r="AN5" s="138" t="s">
        <v>1050</v>
      </c>
      <c r="AO5" s="138" t="s">
        <v>1050</v>
      </c>
      <c r="AP5" s="138" t="s">
        <v>1050</v>
      </c>
      <c r="AQ5" s="138" t="s">
        <v>1048</v>
      </c>
      <c r="AR5" s="138" t="s">
        <v>1048</v>
      </c>
      <c r="AS5" s="138" t="s">
        <v>1048</v>
      </c>
      <c r="AT5" s="138" t="s">
        <v>1048</v>
      </c>
      <c r="AU5" s="138" t="s">
        <v>1048</v>
      </c>
      <c r="AV5" s="138" t="s">
        <v>1048</v>
      </c>
      <c r="AW5" s="138" t="s">
        <v>1048</v>
      </c>
      <c r="AX5" s="138" t="s">
        <v>1048</v>
      </c>
      <c r="AY5" s="138" t="s">
        <v>1048</v>
      </c>
      <c r="AZ5" s="138" t="s">
        <v>1048</v>
      </c>
      <c r="BA5" s="138" t="s">
        <v>1048</v>
      </c>
      <c r="BB5" s="138" t="s">
        <v>1048</v>
      </c>
      <c r="BC5" s="138" t="s">
        <v>1048</v>
      </c>
      <c r="BD5" s="138" t="s">
        <v>1048</v>
      </c>
      <c r="BE5" s="138" t="s">
        <v>1048</v>
      </c>
      <c r="BF5" s="138" t="s">
        <v>1048</v>
      </c>
      <c r="BG5" s="138" t="s">
        <v>1048</v>
      </c>
      <c r="BH5" s="138" t="s">
        <v>1048</v>
      </c>
      <c r="BI5" s="138" t="s">
        <v>1048</v>
      </c>
      <c r="BJ5" s="138" t="s">
        <v>1048</v>
      </c>
      <c r="BK5" s="138" t="s">
        <v>1048</v>
      </c>
      <c r="BL5" s="138" t="s">
        <v>1048</v>
      </c>
      <c r="BM5" s="138" t="s">
        <v>1048</v>
      </c>
      <c r="BN5" s="138" t="s">
        <v>1048</v>
      </c>
      <c r="BO5" s="138" t="s">
        <v>1050</v>
      </c>
      <c r="BP5" s="138" t="s">
        <v>1050</v>
      </c>
      <c r="BQ5" s="138" t="s">
        <v>1050</v>
      </c>
      <c r="BR5" s="138" t="s">
        <v>1048</v>
      </c>
      <c r="BS5" s="138" t="s">
        <v>1050</v>
      </c>
      <c r="BT5" s="138" t="s">
        <v>1048</v>
      </c>
      <c r="BU5" s="138" t="s">
        <v>1048</v>
      </c>
      <c r="BV5" s="138" t="s">
        <v>1050</v>
      </c>
      <c r="BW5" s="138" t="s">
        <v>1048</v>
      </c>
      <c r="BX5" s="138" t="s">
        <v>1049</v>
      </c>
      <c r="BY5" s="138" t="s">
        <v>1049</v>
      </c>
      <c r="BZ5" s="138" t="s">
        <v>1049</v>
      </c>
      <c r="CA5" s="138" t="s">
        <v>1049</v>
      </c>
    </row>
    <row r="6" spans="1:79">
      <c r="G6" s="140" t="s">
        <v>675</v>
      </c>
      <c r="L6" s="139">
        <v>2.5000000000000001E-2</v>
      </c>
      <c r="M6" s="71">
        <v>0.06</v>
      </c>
      <c r="N6" s="139" t="s">
        <v>17</v>
      </c>
      <c r="V6" s="139" t="s">
        <v>177</v>
      </c>
      <c r="AB6" s="139">
        <v>-80.400000000000006</v>
      </c>
      <c r="AC6" s="139">
        <v>112.5</v>
      </c>
      <c r="AD6" s="139">
        <v>2.2000000000000002</v>
      </c>
      <c r="AF6" s="139">
        <v>6</v>
      </c>
      <c r="AH6" s="139">
        <v>0</v>
      </c>
    </row>
    <row r="7" spans="1:79">
      <c r="G7" s="140" t="s">
        <v>675</v>
      </c>
      <c r="L7" s="139">
        <v>2.5000000000000001E-2</v>
      </c>
      <c r="M7" s="71">
        <v>0.06</v>
      </c>
      <c r="N7" s="139" t="s">
        <v>17</v>
      </c>
      <c r="V7" s="139" t="s">
        <v>177</v>
      </c>
      <c r="AB7" s="139">
        <v>-71.900000000000006</v>
      </c>
      <c r="AC7" s="139">
        <v>69.2</v>
      </c>
      <c r="AD7" s="139">
        <v>2.2000000000000002</v>
      </c>
      <c r="AF7" s="139">
        <v>6</v>
      </c>
      <c r="AH7" s="139">
        <v>100</v>
      </c>
    </row>
    <row r="8" spans="1:79">
      <c r="G8" s="139" t="s">
        <v>674</v>
      </c>
      <c r="L8" s="139">
        <v>2.5000000000000001E-2</v>
      </c>
      <c r="M8" s="71">
        <v>0.08</v>
      </c>
      <c r="N8" s="139" t="s">
        <v>17</v>
      </c>
      <c r="V8" s="139" t="s">
        <v>177</v>
      </c>
      <c r="AB8" s="139">
        <v>-74.8</v>
      </c>
      <c r="AC8" s="139">
        <v>132.1</v>
      </c>
      <c r="AD8" s="139">
        <v>1.3</v>
      </c>
      <c r="AF8" s="139">
        <v>7</v>
      </c>
      <c r="AH8" s="139">
        <v>0</v>
      </c>
    </row>
    <row r="9" spans="1:79">
      <c r="G9" s="139" t="s">
        <v>674</v>
      </c>
      <c r="L9" s="139">
        <v>2.5000000000000001E-2</v>
      </c>
      <c r="M9" s="71">
        <v>0.08</v>
      </c>
      <c r="N9" s="139" t="s">
        <v>17</v>
      </c>
      <c r="V9" s="139" t="s">
        <v>177</v>
      </c>
      <c r="AB9" s="139">
        <v>-70.7</v>
      </c>
      <c r="AC9" s="139">
        <v>90.9</v>
      </c>
      <c r="AD9" s="139">
        <v>1.3</v>
      </c>
      <c r="AF9" s="139">
        <v>7</v>
      </c>
      <c r="AH9" s="139">
        <v>100</v>
      </c>
    </row>
    <row r="10" spans="1:79">
      <c r="G10" s="139" t="s">
        <v>676</v>
      </c>
      <c r="L10" s="139">
        <v>0.02</v>
      </c>
      <c r="M10" s="71">
        <v>0.06</v>
      </c>
      <c r="N10" s="139" t="s">
        <v>17</v>
      </c>
      <c r="V10" s="139" t="s">
        <v>177</v>
      </c>
      <c r="AB10" s="139">
        <v>-75.7</v>
      </c>
      <c r="AC10" s="139">
        <v>122.1</v>
      </c>
      <c r="AD10" s="139">
        <v>7.7</v>
      </c>
      <c r="AF10" s="139">
        <v>7</v>
      </c>
      <c r="AH10" s="139">
        <v>0</v>
      </c>
    </row>
    <row r="11" spans="1:79">
      <c r="G11" s="139" t="s">
        <v>676</v>
      </c>
      <c r="L11" s="139">
        <v>0.02</v>
      </c>
      <c r="M11" s="71">
        <v>0.06</v>
      </c>
      <c r="N11" s="139" t="s">
        <v>17</v>
      </c>
      <c r="V11" s="139" t="s">
        <v>177</v>
      </c>
      <c r="AB11" s="139">
        <v>-69.7</v>
      </c>
      <c r="AC11" s="139">
        <v>83.4</v>
      </c>
      <c r="AD11" s="139">
        <v>7.7</v>
      </c>
      <c r="AF11" s="139">
        <v>7</v>
      </c>
      <c r="AH11" s="139">
        <v>100</v>
      </c>
    </row>
    <row r="12" spans="1:79">
      <c r="G12" s="139" t="s">
        <v>677</v>
      </c>
      <c r="L12" s="139">
        <v>0.02</v>
      </c>
      <c r="M12" s="71">
        <v>0.06</v>
      </c>
      <c r="N12" s="139" t="s">
        <v>17</v>
      </c>
      <c r="V12" s="139" t="s">
        <v>177</v>
      </c>
      <c r="AB12" s="139">
        <v>-74.8</v>
      </c>
      <c r="AC12" s="139">
        <v>121.6</v>
      </c>
      <c r="AD12" s="139">
        <v>1.3</v>
      </c>
      <c r="AF12" s="139">
        <v>7</v>
      </c>
      <c r="AH12" s="139">
        <v>0</v>
      </c>
    </row>
    <row r="13" spans="1:79">
      <c r="G13" s="139" t="s">
        <v>677</v>
      </c>
      <c r="L13" s="139">
        <v>0.02</v>
      </c>
      <c r="M13" s="71">
        <v>0.06</v>
      </c>
      <c r="N13" s="139" t="s">
        <v>17</v>
      </c>
      <c r="V13" s="139" t="s">
        <v>177</v>
      </c>
      <c r="AB13" s="139">
        <v>-69</v>
      </c>
      <c r="AC13" s="139">
        <v>84.8</v>
      </c>
      <c r="AD13" s="139">
        <v>1.3</v>
      </c>
      <c r="AF13" s="139">
        <v>7</v>
      </c>
      <c r="AH13" s="139">
        <v>100</v>
      </c>
    </row>
    <row r="14" spans="1:79">
      <c r="G14" s="139" t="s">
        <v>678</v>
      </c>
      <c r="L14" s="139">
        <v>0.02</v>
      </c>
      <c r="M14" s="71">
        <v>0.06</v>
      </c>
      <c r="N14" s="139" t="s">
        <v>17</v>
      </c>
      <c r="V14" s="139" t="s">
        <v>177</v>
      </c>
      <c r="AB14" s="139">
        <v>-82.3</v>
      </c>
      <c r="AC14" s="139">
        <v>130.4</v>
      </c>
      <c r="AD14" s="139">
        <v>3.5</v>
      </c>
      <c r="AF14" s="139">
        <v>7</v>
      </c>
      <c r="AH14" s="139">
        <v>0</v>
      </c>
    </row>
    <row r="15" spans="1:79">
      <c r="G15" s="139" t="s">
        <v>678</v>
      </c>
      <c r="L15" s="139">
        <v>0.02</v>
      </c>
      <c r="M15" s="71">
        <v>0.06</v>
      </c>
      <c r="N15" s="139" t="s">
        <v>17</v>
      </c>
      <c r="V15" s="139" t="s">
        <v>177</v>
      </c>
      <c r="AB15" s="139">
        <v>-75.2</v>
      </c>
      <c r="AC15" s="139">
        <v>69.7</v>
      </c>
      <c r="AD15" s="139">
        <v>3.5</v>
      </c>
      <c r="AF15" s="139">
        <v>7</v>
      </c>
      <c r="AH15" s="139">
        <v>100</v>
      </c>
    </row>
    <row r="16" spans="1:79">
      <c r="G16" s="139" t="s">
        <v>679</v>
      </c>
      <c r="L16" s="139">
        <v>0.02</v>
      </c>
      <c r="M16" s="71">
        <v>0.08</v>
      </c>
      <c r="N16" s="139" t="s">
        <v>17</v>
      </c>
      <c r="V16" s="139" t="s">
        <v>177</v>
      </c>
      <c r="AB16" s="139">
        <v>-74.900000000000006</v>
      </c>
      <c r="AC16" s="139">
        <v>117.1</v>
      </c>
      <c r="AD16" s="139">
        <v>0.3</v>
      </c>
      <c r="AF16" s="139">
        <v>8</v>
      </c>
      <c r="AH16" s="139">
        <v>0</v>
      </c>
    </row>
    <row r="17" spans="7:34">
      <c r="G17" s="139" t="s">
        <v>679</v>
      </c>
      <c r="L17" s="139">
        <v>0.02</v>
      </c>
      <c r="M17" s="71">
        <v>0.08</v>
      </c>
      <c r="N17" s="139" t="s">
        <v>17</v>
      </c>
      <c r="V17" s="139" t="s">
        <v>177</v>
      </c>
      <c r="AB17" s="139">
        <v>-68.3</v>
      </c>
      <c r="AC17" s="139">
        <v>82</v>
      </c>
      <c r="AD17" s="139">
        <v>0.3</v>
      </c>
      <c r="AF17" s="139">
        <v>8</v>
      </c>
      <c r="AH17" s="139">
        <v>100</v>
      </c>
    </row>
    <row r="18" spans="7:34">
      <c r="G18" s="139" t="s">
        <v>680</v>
      </c>
      <c r="L18" s="139">
        <v>0.02</v>
      </c>
      <c r="M18" s="71">
        <v>0.08</v>
      </c>
      <c r="N18" s="139" t="s">
        <v>17</v>
      </c>
      <c r="V18" s="139" t="s">
        <v>177</v>
      </c>
      <c r="AB18" s="139">
        <v>-76.099999999999994</v>
      </c>
      <c r="AC18" s="139">
        <v>107.5</v>
      </c>
      <c r="AD18" s="139">
        <v>0.5</v>
      </c>
      <c r="AF18" s="139">
        <v>8</v>
      </c>
      <c r="AH18" s="139">
        <v>0</v>
      </c>
    </row>
    <row r="19" spans="7:34">
      <c r="G19" s="139" t="s">
        <v>680</v>
      </c>
      <c r="L19" s="139">
        <v>0.02</v>
      </c>
      <c r="M19" s="71">
        <v>0.08</v>
      </c>
      <c r="N19" s="139" t="s">
        <v>17</v>
      </c>
      <c r="V19" s="139" t="s">
        <v>177</v>
      </c>
      <c r="AB19" s="139">
        <v>-68</v>
      </c>
      <c r="AC19" s="139">
        <v>74.900000000000006</v>
      </c>
      <c r="AD19" s="139">
        <v>0.5</v>
      </c>
      <c r="AF19" s="139">
        <v>8</v>
      </c>
      <c r="AH19" s="139">
        <v>100</v>
      </c>
    </row>
    <row r="20" spans="7:34">
      <c r="G20" s="139" t="s">
        <v>681</v>
      </c>
      <c r="L20" s="139">
        <v>0.03</v>
      </c>
      <c r="M20" s="71">
        <v>0.1</v>
      </c>
      <c r="N20" s="139" t="s">
        <v>17</v>
      </c>
      <c r="V20" s="139" t="s">
        <v>177</v>
      </c>
      <c r="AB20" s="139">
        <v>-64.099999999999994</v>
      </c>
      <c r="AC20" s="139">
        <v>141.30000000000001</v>
      </c>
      <c r="AD20" s="139">
        <v>1.1000000000000001</v>
      </c>
      <c r="AF20" s="139">
        <v>7</v>
      </c>
      <c r="AH20" s="139">
        <v>0</v>
      </c>
    </row>
    <row r="21" spans="7:34">
      <c r="G21" s="139" t="s">
        <v>681</v>
      </c>
      <c r="L21" s="139">
        <v>0.03</v>
      </c>
      <c r="M21" s="71">
        <v>0.1</v>
      </c>
      <c r="N21" s="139" t="s">
        <v>17</v>
      </c>
      <c r="V21" s="139" t="s">
        <v>177</v>
      </c>
      <c r="AB21" s="139">
        <v>-64</v>
      </c>
      <c r="AC21" s="139">
        <v>114.2</v>
      </c>
      <c r="AD21" s="139">
        <v>1.1000000000000001</v>
      </c>
      <c r="AF21" s="139">
        <v>7</v>
      </c>
      <c r="AH21" s="139">
        <v>100</v>
      </c>
    </row>
    <row r="22" spans="7:34">
      <c r="G22" s="140" t="s">
        <v>682</v>
      </c>
      <c r="L22" s="139">
        <v>0.03</v>
      </c>
      <c r="M22" s="71">
        <v>0.1</v>
      </c>
      <c r="N22" s="139" t="s">
        <v>17</v>
      </c>
      <c r="V22" s="139" t="s">
        <v>177</v>
      </c>
      <c r="AB22" s="139">
        <v>-65.8</v>
      </c>
      <c r="AC22" s="139">
        <v>136.9</v>
      </c>
      <c r="AD22" s="139">
        <v>1.6</v>
      </c>
      <c r="AF22" s="139">
        <v>7</v>
      </c>
      <c r="AH22" s="139">
        <v>0</v>
      </c>
    </row>
    <row r="23" spans="7:34">
      <c r="G23" s="140" t="s">
        <v>682</v>
      </c>
      <c r="L23" s="139">
        <v>0.03</v>
      </c>
      <c r="M23" s="71">
        <v>0.1</v>
      </c>
      <c r="N23" s="139" t="s">
        <v>17</v>
      </c>
      <c r="V23" s="139" t="s">
        <v>177</v>
      </c>
      <c r="AB23" s="139">
        <v>-64.599999999999994</v>
      </c>
      <c r="AC23" s="139">
        <v>108.6</v>
      </c>
      <c r="AD23" s="139">
        <v>1.6</v>
      </c>
      <c r="AF23" s="139">
        <v>7</v>
      </c>
      <c r="AH23" s="139">
        <v>100</v>
      </c>
    </row>
    <row r="24" spans="7:34">
      <c r="G24" s="139" t="s">
        <v>683</v>
      </c>
      <c r="L24" s="139">
        <v>0.03</v>
      </c>
      <c r="M24" s="71">
        <v>0.1</v>
      </c>
      <c r="N24" s="139" t="s">
        <v>17</v>
      </c>
      <c r="V24" s="139" t="s">
        <v>177</v>
      </c>
      <c r="AB24" s="139">
        <v>-65.900000000000006</v>
      </c>
      <c r="AC24" s="139">
        <v>158.4</v>
      </c>
      <c r="AD24" s="139">
        <v>0.4</v>
      </c>
      <c r="AF24" s="139">
        <v>7</v>
      </c>
      <c r="AH24" s="139">
        <v>0</v>
      </c>
    </row>
    <row r="25" spans="7:34">
      <c r="G25" s="139" t="s">
        <v>683</v>
      </c>
      <c r="L25" s="139">
        <v>0.03</v>
      </c>
      <c r="M25" s="71">
        <v>0.1</v>
      </c>
      <c r="N25" s="139" t="s">
        <v>17</v>
      </c>
      <c r="V25" s="139" t="s">
        <v>177</v>
      </c>
      <c r="AB25" s="139">
        <v>-69.3</v>
      </c>
      <c r="AC25" s="139">
        <v>127.5</v>
      </c>
      <c r="AD25" s="139">
        <v>0.4</v>
      </c>
      <c r="AF25" s="139">
        <v>7</v>
      </c>
      <c r="AH25" s="139">
        <v>100</v>
      </c>
    </row>
    <row r="26" spans="7:34">
      <c r="G26" s="139" t="s">
        <v>684</v>
      </c>
      <c r="L26" s="139">
        <v>0.03</v>
      </c>
      <c r="M26" s="71">
        <v>0.1</v>
      </c>
      <c r="N26" s="139" t="s">
        <v>17</v>
      </c>
      <c r="V26" s="139" t="s">
        <v>177</v>
      </c>
      <c r="AB26" s="139">
        <v>-71</v>
      </c>
      <c r="AC26" s="139">
        <v>145.4</v>
      </c>
      <c r="AD26" s="139">
        <v>0.4</v>
      </c>
      <c r="AF26" s="139">
        <v>7</v>
      </c>
      <c r="AH26" s="139">
        <v>0</v>
      </c>
    </row>
    <row r="27" spans="7:34">
      <c r="G27" s="139" t="s">
        <v>684</v>
      </c>
      <c r="L27" s="139">
        <v>0.03</v>
      </c>
      <c r="M27" s="71">
        <v>0.1</v>
      </c>
      <c r="N27" s="139" t="s">
        <v>17</v>
      </c>
      <c r="V27" s="139" t="s">
        <v>177</v>
      </c>
      <c r="AB27" s="139">
        <v>-70.599999999999994</v>
      </c>
      <c r="AC27" s="139">
        <v>107</v>
      </c>
      <c r="AD27" s="139">
        <v>0.4</v>
      </c>
      <c r="AF27" s="139">
        <v>7</v>
      </c>
      <c r="AH27" s="139">
        <v>100</v>
      </c>
    </row>
    <row r="28" spans="7:34">
      <c r="G28" s="139" t="s">
        <v>685</v>
      </c>
      <c r="L28" s="139">
        <v>0.03</v>
      </c>
      <c r="M28" s="71">
        <v>0.1</v>
      </c>
      <c r="N28" s="139" t="s">
        <v>17</v>
      </c>
      <c r="V28" s="139" t="s">
        <v>177</v>
      </c>
      <c r="AB28" s="139">
        <v>-63.3</v>
      </c>
      <c r="AC28" s="139">
        <v>144</v>
      </c>
      <c r="AD28" s="139">
        <v>0.2</v>
      </c>
      <c r="AF28" s="139">
        <v>7</v>
      </c>
      <c r="AH28" s="139">
        <v>0</v>
      </c>
    </row>
    <row r="29" spans="7:34">
      <c r="G29" s="139" t="s">
        <v>685</v>
      </c>
      <c r="L29" s="139">
        <v>0.03</v>
      </c>
      <c r="M29" s="71">
        <v>0.1</v>
      </c>
      <c r="N29" s="139" t="s">
        <v>17</v>
      </c>
      <c r="V29" s="139" t="s">
        <v>177</v>
      </c>
      <c r="AB29" s="139">
        <v>-64</v>
      </c>
      <c r="AC29" s="139">
        <v>117.5</v>
      </c>
      <c r="AD29" s="139">
        <v>0.2</v>
      </c>
      <c r="AF29" s="139">
        <v>7</v>
      </c>
      <c r="AH29" s="139">
        <v>100</v>
      </c>
    </row>
    <row r="30" spans="7:34">
      <c r="G30" s="139" t="s">
        <v>686</v>
      </c>
      <c r="L30" s="139">
        <v>3.5000000000000003E-2</v>
      </c>
      <c r="M30" s="71">
        <v>0.12</v>
      </c>
      <c r="N30" s="139" t="s">
        <v>17</v>
      </c>
      <c r="V30" s="139" t="s">
        <v>177</v>
      </c>
      <c r="AB30" s="139">
        <v>-71.2</v>
      </c>
      <c r="AC30" s="139">
        <v>123.3</v>
      </c>
      <c r="AD30" s="139">
        <v>0.3</v>
      </c>
      <c r="AF30" s="139">
        <v>7</v>
      </c>
      <c r="AH30" s="139">
        <v>0</v>
      </c>
    </row>
    <row r="31" spans="7:34">
      <c r="G31" s="139" t="s">
        <v>686</v>
      </c>
      <c r="L31" s="139">
        <v>3.5000000000000003E-2</v>
      </c>
      <c r="M31" s="71">
        <v>0.12</v>
      </c>
      <c r="N31" s="139" t="s">
        <v>17</v>
      </c>
      <c r="V31" s="139" t="s">
        <v>177</v>
      </c>
      <c r="AB31" s="139">
        <v>-66.5</v>
      </c>
      <c r="AC31" s="139">
        <v>91.3</v>
      </c>
      <c r="AD31" s="139">
        <v>0.3</v>
      </c>
      <c r="AF31" s="139">
        <v>7</v>
      </c>
      <c r="AH31" s="139">
        <v>100</v>
      </c>
    </row>
    <row r="32" spans="7:34">
      <c r="G32" s="139" t="s">
        <v>687</v>
      </c>
      <c r="L32" s="139">
        <v>3.5000000000000003E-2</v>
      </c>
      <c r="M32" s="71">
        <v>0.12</v>
      </c>
      <c r="N32" s="139" t="s">
        <v>17</v>
      </c>
      <c r="V32" s="139" t="s">
        <v>177</v>
      </c>
      <c r="AB32" s="139">
        <v>-68.3</v>
      </c>
      <c r="AC32" s="139">
        <v>133.9</v>
      </c>
      <c r="AD32" s="139">
        <v>0.4</v>
      </c>
      <c r="AF32" s="139">
        <v>7</v>
      </c>
      <c r="AH32" s="139">
        <v>0</v>
      </c>
    </row>
    <row r="33" spans="7:34">
      <c r="G33" s="139" t="s">
        <v>687</v>
      </c>
      <c r="L33" s="139">
        <v>3.5000000000000003E-2</v>
      </c>
      <c r="M33" s="71">
        <v>0.12</v>
      </c>
      <c r="N33" s="139" t="s">
        <v>17</v>
      </c>
      <c r="V33" s="139" t="s">
        <v>177</v>
      </c>
      <c r="AB33" s="139">
        <v>-66.099999999999994</v>
      </c>
      <c r="AC33" s="139">
        <v>102.9</v>
      </c>
      <c r="AD33" s="139">
        <v>0.4</v>
      </c>
      <c r="AF33" s="139">
        <v>7</v>
      </c>
      <c r="AH33" s="139">
        <v>100</v>
      </c>
    </row>
    <row r="34" spans="7:34">
      <c r="G34" t="s">
        <v>689</v>
      </c>
      <c r="L34">
        <v>0.04</v>
      </c>
      <c r="M34">
        <v>0.14499999999999999</v>
      </c>
      <c r="N34" t="s">
        <v>17</v>
      </c>
      <c r="V34" t="s">
        <v>4</v>
      </c>
      <c r="AB34">
        <v>-71</v>
      </c>
      <c r="AC34">
        <v>77.8</v>
      </c>
      <c r="AD34">
        <v>1.4</v>
      </c>
      <c r="AF34">
        <v>7</v>
      </c>
      <c r="AH34">
        <v>0</v>
      </c>
    </row>
    <row r="35" spans="7:34">
      <c r="G35" t="s">
        <v>689</v>
      </c>
      <c r="L35">
        <v>0.04</v>
      </c>
      <c r="M35">
        <v>0.14499999999999999</v>
      </c>
      <c r="N35" t="s">
        <v>17</v>
      </c>
      <c r="V35" t="s">
        <v>4</v>
      </c>
      <c r="AB35">
        <v>-59.9</v>
      </c>
      <c r="AC35">
        <v>62.5</v>
      </c>
      <c r="AD35">
        <v>1.4</v>
      </c>
      <c r="AF35">
        <v>7</v>
      </c>
      <c r="AH35">
        <v>100</v>
      </c>
    </row>
    <row r="36" spans="7:34">
      <c r="G36" t="s">
        <v>690</v>
      </c>
      <c r="L36">
        <v>0.03</v>
      </c>
      <c r="M36">
        <v>0.12</v>
      </c>
      <c r="N36" t="s">
        <v>17</v>
      </c>
      <c r="V36" t="s">
        <v>4</v>
      </c>
      <c r="AB36">
        <v>-71.7</v>
      </c>
      <c r="AC36">
        <v>137.19999999999999</v>
      </c>
      <c r="AD36">
        <v>1.4</v>
      </c>
      <c r="AF36">
        <v>8</v>
      </c>
      <c r="AH36">
        <v>0</v>
      </c>
    </row>
    <row r="37" spans="7:34">
      <c r="G37" t="s">
        <v>690</v>
      </c>
      <c r="L37">
        <v>0.03</v>
      </c>
      <c r="M37">
        <v>0.12</v>
      </c>
      <c r="N37" t="s">
        <v>17</v>
      </c>
      <c r="V37" t="s">
        <v>4</v>
      </c>
      <c r="AB37">
        <v>-69.400000000000006</v>
      </c>
      <c r="AC37">
        <v>100</v>
      </c>
      <c r="AD37">
        <v>1.4</v>
      </c>
      <c r="AF37">
        <v>8</v>
      </c>
      <c r="AH37">
        <v>100</v>
      </c>
    </row>
    <row r="38" spans="7:34">
      <c r="G38" t="s">
        <v>691</v>
      </c>
      <c r="L38">
        <v>0.04</v>
      </c>
      <c r="M38">
        <v>0.12</v>
      </c>
      <c r="N38" t="s">
        <v>17</v>
      </c>
      <c r="V38" t="s">
        <v>4</v>
      </c>
      <c r="AB38">
        <v>-69.900000000000006</v>
      </c>
      <c r="AC38">
        <v>125.4</v>
      </c>
      <c r="AD38">
        <v>0.4</v>
      </c>
      <c r="AF38">
        <v>6</v>
      </c>
      <c r="AH38">
        <v>0</v>
      </c>
    </row>
    <row r="39" spans="7:34">
      <c r="G39" t="s">
        <v>691</v>
      </c>
      <c r="L39">
        <v>0.04</v>
      </c>
      <c r="M39">
        <v>0.12</v>
      </c>
      <c r="N39" t="s">
        <v>17</v>
      </c>
      <c r="V39" t="s">
        <v>4</v>
      </c>
      <c r="AB39">
        <v>-65.7</v>
      </c>
      <c r="AC39">
        <v>94.5</v>
      </c>
      <c r="AD39">
        <v>0.4</v>
      </c>
      <c r="AF39">
        <v>6</v>
      </c>
      <c r="AH39">
        <v>100</v>
      </c>
    </row>
    <row r="40" spans="7:34">
      <c r="G40" t="s">
        <v>688</v>
      </c>
      <c r="L40">
        <v>0.03</v>
      </c>
      <c r="M40">
        <v>0.1</v>
      </c>
      <c r="N40" t="s">
        <v>17</v>
      </c>
      <c r="V40" t="s">
        <v>4</v>
      </c>
      <c r="AB40">
        <v>-65.599999999999994</v>
      </c>
      <c r="AC40">
        <v>131.5</v>
      </c>
      <c r="AD40">
        <v>0.4</v>
      </c>
      <c r="AF40">
        <v>7</v>
      </c>
      <c r="AH40">
        <v>0</v>
      </c>
    </row>
    <row r="41" spans="7:34">
      <c r="G41" t="s">
        <v>688</v>
      </c>
      <c r="L41">
        <v>0.03</v>
      </c>
      <c r="M41">
        <v>0.1</v>
      </c>
      <c r="N41" t="s">
        <v>17</v>
      </c>
      <c r="V41" t="s">
        <v>4</v>
      </c>
      <c r="AB41">
        <v>-63.3</v>
      </c>
      <c r="AC41">
        <v>104.3</v>
      </c>
      <c r="AD41">
        <v>0.4</v>
      </c>
      <c r="AF41">
        <v>7</v>
      </c>
      <c r="AH41">
        <v>100</v>
      </c>
    </row>
    <row r="42" spans="7:34">
      <c r="G42" t="s">
        <v>692</v>
      </c>
      <c r="L42">
        <v>0.04</v>
      </c>
      <c r="M42" s="71">
        <v>0.08</v>
      </c>
      <c r="N42" t="s">
        <v>17</v>
      </c>
      <c r="V42" t="s">
        <v>177</v>
      </c>
      <c r="AB42">
        <v>-71.599999999999994</v>
      </c>
      <c r="AC42">
        <v>99.7</v>
      </c>
      <c r="AD42">
        <v>3.4</v>
      </c>
      <c r="AF42">
        <v>5</v>
      </c>
      <c r="AH42">
        <v>0</v>
      </c>
    </row>
    <row r="43" spans="7:34">
      <c r="G43" t="s">
        <v>692</v>
      </c>
      <c r="L43">
        <v>0.04</v>
      </c>
      <c r="M43" s="71">
        <v>0.08</v>
      </c>
      <c r="N43" t="s">
        <v>17</v>
      </c>
      <c r="V43" t="s">
        <v>177</v>
      </c>
      <c r="AB43">
        <v>-63</v>
      </c>
      <c r="AC43">
        <v>75.599999999999994</v>
      </c>
      <c r="AD43">
        <v>3.4</v>
      </c>
      <c r="AF43">
        <v>5</v>
      </c>
      <c r="AH43">
        <v>100</v>
      </c>
    </row>
    <row r="44" spans="7:34">
      <c r="G44" s="125" t="s">
        <v>693</v>
      </c>
      <c r="L44">
        <v>0.02</v>
      </c>
      <c r="M44" s="71">
        <v>0.17</v>
      </c>
      <c r="N44" t="s">
        <v>17</v>
      </c>
      <c r="V44" t="s">
        <v>177</v>
      </c>
      <c r="AB44">
        <v>-77</v>
      </c>
      <c r="AC44">
        <v>169.7</v>
      </c>
      <c r="AD44">
        <v>1.4</v>
      </c>
      <c r="AF44">
        <v>8</v>
      </c>
      <c r="AH44">
        <v>0</v>
      </c>
    </row>
    <row r="45" spans="7:34">
      <c r="G45" s="125" t="s">
        <v>693</v>
      </c>
      <c r="L45">
        <v>0.02</v>
      </c>
      <c r="M45" s="71">
        <v>0.17</v>
      </c>
      <c r="N45" t="s">
        <v>17</v>
      </c>
      <c r="V45" t="s">
        <v>177</v>
      </c>
      <c r="AB45">
        <v>-79.400000000000006</v>
      </c>
      <c r="AC45">
        <v>104.4</v>
      </c>
      <c r="AD45">
        <v>1.4</v>
      </c>
      <c r="AF45">
        <v>8</v>
      </c>
      <c r="AH45">
        <v>100</v>
      </c>
    </row>
    <row r="46" spans="7:34">
      <c r="G46" t="s">
        <v>694</v>
      </c>
      <c r="L46">
        <v>0.02</v>
      </c>
      <c r="M46" s="71">
        <v>0.1</v>
      </c>
      <c r="N46" t="s">
        <v>17</v>
      </c>
      <c r="V46" t="s">
        <v>177</v>
      </c>
      <c r="AB46">
        <v>-72.5</v>
      </c>
      <c r="AC46">
        <v>124.1</v>
      </c>
      <c r="AD46">
        <v>0.8</v>
      </c>
      <c r="AF46">
        <v>10</v>
      </c>
      <c r="AH46">
        <v>0</v>
      </c>
    </row>
    <row r="47" spans="7:34">
      <c r="G47" t="s">
        <v>694</v>
      </c>
      <c r="L47">
        <v>0.02</v>
      </c>
      <c r="M47" s="71">
        <v>0.1</v>
      </c>
      <c r="N47" t="s">
        <v>17</v>
      </c>
      <c r="V47" t="s">
        <v>177</v>
      </c>
      <c r="AB47">
        <v>-67.7</v>
      </c>
      <c r="AC47">
        <v>89.8</v>
      </c>
      <c r="AD47">
        <v>0.8</v>
      </c>
      <c r="AF47">
        <v>10</v>
      </c>
      <c r="AH47">
        <v>100</v>
      </c>
    </row>
    <row r="48" spans="7:34">
      <c r="G48" t="s">
        <v>695</v>
      </c>
      <c r="L48">
        <v>0.03</v>
      </c>
      <c r="M48" s="71">
        <v>0.1</v>
      </c>
      <c r="N48" t="s">
        <v>17</v>
      </c>
      <c r="V48" t="s">
        <v>177</v>
      </c>
      <c r="AB48">
        <v>-68.900000000000006</v>
      </c>
      <c r="AC48">
        <v>130</v>
      </c>
      <c r="AD48">
        <v>1</v>
      </c>
      <c r="AF48">
        <v>8</v>
      </c>
      <c r="AH48">
        <v>0</v>
      </c>
    </row>
    <row r="49" spans="7:34">
      <c r="G49" t="s">
        <v>695</v>
      </c>
      <c r="L49">
        <v>0.03</v>
      </c>
      <c r="M49" s="71">
        <v>0.1</v>
      </c>
      <c r="N49" t="s">
        <v>17</v>
      </c>
      <c r="V49" t="s">
        <v>177</v>
      </c>
      <c r="AB49">
        <v>-65.7</v>
      </c>
      <c r="AC49">
        <v>99.4</v>
      </c>
      <c r="AD49">
        <v>1</v>
      </c>
      <c r="AF49">
        <v>8</v>
      </c>
      <c r="AH49">
        <v>100</v>
      </c>
    </row>
    <row r="50" spans="7:34">
      <c r="G50" t="s">
        <v>696</v>
      </c>
      <c r="L50">
        <v>0.03</v>
      </c>
      <c r="M50" s="71">
        <v>0.1</v>
      </c>
      <c r="N50" t="s">
        <v>17</v>
      </c>
      <c r="V50" t="s">
        <v>177</v>
      </c>
      <c r="AB50">
        <v>-66.2</v>
      </c>
      <c r="AC50">
        <v>128.1</v>
      </c>
      <c r="AD50">
        <v>0.3</v>
      </c>
      <c r="AF50">
        <v>8</v>
      </c>
      <c r="AH50">
        <v>0</v>
      </c>
    </row>
    <row r="51" spans="7:34">
      <c r="G51" t="s">
        <v>696</v>
      </c>
      <c r="L51">
        <v>0.03</v>
      </c>
      <c r="M51" s="71">
        <v>0.1</v>
      </c>
      <c r="N51" t="s">
        <v>17</v>
      </c>
      <c r="V51" t="s">
        <v>177</v>
      </c>
      <c r="AB51">
        <v>-63.2</v>
      </c>
      <c r="AC51">
        <v>101</v>
      </c>
      <c r="AD51">
        <v>0.3</v>
      </c>
      <c r="AF51">
        <v>8</v>
      </c>
      <c r="AH51">
        <v>100</v>
      </c>
    </row>
    <row r="52" spans="7:34">
      <c r="G52" t="s">
        <v>697</v>
      </c>
      <c r="L52">
        <v>2.5000000000000001E-2</v>
      </c>
      <c r="M52" s="71">
        <v>0.06</v>
      </c>
      <c r="N52" t="s">
        <v>17</v>
      </c>
      <c r="V52" t="s">
        <v>177</v>
      </c>
      <c r="AB52">
        <v>-80.599999999999994</v>
      </c>
      <c r="AC52">
        <v>149.30000000000001</v>
      </c>
      <c r="AD52">
        <v>0.8</v>
      </c>
      <c r="AF52">
        <v>5</v>
      </c>
      <c r="AH52">
        <v>0</v>
      </c>
    </row>
    <row r="53" spans="7:34">
      <c r="G53" t="s">
        <v>697</v>
      </c>
      <c r="L53">
        <v>2.5000000000000001E-2</v>
      </c>
      <c r="M53" s="71">
        <v>0.06</v>
      </c>
      <c r="N53" t="s">
        <v>17</v>
      </c>
      <c r="V53" t="s">
        <v>177</v>
      </c>
      <c r="AB53">
        <v>-77.2</v>
      </c>
      <c r="AC53">
        <v>80.5</v>
      </c>
      <c r="AD53">
        <v>0.8</v>
      </c>
      <c r="AF53">
        <v>5</v>
      </c>
      <c r="AH53">
        <v>100</v>
      </c>
    </row>
    <row r="54" spans="7:34">
      <c r="G54" s="125" t="s">
        <v>698</v>
      </c>
      <c r="L54">
        <v>2.5000000000000001E-2</v>
      </c>
      <c r="M54" s="71">
        <v>0.08</v>
      </c>
      <c r="N54" t="s">
        <v>17</v>
      </c>
      <c r="V54" t="s">
        <v>177</v>
      </c>
      <c r="AB54">
        <v>-78.2</v>
      </c>
      <c r="AC54">
        <v>148.5</v>
      </c>
      <c r="AD54">
        <v>0.7</v>
      </c>
      <c r="AF54">
        <v>7</v>
      </c>
      <c r="AH54">
        <v>0</v>
      </c>
    </row>
    <row r="55" spans="7:34">
      <c r="G55" s="125" t="s">
        <v>698</v>
      </c>
      <c r="L55">
        <v>2.5000000000000001E-2</v>
      </c>
      <c r="M55" s="71">
        <v>0.08</v>
      </c>
      <c r="N55" t="s">
        <v>17</v>
      </c>
      <c r="V55" t="s">
        <v>177</v>
      </c>
      <c r="AB55">
        <v>-75.900000000000006</v>
      </c>
      <c r="AC55">
        <v>89.9</v>
      </c>
      <c r="AD55">
        <v>0.7</v>
      </c>
      <c r="AF55">
        <v>7</v>
      </c>
      <c r="AH55">
        <v>100</v>
      </c>
    </row>
    <row r="56" spans="7:34">
      <c r="G56" t="s">
        <v>699</v>
      </c>
      <c r="L56">
        <v>2.5000000000000001E-2</v>
      </c>
      <c r="M56" s="71">
        <v>0.08</v>
      </c>
      <c r="N56" t="s">
        <v>17</v>
      </c>
      <c r="V56" t="s">
        <v>177</v>
      </c>
      <c r="AB56">
        <v>-79.400000000000006</v>
      </c>
      <c r="AC56">
        <v>141.1</v>
      </c>
      <c r="AD56">
        <v>1.4</v>
      </c>
      <c r="AF56">
        <v>7</v>
      </c>
      <c r="AH56">
        <v>0</v>
      </c>
    </row>
    <row r="57" spans="7:34">
      <c r="G57" t="s">
        <v>699</v>
      </c>
      <c r="L57">
        <v>2.5000000000000001E-2</v>
      </c>
      <c r="M57" s="71">
        <v>0.08</v>
      </c>
      <c r="N57" t="s">
        <v>17</v>
      </c>
      <c r="V57" t="s">
        <v>177</v>
      </c>
      <c r="AB57">
        <v>-75.2</v>
      </c>
      <c r="AC57">
        <v>82.7</v>
      </c>
      <c r="AD57">
        <v>1.4</v>
      </c>
      <c r="AF57">
        <v>7</v>
      </c>
      <c r="AH57">
        <v>100</v>
      </c>
    </row>
    <row r="58" spans="7:34">
      <c r="G58" t="s">
        <v>700</v>
      </c>
      <c r="L58">
        <v>2.5000000000000001E-2</v>
      </c>
      <c r="M58" s="71">
        <v>7.0000000000000007E-2</v>
      </c>
      <c r="N58" t="s">
        <v>17</v>
      </c>
      <c r="V58" t="s">
        <v>177</v>
      </c>
      <c r="AB58">
        <v>-78.3</v>
      </c>
      <c r="AC58">
        <v>124.1</v>
      </c>
      <c r="AD58">
        <v>0.8</v>
      </c>
      <c r="AF58">
        <v>6</v>
      </c>
      <c r="AH58">
        <v>0</v>
      </c>
    </row>
    <row r="59" spans="7:34">
      <c r="G59" t="s">
        <v>700</v>
      </c>
      <c r="L59">
        <v>2.5000000000000001E-2</v>
      </c>
      <c r="M59" s="71">
        <v>7.0000000000000007E-2</v>
      </c>
      <c r="N59" t="s">
        <v>17</v>
      </c>
      <c r="V59" t="s">
        <v>177</v>
      </c>
      <c r="AB59">
        <v>-72</v>
      </c>
      <c r="AC59">
        <v>79.099999999999994</v>
      </c>
      <c r="AD59">
        <v>0.8</v>
      </c>
      <c r="AF59">
        <v>6</v>
      </c>
      <c r="AH59">
        <v>100</v>
      </c>
    </row>
    <row r="60" spans="7:34">
      <c r="G60" t="s">
        <v>701</v>
      </c>
      <c r="L60">
        <v>2.5000000000000001E-2</v>
      </c>
      <c r="M60" s="71">
        <v>7.0000000000000007E-2</v>
      </c>
      <c r="N60" t="s">
        <v>17</v>
      </c>
      <c r="V60" t="s">
        <v>177</v>
      </c>
      <c r="AB60">
        <v>-76.400000000000006</v>
      </c>
      <c r="AC60">
        <v>137.4</v>
      </c>
      <c r="AD60">
        <v>0.7</v>
      </c>
      <c r="AF60">
        <v>6</v>
      </c>
      <c r="AH60">
        <v>0</v>
      </c>
    </row>
    <row r="61" spans="7:34">
      <c r="G61" t="s">
        <v>701</v>
      </c>
      <c r="L61">
        <v>2.5000000000000001E-2</v>
      </c>
      <c r="M61" s="71">
        <v>7.0000000000000007E-2</v>
      </c>
      <c r="N61" t="s">
        <v>17</v>
      </c>
      <c r="V61" t="s">
        <v>177</v>
      </c>
      <c r="AB61">
        <v>-72.900000000000006</v>
      </c>
      <c r="AC61">
        <v>90</v>
      </c>
      <c r="AD61">
        <v>0.7</v>
      </c>
      <c r="AF61">
        <v>6</v>
      </c>
      <c r="AH61">
        <v>100</v>
      </c>
    </row>
    <row r="62" spans="7:34">
      <c r="G62" t="s">
        <v>702</v>
      </c>
      <c r="L62">
        <v>2.5000000000000001E-2</v>
      </c>
      <c r="M62" s="71">
        <v>0.08</v>
      </c>
      <c r="N62" t="s">
        <v>17</v>
      </c>
      <c r="V62" t="s">
        <v>177</v>
      </c>
      <c r="AB62">
        <v>-71.7</v>
      </c>
      <c r="AC62">
        <v>120</v>
      </c>
      <c r="AD62">
        <v>0.7</v>
      </c>
      <c r="AF62">
        <v>7</v>
      </c>
      <c r="AH62">
        <v>0</v>
      </c>
    </row>
    <row r="63" spans="7:34">
      <c r="G63" t="s">
        <v>702</v>
      </c>
      <c r="L63">
        <v>2.5000000000000001E-2</v>
      </c>
      <c r="M63" s="71">
        <v>0.08</v>
      </c>
      <c r="N63" t="s">
        <v>17</v>
      </c>
      <c r="V63" t="s">
        <v>177</v>
      </c>
      <c r="AB63">
        <v>-66.2</v>
      </c>
      <c r="AC63">
        <v>88.5</v>
      </c>
      <c r="AD63">
        <v>0.7</v>
      </c>
      <c r="AF63">
        <v>7</v>
      </c>
      <c r="AH63">
        <v>100</v>
      </c>
    </row>
    <row r="64" spans="7:34">
      <c r="G64" t="s">
        <v>703</v>
      </c>
      <c r="L64">
        <v>0.02</v>
      </c>
      <c r="M64" s="71">
        <v>0.08</v>
      </c>
      <c r="N64" t="s">
        <v>17</v>
      </c>
      <c r="V64" t="s">
        <v>177</v>
      </c>
      <c r="AB64">
        <v>-74.599999999999994</v>
      </c>
      <c r="AC64">
        <v>129.80000000000001</v>
      </c>
      <c r="AD64">
        <v>0.9</v>
      </c>
      <c r="AF64">
        <v>8</v>
      </c>
      <c r="AH64">
        <v>0</v>
      </c>
    </row>
    <row r="65" spans="7:34">
      <c r="G65" t="s">
        <v>703</v>
      </c>
      <c r="L65">
        <v>0.02</v>
      </c>
      <c r="M65" s="71">
        <v>0.08</v>
      </c>
      <c r="N65" t="s">
        <v>17</v>
      </c>
      <c r="V65" t="s">
        <v>177</v>
      </c>
      <c r="AB65">
        <v>-70.3</v>
      </c>
      <c r="AC65">
        <v>89.8</v>
      </c>
      <c r="AD65">
        <v>0.9</v>
      </c>
      <c r="AF65">
        <v>8</v>
      </c>
      <c r="AH65">
        <v>100</v>
      </c>
    </row>
    <row r="66" spans="7:34">
      <c r="G66" s="125" t="s">
        <v>704</v>
      </c>
      <c r="L66">
        <v>0.02</v>
      </c>
      <c r="M66" s="71">
        <v>0.06</v>
      </c>
      <c r="N66" t="s">
        <v>17</v>
      </c>
      <c r="V66" t="s">
        <v>177</v>
      </c>
      <c r="AB66">
        <v>-75.099999999999994</v>
      </c>
      <c r="AC66">
        <v>109.8</v>
      </c>
      <c r="AD66">
        <v>2.6</v>
      </c>
      <c r="AF66">
        <v>7</v>
      </c>
      <c r="AH66">
        <v>0</v>
      </c>
    </row>
    <row r="67" spans="7:34">
      <c r="G67" s="125" t="s">
        <v>704</v>
      </c>
      <c r="L67">
        <v>0.02</v>
      </c>
      <c r="M67" s="71">
        <v>0.06</v>
      </c>
      <c r="N67" t="s">
        <v>17</v>
      </c>
      <c r="V67" t="s">
        <v>177</v>
      </c>
      <c r="AB67">
        <v>-67.599999999999994</v>
      </c>
      <c r="AC67">
        <v>77.400000000000006</v>
      </c>
      <c r="AD67">
        <v>2.6</v>
      </c>
      <c r="AF67">
        <v>7</v>
      </c>
      <c r="AH67">
        <v>100</v>
      </c>
    </row>
    <row r="68" spans="7:34">
      <c r="G68" t="s">
        <v>705</v>
      </c>
      <c r="L68">
        <v>0.03</v>
      </c>
      <c r="M68" s="71">
        <v>0.1</v>
      </c>
      <c r="N68" t="s">
        <v>17</v>
      </c>
      <c r="V68" t="s">
        <v>177</v>
      </c>
      <c r="AB68">
        <v>-69.099999999999994</v>
      </c>
      <c r="AC68">
        <v>96.4</v>
      </c>
      <c r="AD68">
        <v>1.2</v>
      </c>
      <c r="AF68">
        <v>7</v>
      </c>
      <c r="AH68">
        <v>0</v>
      </c>
    </row>
    <row r="69" spans="7:34">
      <c r="G69" t="s">
        <v>705</v>
      </c>
      <c r="L69">
        <v>0.03</v>
      </c>
      <c r="M69" s="71">
        <v>0.1</v>
      </c>
      <c r="N69" t="s">
        <v>17</v>
      </c>
      <c r="V69" t="s">
        <v>177</v>
      </c>
      <c r="AB69">
        <v>-60.2</v>
      </c>
      <c r="AC69">
        <v>75.8</v>
      </c>
      <c r="AD69">
        <v>1.2</v>
      </c>
      <c r="AF69">
        <v>7</v>
      </c>
      <c r="AH69">
        <v>100</v>
      </c>
    </row>
    <row r="70" spans="7:34">
      <c r="G70" t="s">
        <v>706</v>
      </c>
      <c r="L70">
        <v>0.03</v>
      </c>
      <c r="M70" s="71">
        <v>0.08</v>
      </c>
      <c r="N70" t="s">
        <v>17</v>
      </c>
      <c r="V70" t="s">
        <v>177</v>
      </c>
      <c r="AB70">
        <v>-69.400000000000006</v>
      </c>
      <c r="AC70">
        <v>93.6</v>
      </c>
      <c r="AD70">
        <v>2</v>
      </c>
      <c r="AF70">
        <v>6</v>
      </c>
      <c r="AH70">
        <v>0</v>
      </c>
    </row>
    <row r="71" spans="7:34">
      <c r="G71" t="s">
        <v>706</v>
      </c>
      <c r="L71">
        <v>0.03</v>
      </c>
      <c r="M71" s="71">
        <v>0.08</v>
      </c>
      <c r="N71" t="s">
        <v>17</v>
      </c>
      <c r="V71" t="s">
        <v>177</v>
      </c>
      <c r="AB71">
        <v>-60.2</v>
      </c>
      <c r="AC71">
        <v>73.8</v>
      </c>
      <c r="AD71">
        <v>2</v>
      </c>
      <c r="AF71">
        <v>6</v>
      </c>
      <c r="AH71">
        <v>100</v>
      </c>
    </row>
    <row r="72" spans="7:34">
      <c r="G72" t="s">
        <v>707</v>
      </c>
      <c r="L72">
        <v>0.03</v>
      </c>
      <c r="M72" s="71">
        <v>0.08</v>
      </c>
      <c r="N72" t="s">
        <v>17</v>
      </c>
      <c r="V72" t="s">
        <v>177</v>
      </c>
      <c r="AB72">
        <v>-71.2</v>
      </c>
      <c r="AC72">
        <v>108.1</v>
      </c>
      <c r="AD72">
        <v>1.4</v>
      </c>
      <c r="AF72">
        <v>6</v>
      </c>
      <c r="AH72">
        <v>0</v>
      </c>
    </row>
    <row r="73" spans="7:34">
      <c r="G73" t="s">
        <v>707</v>
      </c>
      <c r="L73">
        <v>0.03</v>
      </c>
      <c r="M73" s="71">
        <v>0.08</v>
      </c>
      <c r="N73" t="s">
        <v>17</v>
      </c>
      <c r="V73" t="s">
        <v>177</v>
      </c>
      <c r="AB73">
        <v>-63.7</v>
      </c>
      <c r="AC73">
        <v>81.5</v>
      </c>
      <c r="AD73">
        <v>1.4</v>
      </c>
      <c r="AF73">
        <v>6</v>
      </c>
      <c r="AH73">
        <v>100</v>
      </c>
    </row>
    <row r="74" spans="7:34">
      <c r="G74" t="s">
        <v>708</v>
      </c>
      <c r="L74">
        <v>0.03</v>
      </c>
      <c r="M74" s="71">
        <v>0.08</v>
      </c>
      <c r="N74" t="s">
        <v>17</v>
      </c>
      <c r="V74" t="s">
        <v>177</v>
      </c>
      <c r="AB74">
        <v>-67.8</v>
      </c>
      <c r="AC74">
        <v>90.8</v>
      </c>
      <c r="AD74">
        <v>2</v>
      </c>
      <c r="AF74">
        <v>6</v>
      </c>
      <c r="AH74">
        <v>0</v>
      </c>
    </row>
    <row r="75" spans="7:34">
      <c r="G75" t="s">
        <v>708</v>
      </c>
      <c r="L75">
        <v>0.03</v>
      </c>
      <c r="M75" s="71">
        <v>0.08</v>
      </c>
      <c r="N75" t="s">
        <v>17</v>
      </c>
      <c r="V75" t="s">
        <v>177</v>
      </c>
      <c r="AB75">
        <v>-58.4</v>
      </c>
      <c r="AC75">
        <v>72.8</v>
      </c>
      <c r="AD75">
        <v>2</v>
      </c>
      <c r="AF75">
        <v>6</v>
      </c>
      <c r="AH75">
        <v>100</v>
      </c>
    </row>
    <row r="76" spans="7:34">
      <c r="G76" t="s">
        <v>709</v>
      </c>
      <c r="L76">
        <v>3.5000000000000003E-2</v>
      </c>
      <c r="M76" s="71">
        <v>0.14499999999999999</v>
      </c>
      <c r="N76" t="s">
        <v>17</v>
      </c>
      <c r="V76" t="s">
        <v>177</v>
      </c>
      <c r="AB76">
        <v>-61.1</v>
      </c>
      <c r="AC76">
        <v>101.9</v>
      </c>
      <c r="AD76">
        <v>7.3</v>
      </c>
      <c r="AF76">
        <v>8</v>
      </c>
      <c r="AH76">
        <v>0</v>
      </c>
    </row>
    <row r="77" spans="7:34">
      <c r="G77" t="s">
        <v>709</v>
      </c>
      <c r="L77">
        <v>3.5000000000000003E-2</v>
      </c>
      <c r="M77" s="71">
        <v>0.14499999999999999</v>
      </c>
      <c r="N77" t="s">
        <v>17</v>
      </c>
      <c r="V77" t="s">
        <v>177</v>
      </c>
      <c r="AB77">
        <v>-53.5</v>
      </c>
      <c r="AC77">
        <v>85</v>
      </c>
      <c r="AD77">
        <v>7.3</v>
      </c>
      <c r="AF77">
        <v>8</v>
      </c>
      <c r="AH77">
        <v>100</v>
      </c>
    </row>
    <row r="78" spans="7:34">
      <c r="G78" s="125" t="s">
        <v>710</v>
      </c>
      <c r="L78">
        <v>0.02</v>
      </c>
      <c r="M78" s="71">
        <v>0.05</v>
      </c>
      <c r="N78" t="s">
        <v>17</v>
      </c>
      <c r="V78" t="s">
        <v>177</v>
      </c>
      <c r="AB78">
        <v>-67</v>
      </c>
      <c r="AC78">
        <v>105.3</v>
      </c>
      <c r="AD78">
        <v>5</v>
      </c>
      <c r="AF78">
        <v>5</v>
      </c>
      <c r="AH78">
        <v>0</v>
      </c>
    </row>
    <row r="79" spans="7:34">
      <c r="G79" s="125" t="s">
        <v>710</v>
      </c>
      <c r="L79">
        <v>0.02</v>
      </c>
      <c r="M79" s="71">
        <v>0.05</v>
      </c>
      <c r="N79" t="s">
        <v>17</v>
      </c>
      <c r="V79" t="s">
        <v>177</v>
      </c>
      <c r="AB79">
        <v>-59.6</v>
      </c>
      <c r="AC79">
        <v>83.6</v>
      </c>
      <c r="AD79">
        <v>5</v>
      </c>
      <c r="AF79">
        <v>5</v>
      </c>
      <c r="AH79">
        <v>100</v>
      </c>
    </row>
    <row r="80" spans="7:34">
      <c r="G80" t="s">
        <v>711</v>
      </c>
      <c r="L80">
        <v>0.03</v>
      </c>
      <c r="M80" s="71">
        <v>0.08</v>
      </c>
      <c r="N80" t="s">
        <v>17</v>
      </c>
      <c r="V80" t="s">
        <v>177</v>
      </c>
      <c r="AB80">
        <v>-79.7</v>
      </c>
      <c r="AC80">
        <v>100.9</v>
      </c>
      <c r="AD80">
        <v>2.9</v>
      </c>
      <c r="AF80">
        <v>6</v>
      </c>
      <c r="AH80">
        <v>0</v>
      </c>
    </row>
    <row r="81" spans="7:34">
      <c r="G81" t="s">
        <v>711</v>
      </c>
      <c r="L81">
        <v>0.03</v>
      </c>
      <c r="M81" s="71">
        <v>0.08</v>
      </c>
      <c r="N81" t="s">
        <v>17</v>
      </c>
      <c r="V81" t="s">
        <v>177</v>
      </c>
      <c r="AB81">
        <v>-70.099999999999994</v>
      </c>
      <c r="AC81">
        <v>66.099999999999994</v>
      </c>
      <c r="AD81">
        <v>2.9</v>
      </c>
      <c r="AF81">
        <v>6</v>
      </c>
      <c r="AH81">
        <v>100</v>
      </c>
    </row>
    <row r="82" spans="7:34">
      <c r="G82" t="s">
        <v>712</v>
      </c>
      <c r="L82">
        <v>0.02</v>
      </c>
      <c r="M82" s="71">
        <v>0.08</v>
      </c>
      <c r="N82" t="s">
        <v>17</v>
      </c>
      <c r="V82" t="s">
        <v>177</v>
      </c>
      <c r="AB82">
        <v>-70.8</v>
      </c>
      <c r="AC82">
        <v>143.69999999999999</v>
      </c>
      <c r="AD82">
        <v>0.2</v>
      </c>
      <c r="AF82">
        <v>8</v>
      </c>
      <c r="AH82">
        <v>0</v>
      </c>
    </row>
    <row r="83" spans="7:34">
      <c r="G83" t="s">
        <v>712</v>
      </c>
      <c r="L83">
        <v>0.02</v>
      </c>
      <c r="M83" s="71">
        <v>0.08</v>
      </c>
      <c r="N83" t="s">
        <v>17</v>
      </c>
      <c r="V83" t="s">
        <v>177</v>
      </c>
      <c r="AB83">
        <v>-70</v>
      </c>
      <c r="AC83">
        <v>106.4</v>
      </c>
      <c r="AD83">
        <v>0.2</v>
      </c>
      <c r="AF83">
        <v>8</v>
      </c>
      <c r="AH83">
        <v>100</v>
      </c>
    </row>
    <row r="84" spans="7:34">
      <c r="G84" t="s">
        <v>713</v>
      </c>
      <c r="L84">
        <v>0.02</v>
      </c>
      <c r="M84" s="71">
        <v>0.08</v>
      </c>
      <c r="N84" t="s">
        <v>17</v>
      </c>
      <c r="V84" t="s">
        <v>177</v>
      </c>
      <c r="AB84">
        <v>-71.599999999999994</v>
      </c>
      <c r="AC84">
        <v>123</v>
      </c>
      <c r="AD84">
        <v>0.1</v>
      </c>
      <c r="AF84">
        <v>8</v>
      </c>
      <c r="AH84">
        <v>0</v>
      </c>
    </row>
    <row r="85" spans="7:34">
      <c r="G85" t="s">
        <v>713</v>
      </c>
      <c r="L85">
        <v>0.02</v>
      </c>
      <c r="M85" s="71">
        <v>0.08</v>
      </c>
      <c r="N85" t="s">
        <v>17</v>
      </c>
      <c r="V85" t="s">
        <v>177</v>
      </c>
      <c r="AB85">
        <v>-66.7</v>
      </c>
      <c r="AC85">
        <v>90.6</v>
      </c>
      <c r="AD85">
        <v>0.1</v>
      </c>
      <c r="AF85">
        <v>8</v>
      </c>
      <c r="AH85">
        <v>100</v>
      </c>
    </row>
    <row r="86" spans="7:34">
      <c r="G86" t="s">
        <v>714</v>
      </c>
      <c r="L86">
        <v>0.01</v>
      </c>
      <c r="M86" s="71">
        <v>0.03</v>
      </c>
      <c r="N86" t="s">
        <v>17</v>
      </c>
      <c r="V86" t="s">
        <v>177</v>
      </c>
      <c r="AB86">
        <v>48.7</v>
      </c>
      <c r="AC86">
        <v>330.1</v>
      </c>
      <c r="AD86">
        <v>5</v>
      </c>
      <c r="AF86">
        <v>5</v>
      </c>
      <c r="AH86">
        <v>0</v>
      </c>
    </row>
    <row r="87" spans="7:34">
      <c r="G87" t="s">
        <v>714</v>
      </c>
      <c r="L87">
        <v>0.01</v>
      </c>
      <c r="M87" s="71">
        <v>0.03</v>
      </c>
      <c r="N87" t="s">
        <v>17</v>
      </c>
      <c r="V87" t="s">
        <v>177</v>
      </c>
      <c r="AB87">
        <v>52</v>
      </c>
      <c r="AC87">
        <v>314.8</v>
      </c>
      <c r="AD87">
        <v>5</v>
      </c>
      <c r="AF87">
        <v>5</v>
      </c>
      <c r="AH87">
        <v>100</v>
      </c>
    </row>
    <row r="88" spans="7:34">
      <c r="G88" s="125" t="s">
        <v>715</v>
      </c>
      <c r="L88">
        <v>1.4999999999999999E-2</v>
      </c>
      <c r="M88" s="71">
        <v>0.05</v>
      </c>
      <c r="N88" t="s">
        <v>17</v>
      </c>
      <c r="V88" t="s">
        <v>177</v>
      </c>
      <c r="AB88">
        <v>48.4</v>
      </c>
      <c r="AC88">
        <v>325.8</v>
      </c>
      <c r="AD88">
        <v>4.2</v>
      </c>
      <c r="AF88">
        <v>7</v>
      </c>
      <c r="AH88">
        <v>0</v>
      </c>
    </row>
    <row r="89" spans="7:34">
      <c r="G89" s="125" t="s">
        <v>715</v>
      </c>
      <c r="L89">
        <v>1.4999999999999999E-2</v>
      </c>
      <c r="M89" s="71">
        <v>0.05</v>
      </c>
      <c r="N89" t="s">
        <v>17</v>
      </c>
      <c r="V89" t="s">
        <v>177</v>
      </c>
      <c r="AB89">
        <v>50.8</v>
      </c>
      <c r="AC89">
        <v>310.7</v>
      </c>
      <c r="AD89">
        <v>4.2</v>
      </c>
      <c r="AF89">
        <v>7</v>
      </c>
      <c r="AH89">
        <v>100</v>
      </c>
    </row>
    <row r="90" spans="7:34">
      <c r="G90" t="s">
        <v>716</v>
      </c>
      <c r="L90">
        <v>1.4999999999999999E-2</v>
      </c>
      <c r="M90" s="71">
        <v>0.04</v>
      </c>
      <c r="N90" t="s">
        <v>17</v>
      </c>
      <c r="V90" t="s">
        <v>177</v>
      </c>
      <c r="AB90">
        <v>42.5</v>
      </c>
      <c r="AC90">
        <v>318.10000000000002</v>
      </c>
      <c r="AD90">
        <v>3.6</v>
      </c>
      <c r="AF90">
        <v>6</v>
      </c>
      <c r="AH90">
        <v>0</v>
      </c>
    </row>
    <row r="91" spans="7:34">
      <c r="G91" t="s">
        <v>716</v>
      </c>
      <c r="L91">
        <v>1.4999999999999999E-2</v>
      </c>
      <c r="M91" s="71">
        <v>0.04</v>
      </c>
      <c r="N91" t="s">
        <v>17</v>
      </c>
      <c r="V91" t="s">
        <v>177</v>
      </c>
      <c r="AB91">
        <v>43.4</v>
      </c>
      <c r="AC91">
        <v>306</v>
      </c>
      <c r="AD91">
        <v>3.6</v>
      </c>
      <c r="AF91">
        <v>6</v>
      </c>
      <c r="AH91">
        <v>100</v>
      </c>
    </row>
    <row r="92" spans="7:34">
      <c r="G92" t="s">
        <v>717</v>
      </c>
      <c r="L92">
        <v>8.0000000000000002E-3</v>
      </c>
      <c r="M92" s="71">
        <v>0.03</v>
      </c>
      <c r="N92" t="s">
        <v>17</v>
      </c>
      <c r="V92" t="s">
        <v>177</v>
      </c>
      <c r="AB92">
        <v>47.6</v>
      </c>
      <c r="AC92">
        <v>326.5</v>
      </c>
      <c r="AD92">
        <v>4.4000000000000004</v>
      </c>
      <c r="AF92">
        <v>6</v>
      </c>
      <c r="AH92">
        <v>0</v>
      </c>
    </row>
    <row r="93" spans="7:34">
      <c r="G93" t="s">
        <v>717</v>
      </c>
      <c r="L93">
        <v>8.0000000000000002E-3</v>
      </c>
      <c r="M93" s="71">
        <v>0.03</v>
      </c>
      <c r="N93" t="s">
        <v>17</v>
      </c>
      <c r="V93" t="s">
        <v>177</v>
      </c>
      <c r="AB93">
        <v>50.1</v>
      </c>
      <c r="AC93">
        <v>311.8</v>
      </c>
      <c r="AD93">
        <v>4.4000000000000004</v>
      </c>
      <c r="AF93">
        <v>6</v>
      </c>
      <c r="AH93">
        <v>100</v>
      </c>
    </row>
    <row r="94" spans="7:34">
      <c r="G94" t="s">
        <v>718</v>
      </c>
      <c r="L94">
        <v>0.01</v>
      </c>
      <c r="M94" s="71">
        <v>3.5000000000000003E-2</v>
      </c>
      <c r="N94" t="s">
        <v>17</v>
      </c>
      <c r="V94" t="s">
        <v>177</v>
      </c>
      <c r="AB94">
        <v>52.3</v>
      </c>
      <c r="AC94">
        <v>324.10000000000002</v>
      </c>
      <c r="AD94">
        <v>2.1</v>
      </c>
      <c r="AF94">
        <v>6</v>
      </c>
      <c r="AH94">
        <v>0</v>
      </c>
    </row>
    <row r="95" spans="7:34">
      <c r="G95" t="s">
        <v>718</v>
      </c>
      <c r="L95">
        <v>0.01</v>
      </c>
      <c r="M95" s="71">
        <v>3.5000000000000003E-2</v>
      </c>
      <c r="N95" t="s">
        <v>17</v>
      </c>
      <c r="V95" t="s">
        <v>177</v>
      </c>
      <c r="AB95">
        <v>54</v>
      </c>
      <c r="AC95">
        <v>306.7</v>
      </c>
      <c r="AD95">
        <v>2.1</v>
      </c>
      <c r="AF95">
        <v>6</v>
      </c>
      <c r="AH95">
        <v>100</v>
      </c>
    </row>
    <row r="96" spans="7:34">
      <c r="G96" t="s">
        <v>719</v>
      </c>
      <c r="L96">
        <v>8.0000000000000002E-3</v>
      </c>
      <c r="M96" s="71">
        <v>0.03</v>
      </c>
      <c r="N96" t="s">
        <v>17</v>
      </c>
      <c r="V96" t="s">
        <v>177</v>
      </c>
      <c r="AB96">
        <v>52</v>
      </c>
      <c r="AC96">
        <v>322.10000000000002</v>
      </c>
      <c r="AD96">
        <v>2.4</v>
      </c>
      <c r="AF96">
        <v>6</v>
      </c>
      <c r="AH96">
        <v>0</v>
      </c>
    </row>
    <row r="97" spans="7:34">
      <c r="G97" t="s">
        <v>719</v>
      </c>
      <c r="L97">
        <v>8.0000000000000002E-3</v>
      </c>
      <c r="M97" s="71">
        <v>0.03</v>
      </c>
      <c r="N97" t="s">
        <v>17</v>
      </c>
      <c r="V97" t="s">
        <v>177</v>
      </c>
      <c r="AB97">
        <v>53.3</v>
      </c>
      <c r="AC97">
        <v>304.89999999999998</v>
      </c>
      <c r="AD97">
        <v>2.4</v>
      </c>
      <c r="AF97">
        <v>6</v>
      </c>
      <c r="AH97">
        <v>100</v>
      </c>
    </row>
    <row r="98" spans="7:34">
      <c r="G98" t="s">
        <v>720</v>
      </c>
      <c r="L98">
        <v>0.01</v>
      </c>
      <c r="M98" s="71">
        <v>0.04</v>
      </c>
      <c r="N98" t="s">
        <v>17</v>
      </c>
      <c r="V98" t="s">
        <v>177</v>
      </c>
      <c r="AB98">
        <v>39.9</v>
      </c>
      <c r="AC98">
        <v>323</v>
      </c>
      <c r="AD98">
        <v>2.2999999999999998</v>
      </c>
      <c r="AF98">
        <v>7</v>
      </c>
      <c r="AH98">
        <v>0</v>
      </c>
    </row>
    <row r="99" spans="7:34">
      <c r="G99" t="s">
        <v>720</v>
      </c>
      <c r="L99">
        <v>0.01</v>
      </c>
      <c r="M99" s="71">
        <v>0.04</v>
      </c>
      <c r="N99" t="s">
        <v>17</v>
      </c>
      <c r="V99" t="s">
        <v>177</v>
      </c>
      <c r="AB99">
        <v>42</v>
      </c>
      <c r="AC99">
        <v>311.7</v>
      </c>
      <c r="AD99">
        <v>2.2999999999999998</v>
      </c>
      <c r="AF99">
        <v>7</v>
      </c>
      <c r="AH99">
        <v>100</v>
      </c>
    </row>
    <row r="100" spans="7:34">
      <c r="G100" t="s">
        <v>721</v>
      </c>
      <c r="L100">
        <v>0.05</v>
      </c>
      <c r="M100" s="71">
        <v>0.14499999999999999</v>
      </c>
      <c r="N100" t="s">
        <v>17</v>
      </c>
      <c r="V100" t="s">
        <v>177</v>
      </c>
      <c r="AB100">
        <v>-76.2</v>
      </c>
      <c r="AC100">
        <v>137.9</v>
      </c>
      <c r="AD100">
        <v>1.2</v>
      </c>
      <c r="AF100">
        <v>6</v>
      </c>
      <c r="AH100">
        <v>0</v>
      </c>
    </row>
    <row r="101" spans="7:34">
      <c r="G101" t="s">
        <v>721</v>
      </c>
      <c r="L101">
        <v>0.05</v>
      </c>
      <c r="M101" s="71">
        <v>0.14499999999999999</v>
      </c>
      <c r="N101" t="s">
        <v>17</v>
      </c>
      <c r="V101" t="s">
        <v>177</v>
      </c>
      <c r="AB101">
        <v>-72.8</v>
      </c>
      <c r="AC101">
        <v>90.9</v>
      </c>
      <c r="AD101">
        <v>1.2</v>
      </c>
      <c r="AF101">
        <v>6</v>
      </c>
      <c r="AH101">
        <v>100</v>
      </c>
    </row>
    <row r="102" spans="7:34">
      <c r="G102" s="125" t="s">
        <v>722</v>
      </c>
      <c r="L102">
        <v>0.05</v>
      </c>
      <c r="M102" s="71">
        <v>0.14499999999999999</v>
      </c>
      <c r="N102" t="s">
        <v>17</v>
      </c>
      <c r="V102" t="s">
        <v>177</v>
      </c>
      <c r="AB102">
        <v>-77.8</v>
      </c>
      <c r="AC102">
        <v>137.9</v>
      </c>
      <c r="AD102">
        <v>1.2</v>
      </c>
      <c r="AF102">
        <v>6</v>
      </c>
      <c r="AH102">
        <v>0</v>
      </c>
    </row>
    <row r="103" spans="7:34">
      <c r="G103" s="125" t="s">
        <v>722</v>
      </c>
      <c r="L103">
        <v>0.05</v>
      </c>
      <c r="M103" s="71">
        <v>0.14499999999999999</v>
      </c>
      <c r="N103" t="s">
        <v>17</v>
      </c>
      <c r="V103" t="s">
        <v>177</v>
      </c>
      <c r="AB103">
        <v>-73.8</v>
      </c>
      <c r="AC103">
        <v>86.7</v>
      </c>
      <c r="AD103">
        <v>1.2</v>
      </c>
      <c r="AF103">
        <v>6</v>
      </c>
      <c r="AH103">
        <v>100</v>
      </c>
    </row>
    <row r="104" spans="7:34">
      <c r="G104" t="s">
        <v>723</v>
      </c>
      <c r="L104">
        <v>0.03</v>
      </c>
      <c r="M104" s="71">
        <v>0.1</v>
      </c>
      <c r="N104" t="s">
        <v>17</v>
      </c>
      <c r="V104" t="s">
        <v>177</v>
      </c>
      <c r="AB104">
        <v>-72.900000000000006</v>
      </c>
      <c r="AC104">
        <v>139.9</v>
      </c>
      <c r="AD104">
        <v>0.3</v>
      </c>
      <c r="AF104">
        <v>7</v>
      </c>
      <c r="AH104">
        <v>0</v>
      </c>
    </row>
    <row r="105" spans="7:34">
      <c r="G105" t="s">
        <v>723</v>
      </c>
      <c r="L105">
        <v>0.03</v>
      </c>
      <c r="M105" s="71">
        <v>0.1</v>
      </c>
      <c r="N105" t="s">
        <v>17</v>
      </c>
      <c r="V105" t="s">
        <v>177</v>
      </c>
      <c r="AB105">
        <v>-70.900000000000006</v>
      </c>
      <c r="AC105">
        <v>99.6</v>
      </c>
      <c r="AD105">
        <v>0.3</v>
      </c>
      <c r="AF105">
        <v>7</v>
      </c>
      <c r="AH105">
        <v>100</v>
      </c>
    </row>
    <row r="106" spans="7:34">
      <c r="G106" t="s">
        <v>724</v>
      </c>
      <c r="L106">
        <v>3.5000000000000003E-2</v>
      </c>
      <c r="M106" s="71">
        <v>0.12</v>
      </c>
      <c r="N106" t="s">
        <v>17</v>
      </c>
      <c r="V106" t="s">
        <v>177</v>
      </c>
      <c r="AB106">
        <v>-75.900000000000006</v>
      </c>
      <c r="AC106">
        <v>124.9</v>
      </c>
      <c r="AD106">
        <v>0.7</v>
      </c>
      <c r="AF106">
        <v>7</v>
      </c>
      <c r="AH106">
        <v>0</v>
      </c>
    </row>
    <row r="107" spans="7:34">
      <c r="G107" t="s">
        <v>724</v>
      </c>
      <c r="L107">
        <v>3.5000000000000003E-2</v>
      </c>
      <c r="M107" s="71">
        <v>0.12</v>
      </c>
      <c r="N107" t="s">
        <v>17</v>
      </c>
      <c r="V107" t="s">
        <v>177</v>
      </c>
      <c r="AB107">
        <v>-70.400000000000006</v>
      </c>
      <c r="AC107">
        <v>84.5</v>
      </c>
      <c r="AD107">
        <v>0.7</v>
      </c>
      <c r="AF107">
        <v>7</v>
      </c>
      <c r="AH107">
        <v>100</v>
      </c>
    </row>
    <row r="108" spans="7:34">
      <c r="G108" t="s">
        <v>725</v>
      </c>
      <c r="L108">
        <v>3.5000000000000003E-2</v>
      </c>
      <c r="M108" s="71">
        <v>0.12</v>
      </c>
      <c r="N108" t="s">
        <v>17</v>
      </c>
      <c r="V108" t="s">
        <v>177</v>
      </c>
      <c r="AB108">
        <v>-75.599999999999994</v>
      </c>
      <c r="AC108">
        <v>127.1</v>
      </c>
      <c r="AD108">
        <v>0.7</v>
      </c>
      <c r="AF108">
        <v>7</v>
      </c>
      <c r="AH108">
        <v>0</v>
      </c>
    </row>
    <row r="109" spans="7:34">
      <c r="G109" t="s">
        <v>725</v>
      </c>
      <c r="L109">
        <v>3.5000000000000003E-2</v>
      </c>
      <c r="M109" s="71">
        <v>0.12</v>
      </c>
      <c r="N109" t="s">
        <v>17</v>
      </c>
      <c r="V109" t="s">
        <v>177</v>
      </c>
      <c r="AB109">
        <v>-70.599999999999994</v>
      </c>
      <c r="AC109">
        <v>86.3</v>
      </c>
      <c r="AD109">
        <v>0.7</v>
      </c>
      <c r="AF109">
        <v>7</v>
      </c>
      <c r="AH109">
        <v>100</v>
      </c>
    </row>
    <row r="110" spans="7:34">
      <c r="G110" t="s">
        <v>726</v>
      </c>
      <c r="L110">
        <v>3.5000000000000003E-2</v>
      </c>
      <c r="M110" s="71">
        <v>0.12</v>
      </c>
      <c r="N110" t="s">
        <v>17</v>
      </c>
      <c r="V110" t="s">
        <v>177</v>
      </c>
      <c r="AB110">
        <v>-76</v>
      </c>
      <c r="AC110">
        <v>137.69999999999999</v>
      </c>
      <c r="AD110">
        <v>0.2</v>
      </c>
      <c r="AF110">
        <v>7</v>
      </c>
      <c r="AH110">
        <v>0</v>
      </c>
    </row>
    <row r="111" spans="7:34">
      <c r="G111" t="s">
        <v>726</v>
      </c>
      <c r="L111">
        <v>3.5000000000000003E-2</v>
      </c>
      <c r="M111" s="71">
        <v>0.12</v>
      </c>
      <c r="N111" t="s">
        <v>17</v>
      </c>
      <c r="V111" t="s">
        <v>177</v>
      </c>
      <c r="AB111">
        <v>-72.7</v>
      </c>
      <c r="AC111">
        <v>91.2</v>
      </c>
      <c r="AD111">
        <v>0.2</v>
      </c>
      <c r="AF111">
        <v>7</v>
      </c>
      <c r="AH111">
        <v>100</v>
      </c>
    </row>
    <row r="112" spans="7:34">
      <c r="G112" t="s">
        <v>727</v>
      </c>
      <c r="L112">
        <v>0.02</v>
      </c>
      <c r="M112" s="71">
        <v>0.06</v>
      </c>
      <c r="N112" t="s">
        <v>17</v>
      </c>
      <c r="V112" t="s">
        <v>177</v>
      </c>
      <c r="AB112">
        <v>-75.2</v>
      </c>
      <c r="AC112">
        <v>142.30000000000001</v>
      </c>
      <c r="AD112">
        <v>0.2</v>
      </c>
      <c r="AF112">
        <v>7</v>
      </c>
      <c r="AH112">
        <v>0</v>
      </c>
    </row>
    <row r="113" spans="7:34">
      <c r="G113" t="s">
        <v>727</v>
      </c>
      <c r="L113">
        <v>0.02</v>
      </c>
      <c r="M113" s="71">
        <v>0.06</v>
      </c>
      <c r="N113" t="s">
        <v>17</v>
      </c>
      <c r="V113" t="s">
        <v>177</v>
      </c>
      <c r="AB113">
        <v>-73</v>
      </c>
      <c r="AC113">
        <v>95.7</v>
      </c>
      <c r="AD113">
        <v>0.2</v>
      </c>
      <c r="AF113">
        <v>7</v>
      </c>
      <c r="AH113">
        <v>100</v>
      </c>
    </row>
    <row r="114" spans="7:34">
      <c r="G114" s="125" t="s">
        <v>728</v>
      </c>
      <c r="L114">
        <v>0.02</v>
      </c>
      <c r="M114" s="71">
        <v>0.06</v>
      </c>
      <c r="N114" t="s">
        <v>17</v>
      </c>
      <c r="V114" t="s">
        <v>177</v>
      </c>
      <c r="AB114">
        <v>-72.900000000000006</v>
      </c>
      <c r="AC114">
        <v>129.5</v>
      </c>
      <c r="AD114">
        <v>0.2</v>
      </c>
      <c r="AF114">
        <v>7</v>
      </c>
      <c r="AH114">
        <v>0</v>
      </c>
    </row>
    <row r="115" spans="7:34">
      <c r="G115" s="125" t="s">
        <v>728</v>
      </c>
      <c r="L115">
        <v>0.02</v>
      </c>
      <c r="M115" s="71">
        <v>0.06</v>
      </c>
      <c r="N115" t="s">
        <v>17</v>
      </c>
      <c r="V115" t="s">
        <v>177</v>
      </c>
      <c r="AB115">
        <v>-68.900000000000006</v>
      </c>
      <c r="AC115">
        <v>92.8</v>
      </c>
      <c r="AD115">
        <v>0.2</v>
      </c>
      <c r="AF115">
        <v>7</v>
      </c>
      <c r="AH115">
        <v>100</v>
      </c>
    </row>
    <row r="116" spans="7:34">
      <c r="G116" t="s">
        <v>729</v>
      </c>
      <c r="L116">
        <v>0.02</v>
      </c>
      <c r="M116" s="71">
        <v>0.06</v>
      </c>
      <c r="N116" t="s">
        <v>17</v>
      </c>
      <c r="V116" t="s">
        <v>177</v>
      </c>
      <c r="AB116">
        <v>-79.5</v>
      </c>
      <c r="AC116">
        <v>134.69999999999999</v>
      </c>
      <c r="AD116">
        <v>0.2</v>
      </c>
      <c r="AF116">
        <v>7</v>
      </c>
      <c r="AH116">
        <v>0</v>
      </c>
    </row>
    <row r="117" spans="7:34">
      <c r="G117" t="s">
        <v>729</v>
      </c>
      <c r="L117">
        <v>0.02</v>
      </c>
      <c r="M117" s="71">
        <v>0.06</v>
      </c>
      <c r="N117" t="s">
        <v>17</v>
      </c>
      <c r="V117" t="s">
        <v>177</v>
      </c>
      <c r="AB117">
        <v>-74.3</v>
      </c>
      <c r="AC117">
        <v>80.099999999999994</v>
      </c>
      <c r="AD117">
        <v>0.2</v>
      </c>
      <c r="AF117">
        <v>7</v>
      </c>
      <c r="AH117">
        <v>100</v>
      </c>
    </row>
    <row r="118" spans="7:34">
      <c r="G118" t="s">
        <v>730</v>
      </c>
      <c r="L118">
        <v>0.03</v>
      </c>
      <c r="M118" s="71">
        <v>0.1</v>
      </c>
      <c r="N118" t="s">
        <v>17</v>
      </c>
      <c r="V118" t="s">
        <v>177</v>
      </c>
      <c r="AB118">
        <v>-71.5</v>
      </c>
      <c r="AC118">
        <v>134.80000000000001</v>
      </c>
      <c r="AD118">
        <v>0.2</v>
      </c>
      <c r="AF118">
        <v>7</v>
      </c>
      <c r="AH118">
        <v>0</v>
      </c>
    </row>
    <row r="119" spans="7:34">
      <c r="G119" t="s">
        <v>730</v>
      </c>
      <c r="L119">
        <v>0.03</v>
      </c>
      <c r="M119" s="71">
        <v>0.1</v>
      </c>
      <c r="N119" t="s">
        <v>17</v>
      </c>
      <c r="V119" t="s">
        <v>177</v>
      </c>
      <c r="AB119">
        <v>-68.8</v>
      </c>
      <c r="AC119">
        <v>98.7</v>
      </c>
      <c r="AD119">
        <v>0.2</v>
      </c>
      <c r="AF119">
        <v>7</v>
      </c>
      <c r="AH119">
        <v>100</v>
      </c>
    </row>
    <row r="120" spans="7:34">
      <c r="G120" t="s">
        <v>731</v>
      </c>
      <c r="L120">
        <v>0.03</v>
      </c>
      <c r="M120" s="71">
        <v>0.1</v>
      </c>
      <c r="N120" t="s">
        <v>17</v>
      </c>
      <c r="V120" t="s">
        <v>177</v>
      </c>
      <c r="AB120">
        <v>-71.7</v>
      </c>
      <c r="AC120">
        <v>104.7</v>
      </c>
      <c r="AD120">
        <v>0.5</v>
      </c>
      <c r="AF120">
        <v>7</v>
      </c>
      <c r="AH120">
        <v>0</v>
      </c>
    </row>
    <row r="121" spans="7:34">
      <c r="G121" t="s">
        <v>731</v>
      </c>
      <c r="L121">
        <v>0.03</v>
      </c>
      <c r="M121" s="71">
        <v>0.1</v>
      </c>
      <c r="N121" t="s">
        <v>17</v>
      </c>
      <c r="V121" t="s">
        <v>177</v>
      </c>
      <c r="AB121">
        <v>-63.9</v>
      </c>
      <c r="AC121">
        <v>78.7</v>
      </c>
      <c r="AD121">
        <v>0.5</v>
      </c>
      <c r="AF121">
        <v>7</v>
      </c>
      <c r="AH121">
        <v>100</v>
      </c>
    </row>
    <row r="122" spans="7:34">
      <c r="G122" t="s">
        <v>763</v>
      </c>
      <c r="L122">
        <v>5.0000000000000001E-3</v>
      </c>
      <c r="M122" s="71">
        <v>0.1</v>
      </c>
      <c r="N122" t="s">
        <v>17</v>
      </c>
      <c r="V122" t="s">
        <v>177</v>
      </c>
      <c r="AB122">
        <v>-71.400000000000006</v>
      </c>
      <c r="AC122">
        <v>139.19999999999999</v>
      </c>
      <c r="AD122">
        <v>0.6</v>
      </c>
      <c r="AF122">
        <v>14</v>
      </c>
      <c r="AH122">
        <v>0</v>
      </c>
    </row>
    <row r="123" spans="7:34">
      <c r="G123" t="s">
        <v>763</v>
      </c>
      <c r="L123">
        <v>5.0000000000000001E-3</v>
      </c>
      <c r="M123" s="71">
        <v>0.1</v>
      </c>
      <c r="N123" t="s">
        <v>17</v>
      </c>
      <c r="V123" t="s">
        <v>177</v>
      </c>
      <c r="AB123">
        <v>-69.599999999999994</v>
      </c>
      <c r="AC123">
        <v>102</v>
      </c>
      <c r="AD123">
        <v>0.6</v>
      </c>
      <c r="AF123">
        <v>14</v>
      </c>
      <c r="AH123">
        <v>100</v>
      </c>
    </row>
    <row r="124" spans="7:34">
      <c r="G124" t="s">
        <v>764</v>
      </c>
      <c r="L124">
        <v>5.0000000000000001E-3</v>
      </c>
      <c r="M124" s="71">
        <v>0.14000000000000001</v>
      </c>
      <c r="N124" t="s">
        <v>17</v>
      </c>
      <c r="V124" t="s">
        <v>177</v>
      </c>
      <c r="AB124">
        <v>-66.099999999999994</v>
      </c>
      <c r="AC124">
        <v>119.4</v>
      </c>
      <c r="AD124">
        <v>1</v>
      </c>
      <c r="AF124">
        <v>16</v>
      </c>
      <c r="AH124">
        <v>0</v>
      </c>
    </row>
    <row r="125" spans="7:34">
      <c r="G125" t="s">
        <v>764</v>
      </c>
      <c r="L125">
        <v>5.0000000000000001E-3</v>
      </c>
      <c r="M125" s="71">
        <v>0.14000000000000001</v>
      </c>
      <c r="N125" t="s">
        <v>17</v>
      </c>
      <c r="V125" t="s">
        <v>177</v>
      </c>
      <c r="AB125">
        <v>-61.4</v>
      </c>
      <c r="AC125">
        <v>94.6</v>
      </c>
      <c r="AD125">
        <v>1</v>
      </c>
      <c r="AF125">
        <v>16</v>
      </c>
      <c r="AH125">
        <v>100</v>
      </c>
    </row>
    <row r="126" spans="7:34">
      <c r="G126" t="s">
        <v>766</v>
      </c>
      <c r="L126">
        <v>5.0000000000000001E-3</v>
      </c>
      <c r="M126" s="71">
        <v>0.14000000000000001</v>
      </c>
      <c r="N126" t="s">
        <v>17</v>
      </c>
      <c r="V126" t="s">
        <v>177</v>
      </c>
      <c r="AB126">
        <v>-67.900000000000006</v>
      </c>
      <c r="AC126">
        <v>114.2</v>
      </c>
      <c r="AD126">
        <v>0.9</v>
      </c>
      <c r="AF126">
        <v>16</v>
      </c>
      <c r="AH126">
        <v>0</v>
      </c>
    </row>
    <row r="127" spans="7:34">
      <c r="G127" t="s">
        <v>766</v>
      </c>
      <c r="L127">
        <v>5.0000000000000001E-3</v>
      </c>
      <c r="M127" s="71">
        <v>0.14000000000000001</v>
      </c>
      <c r="N127" t="s">
        <v>17</v>
      </c>
      <c r="V127" t="s">
        <v>177</v>
      </c>
      <c r="AB127">
        <v>-62</v>
      </c>
      <c r="AC127">
        <v>89</v>
      </c>
      <c r="AD127">
        <v>0.9</v>
      </c>
      <c r="AF127">
        <v>16</v>
      </c>
      <c r="AH127">
        <v>100</v>
      </c>
    </row>
    <row r="128" spans="7:34">
      <c r="G128" t="s">
        <v>765</v>
      </c>
      <c r="L128">
        <v>5.0000000000000001E-3</v>
      </c>
      <c r="M128" s="71">
        <v>0.14000000000000001</v>
      </c>
      <c r="N128" t="s">
        <v>17</v>
      </c>
      <c r="V128" t="s">
        <v>177</v>
      </c>
      <c r="AB128">
        <v>-72.8</v>
      </c>
      <c r="AC128">
        <v>112.8</v>
      </c>
      <c r="AD128">
        <v>0.9</v>
      </c>
      <c r="AF128">
        <v>16</v>
      </c>
      <c r="AH128">
        <v>0</v>
      </c>
    </row>
    <row r="129" spans="7:34">
      <c r="G129" t="s">
        <v>765</v>
      </c>
      <c r="L129">
        <v>5.0000000000000001E-3</v>
      </c>
      <c r="M129" s="71">
        <v>0.14000000000000001</v>
      </c>
      <c r="N129" t="s">
        <v>17</v>
      </c>
      <c r="V129" t="s">
        <v>177</v>
      </c>
      <c r="AB129">
        <v>-66</v>
      </c>
      <c r="AC129">
        <v>82.4</v>
      </c>
      <c r="AD129">
        <v>0.9</v>
      </c>
      <c r="AF129">
        <v>16</v>
      </c>
      <c r="AH129">
        <v>100</v>
      </c>
    </row>
    <row r="130" spans="7:34">
      <c r="G130" t="s">
        <v>767</v>
      </c>
      <c r="L130">
        <v>5.0000000000000001E-3</v>
      </c>
      <c r="M130" s="71">
        <v>0.14000000000000001</v>
      </c>
      <c r="N130" t="s">
        <v>17</v>
      </c>
      <c r="V130" t="s">
        <v>177</v>
      </c>
      <c r="AB130">
        <v>-84.7</v>
      </c>
      <c r="AC130">
        <v>106</v>
      </c>
      <c r="AD130">
        <v>0.4</v>
      </c>
      <c r="AF130">
        <v>16</v>
      </c>
      <c r="AH130">
        <v>0</v>
      </c>
    </row>
    <row r="131" spans="7:34">
      <c r="G131" t="s">
        <v>767</v>
      </c>
      <c r="L131">
        <v>5.0000000000000001E-3</v>
      </c>
      <c r="M131" s="71">
        <v>0.14000000000000001</v>
      </c>
      <c r="N131" t="s">
        <v>17</v>
      </c>
      <c r="V131" t="s">
        <v>177</v>
      </c>
      <c r="AB131">
        <v>-74.3</v>
      </c>
      <c r="AC131">
        <v>56.4</v>
      </c>
      <c r="AD131">
        <v>0.4</v>
      </c>
      <c r="AF131">
        <v>16</v>
      </c>
      <c r="AH131">
        <v>100</v>
      </c>
    </row>
    <row r="132" spans="7:34">
      <c r="G132" t="s">
        <v>768</v>
      </c>
      <c r="L132">
        <v>5.0000000000000001E-3</v>
      </c>
      <c r="M132" s="71">
        <v>0.14000000000000001</v>
      </c>
      <c r="N132" t="s">
        <v>17</v>
      </c>
      <c r="V132" t="s">
        <v>177</v>
      </c>
      <c r="AB132">
        <v>-51.4</v>
      </c>
      <c r="AC132">
        <v>141.5</v>
      </c>
      <c r="AD132">
        <v>0.4</v>
      </c>
      <c r="AF132">
        <v>16</v>
      </c>
      <c r="AH132">
        <v>0</v>
      </c>
    </row>
    <row r="133" spans="7:34">
      <c r="G133" t="s">
        <v>768</v>
      </c>
      <c r="L133">
        <v>5.0000000000000001E-3</v>
      </c>
      <c r="M133" s="71">
        <v>0.14000000000000001</v>
      </c>
      <c r="N133" t="s">
        <v>17</v>
      </c>
      <c r="V133" t="s">
        <v>177</v>
      </c>
      <c r="AB133">
        <v>-52.7</v>
      </c>
      <c r="AC133">
        <v>124.7</v>
      </c>
      <c r="AD133">
        <v>0.4</v>
      </c>
      <c r="AF133">
        <v>16</v>
      </c>
      <c r="AH133">
        <v>100</v>
      </c>
    </row>
    <row r="134" spans="7:34">
      <c r="G134" t="s">
        <v>757</v>
      </c>
      <c r="L134">
        <v>3.0000000000000001E-3</v>
      </c>
      <c r="M134" s="71">
        <v>0.1</v>
      </c>
      <c r="N134" t="s">
        <v>17</v>
      </c>
      <c r="V134" t="s">
        <v>177</v>
      </c>
      <c r="AB134">
        <v>-76</v>
      </c>
      <c r="AC134">
        <v>105.7</v>
      </c>
      <c r="AD134">
        <v>0.3</v>
      </c>
      <c r="AF134">
        <v>15</v>
      </c>
      <c r="AH134">
        <v>0</v>
      </c>
    </row>
    <row r="135" spans="7:34">
      <c r="G135" t="s">
        <v>757</v>
      </c>
      <c r="L135">
        <v>3.0000000000000001E-3</v>
      </c>
      <c r="M135" s="71">
        <v>0.1</v>
      </c>
      <c r="N135" t="s">
        <v>17</v>
      </c>
      <c r="V135" t="s">
        <v>177</v>
      </c>
      <c r="AB135">
        <v>-67.599999999999994</v>
      </c>
      <c r="AC135">
        <v>74.099999999999994</v>
      </c>
      <c r="AD135">
        <v>0.3</v>
      </c>
      <c r="AF135">
        <v>15</v>
      </c>
      <c r="AH135">
        <v>100</v>
      </c>
    </row>
    <row r="136" spans="7:34">
      <c r="G136" s="125" t="s">
        <v>758</v>
      </c>
      <c r="L136">
        <v>3.0000000000000001E-3</v>
      </c>
      <c r="M136" s="71">
        <v>0.1</v>
      </c>
      <c r="N136" t="s">
        <v>17</v>
      </c>
      <c r="V136" t="s">
        <v>177</v>
      </c>
      <c r="AB136">
        <v>-74</v>
      </c>
      <c r="AC136">
        <v>121.1</v>
      </c>
      <c r="AD136">
        <v>0.2</v>
      </c>
      <c r="AF136">
        <v>15</v>
      </c>
      <c r="AH136">
        <v>0</v>
      </c>
    </row>
    <row r="137" spans="7:34">
      <c r="G137" s="125" t="s">
        <v>758</v>
      </c>
      <c r="L137">
        <v>3.0000000000000001E-3</v>
      </c>
      <c r="M137" s="71">
        <v>0.1</v>
      </c>
      <c r="N137" t="s">
        <v>17</v>
      </c>
      <c r="V137" t="s">
        <v>177</v>
      </c>
      <c r="AB137">
        <v>-68.3</v>
      </c>
      <c r="AC137">
        <v>85.7</v>
      </c>
      <c r="AD137">
        <v>0.2</v>
      </c>
      <c r="AF137">
        <v>15</v>
      </c>
      <c r="AH137">
        <v>100</v>
      </c>
    </row>
    <row r="138" spans="7:34">
      <c r="G138" t="s">
        <v>759</v>
      </c>
      <c r="L138">
        <v>3.0000000000000001E-3</v>
      </c>
      <c r="M138" s="71">
        <v>0.1</v>
      </c>
      <c r="N138" t="s">
        <v>17</v>
      </c>
      <c r="V138" t="s">
        <v>177</v>
      </c>
      <c r="AB138">
        <v>-76.2</v>
      </c>
      <c r="AC138">
        <v>127.3</v>
      </c>
      <c r="AD138">
        <v>0.2</v>
      </c>
      <c r="AF138">
        <v>15</v>
      </c>
      <c r="AH138">
        <v>0</v>
      </c>
    </row>
    <row r="139" spans="7:34">
      <c r="G139" t="s">
        <v>759</v>
      </c>
      <c r="L139">
        <v>3.0000000000000001E-3</v>
      </c>
      <c r="M139" s="71">
        <v>0.1</v>
      </c>
      <c r="N139" t="s">
        <v>17</v>
      </c>
      <c r="V139" t="s">
        <v>177</v>
      </c>
      <c r="AB139">
        <v>-71</v>
      </c>
      <c r="AC139">
        <v>85.2</v>
      </c>
      <c r="AD139">
        <v>0.2</v>
      </c>
      <c r="AF139">
        <v>15</v>
      </c>
      <c r="AH139">
        <v>100</v>
      </c>
    </row>
    <row r="140" spans="7:34">
      <c r="G140" t="s">
        <v>760</v>
      </c>
      <c r="L140">
        <v>3.0000000000000001E-3</v>
      </c>
      <c r="M140" s="71">
        <v>0.1</v>
      </c>
      <c r="N140" t="s">
        <v>17</v>
      </c>
      <c r="V140" t="s">
        <v>177</v>
      </c>
      <c r="AB140">
        <v>-73.3</v>
      </c>
      <c r="AC140">
        <v>129.80000000000001</v>
      </c>
      <c r="AD140">
        <v>0.2</v>
      </c>
      <c r="AF140">
        <v>15</v>
      </c>
      <c r="AH140">
        <v>0</v>
      </c>
    </row>
    <row r="141" spans="7:34">
      <c r="G141" t="s">
        <v>760</v>
      </c>
      <c r="L141">
        <v>3.0000000000000001E-3</v>
      </c>
      <c r="M141" s="71">
        <v>0.1</v>
      </c>
      <c r="N141" t="s">
        <v>17</v>
      </c>
      <c r="V141" t="s">
        <v>177</v>
      </c>
      <c r="AB141">
        <v>-69.3</v>
      </c>
      <c r="AC141">
        <v>92.2</v>
      </c>
      <c r="AD141">
        <v>0.2</v>
      </c>
      <c r="AF141">
        <v>15</v>
      </c>
      <c r="AH141">
        <v>100</v>
      </c>
    </row>
    <row r="142" spans="7:34">
      <c r="G142" t="s">
        <v>761</v>
      </c>
      <c r="L142">
        <v>3.0000000000000001E-3</v>
      </c>
      <c r="M142" s="71">
        <v>0.1</v>
      </c>
      <c r="N142" t="s">
        <v>17</v>
      </c>
      <c r="V142" t="s">
        <v>177</v>
      </c>
      <c r="AB142">
        <v>-76</v>
      </c>
      <c r="AC142">
        <v>126.2</v>
      </c>
      <c r="AD142">
        <v>0.2</v>
      </c>
      <c r="AF142">
        <v>15</v>
      </c>
      <c r="AH142">
        <v>0</v>
      </c>
    </row>
    <row r="143" spans="7:34">
      <c r="G143" t="s">
        <v>761</v>
      </c>
      <c r="L143">
        <v>3.0000000000000001E-3</v>
      </c>
      <c r="M143" s="71">
        <v>0.1</v>
      </c>
      <c r="N143" t="s">
        <v>17</v>
      </c>
      <c r="V143" t="s">
        <v>177</v>
      </c>
      <c r="AB143">
        <v>-70.7</v>
      </c>
      <c r="AC143">
        <v>85.1</v>
      </c>
      <c r="AD143">
        <v>0.2</v>
      </c>
      <c r="AF143">
        <v>15</v>
      </c>
      <c r="AH143">
        <v>100</v>
      </c>
    </row>
    <row r="144" spans="7:34">
      <c r="G144" t="s">
        <v>762</v>
      </c>
      <c r="L144">
        <v>3.0000000000000001E-3</v>
      </c>
      <c r="M144" s="71">
        <v>0.1</v>
      </c>
      <c r="N144" t="s">
        <v>17</v>
      </c>
      <c r="V144" t="s">
        <v>177</v>
      </c>
      <c r="AB144">
        <v>-71.8</v>
      </c>
      <c r="AC144">
        <v>102.4</v>
      </c>
      <c r="AD144">
        <v>0.5</v>
      </c>
      <c r="AF144">
        <v>15</v>
      </c>
      <c r="AH144">
        <v>0</v>
      </c>
    </row>
    <row r="145" spans="7:34">
      <c r="G145" t="s">
        <v>762</v>
      </c>
      <c r="L145">
        <v>3.0000000000000001E-3</v>
      </c>
      <c r="M145" s="71">
        <v>0.1</v>
      </c>
      <c r="N145" t="s">
        <v>17</v>
      </c>
      <c r="V145" t="s">
        <v>177</v>
      </c>
      <c r="AB145">
        <v>-63.6</v>
      </c>
      <c r="AC145">
        <v>77.099999999999994</v>
      </c>
      <c r="AD145">
        <v>0.5</v>
      </c>
      <c r="AF145">
        <v>15</v>
      </c>
      <c r="AH145">
        <v>100</v>
      </c>
    </row>
    <row r="146" spans="7:34">
      <c r="G146" t="s">
        <v>732</v>
      </c>
      <c r="L146">
        <v>1.4999999999999999E-2</v>
      </c>
      <c r="M146" s="71">
        <v>0.06</v>
      </c>
      <c r="N146" t="s">
        <v>17</v>
      </c>
      <c r="V146" t="s">
        <v>177</v>
      </c>
      <c r="AB146">
        <v>-78.099999999999994</v>
      </c>
      <c r="AC146">
        <v>139.9</v>
      </c>
      <c r="AD146">
        <v>0.4</v>
      </c>
      <c r="AF146">
        <v>7</v>
      </c>
      <c r="AH146">
        <v>0</v>
      </c>
    </row>
    <row r="147" spans="7:34">
      <c r="G147" t="s">
        <v>732</v>
      </c>
      <c r="L147">
        <v>1.4999999999999999E-2</v>
      </c>
      <c r="M147" s="71">
        <v>0.06</v>
      </c>
      <c r="N147" t="s">
        <v>17</v>
      </c>
      <c r="V147" t="s">
        <v>177</v>
      </c>
      <c r="AB147">
        <v>-74.3</v>
      </c>
      <c r="AC147">
        <v>86.6</v>
      </c>
      <c r="AD147">
        <v>0.4</v>
      </c>
      <c r="AF147">
        <v>7</v>
      </c>
      <c r="AH147">
        <v>100</v>
      </c>
    </row>
    <row r="148" spans="7:34">
      <c r="G148" s="125" t="s">
        <v>733</v>
      </c>
      <c r="L148">
        <v>1.4999999999999999E-2</v>
      </c>
      <c r="M148" s="71">
        <v>0.06</v>
      </c>
      <c r="N148" t="s">
        <v>17</v>
      </c>
      <c r="V148" t="s">
        <v>177</v>
      </c>
      <c r="AB148">
        <v>-73.900000000000006</v>
      </c>
      <c r="AC148">
        <v>151.69999999999999</v>
      </c>
      <c r="AD148">
        <v>1.3</v>
      </c>
      <c r="AF148">
        <v>7</v>
      </c>
      <c r="AH148">
        <v>0</v>
      </c>
    </row>
    <row r="149" spans="7:34">
      <c r="G149" s="125" t="s">
        <v>733</v>
      </c>
      <c r="L149">
        <v>1.4999999999999999E-2</v>
      </c>
      <c r="M149" s="71">
        <v>0.06</v>
      </c>
      <c r="N149" t="s">
        <v>17</v>
      </c>
      <c r="V149" t="s">
        <v>177</v>
      </c>
      <c r="AB149">
        <v>-73.900000000000006</v>
      </c>
      <c r="AC149">
        <v>105.1</v>
      </c>
      <c r="AD149">
        <v>1.3</v>
      </c>
      <c r="AF149">
        <v>7</v>
      </c>
      <c r="AH149">
        <v>100</v>
      </c>
    </row>
    <row r="150" spans="7:34">
      <c r="G150" t="s">
        <v>734</v>
      </c>
      <c r="L150">
        <v>0.03</v>
      </c>
      <c r="M150" s="71">
        <v>0.09</v>
      </c>
      <c r="N150" t="s">
        <v>17</v>
      </c>
      <c r="V150" t="s">
        <v>177</v>
      </c>
      <c r="AB150">
        <v>-72.900000000000006</v>
      </c>
      <c r="AC150">
        <v>157.19999999999999</v>
      </c>
      <c r="AD150">
        <v>1.5</v>
      </c>
      <c r="AF150">
        <v>7</v>
      </c>
      <c r="AH150">
        <v>0</v>
      </c>
    </row>
    <row r="151" spans="7:34">
      <c r="G151" t="s">
        <v>734</v>
      </c>
      <c r="L151">
        <v>0.03</v>
      </c>
      <c r="M151" s="71">
        <v>0.09</v>
      </c>
      <c r="N151" t="s">
        <v>17</v>
      </c>
      <c r="V151" t="s">
        <v>177</v>
      </c>
      <c r="AB151">
        <v>-74.5</v>
      </c>
      <c r="AC151">
        <v>111.7</v>
      </c>
      <c r="AD151">
        <v>1.5</v>
      </c>
      <c r="AF151">
        <v>7</v>
      </c>
      <c r="AH151">
        <v>100</v>
      </c>
    </row>
    <row r="152" spans="7:34">
      <c r="G152" t="s">
        <v>735</v>
      </c>
      <c r="L152">
        <v>0.04</v>
      </c>
      <c r="M152" s="71">
        <v>0.1</v>
      </c>
      <c r="N152" t="s">
        <v>17</v>
      </c>
      <c r="V152" t="s">
        <v>177</v>
      </c>
      <c r="AB152">
        <v>-76.400000000000006</v>
      </c>
      <c r="AC152">
        <v>119.2</v>
      </c>
      <c r="AD152">
        <v>0.2</v>
      </c>
      <c r="AF152">
        <v>7</v>
      </c>
      <c r="AH152">
        <v>0</v>
      </c>
    </row>
    <row r="153" spans="7:34">
      <c r="G153" t="s">
        <v>735</v>
      </c>
      <c r="L153">
        <v>0.04</v>
      </c>
      <c r="M153" s="71">
        <v>0.1</v>
      </c>
      <c r="N153" t="s">
        <v>17</v>
      </c>
      <c r="V153" t="s">
        <v>177</v>
      </c>
      <c r="AB153">
        <v>-69.900000000000006</v>
      </c>
      <c r="AC153">
        <v>80.599999999999994</v>
      </c>
      <c r="AD153">
        <v>0.2</v>
      </c>
      <c r="AF153">
        <v>7</v>
      </c>
      <c r="AH153">
        <v>100</v>
      </c>
    </row>
    <row r="154" spans="7:34">
      <c r="G154" t="s">
        <v>736</v>
      </c>
      <c r="L154">
        <v>0.03</v>
      </c>
      <c r="M154" s="71">
        <v>0.09</v>
      </c>
      <c r="N154" t="s">
        <v>17</v>
      </c>
      <c r="V154" t="s">
        <v>177</v>
      </c>
      <c r="AB154">
        <v>-79</v>
      </c>
      <c r="AC154">
        <v>156.1</v>
      </c>
      <c r="AD154">
        <v>0.7</v>
      </c>
      <c r="AF154">
        <v>7</v>
      </c>
      <c r="AH154">
        <v>0</v>
      </c>
    </row>
    <row r="155" spans="7:34">
      <c r="G155" t="s">
        <v>736</v>
      </c>
      <c r="L155">
        <v>0.03</v>
      </c>
      <c r="M155" s="71">
        <v>0.09</v>
      </c>
      <c r="N155" t="s">
        <v>17</v>
      </c>
      <c r="V155" t="s">
        <v>177</v>
      </c>
      <c r="AB155">
        <v>-77.599999999999994</v>
      </c>
      <c r="AC155">
        <v>89.4</v>
      </c>
      <c r="AD155">
        <v>0.7</v>
      </c>
      <c r="AF155">
        <v>7</v>
      </c>
      <c r="AH155">
        <v>100</v>
      </c>
    </row>
    <row r="156" spans="7:34">
      <c r="G156" t="s">
        <v>737</v>
      </c>
      <c r="L156">
        <v>0.02</v>
      </c>
      <c r="M156" s="71">
        <v>0.08</v>
      </c>
      <c r="N156" t="s">
        <v>17</v>
      </c>
      <c r="V156" t="s">
        <v>177</v>
      </c>
      <c r="AB156">
        <v>-80.3</v>
      </c>
      <c r="AC156">
        <v>143.6</v>
      </c>
      <c r="AD156">
        <v>0.8</v>
      </c>
      <c r="AF156">
        <v>8</v>
      </c>
      <c r="AH156">
        <v>0</v>
      </c>
    </row>
    <row r="157" spans="7:34">
      <c r="G157" t="s">
        <v>737</v>
      </c>
      <c r="L157">
        <v>0.02</v>
      </c>
      <c r="M157" s="71">
        <v>0.08</v>
      </c>
      <c r="N157" t="s">
        <v>17</v>
      </c>
      <c r="V157" t="s">
        <v>177</v>
      </c>
      <c r="AB157">
        <v>-76.400000000000006</v>
      </c>
      <c r="AC157">
        <v>80.099999999999994</v>
      </c>
      <c r="AD157">
        <v>0.8</v>
      </c>
      <c r="AF157">
        <v>8</v>
      </c>
      <c r="AH157">
        <v>100</v>
      </c>
    </row>
    <row r="158" spans="7:34">
      <c r="G158" s="125" t="s">
        <v>738</v>
      </c>
      <c r="L158">
        <v>0.04</v>
      </c>
      <c r="M158" s="71">
        <v>0.12</v>
      </c>
      <c r="N158" t="s">
        <v>17</v>
      </c>
      <c r="V158" t="s">
        <v>177</v>
      </c>
      <c r="AB158">
        <v>-80.7</v>
      </c>
      <c r="AC158">
        <v>130</v>
      </c>
      <c r="AD158">
        <v>0.5</v>
      </c>
      <c r="AF158">
        <v>8</v>
      </c>
      <c r="AH158">
        <v>0</v>
      </c>
    </row>
    <row r="159" spans="7:34">
      <c r="G159" s="125" t="s">
        <v>738</v>
      </c>
      <c r="L159">
        <v>0.04</v>
      </c>
      <c r="M159" s="71">
        <v>0.12</v>
      </c>
      <c r="N159" t="s">
        <v>17</v>
      </c>
      <c r="V159" t="s">
        <v>177</v>
      </c>
      <c r="AB159">
        <v>-74.3</v>
      </c>
      <c r="AC159">
        <v>74.8</v>
      </c>
      <c r="AD159">
        <v>0.5</v>
      </c>
      <c r="AF159">
        <v>8</v>
      </c>
      <c r="AH159">
        <v>100</v>
      </c>
    </row>
    <row r="160" spans="7:34">
      <c r="G160" t="s">
        <v>739</v>
      </c>
      <c r="L160">
        <v>0.04</v>
      </c>
      <c r="M160" s="71">
        <v>0.12</v>
      </c>
      <c r="N160" t="s">
        <v>17</v>
      </c>
      <c r="V160" t="s">
        <v>177</v>
      </c>
      <c r="AB160">
        <v>-77.3</v>
      </c>
      <c r="AC160">
        <v>130</v>
      </c>
      <c r="AD160">
        <v>0.8</v>
      </c>
      <c r="AF160">
        <v>8</v>
      </c>
      <c r="AH160">
        <v>0</v>
      </c>
    </row>
    <row r="161" spans="7:34">
      <c r="G161" t="s">
        <v>739</v>
      </c>
      <c r="L161">
        <v>0.04</v>
      </c>
      <c r="M161" s="71">
        <v>0.12</v>
      </c>
      <c r="N161" t="s">
        <v>17</v>
      </c>
      <c r="V161" t="s">
        <v>177</v>
      </c>
      <c r="AB161">
        <v>-72.2</v>
      </c>
      <c r="AC161">
        <v>84.2</v>
      </c>
      <c r="AD161">
        <v>0.8</v>
      </c>
      <c r="AF161">
        <v>8</v>
      </c>
      <c r="AH161">
        <v>100</v>
      </c>
    </row>
    <row r="162" spans="7:34">
      <c r="G162" t="s">
        <v>740</v>
      </c>
      <c r="L162">
        <v>0.04</v>
      </c>
      <c r="M162" s="71">
        <v>0.12</v>
      </c>
      <c r="N162" t="s">
        <v>17</v>
      </c>
      <c r="V162" t="s">
        <v>177</v>
      </c>
      <c r="AB162">
        <v>-78.8</v>
      </c>
      <c r="AC162">
        <v>146</v>
      </c>
      <c r="AD162">
        <v>0.8</v>
      </c>
      <c r="AF162">
        <v>8</v>
      </c>
      <c r="AH162">
        <v>0</v>
      </c>
    </row>
    <row r="163" spans="7:34">
      <c r="G163" t="s">
        <v>740</v>
      </c>
      <c r="L163">
        <v>0.04</v>
      </c>
      <c r="M163" s="71">
        <v>0.12</v>
      </c>
      <c r="N163" t="s">
        <v>17</v>
      </c>
      <c r="V163" t="s">
        <v>177</v>
      </c>
      <c r="AB163">
        <v>-75.8</v>
      </c>
      <c r="AC163">
        <v>87</v>
      </c>
      <c r="AD163">
        <v>0.8</v>
      </c>
      <c r="AF163">
        <v>8</v>
      </c>
      <c r="AH163">
        <v>100</v>
      </c>
    </row>
    <row r="164" spans="7:34">
      <c r="G164" t="s">
        <v>741</v>
      </c>
      <c r="L164">
        <v>0.04</v>
      </c>
      <c r="M164" s="71">
        <v>0.12</v>
      </c>
      <c r="N164" t="s">
        <v>17</v>
      </c>
      <c r="V164" t="s">
        <v>177</v>
      </c>
      <c r="AB164">
        <v>-82.7</v>
      </c>
      <c r="AC164">
        <v>132.9</v>
      </c>
      <c r="AD164">
        <v>0.6</v>
      </c>
      <c r="AF164">
        <v>8</v>
      </c>
      <c r="AH164">
        <v>0</v>
      </c>
    </row>
    <row r="165" spans="7:34">
      <c r="G165" t="s">
        <v>741</v>
      </c>
      <c r="L165">
        <v>0.04</v>
      </c>
      <c r="M165" s="71">
        <v>0.12</v>
      </c>
      <c r="N165" t="s">
        <v>17</v>
      </c>
      <c r="V165" t="s">
        <v>177</v>
      </c>
      <c r="AB165">
        <v>-75.599999999999994</v>
      </c>
      <c r="AC165">
        <v>68.900000000000006</v>
      </c>
      <c r="AD165">
        <v>0.6</v>
      </c>
      <c r="AF165">
        <v>8</v>
      </c>
      <c r="AH165">
        <v>100</v>
      </c>
    </row>
    <row r="166" spans="7:34">
      <c r="G166" t="s">
        <v>742</v>
      </c>
      <c r="L166">
        <v>0.02</v>
      </c>
      <c r="M166" s="71">
        <v>7.0000000000000007E-2</v>
      </c>
      <c r="N166" t="s">
        <v>17</v>
      </c>
      <c r="V166" t="s">
        <v>177</v>
      </c>
      <c r="AB166" s="56">
        <v>-80.099999999999994</v>
      </c>
      <c r="AC166" s="56">
        <v>120.1</v>
      </c>
      <c r="AD166">
        <v>0.9</v>
      </c>
      <c r="AF166">
        <v>7</v>
      </c>
      <c r="AH166">
        <v>0</v>
      </c>
    </row>
    <row r="167" spans="7:34">
      <c r="G167" t="s">
        <v>742</v>
      </c>
      <c r="L167">
        <v>0.06</v>
      </c>
      <c r="M167" s="71">
        <v>7.0000000000000007E-2</v>
      </c>
      <c r="N167" t="s">
        <v>17</v>
      </c>
      <c r="V167" t="s">
        <v>177</v>
      </c>
      <c r="AB167" s="56">
        <v>-72.7</v>
      </c>
      <c r="AC167" s="56">
        <v>73</v>
      </c>
      <c r="AD167">
        <v>0.9</v>
      </c>
      <c r="AF167">
        <v>7</v>
      </c>
      <c r="AH167">
        <v>100</v>
      </c>
    </row>
    <row r="168" spans="7:34">
      <c r="G168" s="125" t="s">
        <v>743</v>
      </c>
      <c r="L168">
        <v>0.06</v>
      </c>
      <c r="M168" s="71">
        <v>0.17</v>
      </c>
      <c r="N168" t="s">
        <v>17</v>
      </c>
      <c r="V168" t="s">
        <v>177</v>
      </c>
      <c r="AB168" s="56">
        <v>-77.900000000000006</v>
      </c>
      <c r="AC168" s="56">
        <v>76.5</v>
      </c>
      <c r="AD168">
        <v>4.8</v>
      </c>
      <c r="AF168">
        <v>8</v>
      </c>
      <c r="AH168">
        <v>0</v>
      </c>
    </row>
    <row r="169" spans="7:34">
      <c r="G169" s="125" t="s">
        <v>743</v>
      </c>
      <c r="L169">
        <v>0.06</v>
      </c>
      <c r="M169" s="71">
        <v>0.17</v>
      </c>
      <c r="N169" t="s">
        <v>17</v>
      </c>
      <c r="V169" t="s">
        <v>177</v>
      </c>
      <c r="AB169" s="56">
        <v>-66.2</v>
      </c>
      <c r="AC169" s="56">
        <v>56.8</v>
      </c>
      <c r="AD169">
        <v>4.8</v>
      </c>
      <c r="AF169">
        <v>8</v>
      </c>
      <c r="AH169">
        <v>100</v>
      </c>
    </row>
    <row r="170" spans="7:34">
      <c r="G170" t="s">
        <v>744</v>
      </c>
      <c r="L170">
        <v>0.02</v>
      </c>
      <c r="M170" s="71">
        <v>7.0000000000000007E-2</v>
      </c>
      <c r="N170" t="s">
        <v>17</v>
      </c>
      <c r="V170" t="s">
        <v>177</v>
      </c>
      <c r="AB170" s="56">
        <v>-73.5</v>
      </c>
      <c r="AC170" s="56">
        <v>127.5</v>
      </c>
      <c r="AD170">
        <v>0.5</v>
      </c>
      <c r="AF170">
        <v>7</v>
      </c>
      <c r="AH170">
        <v>0</v>
      </c>
    </row>
    <row r="171" spans="7:34">
      <c r="G171" t="s">
        <v>744</v>
      </c>
      <c r="L171">
        <v>0.02</v>
      </c>
      <c r="M171" s="71">
        <v>7.0000000000000007E-2</v>
      </c>
      <c r="N171" t="s">
        <v>17</v>
      </c>
      <c r="V171" t="s">
        <v>177</v>
      </c>
      <c r="AB171" s="56">
        <v>-68.900000000000006</v>
      </c>
      <c r="AC171" s="56">
        <v>90.7</v>
      </c>
      <c r="AD171">
        <v>0.5</v>
      </c>
      <c r="AF171">
        <v>7</v>
      </c>
      <c r="AH171">
        <v>100</v>
      </c>
    </row>
    <row r="172" spans="7:34">
      <c r="G172" t="s">
        <v>745</v>
      </c>
      <c r="L172">
        <v>0.03</v>
      </c>
      <c r="M172" s="71">
        <v>0.09</v>
      </c>
      <c r="N172" t="s">
        <v>17</v>
      </c>
      <c r="V172" t="s">
        <v>177</v>
      </c>
      <c r="AB172" s="56">
        <v>-77</v>
      </c>
      <c r="AC172" s="56">
        <v>68.5</v>
      </c>
      <c r="AD172">
        <v>1.5</v>
      </c>
      <c r="AF172">
        <v>7</v>
      </c>
      <c r="AH172">
        <v>0</v>
      </c>
    </row>
    <row r="173" spans="7:34">
      <c r="G173" t="s">
        <v>745</v>
      </c>
      <c r="L173">
        <v>0.03</v>
      </c>
      <c r="M173" s="71">
        <v>0.09</v>
      </c>
      <c r="N173" t="s">
        <v>17</v>
      </c>
      <c r="V173" t="s">
        <v>177</v>
      </c>
      <c r="AB173" s="56">
        <v>-65</v>
      </c>
      <c r="AC173" s="56">
        <v>53.7</v>
      </c>
      <c r="AD173">
        <v>1.5</v>
      </c>
      <c r="AF173">
        <v>7</v>
      </c>
      <c r="AH173">
        <v>100</v>
      </c>
    </row>
    <row r="174" spans="7:34">
      <c r="G174" t="s">
        <v>746</v>
      </c>
      <c r="L174">
        <v>0.02</v>
      </c>
      <c r="M174" s="71">
        <v>7.0000000000000007E-2</v>
      </c>
      <c r="N174" t="s">
        <v>17</v>
      </c>
      <c r="V174" t="s">
        <v>177</v>
      </c>
      <c r="AB174" s="56">
        <v>-80.900000000000006</v>
      </c>
      <c r="AC174" s="56">
        <v>138.1</v>
      </c>
      <c r="AD174">
        <v>0.3</v>
      </c>
      <c r="AF174">
        <v>7</v>
      </c>
      <c r="AH174">
        <v>0</v>
      </c>
    </row>
    <row r="175" spans="7:34">
      <c r="G175" t="s">
        <v>746</v>
      </c>
      <c r="L175">
        <v>0.02</v>
      </c>
      <c r="M175" s="71">
        <v>7.0000000000000007E-2</v>
      </c>
      <c r="N175" t="s">
        <v>17</v>
      </c>
      <c r="V175" t="s">
        <v>177</v>
      </c>
      <c r="AB175" s="56">
        <v>-75.5</v>
      </c>
      <c r="AC175" s="56">
        <v>76.8</v>
      </c>
      <c r="AD175">
        <v>0.3</v>
      </c>
      <c r="AF175">
        <v>7</v>
      </c>
      <c r="AH175">
        <v>100</v>
      </c>
    </row>
    <row r="176" spans="7:34">
      <c r="G176" t="s">
        <v>747</v>
      </c>
      <c r="L176">
        <v>0.04</v>
      </c>
      <c r="M176" s="71">
        <v>0.1</v>
      </c>
      <c r="N176" t="s">
        <v>17</v>
      </c>
      <c r="V176" t="s">
        <v>177</v>
      </c>
      <c r="AB176" s="56">
        <v>-71</v>
      </c>
      <c r="AC176" s="56">
        <v>134.80000000000001</v>
      </c>
      <c r="AD176">
        <v>0.6</v>
      </c>
      <c r="AF176">
        <v>7</v>
      </c>
      <c r="AH176">
        <v>0</v>
      </c>
    </row>
    <row r="177" spans="7:34">
      <c r="G177" t="s">
        <v>747</v>
      </c>
      <c r="L177">
        <v>0.04</v>
      </c>
      <c r="M177" s="71">
        <v>0.1</v>
      </c>
      <c r="N177" t="s">
        <v>17</v>
      </c>
      <c r="V177" t="s">
        <v>177</v>
      </c>
      <c r="AB177" s="56">
        <v>-68.3</v>
      </c>
      <c r="AC177" s="56">
        <v>99.7</v>
      </c>
      <c r="AD177">
        <v>0.6</v>
      </c>
      <c r="AF177">
        <v>7</v>
      </c>
      <c r="AH177">
        <v>100</v>
      </c>
    </row>
    <row r="178" spans="7:34">
      <c r="G178" t="s">
        <v>778</v>
      </c>
      <c r="L178">
        <v>8.0000000000000002E-3</v>
      </c>
      <c r="M178" s="71">
        <v>0.12</v>
      </c>
      <c r="N178" t="s">
        <v>17</v>
      </c>
      <c r="V178" t="s">
        <v>177</v>
      </c>
      <c r="AB178">
        <v>-82.5</v>
      </c>
      <c r="AC178">
        <v>108.2</v>
      </c>
      <c r="AF178">
        <v>14</v>
      </c>
      <c r="AH178">
        <v>0</v>
      </c>
    </row>
    <row r="179" spans="7:34">
      <c r="G179" t="s">
        <v>778</v>
      </c>
      <c r="L179">
        <v>8.0000000000000002E-3</v>
      </c>
      <c r="M179" s="71">
        <v>0.12</v>
      </c>
      <c r="N179" t="s">
        <v>17</v>
      </c>
      <c r="V179" t="s">
        <v>177</v>
      </c>
      <c r="AB179">
        <v>-72.900000000000006</v>
      </c>
      <c r="AC179">
        <v>62.9</v>
      </c>
      <c r="AF179">
        <v>14</v>
      </c>
      <c r="AH179">
        <v>100</v>
      </c>
    </row>
    <row r="180" spans="7:34">
      <c r="G180" t="s">
        <v>776</v>
      </c>
      <c r="L180">
        <v>8.0000000000000002E-3</v>
      </c>
      <c r="M180" s="71">
        <v>0.12</v>
      </c>
      <c r="N180" t="s">
        <v>17</v>
      </c>
      <c r="V180" t="s">
        <v>177</v>
      </c>
      <c r="AB180">
        <v>-78.599999999999994</v>
      </c>
      <c r="AC180">
        <v>113.4</v>
      </c>
      <c r="AD180">
        <v>0.5</v>
      </c>
      <c r="AF180">
        <v>14</v>
      </c>
      <c r="AH180">
        <v>0</v>
      </c>
    </row>
    <row r="181" spans="7:34">
      <c r="G181" t="s">
        <v>776</v>
      </c>
      <c r="L181">
        <v>8.0000000000000002E-3</v>
      </c>
      <c r="M181" s="71">
        <v>0.12</v>
      </c>
      <c r="N181" t="s">
        <v>17</v>
      </c>
      <c r="V181" t="s">
        <v>177</v>
      </c>
      <c r="AB181">
        <v>-70.7</v>
      </c>
      <c r="AC181">
        <v>73.3</v>
      </c>
      <c r="AD181">
        <v>0.5</v>
      </c>
      <c r="AF181">
        <v>14</v>
      </c>
      <c r="AH181">
        <v>100</v>
      </c>
    </row>
    <row r="182" spans="7:34">
      <c r="G182" t="s">
        <v>777</v>
      </c>
      <c r="L182">
        <v>8.0000000000000002E-3</v>
      </c>
      <c r="M182" s="71">
        <v>0.12</v>
      </c>
      <c r="N182" t="s">
        <v>17</v>
      </c>
      <c r="V182" t="s">
        <v>177</v>
      </c>
      <c r="AB182">
        <v>-65.3</v>
      </c>
      <c r="AC182">
        <v>130.4</v>
      </c>
      <c r="AD182">
        <v>0.9</v>
      </c>
      <c r="AF182">
        <v>14</v>
      </c>
      <c r="AH182">
        <v>0</v>
      </c>
    </row>
    <row r="183" spans="7:34">
      <c r="G183" t="s">
        <v>777</v>
      </c>
      <c r="L183">
        <v>8.0000000000000002E-3</v>
      </c>
      <c r="M183" s="71">
        <v>0.12</v>
      </c>
      <c r="N183" t="s">
        <v>17</v>
      </c>
      <c r="V183" t="s">
        <v>177</v>
      </c>
      <c r="AB183">
        <v>-62.8</v>
      </c>
      <c r="AC183">
        <v>103.8</v>
      </c>
      <c r="AD183">
        <v>0.9</v>
      </c>
      <c r="AF183">
        <v>14</v>
      </c>
      <c r="AH183">
        <v>100</v>
      </c>
    </row>
    <row r="184" spans="7:34">
      <c r="G184" t="s">
        <v>779</v>
      </c>
      <c r="L184">
        <v>0.04</v>
      </c>
      <c r="M184" s="71">
        <v>0.14000000000000001</v>
      </c>
      <c r="N184" t="s">
        <v>17</v>
      </c>
      <c r="V184" t="s">
        <v>177</v>
      </c>
      <c r="AB184">
        <v>-71.7</v>
      </c>
      <c r="AC184">
        <v>130.5</v>
      </c>
      <c r="AD184">
        <v>0.7</v>
      </c>
      <c r="AF184">
        <v>9</v>
      </c>
      <c r="AH184">
        <v>0</v>
      </c>
    </row>
    <row r="185" spans="7:34">
      <c r="G185" t="s">
        <v>779</v>
      </c>
      <c r="L185">
        <v>0.04</v>
      </c>
      <c r="M185" s="71">
        <v>0.14000000000000001</v>
      </c>
      <c r="N185" t="s">
        <v>17</v>
      </c>
      <c r="V185" t="s">
        <v>177</v>
      </c>
      <c r="AB185">
        <v>-68.2</v>
      </c>
      <c r="AC185">
        <v>95.5</v>
      </c>
      <c r="AD185">
        <v>0.7</v>
      </c>
      <c r="AF185">
        <v>9</v>
      </c>
      <c r="AH185">
        <v>100</v>
      </c>
    </row>
    <row r="186" spans="7:34">
      <c r="G186" t="s">
        <v>780</v>
      </c>
      <c r="L186">
        <v>8.0000000000000002E-3</v>
      </c>
      <c r="M186" s="71">
        <v>0.12</v>
      </c>
      <c r="N186" t="s">
        <v>17</v>
      </c>
      <c r="V186" t="s">
        <v>177</v>
      </c>
      <c r="AB186">
        <v>-71.3</v>
      </c>
      <c r="AC186">
        <v>123</v>
      </c>
      <c r="AD186">
        <v>0.5</v>
      </c>
      <c r="AF186">
        <v>14</v>
      </c>
      <c r="AH186">
        <v>0</v>
      </c>
    </row>
    <row r="187" spans="7:34">
      <c r="G187" t="s">
        <v>780</v>
      </c>
      <c r="L187">
        <v>8.0000000000000002E-3</v>
      </c>
      <c r="M187" s="71">
        <v>0.12</v>
      </c>
      <c r="N187" t="s">
        <v>17</v>
      </c>
      <c r="V187" t="s">
        <v>177</v>
      </c>
      <c r="AB187">
        <v>-66.5</v>
      </c>
      <c r="AC187">
        <v>91</v>
      </c>
      <c r="AD187">
        <v>0.5</v>
      </c>
      <c r="AF187">
        <v>14</v>
      </c>
      <c r="AH187">
        <v>100</v>
      </c>
    </row>
    <row r="188" spans="7:34">
      <c r="G188" t="s">
        <v>781</v>
      </c>
      <c r="L188">
        <v>7.0000000000000007E-2</v>
      </c>
      <c r="M188" s="71">
        <v>0.17</v>
      </c>
      <c r="N188" t="s">
        <v>17</v>
      </c>
      <c r="V188" t="s">
        <v>177</v>
      </c>
      <c r="AB188">
        <v>-69.7</v>
      </c>
      <c r="AC188">
        <v>59.8</v>
      </c>
      <c r="AD188">
        <v>2.9</v>
      </c>
      <c r="AF188">
        <v>7</v>
      </c>
      <c r="AH188">
        <v>0</v>
      </c>
    </row>
    <row r="189" spans="7:34">
      <c r="G189" t="s">
        <v>781</v>
      </c>
      <c r="L189">
        <v>7.0000000000000007E-2</v>
      </c>
      <c r="M189" s="71">
        <v>0.17</v>
      </c>
      <c r="N189" t="s">
        <v>17</v>
      </c>
      <c r="V189" t="s">
        <v>177</v>
      </c>
      <c r="AB189">
        <v>-57.3</v>
      </c>
      <c r="AC189">
        <v>51.9</v>
      </c>
      <c r="AD189">
        <v>2.9</v>
      </c>
      <c r="AF189">
        <v>7</v>
      </c>
      <c r="AH189">
        <v>100</v>
      </c>
    </row>
    <row r="190" spans="7:34">
      <c r="G190" t="s">
        <v>748</v>
      </c>
      <c r="L190">
        <v>0.05</v>
      </c>
      <c r="M190" s="71">
        <v>0.12</v>
      </c>
      <c r="N190" t="s">
        <v>17</v>
      </c>
      <c r="V190" t="s">
        <v>177</v>
      </c>
      <c r="AB190">
        <v>-82.1</v>
      </c>
      <c r="AC190">
        <v>111.3</v>
      </c>
      <c r="AD190">
        <v>0.4</v>
      </c>
      <c r="AF190">
        <v>7</v>
      </c>
      <c r="AH190">
        <v>0</v>
      </c>
    </row>
    <row r="191" spans="7:34">
      <c r="G191" t="s">
        <v>748</v>
      </c>
      <c r="L191">
        <v>0.05</v>
      </c>
      <c r="M191" s="71">
        <v>0.12</v>
      </c>
      <c r="N191" t="s">
        <v>17</v>
      </c>
      <c r="V191" t="s">
        <v>177</v>
      </c>
      <c r="AB191">
        <v>-73.2</v>
      </c>
      <c r="AC191">
        <v>64.5</v>
      </c>
      <c r="AD191">
        <v>0.4</v>
      </c>
      <c r="AF191">
        <v>7</v>
      </c>
      <c r="AH191">
        <v>100</v>
      </c>
    </row>
    <row r="192" spans="7:34">
      <c r="G192" s="125" t="s">
        <v>749</v>
      </c>
      <c r="L192">
        <v>0.03</v>
      </c>
      <c r="M192" s="71">
        <v>0.1</v>
      </c>
      <c r="N192" t="s">
        <v>17</v>
      </c>
      <c r="V192" t="s">
        <v>177</v>
      </c>
      <c r="AB192">
        <v>-79.8</v>
      </c>
      <c r="AC192">
        <v>86.3</v>
      </c>
      <c r="AD192">
        <v>0.4</v>
      </c>
      <c r="AF192">
        <v>8</v>
      </c>
      <c r="AH192">
        <v>0</v>
      </c>
    </row>
    <row r="193" spans="7:34">
      <c r="G193" s="125" t="s">
        <v>749</v>
      </c>
      <c r="L193">
        <v>0.03</v>
      </c>
      <c r="M193" s="71">
        <v>0.1</v>
      </c>
      <c r="N193" t="s">
        <v>17</v>
      </c>
      <c r="V193" t="s">
        <v>177</v>
      </c>
      <c r="AB193">
        <v>-68.900000000000006</v>
      </c>
      <c r="AC193">
        <v>59.5</v>
      </c>
      <c r="AD193">
        <v>0.4</v>
      </c>
      <c r="AF193">
        <v>8</v>
      </c>
      <c r="AH193">
        <v>100</v>
      </c>
    </row>
    <row r="194" spans="7:34">
      <c r="G194" t="s">
        <v>750</v>
      </c>
      <c r="L194">
        <v>0.03</v>
      </c>
      <c r="M194" s="71">
        <v>0.1</v>
      </c>
      <c r="N194" t="s">
        <v>17</v>
      </c>
      <c r="V194" t="s">
        <v>177</v>
      </c>
      <c r="AB194">
        <v>-69.5</v>
      </c>
      <c r="AC194">
        <v>102.3</v>
      </c>
      <c r="AD194">
        <v>0.5</v>
      </c>
      <c r="AF194">
        <v>8</v>
      </c>
      <c r="AH194">
        <v>0</v>
      </c>
    </row>
    <row r="195" spans="7:34">
      <c r="G195" t="s">
        <v>750</v>
      </c>
      <c r="L195">
        <v>0.03</v>
      </c>
      <c r="M195" s="71">
        <v>0.1</v>
      </c>
      <c r="N195" t="s">
        <v>17</v>
      </c>
      <c r="V195" t="s">
        <v>177</v>
      </c>
      <c r="AB195">
        <v>-61.4</v>
      </c>
      <c r="AC195">
        <v>79.5</v>
      </c>
      <c r="AD195">
        <v>0.5</v>
      </c>
      <c r="AF195">
        <v>8</v>
      </c>
      <c r="AH195">
        <v>100</v>
      </c>
    </row>
    <row r="196" spans="7:34">
      <c r="G196" t="s">
        <v>751</v>
      </c>
      <c r="L196">
        <v>0.03</v>
      </c>
      <c r="M196" s="71">
        <v>0.1</v>
      </c>
      <c r="N196" t="s">
        <v>17</v>
      </c>
      <c r="V196" t="s">
        <v>177</v>
      </c>
      <c r="AB196">
        <v>-76.599999999999994</v>
      </c>
      <c r="AC196">
        <v>124.3</v>
      </c>
      <c r="AD196">
        <v>0.4</v>
      </c>
      <c r="AF196">
        <v>8</v>
      </c>
      <c r="AH196">
        <v>0</v>
      </c>
    </row>
    <row r="197" spans="7:34">
      <c r="G197" t="s">
        <v>751</v>
      </c>
      <c r="L197">
        <v>0.03</v>
      </c>
      <c r="M197" s="71">
        <v>0.1</v>
      </c>
      <c r="N197" t="s">
        <v>17</v>
      </c>
      <c r="V197" t="s">
        <v>177</v>
      </c>
      <c r="AB197">
        <v>-70.900000000000006</v>
      </c>
      <c r="AC197">
        <v>82.7</v>
      </c>
      <c r="AD197">
        <v>0.4</v>
      </c>
      <c r="AF197">
        <v>8</v>
      </c>
      <c r="AH197">
        <v>100</v>
      </c>
    </row>
    <row r="198" spans="7:34">
      <c r="G198" t="s">
        <v>752</v>
      </c>
      <c r="L198">
        <v>0.03</v>
      </c>
      <c r="M198" s="71">
        <v>0.1</v>
      </c>
      <c r="N198" t="s">
        <v>17</v>
      </c>
      <c r="V198" t="s">
        <v>177</v>
      </c>
      <c r="AB198">
        <v>-71.7</v>
      </c>
      <c r="AC198">
        <v>122.7</v>
      </c>
      <c r="AD198">
        <v>0.2</v>
      </c>
      <c r="AF198">
        <v>8</v>
      </c>
      <c r="AH198">
        <v>0</v>
      </c>
    </row>
    <row r="199" spans="7:34">
      <c r="G199" t="s">
        <v>752</v>
      </c>
      <c r="L199">
        <v>0.03</v>
      </c>
      <c r="M199" s="71">
        <v>0.1</v>
      </c>
      <c r="N199" t="s">
        <v>17</v>
      </c>
      <c r="V199" t="s">
        <v>177</v>
      </c>
      <c r="AB199">
        <v>-66.8</v>
      </c>
      <c r="AC199">
        <v>90.1</v>
      </c>
      <c r="AD199">
        <v>0.2</v>
      </c>
      <c r="AF199">
        <v>8</v>
      </c>
      <c r="AH199">
        <v>100</v>
      </c>
    </row>
    <row r="200" spans="7:34">
      <c r="G200" t="s">
        <v>753</v>
      </c>
      <c r="L200">
        <v>0.03</v>
      </c>
      <c r="M200" s="71">
        <v>0.1</v>
      </c>
      <c r="N200" t="s">
        <v>17</v>
      </c>
      <c r="V200" t="s">
        <v>177</v>
      </c>
      <c r="AB200">
        <v>-79.2</v>
      </c>
      <c r="AC200">
        <v>116.3</v>
      </c>
      <c r="AD200">
        <v>0.5</v>
      </c>
      <c r="AF200">
        <v>8</v>
      </c>
      <c r="AH200">
        <v>0</v>
      </c>
    </row>
    <row r="201" spans="7:34">
      <c r="G201" t="s">
        <v>753</v>
      </c>
      <c r="L201">
        <v>0.03</v>
      </c>
      <c r="M201" s="71">
        <v>0.1</v>
      </c>
      <c r="N201" t="s">
        <v>17</v>
      </c>
      <c r="V201" t="s">
        <v>177</v>
      </c>
      <c r="AB201">
        <v>-71.599999999999994</v>
      </c>
      <c r="AC201">
        <v>73.2</v>
      </c>
      <c r="AD201">
        <v>0.5</v>
      </c>
      <c r="AF201">
        <v>8</v>
      </c>
      <c r="AH201">
        <v>100</v>
      </c>
    </row>
    <row r="202" spans="7:34">
      <c r="G202" t="s">
        <v>619</v>
      </c>
      <c r="L202">
        <v>0.05</v>
      </c>
      <c r="M202" s="71">
        <v>0.12</v>
      </c>
      <c r="N202" t="s">
        <v>17</v>
      </c>
      <c r="V202" t="s">
        <v>177</v>
      </c>
      <c r="AB202">
        <v>-50.9</v>
      </c>
      <c r="AC202">
        <v>134</v>
      </c>
      <c r="AD202">
        <v>0.8</v>
      </c>
      <c r="AF202">
        <v>7</v>
      </c>
      <c r="AH202">
        <v>0</v>
      </c>
    </row>
    <row r="203" spans="7:34">
      <c r="G203" t="s">
        <v>619</v>
      </c>
      <c r="L203">
        <v>0.05</v>
      </c>
      <c r="M203" s="71">
        <v>0.12</v>
      </c>
      <c r="N203" t="s">
        <v>17</v>
      </c>
      <c r="V203" t="s">
        <v>177</v>
      </c>
      <c r="AB203">
        <v>-54.2</v>
      </c>
      <c r="AC203">
        <v>114.4</v>
      </c>
      <c r="AD203">
        <v>0.8</v>
      </c>
      <c r="AF203">
        <v>7</v>
      </c>
      <c r="AH203">
        <v>100</v>
      </c>
    </row>
    <row r="204" spans="7:34">
      <c r="G204" t="s">
        <v>621</v>
      </c>
      <c r="L204">
        <v>0.05</v>
      </c>
      <c r="M204" s="71">
        <v>0.12</v>
      </c>
      <c r="N204" t="s">
        <v>17</v>
      </c>
      <c r="V204" t="s">
        <v>177</v>
      </c>
      <c r="AB204">
        <v>-55.1</v>
      </c>
      <c r="AC204">
        <v>139.5</v>
      </c>
      <c r="AD204">
        <v>0.9</v>
      </c>
      <c r="AF204">
        <v>7</v>
      </c>
      <c r="AH204">
        <v>0</v>
      </c>
    </row>
    <row r="205" spans="7:34">
      <c r="G205" t="s">
        <v>621</v>
      </c>
      <c r="L205">
        <v>0.05</v>
      </c>
      <c r="M205" s="71">
        <v>0.12</v>
      </c>
      <c r="N205" t="s">
        <v>17</v>
      </c>
      <c r="V205" t="s">
        <v>177</v>
      </c>
      <c r="AB205">
        <v>-59.1</v>
      </c>
      <c r="AC205">
        <v>116.4</v>
      </c>
      <c r="AD205">
        <v>0.9</v>
      </c>
      <c r="AF205">
        <v>7</v>
      </c>
      <c r="AH205">
        <v>100</v>
      </c>
    </row>
    <row r="206" spans="7:34">
      <c r="G206" s="125" t="s">
        <v>620</v>
      </c>
      <c r="L206">
        <v>0.05</v>
      </c>
      <c r="M206" s="71">
        <v>0.12</v>
      </c>
      <c r="N206" t="s">
        <v>17</v>
      </c>
      <c r="V206" t="s">
        <v>177</v>
      </c>
      <c r="AB206">
        <v>-53.3</v>
      </c>
      <c r="AC206">
        <v>135.6</v>
      </c>
      <c r="AD206">
        <v>0.7</v>
      </c>
      <c r="AF206">
        <v>7</v>
      </c>
      <c r="AH206">
        <v>0</v>
      </c>
    </row>
    <row r="207" spans="7:34">
      <c r="G207" s="125" t="s">
        <v>620</v>
      </c>
      <c r="L207">
        <v>0.05</v>
      </c>
      <c r="M207" s="71">
        <v>0.12</v>
      </c>
      <c r="N207" t="s">
        <v>17</v>
      </c>
      <c r="V207" t="s">
        <v>177</v>
      </c>
      <c r="AB207">
        <v>-56.8</v>
      </c>
      <c r="AC207">
        <v>114.2</v>
      </c>
      <c r="AD207">
        <v>0.7</v>
      </c>
      <c r="AF207">
        <v>7</v>
      </c>
      <c r="AH207">
        <v>100</v>
      </c>
    </row>
    <row r="208" spans="7:34">
      <c r="G208" t="s">
        <v>622</v>
      </c>
      <c r="L208">
        <v>0.05</v>
      </c>
      <c r="M208" s="71">
        <v>0.12</v>
      </c>
      <c r="N208" t="s">
        <v>17</v>
      </c>
      <c r="V208" t="s">
        <v>177</v>
      </c>
      <c r="AB208">
        <v>-54.5</v>
      </c>
      <c r="AC208">
        <v>131.4</v>
      </c>
      <c r="AD208">
        <v>1.2</v>
      </c>
      <c r="AF208">
        <v>7</v>
      </c>
      <c r="AH208">
        <v>0</v>
      </c>
    </row>
    <row r="209" spans="7:34">
      <c r="G209" t="s">
        <v>622</v>
      </c>
      <c r="L209">
        <v>0.05</v>
      </c>
      <c r="M209" s="71">
        <v>0.12</v>
      </c>
      <c r="N209" t="s">
        <v>17</v>
      </c>
      <c r="V209" t="s">
        <v>177</v>
      </c>
      <c r="AB209">
        <v>-56.3</v>
      </c>
      <c r="AC209">
        <v>110</v>
      </c>
      <c r="AD209">
        <v>1.2</v>
      </c>
      <c r="AF209">
        <v>7</v>
      </c>
      <c r="AH209">
        <v>100</v>
      </c>
    </row>
    <row r="210" spans="7:34">
      <c r="G210" t="s">
        <v>623</v>
      </c>
      <c r="L210">
        <v>0.05</v>
      </c>
      <c r="M210" s="71">
        <v>0.12</v>
      </c>
      <c r="N210" t="s">
        <v>17</v>
      </c>
      <c r="V210" t="s">
        <v>177</v>
      </c>
      <c r="AB210">
        <v>-51.8</v>
      </c>
      <c r="AC210">
        <v>142.69999999999999</v>
      </c>
      <c r="AD210">
        <v>1.7</v>
      </c>
      <c r="AF210">
        <v>7</v>
      </c>
      <c r="AH210">
        <v>0</v>
      </c>
    </row>
    <row r="211" spans="7:34">
      <c r="G211" t="s">
        <v>623</v>
      </c>
      <c r="L211">
        <v>0.05</v>
      </c>
      <c r="M211" s="71">
        <v>0.12</v>
      </c>
      <c r="N211" t="s">
        <v>17</v>
      </c>
      <c r="V211" t="s">
        <v>177</v>
      </c>
      <c r="AB211">
        <v>-56.4</v>
      </c>
      <c r="AC211">
        <v>122.8</v>
      </c>
      <c r="AD211">
        <v>1.7</v>
      </c>
      <c r="AF211">
        <v>7</v>
      </c>
      <c r="AH211">
        <v>100</v>
      </c>
    </row>
    <row r="212" spans="7:34">
      <c r="G212" t="s">
        <v>624</v>
      </c>
      <c r="L212">
        <v>0.05</v>
      </c>
      <c r="M212" s="71">
        <v>0.12</v>
      </c>
      <c r="N212" t="s">
        <v>17</v>
      </c>
      <c r="V212" t="s">
        <v>177</v>
      </c>
      <c r="AB212">
        <v>-57.8</v>
      </c>
      <c r="AC212">
        <v>152.1</v>
      </c>
      <c r="AD212">
        <v>1.2</v>
      </c>
      <c r="AF212">
        <v>7</v>
      </c>
      <c r="AH212">
        <v>0</v>
      </c>
    </row>
    <row r="213" spans="7:34">
      <c r="G213" t="s">
        <v>624</v>
      </c>
      <c r="L213">
        <v>0.05</v>
      </c>
      <c r="M213" s="71">
        <v>0.12</v>
      </c>
      <c r="N213" t="s">
        <v>17</v>
      </c>
      <c r="V213" t="s">
        <v>177</v>
      </c>
      <c r="AB213">
        <v>-64.900000000000006</v>
      </c>
      <c r="AC213">
        <v>127.4</v>
      </c>
      <c r="AD213">
        <v>1.2</v>
      </c>
      <c r="AF213">
        <v>7</v>
      </c>
      <c r="AH213">
        <v>100</v>
      </c>
    </row>
    <row r="214" spans="7:34">
      <c r="G214" t="s">
        <v>627</v>
      </c>
      <c r="L214">
        <v>0.03</v>
      </c>
      <c r="M214" s="71">
        <v>0.1</v>
      </c>
      <c r="N214" t="s">
        <v>17</v>
      </c>
      <c r="V214" t="s">
        <v>177</v>
      </c>
      <c r="AB214">
        <v>-59.7</v>
      </c>
      <c r="AC214">
        <v>164.3</v>
      </c>
      <c r="AD214">
        <v>0.4</v>
      </c>
      <c r="AF214">
        <v>8</v>
      </c>
      <c r="AH214">
        <v>0</v>
      </c>
    </row>
    <row r="215" spans="7:34">
      <c r="G215" t="s">
        <v>627</v>
      </c>
      <c r="L215">
        <v>0.03</v>
      </c>
      <c r="M215" s="71">
        <v>0.1</v>
      </c>
      <c r="N215" t="s">
        <v>17</v>
      </c>
      <c r="V215" t="s">
        <v>177</v>
      </c>
      <c r="AB215">
        <v>-69.3</v>
      </c>
      <c r="AC215">
        <v>139.5</v>
      </c>
      <c r="AD215">
        <v>0.4</v>
      </c>
      <c r="AF215">
        <v>8</v>
      </c>
      <c r="AH215">
        <v>100</v>
      </c>
    </row>
    <row r="216" spans="7:34">
      <c r="G216" s="125" t="s">
        <v>628</v>
      </c>
      <c r="L216">
        <v>0.03</v>
      </c>
      <c r="M216" s="71">
        <v>0.1</v>
      </c>
      <c r="N216" t="s">
        <v>17</v>
      </c>
      <c r="V216" t="s">
        <v>177</v>
      </c>
      <c r="AB216">
        <v>-62.3</v>
      </c>
      <c r="AC216">
        <v>165.9</v>
      </c>
      <c r="AD216">
        <v>0.7</v>
      </c>
      <c r="AF216">
        <v>8</v>
      </c>
      <c r="AH216">
        <v>0</v>
      </c>
    </row>
    <row r="217" spans="7:34">
      <c r="G217" s="125" t="s">
        <v>628</v>
      </c>
      <c r="L217">
        <v>0.03</v>
      </c>
      <c r="M217" s="71">
        <v>0.1</v>
      </c>
      <c r="N217" t="s">
        <v>17</v>
      </c>
      <c r="V217" t="s">
        <v>177</v>
      </c>
      <c r="AB217">
        <v>-71.900000000000006</v>
      </c>
      <c r="AC217">
        <v>137.80000000000001</v>
      </c>
      <c r="AD217">
        <v>0.7</v>
      </c>
      <c r="AF217">
        <v>8</v>
      </c>
      <c r="AH217">
        <v>100</v>
      </c>
    </row>
    <row r="218" spans="7:34">
      <c r="G218" t="s">
        <v>629</v>
      </c>
      <c r="L218">
        <v>0.03</v>
      </c>
      <c r="M218" s="71">
        <v>0.1</v>
      </c>
      <c r="N218" t="s">
        <v>17</v>
      </c>
      <c r="V218" t="s">
        <v>177</v>
      </c>
      <c r="AB218">
        <v>-57</v>
      </c>
      <c r="AC218">
        <v>168.4</v>
      </c>
      <c r="AD218">
        <v>0.3</v>
      </c>
      <c r="AF218">
        <v>8</v>
      </c>
      <c r="AH218">
        <v>0</v>
      </c>
    </row>
    <row r="219" spans="7:34">
      <c r="G219" t="s">
        <v>629</v>
      </c>
      <c r="L219">
        <v>0.03</v>
      </c>
      <c r="M219" s="71">
        <v>0.1</v>
      </c>
      <c r="N219" t="s">
        <v>17</v>
      </c>
      <c r="V219" t="s">
        <v>177</v>
      </c>
      <c r="AB219">
        <v>-67.599999999999994</v>
      </c>
      <c r="AC219">
        <v>148</v>
      </c>
      <c r="AD219">
        <v>0.3</v>
      </c>
      <c r="AF219">
        <v>8</v>
      </c>
      <c r="AH219">
        <v>100</v>
      </c>
    </row>
    <row r="220" spans="7:34">
      <c r="G220" t="s">
        <v>630</v>
      </c>
      <c r="L220">
        <v>0.03</v>
      </c>
      <c r="M220" s="71">
        <v>0.1</v>
      </c>
      <c r="N220" t="s">
        <v>17</v>
      </c>
      <c r="V220" t="s">
        <v>177</v>
      </c>
      <c r="AB220">
        <v>-58.6</v>
      </c>
      <c r="AC220">
        <v>178.7</v>
      </c>
      <c r="AD220">
        <v>0.2</v>
      </c>
      <c r="AF220">
        <v>8</v>
      </c>
      <c r="AH220">
        <v>0</v>
      </c>
    </row>
    <row r="221" spans="7:34">
      <c r="G221" t="s">
        <v>630</v>
      </c>
      <c r="L221">
        <v>0.03</v>
      </c>
      <c r="M221" s="71">
        <v>0.1</v>
      </c>
      <c r="N221" t="s">
        <v>17</v>
      </c>
      <c r="V221" t="s">
        <v>177</v>
      </c>
      <c r="AB221">
        <v>-71.400000000000006</v>
      </c>
      <c r="AC221">
        <v>161</v>
      </c>
      <c r="AD221">
        <v>0.2</v>
      </c>
      <c r="AF221">
        <v>8</v>
      </c>
      <c r="AH221">
        <v>100</v>
      </c>
    </row>
    <row r="222" spans="7:34">
      <c r="G222" t="s">
        <v>631</v>
      </c>
      <c r="L222">
        <v>0.03</v>
      </c>
      <c r="M222" s="71">
        <v>0.1</v>
      </c>
      <c r="N222" t="s">
        <v>17</v>
      </c>
      <c r="V222" t="s">
        <v>177</v>
      </c>
      <c r="AB222">
        <v>-48.1</v>
      </c>
      <c r="AC222">
        <v>176.5</v>
      </c>
      <c r="AD222">
        <v>0.3</v>
      </c>
      <c r="AF222">
        <v>8</v>
      </c>
      <c r="AH222">
        <v>0</v>
      </c>
    </row>
    <row r="223" spans="7:34">
      <c r="G223" t="s">
        <v>631</v>
      </c>
      <c r="L223">
        <v>0.03</v>
      </c>
      <c r="M223" s="71">
        <v>0.1</v>
      </c>
      <c r="N223" t="s">
        <v>17</v>
      </c>
      <c r="V223" t="s">
        <v>177</v>
      </c>
      <c r="AB223">
        <v>-60.9</v>
      </c>
      <c r="AC223">
        <v>165.2</v>
      </c>
      <c r="AD223">
        <v>0.3</v>
      </c>
      <c r="AF223">
        <v>8</v>
      </c>
      <c r="AH223">
        <v>100</v>
      </c>
    </row>
    <row r="224" spans="7:34">
      <c r="G224" t="s">
        <v>632</v>
      </c>
      <c r="L224">
        <v>0.04</v>
      </c>
      <c r="M224" s="71">
        <v>0.1</v>
      </c>
      <c r="N224" t="s">
        <v>17</v>
      </c>
      <c r="V224" t="s">
        <v>177</v>
      </c>
      <c r="AB224">
        <v>-57.3</v>
      </c>
      <c r="AC224">
        <v>175</v>
      </c>
      <c r="AD224">
        <v>0.4</v>
      </c>
      <c r="AF224">
        <v>7</v>
      </c>
      <c r="AH224">
        <v>0</v>
      </c>
    </row>
    <row r="225" spans="7:34">
      <c r="G225" t="s">
        <v>632</v>
      </c>
      <c r="L225">
        <v>0.04</v>
      </c>
      <c r="M225" s="71">
        <v>0.1</v>
      </c>
      <c r="N225" t="s">
        <v>17</v>
      </c>
      <c r="V225" t="s">
        <v>177</v>
      </c>
      <c r="AB225">
        <v>-69.5</v>
      </c>
      <c r="AC225">
        <v>157</v>
      </c>
      <c r="AD225">
        <v>0.4</v>
      </c>
      <c r="AF225">
        <v>7</v>
      </c>
      <c r="AH225">
        <v>100</v>
      </c>
    </row>
    <row r="226" spans="7:34">
      <c r="G226" t="s">
        <v>635</v>
      </c>
      <c r="L226">
        <v>0.02</v>
      </c>
      <c r="M226" s="71">
        <v>0.08</v>
      </c>
      <c r="N226" t="s">
        <v>17</v>
      </c>
      <c r="V226" t="s">
        <v>177</v>
      </c>
      <c r="AB226">
        <v>-57.2</v>
      </c>
      <c r="AC226">
        <v>160.1</v>
      </c>
      <c r="AD226">
        <v>0.2</v>
      </c>
      <c r="AF226">
        <v>8</v>
      </c>
      <c r="AH226">
        <v>0</v>
      </c>
    </row>
    <row r="227" spans="7:34">
      <c r="G227" t="s">
        <v>635</v>
      </c>
      <c r="L227">
        <v>0.02</v>
      </c>
      <c r="M227" s="71">
        <v>0.08</v>
      </c>
      <c r="N227" t="s">
        <v>17</v>
      </c>
      <c r="V227" t="s">
        <v>177</v>
      </c>
      <c r="AB227">
        <v>-66.099999999999994</v>
      </c>
      <c r="AC227">
        <v>137.19999999999999</v>
      </c>
      <c r="AD227">
        <v>0.2</v>
      </c>
      <c r="AF227">
        <v>8</v>
      </c>
      <c r="AH227">
        <v>100</v>
      </c>
    </row>
    <row r="228" spans="7:34">
      <c r="G228" s="125" t="s">
        <v>636</v>
      </c>
      <c r="L228">
        <v>1.4999999999999999E-2</v>
      </c>
      <c r="M228" s="71">
        <v>0.08</v>
      </c>
      <c r="N228" t="s">
        <v>17</v>
      </c>
      <c r="V228" t="s">
        <v>177</v>
      </c>
      <c r="AB228">
        <v>-63</v>
      </c>
      <c r="AC228">
        <v>146.1</v>
      </c>
      <c r="AD228">
        <v>0.3</v>
      </c>
      <c r="AF228">
        <v>9</v>
      </c>
      <c r="AH228">
        <v>0</v>
      </c>
    </row>
    <row r="229" spans="7:34">
      <c r="G229" s="125" t="s">
        <v>636</v>
      </c>
      <c r="L229">
        <v>1.4999999999999999E-2</v>
      </c>
      <c r="M229" s="71">
        <v>0.08</v>
      </c>
      <c r="N229" t="s">
        <v>17</v>
      </c>
      <c r="V229" t="s">
        <v>177</v>
      </c>
      <c r="AB229">
        <v>-67.599999999999994</v>
      </c>
      <c r="AC229">
        <v>114.4</v>
      </c>
      <c r="AD229">
        <v>0.3</v>
      </c>
      <c r="AF229">
        <v>9</v>
      </c>
      <c r="AH229">
        <v>100</v>
      </c>
    </row>
    <row r="230" spans="7:34">
      <c r="G230" t="s">
        <v>637</v>
      </c>
      <c r="L230">
        <v>0.03</v>
      </c>
      <c r="M230" s="71">
        <v>0.1</v>
      </c>
      <c r="N230" t="s">
        <v>17</v>
      </c>
      <c r="V230" t="s">
        <v>177</v>
      </c>
      <c r="AB230">
        <v>-56.9</v>
      </c>
      <c r="AC230">
        <v>143.69999999999999</v>
      </c>
      <c r="AD230">
        <v>1.6</v>
      </c>
      <c r="AF230">
        <v>8</v>
      </c>
      <c r="AH230">
        <v>0</v>
      </c>
    </row>
    <row r="231" spans="7:34">
      <c r="G231" t="s">
        <v>637</v>
      </c>
      <c r="L231">
        <v>0.03</v>
      </c>
      <c r="M231" s="71">
        <v>0.1</v>
      </c>
      <c r="N231" t="s">
        <v>17</v>
      </c>
      <c r="V231" t="s">
        <v>177</v>
      </c>
      <c r="AB231">
        <v>-61.8</v>
      </c>
      <c r="AC231">
        <v>119.4</v>
      </c>
      <c r="AD231">
        <v>1.6</v>
      </c>
      <c r="AF231">
        <v>8</v>
      </c>
      <c r="AH231">
        <v>100</v>
      </c>
    </row>
    <row r="232" spans="7:34">
      <c r="G232" t="s">
        <v>638</v>
      </c>
      <c r="L232">
        <v>0.02</v>
      </c>
      <c r="M232" s="71">
        <v>0.08</v>
      </c>
      <c r="N232" t="s">
        <v>17</v>
      </c>
      <c r="V232" t="s">
        <v>177</v>
      </c>
      <c r="AB232">
        <v>-58.7</v>
      </c>
      <c r="AC232">
        <v>152.1</v>
      </c>
      <c r="AD232">
        <v>2</v>
      </c>
      <c r="AF232">
        <v>8</v>
      </c>
      <c r="AH232">
        <v>0</v>
      </c>
    </row>
    <row r="233" spans="7:34">
      <c r="G233" t="s">
        <v>638</v>
      </c>
      <c r="L233">
        <v>0.02</v>
      </c>
      <c r="M233" s="71">
        <v>0.08</v>
      </c>
      <c r="N233" t="s">
        <v>17</v>
      </c>
      <c r="V233" t="s">
        <v>177</v>
      </c>
      <c r="AB233">
        <v>-65.5</v>
      </c>
      <c r="AC233">
        <v>126.3</v>
      </c>
      <c r="AD233">
        <v>2</v>
      </c>
      <c r="AF233">
        <v>8</v>
      </c>
      <c r="AH233">
        <v>100</v>
      </c>
    </row>
    <row r="234" spans="7:34">
      <c r="G234" t="s">
        <v>640</v>
      </c>
      <c r="L234">
        <v>0.03</v>
      </c>
      <c r="M234" s="71">
        <v>0.08</v>
      </c>
      <c r="N234" t="s">
        <v>17</v>
      </c>
      <c r="V234" t="s">
        <v>177</v>
      </c>
      <c r="AB234">
        <v>-58.7</v>
      </c>
      <c r="AC234">
        <v>140.19999999999999</v>
      </c>
      <c r="AD234">
        <v>1.7</v>
      </c>
      <c r="AF234">
        <v>6</v>
      </c>
      <c r="AH234">
        <v>0</v>
      </c>
    </row>
    <row r="235" spans="7:34">
      <c r="G235" t="s">
        <v>640</v>
      </c>
      <c r="L235">
        <v>0.03</v>
      </c>
      <c r="M235" s="71">
        <v>0.08</v>
      </c>
      <c r="N235" t="s">
        <v>17</v>
      </c>
      <c r="V235" t="s">
        <v>177</v>
      </c>
      <c r="AB235">
        <v>-62.5</v>
      </c>
      <c r="AC235">
        <v>113.9</v>
      </c>
      <c r="AD235">
        <v>1.7</v>
      </c>
      <c r="AF235">
        <v>6</v>
      </c>
      <c r="AH235">
        <v>100</v>
      </c>
    </row>
    <row r="236" spans="7:34">
      <c r="G236" t="s">
        <v>639</v>
      </c>
      <c r="L236">
        <v>2.5000000000000001E-2</v>
      </c>
      <c r="M236" s="71">
        <v>0.06</v>
      </c>
      <c r="N236" t="s">
        <v>17</v>
      </c>
      <c r="V236" t="s">
        <v>177</v>
      </c>
      <c r="AB236">
        <v>-50.3</v>
      </c>
      <c r="AC236">
        <v>138.1</v>
      </c>
      <c r="AD236">
        <v>1.5</v>
      </c>
      <c r="AF236">
        <v>5</v>
      </c>
      <c r="AH236">
        <v>0</v>
      </c>
    </row>
    <row r="237" spans="7:34">
      <c r="G237" t="s">
        <v>639</v>
      </c>
      <c r="L237">
        <v>2.5000000000000001E-2</v>
      </c>
      <c r="M237" s="71">
        <v>0.06</v>
      </c>
      <c r="N237" t="s">
        <v>17</v>
      </c>
      <c r="V237" t="s">
        <v>177</v>
      </c>
      <c r="AB237">
        <v>-54.4</v>
      </c>
      <c r="AC237">
        <v>119.4</v>
      </c>
      <c r="AD237">
        <v>1.5</v>
      </c>
      <c r="AF237">
        <v>5</v>
      </c>
      <c r="AH237">
        <v>100</v>
      </c>
    </row>
    <row r="238" spans="7:34">
      <c r="G238" t="s">
        <v>642</v>
      </c>
      <c r="L238">
        <v>0.02</v>
      </c>
      <c r="M238" s="71">
        <v>0.1</v>
      </c>
      <c r="N238" t="s">
        <v>17</v>
      </c>
      <c r="V238" t="s">
        <v>177</v>
      </c>
      <c r="AB238">
        <v>-59.8</v>
      </c>
      <c r="AC238">
        <v>145.4</v>
      </c>
      <c r="AD238">
        <v>0.2</v>
      </c>
      <c r="AF238">
        <v>10</v>
      </c>
      <c r="AH238">
        <v>0</v>
      </c>
    </row>
    <row r="239" spans="7:34">
      <c r="G239" t="s">
        <v>642</v>
      </c>
      <c r="L239">
        <v>0.02</v>
      </c>
      <c r="M239" s="71">
        <v>0.1</v>
      </c>
      <c r="N239" t="s">
        <v>17</v>
      </c>
      <c r="V239" t="s">
        <v>177</v>
      </c>
      <c r="AB239">
        <v>-64.8</v>
      </c>
      <c r="AC239">
        <v>117.9</v>
      </c>
      <c r="AD239">
        <v>0.2</v>
      </c>
      <c r="AF239">
        <v>10</v>
      </c>
      <c r="AH239">
        <v>100</v>
      </c>
    </row>
    <row r="240" spans="7:34">
      <c r="G240" t="s">
        <v>641</v>
      </c>
      <c r="L240">
        <v>0.06</v>
      </c>
      <c r="M240" s="71">
        <v>0.17</v>
      </c>
      <c r="N240" t="s">
        <v>17</v>
      </c>
      <c r="V240" t="s">
        <v>177</v>
      </c>
      <c r="AB240">
        <v>-52</v>
      </c>
      <c r="AC240">
        <v>134.69999999999999</v>
      </c>
      <c r="AD240">
        <v>10.199999999999999</v>
      </c>
      <c r="AF240">
        <v>8</v>
      </c>
      <c r="AH240">
        <v>0</v>
      </c>
    </row>
    <row r="241" spans="7:34">
      <c r="G241" t="s">
        <v>641</v>
      </c>
      <c r="L241">
        <v>0.06</v>
      </c>
      <c r="M241" s="71">
        <v>0.17</v>
      </c>
      <c r="N241" t="s">
        <v>17</v>
      </c>
      <c r="V241" t="s">
        <v>177</v>
      </c>
      <c r="AB241">
        <v>-55.2</v>
      </c>
      <c r="AC241">
        <v>114.6</v>
      </c>
      <c r="AD241">
        <v>10.199999999999999</v>
      </c>
      <c r="AF241">
        <v>8</v>
      </c>
      <c r="AH241">
        <v>100</v>
      </c>
    </row>
    <row r="242" spans="7:34">
      <c r="G242" t="s">
        <v>645</v>
      </c>
      <c r="L242">
        <v>0.02</v>
      </c>
      <c r="M242" s="71">
        <v>0.08</v>
      </c>
      <c r="N242" t="s">
        <v>17</v>
      </c>
      <c r="V242" t="s">
        <v>177</v>
      </c>
      <c r="AB242">
        <v>-61</v>
      </c>
      <c r="AC242">
        <v>150.80000000000001</v>
      </c>
      <c r="AD242">
        <v>0.2</v>
      </c>
      <c r="AF242">
        <v>8</v>
      </c>
      <c r="AH242">
        <v>0</v>
      </c>
    </row>
    <row r="243" spans="7:34">
      <c r="G243" t="s">
        <v>645</v>
      </c>
      <c r="L243">
        <v>0.02</v>
      </c>
      <c r="M243" s="71">
        <v>0.08</v>
      </c>
      <c r="N243" t="s">
        <v>17</v>
      </c>
      <c r="V243" t="s">
        <v>177</v>
      </c>
      <c r="AB243">
        <v>-67.099999999999994</v>
      </c>
      <c r="AC243">
        <v>122</v>
      </c>
      <c r="AD243">
        <v>0.2</v>
      </c>
      <c r="AF243">
        <v>8</v>
      </c>
      <c r="AH243">
        <v>100</v>
      </c>
    </row>
    <row r="244" spans="7:34">
      <c r="G244" t="s">
        <v>643</v>
      </c>
      <c r="L244">
        <v>0.02</v>
      </c>
      <c r="M244" s="71">
        <v>0.08</v>
      </c>
      <c r="N244" t="s">
        <v>17</v>
      </c>
      <c r="V244" t="s">
        <v>177</v>
      </c>
      <c r="AB244">
        <v>-68.7</v>
      </c>
      <c r="AC244">
        <v>144</v>
      </c>
      <c r="AD244">
        <v>0.3</v>
      </c>
      <c r="AF244">
        <v>8</v>
      </c>
      <c r="AH244">
        <v>0</v>
      </c>
    </row>
    <row r="245" spans="7:34">
      <c r="G245" t="s">
        <v>643</v>
      </c>
      <c r="L245">
        <v>0.02</v>
      </c>
      <c r="M245" s="71">
        <v>0.08</v>
      </c>
      <c r="N245" t="s">
        <v>17</v>
      </c>
      <c r="V245" t="s">
        <v>177</v>
      </c>
      <c r="AB245">
        <v>-71.5</v>
      </c>
      <c r="AC245">
        <v>102</v>
      </c>
      <c r="AD245">
        <v>0.3</v>
      </c>
      <c r="AF245">
        <v>8</v>
      </c>
      <c r="AH245">
        <v>100</v>
      </c>
    </row>
    <row r="246" spans="7:34">
      <c r="G246" s="125" t="s">
        <v>644</v>
      </c>
      <c r="L246">
        <v>0.02</v>
      </c>
      <c r="M246" s="71">
        <v>0.08</v>
      </c>
      <c r="N246" t="s">
        <v>17</v>
      </c>
      <c r="V246" t="s">
        <v>177</v>
      </c>
      <c r="AB246">
        <v>-66</v>
      </c>
      <c r="AC246">
        <v>140.5</v>
      </c>
      <c r="AD246">
        <v>0.4</v>
      </c>
      <c r="AF246">
        <v>8</v>
      </c>
      <c r="AH246">
        <v>0</v>
      </c>
    </row>
    <row r="247" spans="7:34">
      <c r="G247" s="125" t="s">
        <v>644</v>
      </c>
      <c r="L247">
        <v>0.02</v>
      </c>
      <c r="M247" s="71">
        <v>0.08</v>
      </c>
      <c r="N247" t="s">
        <v>17</v>
      </c>
      <c r="V247" t="s">
        <v>177</v>
      </c>
      <c r="AB247">
        <v>-68.599999999999994</v>
      </c>
      <c r="AC247">
        <v>104.2</v>
      </c>
      <c r="AD247">
        <v>0.4</v>
      </c>
      <c r="AF247">
        <v>8</v>
      </c>
      <c r="AH247">
        <v>100</v>
      </c>
    </row>
    <row r="248" spans="7:34">
      <c r="G248" t="s">
        <v>647</v>
      </c>
      <c r="L248">
        <v>0.02</v>
      </c>
      <c r="M248" s="71">
        <v>0.08</v>
      </c>
      <c r="N248" t="s">
        <v>17</v>
      </c>
      <c r="V248" t="s">
        <v>177</v>
      </c>
      <c r="AB248">
        <v>-62.7</v>
      </c>
      <c r="AC248">
        <v>138.5</v>
      </c>
      <c r="AD248">
        <v>0.4</v>
      </c>
      <c r="AF248">
        <v>8</v>
      </c>
      <c r="AH248">
        <v>0</v>
      </c>
    </row>
    <row r="249" spans="7:34">
      <c r="G249" t="s">
        <v>647</v>
      </c>
      <c r="L249">
        <v>0.02</v>
      </c>
      <c r="M249" s="71">
        <v>0.08</v>
      </c>
      <c r="N249" t="s">
        <v>17</v>
      </c>
      <c r="V249" t="s">
        <v>177</v>
      </c>
      <c r="AB249">
        <v>-65.400000000000006</v>
      </c>
      <c r="AC249">
        <v>107.6</v>
      </c>
      <c r="AD249">
        <v>0.4</v>
      </c>
      <c r="AF249">
        <v>8</v>
      </c>
      <c r="AH249">
        <v>100</v>
      </c>
    </row>
    <row r="250" spans="7:34">
      <c r="G250" t="s">
        <v>646</v>
      </c>
      <c r="L250">
        <v>0.02</v>
      </c>
      <c r="M250" s="71">
        <v>0.08</v>
      </c>
      <c r="N250" t="s">
        <v>17</v>
      </c>
      <c r="V250" t="s">
        <v>177</v>
      </c>
      <c r="AB250">
        <v>-62.1</v>
      </c>
      <c r="AC250">
        <v>130.19999999999999</v>
      </c>
      <c r="AD250">
        <v>0.2</v>
      </c>
      <c r="AF250">
        <v>8</v>
      </c>
      <c r="AH250">
        <v>0</v>
      </c>
    </row>
    <row r="251" spans="7:34">
      <c r="G251" t="s">
        <v>646</v>
      </c>
      <c r="L251">
        <v>0.02</v>
      </c>
      <c r="M251" s="71">
        <v>0.08</v>
      </c>
      <c r="N251" t="s">
        <v>17</v>
      </c>
      <c r="V251" t="s">
        <v>177</v>
      </c>
      <c r="AB251">
        <v>-62.8</v>
      </c>
      <c r="AC251">
        <v>101</v>
      </c>
      <c r="AD251">
        <v>0.2</v>
      </c>
      <c r="AF251">
        <v>8</v>
      </c>
      <c r="AH251">
        <v>100</v>
      </c>
    </row>
    <row r="252" spans="7:34">
      <c r="G252" t="s">
        <v>650</v>
      </c>
      <c r="L252">
        <v>0.02</v>
      </c>
      <c r="M252" s="71">
        <v>0.08</v>
      </c>
      <c r="N252" t="s">
        <v>17</v>
      </c>
      <c r="V252" t="s">
        <v>177</v>
      </c>
      <c r="AB252">
        <v>-36.299999999999997</v>
      </c>
      <c r="AC252">
        <v>124.8</v>
      </c>
      <c r="AD252">
        <v>0.5</v>
      </c>
      <c r="AF252">
        <v>8</v>
      </c>
      <c r="AH252">
        <v>0</v>
      </c>
    </row>
    <row r="253" spans="7:34">
      <c r="G253" t="s">
        <v>650</v>
      </c>
      <c r="L253">
        <v>0.02</v>
      </c>
      <c r="M253" s="71">
        <v>0.08</v>
      </c>
      <c r="N253" t="s">
        <v>17</v>
      </c>
      <c r="V253" t="s">
        <v>177</v>
      </c>
      <c r="AB253">
        <v>-38</v>
      </c>
      <c r="AC253">
        <v>113.4</v>
      </c>
      <c r="AD253">
        <v>0.5</v>
      </c>
      <c r="AF253">
        <v>8</v>
      </c>
      <c r="AH253">
        <v>100</v>
      </c>
    </row>
    <row r="254" spans="7:34">
      <c r="G254" s="125" t="s">
        <v>651</v>
      </c>
      <c r="L254">
        <v>0.02</v>
      </c>
      <c r="M254" s="71">
        <v>0.08</v>
      </c>
      <c r="N254" t="s">
        <v>17</v>
      </c>
      <c r="V254" t="s">
        <v>177</v>
      </c>
      <c r="AB254">
        <v>-39.1</v>
      </c>
      <c r="AC254">
        <v>124.9</v>
      </c>
      <c r="AD254">
        <v>0.3</v>
      </c>
      <c r="AF254">
        <v>8</v>
      </c>
      <c r="AH254">
        <v>0</v>
      </c>
    </row>
    <row r="255" spans="7:34">
      <c r="G255" s="125" t="s">
        <v>651</v>
      </c>
      <c r="L255">
        <v>0.02</v>
      </c>
      <c r="M255" s="71">
        <v>0.08</v>
      </c>
      <c r="N255" t="s">
        <v>17</v>
      </c>
      <c r="V255" t="s">
        <v>177</v>
      </c>
      <c r="AB255">
        <v>-40.6</v>
      </c>
      <c r="AC255">
        <v>112.3</v>
      </c>
      <c r="AD255">
        <v>0.3</v>
      </c>
      <c r="AF255">
        <v>8</v>
      </c>
      <c r="AH255">
        <v>100</v>
      </c>
    </row>
    <row r="256" spans="7:34">
      <c r="G256" t="s">
        <v>652</v>
      </c>
      <c r="L256">
        <v>0.02</v>
      </c>
      <c r="M256" s="71">
        <v>0.08</v>
      </c>
      <c r="N256" t="s">
        <v>17</v>
      </c>
      <c r="V256" t="s">
        <v>177</v>
      </c>
      <c r="AB256">
        <v>-41.9</v>
      </c>
      <c r="AC256">
        <v>123.2</v>
      </c>
      <c r="AD256">
        <v>0.3</v>
      </c>
      <c r="AF256">
        <v>8</v>
      </c>
      <c r="AH256">
        <v>0</v>
      </c>
    </row>
    <row r="257" spans="7:34">
      <c r="G257" t="s">
        <v>652</v>
      </c>
      <c r="L257">
        <v>0.02</v>
      </c>
      <c r="M257" s="71">
        <v>0.08</v>
      </c>
      <c r="N257" t="s">
        <v>17</v>
      </c>
      <c r="V257" t="s">
        <v>177</v>
      </c>
      <c r="AB257">
        <v>-42.8</v>
      </c>
      <c r="AC257">
        <v>109.5</v>
      </c>
      <c r="AD257">
        <v>0.3</v>
      </c>
      <c r="AF257">
        <v>8</v>
      </c>
      <c r="AH257">
        <v>100</v>
      </c>
    </row>
    <row r="258" spans="7:34">
      <c r="G258" t="s">
        <v>654</v>
      </c>
      <c r="L258">
        <v>0.02</v>
      </c>
      <c r="M258" s="71">
        <v>0.08</v>
      </c>
      <c r="N258" t="s">
        <v>17</v>
      </c>
      <c r="V258" t="s">
        <v>177</v>
      </c>
      <c r="AB258">
        <v>-38.299999999999997</v>
      </c>
      <c r="AC258">
        <v>119.3</v>
      </c>
      <c r="AD258">
        <v>0.3</v>
      </c>
      <c r="AF258">
        <v>8</v>
      </c>
      <c r="AH258">
        <v>0</v>
      </c>
    </row>
    <row r="259" spans="7:34">
      <c r="G259" t="s">
        <v>654</v>
      </c>
      <c r="L259">
        <v>0.02</v>
      </c>
      <c r="M259" s="71">
        <v>0.08</v>
      </c>
      <c r="N259" t="s">
        <v>17</v>
      </c>
      <c r="V259" t="s">
        <v>177</v>
      </c>
      <c r="AB259">
        <v>-38.4</v>
      </c>
      <c r="AC259">
        <v>107.4</v>
      </c>
      <c r="AD259">
        <v>0.3</v>
      </c>
      <c r="AF259">
        <v>8</v>
      </c>
      <c r="AH259">
        <v>100</v>
      </c>
    </row>
    <row r="260" spans="7:34">
      <c r="G260" t="s">
        <v>653</v>
      </c>
      <c r="L260">
        <v>0.02</v>
      </c>
      <c r="M260" s="71">
        <v>0.08</v>
      </c>
      <c r="N260" t="s">
        <v>17</v>
      </c>
      <c r="V260" t="s">
        <v>177</v>
      </c>
      <c r="AB260">
        <v>-33.1</v>
      </c>
      <c r="AC260">
        <v>112.2</v>
      </c>
      <c r="AD260">
        <v>0.2</v>
      </c>
      <c r="AF260">
        <v>8</v>
      </c>
      <c r="AH260">
        <v>0</v>
      </c>
    </row>
    <row r="261" spans="7:34">
      <c r="G261" t="s">
        <v>653</v>
      </c>
      <c r="L261">
        <v>0.02</v>
      </c>
      <c r="M261" s="71">
        <v>0.08</v>
      </c>
      <c r="N261" t="s">
        <v>17</v>
      </c>
      <c r="V261" t="s">
        <v>177</v>
      </c>
      <c r="AB261">
        <v>-31.7</v>
      </c>
      <c r="AC261">
        <v>102.6</v>
      </c>
      <c r="AD261">
        <v>0.2</v>
      </c>
      <c r="AF261">
        <v>8</v>
      </c>
      <c r="AH261">
        <v>100</v>
      </c>
    </row>
    <row r="262" spans="7:34">
      <c r="G262" t="s">
        <v>655</v>
      </c>
      <c r="L262">
        <v>0.03</v>
      </c>
      <c r="M262" s="71">
        <v>0.1</v>
      </c>
      <c r="N262" t="s">
        <v>17</v>
      </c>
      <c r="V262" t="s">
        <v>177</v>
      </c>
      <c r="AB262">
        <v>-43.2</v>
      </c>
      <c r="AC262">
        <v>121.7</v>
      </c>
      <c r="AD262">
        <v>0.4</v>
      </c>
      <c r="AF262">
        <v>8</v>
      </c>
      <c r="AH262">
        <v>0</v>
      </c>
    </row>
    <row r="263" spans="7:34">
      <c r="G263" t="s">
        <v>655</v>
      </c>
      <c r="L263">
        <v>0.03</v>
      </c>
      <c r="M263" s="71">
        <v>0.1</v>
      </c>
      <c r="N263" t="s">
        <v>17</v>
      </c>
      <c r="V263" t="s">
        <v>177</v>
      </c>
      <c r="AB263">
        <v>-43.6</v>
      </c>
      <c r="AC263">
        <v>107.5</v>
      </c>
      <c r="AD263">
        <v>0.4</v>
      </c>
      <c r="AF263">
        <v>8</v>
      </c>
      <c r="AH263">
        <v>100</v>
      </c>
    </row>
    <row r="264" spans="7:34">
      <c r="G264" t="s">
        <v>657</v>
      </c>
      <c r="L264">
        <v>1.4999999999999999E-2</v>
      </c>
      <c r="M264" s="71">
        <v>7.0000000000000007E-2</v>
      </c>
      <c r="N264" t="s">
        <v>17</v>
      </c>
      <c r="V264" t="s">
        <v>177</v>
      </c>
      <c r="AB264">
        <v>-45.6</v>
      </c>
      <c r="AC264">
        <v>123.1</v>
      </c>
      <c r="AD264">
        <v>0.5</v>
      </c>
      <c r="AF264">
        <v>8</v>
      </c>
      <c r="AH264">
        <v>0</v>
      </c>
    </row>
    <row r="265" spans="7:34">
      <c r="G265" t="s">
        <v>657</v>
      </c>
      <c r="L265">
        <v>1.4999999999999999E-2</v>
      </c>
      <c r="M265" s="71">
        <v>7.0000000000000007E-2</v>
      </c>
      <c r="N265" t="s">
        <v>17</v>
      </c>
      <c r="V265" t="s">
        <v>177</v>
      </c>
      <c r="AB265">
        <v>-46.2</v>
      </c>
      <c r="AC265">
        <v>107.4</v>
      </c>
      <c r="AD265">
        <v>0.5</v>
      </c>
      <c r="AF265">
        <v>8</v>
      </c>
      <c r="AH265">
        <v>100</v>
      </c>
    </row>
    <row r="266" spans="7:34">
      <c r="G266" t="s">
        <v>656</v>
      </c>
      <c r="L266">
        <v>1.4999999999999999E-2</v>
      </c>
      <c r="M266" s="71">
        <v>0.06</v>
      </c>
      <c r="N266" t="s">
        <v>17</v>
      </c>
      <c r="V266" t="s">
        <v>177</v>
      </c>
      <c r="AB266">
        <v>-45.4</v>
      </c>
      <c r="AC266">
        <v>125.9</v>
      </c>
      <c r="AD266">
        <v>0.7</v>
      </c>
      <c r="AF266">
        <v>7</v>
      </c>
      <c r="AH266">
        <v>0</v>
      </c>
    </row>
    <row r="267" spans="7:34">
      <c r="G267" t="s">
        <v>656</v>
      </c>
      <c r="L267">
        <v>1.4999999999999999E-2</v>
      </c>
      <c r="M267" s="71">
        <v>0.06</v>
      </c>
      <c r="N267" t="s">
        <v>17</v>
      </c>
      <c r="V267" t="s">
        <v>177</v>
      </c>
      <c r="AB267">
        <v>-46.7</v>
      </c>
      <c r="AC267">
        <v>110.2</v>
      </c>
      <c r="AD267">
        <v>0.7</v>
      </c>
      <c r="AF267">
        <v>7</v>
      </c>
      <c r="AH267">
        <v>100</v>
      </c>
    </row>
    <row r="268" spans="7:34">
      <c r="G268" t="s">
        <v>658</v>
      </c>
      <c r="L268">
        <v>1.4999999999999999E-2</v>
      </c>
      <c r="M268" s="71">
        <v>0.06</v>
      </c>
      <c r="N268" t="s">
        <v>17</v>
      </c>
      <c r="V268" t="s">
        <v>177</v>
      </c>
      <c r="AB268">
        <v>-49</v>
      </c>
      <c r="AC268">
        <v>131.5</v>
      </c>
      <c r="AD268">
        <v>0.7</v>
      </c>
      <c r="AF268">
        <v>7</v>
      </c>
      <c r="AH268">
        <v>0</v>
      </c>
    </row>
    <row r="269" spans="7:34">
      <c r="G269" t="s">
        <v>658</v>
      </c>
      <c r="L269">
        <v>1.4999999999999999E-2</v>
      </c>
      <c r="M269" s="71">
        <v>0.06</v>
      </c>
      <c r="N269" t="s">
        <v>17</v>
      </c>
      <c r="V269" t="s">
        <v>177</v>
      </c>
      <c r="AB269">
        <v>-51.6</v>
      </c>
      <c r="AC269">
        <v>113.5</v>
      </c>
      <c r="AD269">
        <v>0.7</v>
      </c>
      <c r="AF269">
        <v>7</v>
      </c>
      <c r="AH269">
        <v>100</v>
      </c>
    </row>
    <row r="270" spans="7:34">
      <c r="G270" s="20" t="s">
        <v>659</v>
      </c>
      <c r="L270">
        <v>1.4999999999999999E-2</v>
      </c>
      <c r="M270" s="71">
        <v>7.0000000000000007E-2</v>
      </c>
      <c r="N270" t="s">
        <v>17</v>
      </c>
      <c r="V270" t="s">
        <v>177</v>
      </c>
      <c r="AB270" s="7">
        <v>-45</v>
      </c>
      <c r="AC270" s="7">
        <v>127.2</v>
      </c>
      <c r="AD270">
        <v>0.2</v>
      </c>
      <c r="AF270">
        <v>8</v>
      </c>
      <c r="AH270">
        <v>0</v>
      </c>
    </row>
    <row r="271" spans="7:34">
      <c r="G271" s="20" t="s">
        <v>659</v>
      </c>
      <c r="L271">
        <v>1.4999999999999999E-2</v>
      </c>
      <c r="M271" s="71">
        <v>7.0000000000000007E-2</v>
      </c>
      <c r="N271" t="s">
        <v>17</v>
      </c>
      <c r="V271" t="s">
        <v>177</v>
      </c>
      <c r="AB271" s="7">
        <v>-46.7</v>
      </c>
      <c r="AC271" s="7">
        <v>111.7</v>
      </c>
      <c r="AD271">
        <v>0.2</v>
      </c>
      <c r="AF271">
        <v>8</v>
      </c>
      <c r="AH271">
        <v>100</v>
      </c>
    </row>
    <row r="272" spans="7:34">
      <c r="G272" s="20" t="s">
        <v>660</v>
      </c>
      <c r="L272">
        <v>1.4999999999999999E-2</v>
      </c>
      <c r="M272" s="71">
        <v>7.0000000000000007E-2</v>
      </c>
      <c r="N272" t="s">
        <v>17</v>
      </c>
      <c r="V272" t="s">
        <v>177</v>
      </c>
      <c r="AB272" s="7">
        <v>-45.6</v>
      </c>
      <c r="AC272" s="7">
        <v>129.19999999999999</v>
      </c>
      <c r="AD272">
        <v>0.6</v>
      </c>
      <c r="AF272">
        <v>8</v>
      </c>
      <c r="AH272">
        <v>0</v>
      </c>
    </row>
    <row r="273" spans="7:34">
      <c r="G273" s="20" t="s">
        <v>660</v>
      </c>
      <c r="L273">
        <v>1.4999999999999999E-2</v>
      </c>
      <c r="M273" s="71">
        <v>7.0000000000000007E-2</v>
      </c>
      <c r="N273" t="s">
        <v>17</v>
      </c>
      <c r="V273" t="s">
        <v>177</v>
      </c>
      <c r="AB273" s="7">
        <v>-47.8</v>
      </c>
      <c r="AC273" s="7">
        <v>113.2</v>
      </c>
      <c r="AD273">
        <v>0.6</v>
      </c>
      <c r="AF273">
        <v>8</v>
      </c>
      <c r="AH273">
        <v>100</v>
      </c>
    </row>
    <row r="274" spans="7:34">
      <c r="G274" s="7" t="s">
        <v>661</v>
      </c>
      <c r="L274">
        <v>1.4999999999999999E-2</v>
      </c>
      <c r="M274" s="71">
        <v>7.0000000000000007E-2</v>
      </c>
      <c r="N274" t="s">
        <v>17</v>
      </c>
      <c r="V274" t="s">
        <v>177</v>
      </c>
      <c r="AB274" s="7">
        <v>-42.7</v>
      </c>
      <c r="AC274" s="7">
        <v>126.5</v>
      </c>
      <c r="AD274">
        <v>0.4</v>
      </c>
      <c r="AF274">
        <v>8</v>
      </c>
      <c r="AH274">
        <v>0</v>
      </c>
    </row>
    <row r="275" spans="7:34">
      <c r="G275" s="7" t="s">
        <v>661</v>
      </c>
      <c r="L275">
        <v>1.4999999999999999E-2</v>
      </c>
      <c r="M275" s="71">
        <v>7.0000000000000007E-2</v>
      </c>
      <c r="N275" t="s">
        <v>17</v>
      </c>
      <c r="V275" t="s">
        <v>177</v>
      </c>
      <c r="AB275" s="7">
        <v>-44.4</v>
      </c>
      <c r="AC275" s="7">
        <v>112.3</v>
      </c>
      <c r="AD275">
        <v>0.4</v>
      </c>
      <c r="AF275">
        <v>8</v>
      </c>
      <c r="AH275">
        <v>100</v>
      </c>
    </row>
    <row r="276" spans="7:34">
      <c r="G276" t="s">
        <v>457</v>
      </c>
      <c r="L276">
        <v>0.03</v>
      </c>
      <c r="M276" s="71">
        <v>0.1</v>
      </c>
      <c r="N276" t="s">
        <v>17</v>
      </c>
      <c r="V276" t="s">
        <v>177</v>
      </c>
      <c r="AB276">
        <v>-58.3</v>
      </c>
      <c r="AC276">
        <v>162</v>
      </c>
      <c r="AD276">
        <v>0.8</v>
      </c>
      <c r="AF276">
        <v>8</v>
      </c>
      <c r="AH276">
        <v>0</v>
      </c>
    </row>
    <row r="277" spans="7:34">
      <c r="G277" t="s">
        <v>457</v>
      </c>
      <c r="L277">
        <v>0.03</v>
      </c>
      <c r="M277" s="71">
        <v>0.1</v>
      </c>
      <c r="N277" t="s">
        <v>17</v>
      </c>
      <c r="V277" t="s">
        <v>177</v>
      </c>
      <c r="AB277">
        <v>-71.8</v>
      </c>
      <c r="AC277">
        <v>142.69999999999999</v>
      </c>
      <c r="AD277">
        <v>0.8</v>
      </c>
      <c r="AF277">
        <v>8</v>
      </c>
      <c r="AH277">
        <v>100</v>
      </c>
    </row>
    <row r="278" spans="7:34">
      <c r="G278" t="s">
        <v>458</v>
      </c>
      <c r="L278">
        <v>0.02</v>
      </c>
      <c r="M278" s="71">
        <v>0.08</v>
      </c>
      <c r="N278" t="s">
        <v>17</v>
      </c>
      <c r="V278" t="s">
        <v>177</v>
      </c>
      <c r="AB278">
        <v>-59.5</v>
      </c>
      <c r="AC278">
        <v>165.9</v>
      </c>
      <c r="AD278">
        <v>1.2</v>
      </c>
      <c r="AF278">
        <v>8</v>
      </c>
      <c r="AH278">
        <v>0</v>
      </c>
    </row>
    <row r="279" spans="7:34">
      <c r="G279" t="s">
        <v>458</v>
      </c>
      <c r="L279">
        <v>0.02</v>
      </c>
      <c r="M279" s="71">
        <v>0.08</v>
      </c>
      <c r="N279" t="s">
        <v>17</v>
      </c>
      <c r="V279" t="s">
        <v>177</v>
      </c>
      <c r="AB279">
        <v>-73.7</v>
      </c>
      <c r="AC279">
        <v>147.5</v>
      </c>
      <c r="AD279">
        <v>1.2</v>
      </c>
      <c r="AF279">
        <v>8</v>
      </c>
      <c r="AH279">
        <v>100</v>
      </c>
    </row>
    <row r="280" spans="7:34">
      <c r="G280" t="s">
        <v>459</v>
      </c>
      <c r="L280">
        <v>0.01</v>
      </c>
      <c r="M280" s="71">
        <v>0.06</v>
      </c>
      <c r="N280" t="s">
        <v>17</v>
      </c>
      <c r="V280" t="s">
        <v>177</v>
      </c>
      <c r="AB280">
        <v>-53.9</v>
      </c>
      <c r="AC280">
        <v>159.1</v>
      </c>
      <c r="AD280">
        <v>1.4</v>
      </c>
      <c r="AF280">
        <v>8</v>
      </c>
      <c r="AH280">
        <v>0</v>
      </c>
    </row>
    <row r="281" spans="7:34">
      <c r="G281" t="s">
        <v>459</v>
      </c>
      <c r="L281">
        <v>0.01</v>
      </c>
      <c r="M281" s="71">
        <v>0.06</v>
      </c>
      <c r="N281" t="s">
        <v>17</v>
      </c>
      <c r="V281" t="s">
        <v>177</v>
      </c>
      <c r="AB281">
        <v>-67.2</v>
      </c>
      <c r="AC281">
        <v>142.6</v>
      </c>
      <c r="AD281">
        <v>1.4</v>
      </c>
      <c r="AF281">
        <v>8</v>
      </c>
      <c r="AH281">
        <v>100</v>
      </c>
    </row>
    <row r="282" spans="7:34">
      <c r="G282" t="s">
        <v>460</v>
      </c>
      <c r="L282">
        <v>0.01</v>
      </c>
      <c r="M282" s="71">
        <v>0.06</v>
      </c>
      <c r="N282" t="s">
        <v>17</v>
      </c>
      <c r="V282" t="s">
        <v>177</v>
      </c>
      <c r="AB282">
        <v>-59</v>
      </c>
      <c r="AC282">
        <v>157.4</v>
      </c>
      <c r="AD282">
        <v>0.2</v>
      </c>
      <c r="AF282">
        <v>9</v>
      </c>
      <c r="AH282">
        <v>0</v>
      </c>
    </row>
    <row r="283" spans="7:34">
      <c r="G283" t="s">
        <v>460</v>
      </c>
      <c r="L283">
        <v>0.01</v>
      </c>
      <c r="M283" s="71">
        <v>0.06</v>
      </c>
      <c r="N283" t="s">
        <v>17</v>
      </c>
      <c r="V283" t="s">
        <v>177</v>
      </c>
      <c r="AB283">
        <v>-71.5</v>
      </c>
      <c r="AC283">
        <v>134.80000000000001</v>
      </c>
      <c r="AD283">
        <v>0.2</v>
      </c>
      <c r="AF283">
        <v>9</v>
      </c>
      <c r="AH283">
        <v>100</v>
      </c>
    </row>
    <row r="284" spans="7:34">
      <c r="G284" t="s">
        <v>461</v>
      </c>
      <c r="L284">
        <v>1.4999999999999999E-2</v>
      </c>
      <c r="M284" s="71">
        <v>0.06</v>
      </c>
      <c r="N284" t="s">
        <v>17</v>
      </c>
      <c r="V284" t="s">
        <v>177</v>
      </c>
      <c r="AB284">
        <v>-55.3</v>
      </c>
      <c r="AC284">
        <v>144.6</v>
      </c>
      <c r="AD284">
        <v>1.1000000000000001</v>
      </c>
      <c r="AF284">
        <v>7</v>
      </c>
      <c r="AH284">
        <v>0</v>
      </c>
    </row>
    <row r="285" spans="7:34">
      <c r="G285" t="s">
        <v>461</v>
      </c>
      <c r="L285">
        <v>1.4999999999999999E-2</v>
      </c>
      <c r="M285" s="71">
        <v>0.06</v>
      </c>
      <c r="N285" t="s">
        <v>17</v>
      </c>
      <c r="V285" t="s">
        <v>177</v>
      </c>
      <c r="AB285">
        <v>-65.2</v>
      </c>
      <c r="AC285">
        <v>122.1</v>
      </c>
      <c r="AD285">
        <v>1.1000000000000001</v>
      </c>
      <c r="AF285">
        <v>7</v>
      </c>
      <c r="AH285">
        <v>100</v>
      </c>
    </row>
    <row r="286" spans="7:34">
      <c r="G286" t="s">
        <v>462</v>
      </c>
      <c r="L286">
        <v>1.4999999999999999E-2</v>
      </c>
      <c r="M286" s="71">
        <v>0.06</v>
      </c>
      <c r="N286" t="s">
        <v>17</v>
      </c>
      <c r="V286" t="s">
        <v>177</v>
      </c>
      <c r="AB286">
        <v>-59.2</v>
      </c>
      <c r="AC286">
        <v>156.1</v>
      </c>
      <c r="AD286">
        <v>0.8</v>
      </c>
      <c r="AF286">
        <v>8</v>
      </c>
      <c r="AH286">
        <v>0</v>
      </c>
    </row>
    <row r="287" spans="7:34">
      <c r="G287" t="s">
        <v>462</v>
      </c>
      <c r="L287">
        <v>1.4999999999999999E-2</v>
      </c>
      <c r="M287" s="71">
        <v>0.06</v>
      </c>
      <c r="N287" t="s">
        <v>17</v>
      </c>
      <c r="V287" t="s">
        <v>177</v>
      </c>
      <c r="AB287">
        <v>-71.5</v>
      </c>
      <c r="AC287">
        <v>132.6</v>
      </c>
      <c r="AD287">
        <v>0.8</v>
      </c>
      <c r="AF287">
        <v>8</v>
      </c>
      <c r="AH287">
        <v>100</v>
      </c>
    </row>
    <row r="288" spans="7:34">
      <c r="G288" t="s">
        <v>463</v>
      </c>
      <c r="L288">
        <v>0.03</v>
      </c>
      <c r="M288" s="71">
        <v>0.08</v>
      </c>
      <c r="N288" t="s">
        <v>17</v>
      </c>
      <c r="V288" t="s">
        <v>177</v>
      </c>
      <c r="AB288">
        <v>-46.8</v>
      </c>
      <c r="AC288">
        <v>139.9</v>
      </c>
      <c r="AD288">
        <v>1.2</v>
      </c>
      <c r="AF288">
        <v>6</v>
      </c>
      <c r="AH288">
        <v>0</v>
      </c>
    </row>
    <row r="289" spans="7:34">
      <c r="G289" t="s">
        <v>463</v>
      </c>
      <c r="L289">
        <v>0.03</v>
      </c>
      <c r="M289" s="71">
        <v>0.08</v>
      </c>
      <c r="N289" t="s">
        <v>17</v>
      </c>
      <c r="V289" t="s">
        <v>177</v>
      </c>
      <c r="AB289">
        <v>-56.3</v>
      </c>
      <c r="AC289">
        <v>123.3</v>
      </c>
      <c r="AD289">
        <v>1.2</v>
      </c>
      <c r="AF289">
        <v>6</v>
      </c>
      <c r="AH289">
        <v>100</v>
      </c>
    </row>
    <row r="290" spans="7:34">
      <c r="G290" t="s">
        <v>464</v>
      </c>
      <c r="L290">
        <v>2.5000000000000001E-2</v>
      </c>
      <c r="M290" s="71">
        <v>0.08</v>
      </c>
      <c r="N290" t="s">
        <v>17</v>
      </c>
      <c r="V290" t="s">
        <v>177</v>
      </c>
      <c r="AB290">
        <v>-52.2</v>
      </c>
      <c r="AC290">
        <v>152</v>
      </c>
      <c r="AD290">
        <v>1</v>
      </c>
      <c r="AF290">
        <v>7</v>
      </c>
      <c r="AH290">
        <v>0</v>
      </c>
    </row>
    <row r="291" spans="7:34">
      <c r="G291" t="s">
        <v>464</v>
      </c>
      <c r="L291">
        <v>2.5000000000000001E-2</v>
      </c>
      <c r="M291" s="71">
        <v>0.08</v>
      </c>
      <c r="N291" t="s">
        <v>17</v>
      </c>
      <c r="V291" t="s">
        <v>177</v>
      </c>
      <c r="AB291">
        <v>-64.099999999999994</v>
      </c>
      <c r="AC291">
        <v>134.30000000000001</v>
      </c>
      <c r="AD291">
        <v>1</v>
      </c>
      <c r="AF291">
        <v>7</v>
      </c>
      <c r="AH291">
        <v>100</v>
      </c>
    </row>
    <row r="292" spans="7:34">
      <c r="G292" t="s">
        <v>465</v>
      </c>
      <c r="L292">
        <v>2.5000000000000001E-2</v>
      </c>
      <c r="M292" s="71">
        <v>0.09</v>
      </c>
      <c r="N292" t="s">
        <v>17</v>
      </c>
      <c r="V292" t="s">
        <v>177</v>
      </c>
      <c r="AB292">
        <v>-61.1</v>
      </c>
      <c r="AC292">
        <v>162.5</v>
      </c>
      <c r="AD292">
        <v>0.8</v>
      </c>
      <c r="AF292">
        <v>8</v>
      </c>
      <c r="AH292">
        <v>0</v>
      </c>
    </row>
    <row r="293" spans="7:34">
      <c r="G293" t="s">
        <v>465</v>
      </c>
      <c r="L293">
        <v>2.5000000000000001E-2</v>
      </c>
      <c r="M293" s="71">
        <v>0.09</v>
      </c>
      <c r="N293" t="s">
        <v>17</v>
      </c>
      <c r="V293" t="s">
        <v>177</v>
      </c>
      <c r="AB293">
        <v>-74.5</v>
      </c>
      <c r="AC293">
        <v>140</v>
      </c>
      <c r="AD293">
        <v>0.8</v>
      </c>
      <c r="AF293">
        <v>8</v>
      </c>
      <c r="AH293">
        <v>100</v>
      </c>
    </row>
    <row r="294" spans="7:34">
      <c r="G294" t="s">
        <v>466</v>
      </c>
      <c r="L294">
        <v>2.5000000000000001E-2</v>
      </c>
      <c r="M294" s="71">
        <v>0.08</v>
      </c>
      <c r="N294" t="s">
        <v>17</v>
      </c>
      <c r="V294" t="s">
        <v>177</v>
      </c>
      <c r="AB294">
        <v>-55.9</v>
      </c>
      <c r="AC294">
        <v>163.80000000000001</v>
      </c>
      <c r="AD294">
        <v>0.5</v>
      </c>
      <c r="AF294">
        <v>7</v>
      </c>
      <c r="AH294">
        <v>0</v>
      </c>
    </row>
    <row r="295" spans="7:34">
      <c r="G295" t="s">
        <v>466</v>
      </c>
      <c r="L295">
        <v>2.5000000000000001E-2</v>
      </c>
      <c r="M295" s="71">
        <v>0.08</v>
      </c>
      <c r="N295" t="s">
        <v>17</v>
      </c>
      <c r="V295" t="s">
        <v>177</v>
      </c>
      <c r="AB295">
        <v>-70</v>
      </c>
      <c r="AC295">
        <v>147.9</v>
      </c>
      <c r="AD295">
        <v>0.5</v>
      </c>
      <c r="AF295">
        <v>7</v>
      </c>
      <c r="AH295">
        <v>100</v>
      </c>
    </row>
    <row r="296" spans="7:34">
      <c r="G296" t="s">
        <v>467</v>
      </c>
      <c r="L296">
        <v>2.5000000000000001E-2</v>
      </c>
      <c r="M296" s="99">
        <v>0.08</v>
      </c>
      <c r="N296" t="s">
        <v>17</v>
      </c>
      <c r="V296" t="s">
        <v>177</v>
      </c>
      <c r="AB296">
        <v>-58.9</v>
      </c>
      <c r="AC296">
        <v>157.6</v>
      </c>
      <c r="AD296">
        <v>0.6</v>
      </c>
      <c r="AF296">
        <v>7</v>
      </c>
      <c r="AH296">
        <v>0</v>
      </c>
    </row>
    <row r="297" spans="7:34">
      <c r="G297" t="s">
        <v>467</v>
      </c>
      <c r="L297">
        <v>2.5000000000000001E-2</v>
      </c>
      <c r="M297" s="99">
        <v>0.08</v>
      </c>
      <c r="N297" t="s">
        <v>17</v>
      </c>
      <c r="V297" t="s">
        <v>177</v>
      </c>
      <c r="AB297">
        <v>-71.5</v>
      </c>
      <c r="AC297">
        <v>135.30000000000001</v>
      </c>
      <c r="AD297">
        <v>0.6</v>
      </c>
      <c r="AF297">
        <v>7</v>
      </c>
      <c r="AH297">
        <v>100</v>
      </c>
    </row>
    <row r="298" spans="7:34">
      <c r="G298" t="s">
        <v>468</v>
      </c>
      <c r="L298">
        <v>0.02</v>
      </c>
      <c r="M298" s="71">
        <v>0.08</v>
      </c>
      <c r="N298" t="s">
        <v>17</v>
      </c>
      <c r="V298" t="s">
        <v>177</v>
      </c>
      <c r="AB298">
        <v>-57.1</v>
      </c>
      <c r="AC298">
        <v>157.1</v>
      </c>
      <c r="AD298">
        <v>0.4</v>
      </c>
      <c r="AF298">
        <v>8</v>
      </c>
      <c r="AH298">
        <v>0</v>
      </c>
    </row>
    <row r="299" spans="7:34">
      <c r="G299" t="s">
        <v>468</v>
      </c>
      <c r="L299">
        <v>0.02</v>
      </c>
      <c r="M299" s="71">
        <v>0.08</v>
      </c>
      <c r="N299" t="s">
        <v>17</v>
      </c>
      <c r="V299" t="s">
        <v>177</v>
      </c>
      <c r="AB299">
        <v>-69.7</v>
      </c>
      <c r="AC299">
        <v>136.69999999999999</v>
      </c>
      <c r="AD299">
        <v>0.4</v>
      </c>
      <c r="AF299">
        <v>8</v>
      </c>
      <c r="AH299">
        <v>100</v>
      </c>
    </row>
    <row r="300" spans="7:34">
      <c r="G300" s="125" t="s">
        <v>469</v>
      </c>
      <c r="L300">
        <v>1.4999999999999999E-2</v>
      </c>
      <c r="M300" s="71">
        <v>0.08</v>
      </c>
      <c r="N300" t="s">
        <v>17</v>
      </c>
      <c r="V300" t="s">
        <v>177</v>
      </c>
      <c r="AB300">
        <v>-58.4</v>
      </c>
      <c r="AC300">
        <v>162.69999999999999</v>
      </c>
      <c r="AD300">
        <v>0.4</v>
      </c>
      <c r="AF300">
        <v>9</v>
      </c>
      <c r="AH300">
        <v>0</v>
      </c>
    </row>
    <row r="301" spans="7:34">
      <c r="G301" s="125" t="s">
        <v>469</v>
      </c>
      <c r="L301">
        <v>1.4999999999999999E-2</v>
      </c>
      <c r="M301" s="71">
        <v>0.08</v>
      </c>
      <c r="N301" t="s">
        <v>17</v>
      </c>
      <c r="V301" t="s">
        <v>177</v>
      </c>
      <c r="AB301">
        <v>-72.099999999999994</v>
      </c>
      <c r="AC301">
        <v>143.80000000000001</v>
      </c>
      <c r="AD301">
        <v>0.4</v>
      </c>
      <c r="AF301">
        <v>9</v>
      </c>
      <c r="AH301">
        <v>100</v>
      </c>
    </row>
    <row r="302" spans="7:34">
      <c r="G302" t="s">
        <v>470</v>
      </c>
      <c r="L302">
        <v>0.05</v>
      </c>
      <c r="M302" s="71">
        <v>0.14000000000000001</v>
      </c>
      <c r="N302" t="s">
        <v>17</v>
      </c>
      <c r="V302" t="s">
        <v>177</v>
      </c>
      <c r="AB302">
        <v>-61.1</v>
      </c>
      <c r="AC302">
        <v>153</v>
      </c>
      <c r="AD302">
        <v>1.1000000000000001</v>
      </c>
      <c r="AF302">
        <v>8</v>
      </c>
      <c r="AH302">
        <v>0</v>
      </c>
    </row>
    <row r="303" spans="7:34">
      <c r="G303" t="s">
        <v>470</v>
      </c>
      <c r="L303">
        <v>0.05</v>
      </c>
      <c r="M303" s="71">
        <v>0.14000000000000001</v>
      </c>
      <c r="N303" t="s">
        <v>17</v>
      </c>
      <c r="V303" t="s">
        <v>177</v>
      </c>
      <c r="AB303">
        <v>-72.3</v>
      </c>
      <c r="AC303">
        <v>125.5</v>
      </c>
      <c r="AD303">
        <v>1.1000000000000001</v>
      </c>
      <c r="AF303">
        <v>8</v>
      </c>
      <c r="AH303">
        <v>100</v>
      </c>
    </row>
    <row r="304" spans="7:34">
      <c r="G304" t="s">
        <v>471</v>
      </c>
      <c r="L304">
        <v>1.4999999999999999E-2</v>
      </c>
      <c r="M304" s="71">
        <v>7.0000000000000007E-2</v>
      </c>
      <c r="N304" t="s">
        <v>17</v>
      </c>
      <c r="V304" t="s">
        <v>177</v>
      </c>
      <c r="AB304">
        <v>-63.3</v>
      </c>
      <c r="AC304">
        <v>153.9</v>
      </c>
      <c r="AD304">
        <v>0.4</v>
      </c>
      <c r="AF304">
        <v>8</v>
      </c>
      <c r="AH304">
        <v>0</v>
      </c>
    </row>
    <row r="305" spans="7:34">
      <c r="G305" t="s">
        <v>471</v>
      </c>
      <c r="L305">
        <v>1.4999999999999999E-2</v>
      </c>
      <c r="M305" s="71">
        <v>7.0000000000000007E-2</v>
      </c>
      <c r="N305" t="s">
        <v>17</v>
      </c>
      <c r="V305" t="s">
        <v>177</v>
      </c>
      <c r="AB305">
        <v>-74.5</v>
      </c>
      <c r="AC305">
        <v>122.6</v>
      </c>
      <c r="AD305">
        <v>0.4</v>
      </c>
      <c r="AF305">
        <v>8</v>
      </c>
      <c r="AH305">
        <v>100</v>
      </c>
    </row>
    <row r="306" spans="7:34">
      <c r="G306" t="s">
        <v>472</v>
      </c>
      <c r="L306">
        <v>1.4999999999999999E-2</v>
      </c>
      <c r="M306" s="71">
        <v>0.06</v>
      </c>
      <c r="N306" t="s">
        <v>17</v>
      </c>
      <c r="V306" t="s">
        <v>177</v>
      </c>
      <c r="AB306">
        <v>-61.9</v>
      </c>
      <c r="AC306">
        <v>161.5</v>
      </c>
      <c r="AD306">
        <v>0.3</v>
      </c>
      <c r="AF306">
        <v>8</v>
      </c>
      <c r="AH306">
        <v>0</v>
      </c>
    </row>
    <row r="307" spans="7:34">
      <c r="G307" t="s">
        <v>472</v>
      </c>
      <c r="L307">
        <v>1.4999999999999999E-2</v>
      </c>
      <c r="M307" s="71">
        <v>0.06</v>
      </c>
      <c r="N307" t="s">
        <v>17</v>
      </c>
      <c r="V307" t="s">
        <v>177</v>
      </c>
      <c r="AB307">
        <v>-75</v>
      </c>
      <c r="AC307">
        <v>136.9</v>
      </c>
      <c r="AD307">
        <v>0.3</v>
      </c>
      <c r="AF307">
        <v>8</v>
      </c>
      <c r="AH307">
        <v>100</v>
      </c>
    </row>
    <row r="308" spans="7:34">
      <c r="G308" t="s">
        <v>473</v>
      </c>
      <c r="L308">
        <v>0.04</v>
      </c>
      <c r="M308" s="71">
        <v>0.14000000000000001</v>
      </c>
      <c r="N308" t="s">
        <v>17</v>
      </c>
      <c r="V308" t="s">
        <v>177</v>
      </c>
      <c r="AB308">
        <v>-64.400000000000006</v>
      </c>
      <c r="AC308">
        <v>145.19999999999999</v>
      </c>
      <c r="AD308">
        <v>1.9</v>
      </c>
      <c r="AF308">
        <v>9</v>
      </c>
      <c r="AH308">
        <v>0</v>
      </c>
    </row>
    <row r="309" spans="7:34">
      <c r="G309" t="s">
        <v>473</v>
      </c>
      <c r="L309">
        <v>0.04</v>
      </c>
      <c r="M309" s="71">
        <v>0.14000000000000001</v>
      </c>
      <c r="N309" t="s">
        <v>17</v>
      </c>
      <c r="V309" t="s">
        <v>177</v>
      </c>
      <c r="AB309">
        <v>-73.2</v>
      </c>
      <c r="AC309">
        <v>109.2</v>
      </c>
      <c r="AD309">
        <v>1.9</v>
      </c>
      <c r="AF309">
        <v>9</v>
      </c>
      <c r="AH309">
        <v>100</v>
      </c>
    </row>
    <row r="310" spans="7:34">
      <c r="G310" t="s">
        <v>474</v>
      </c>
      <c r="L310">
        <v>0.03</v>
      </c>
      <c r="M310" s="71">
        <v>0.1</v>
      </c>
      <c r="N310" t="s">
        <v>17</v>
      </c>
      <c r="V310" t="s">
        <v>177</v>
      </c>
      <c r="AB310">
        <v>-60</v>
      </c>
      <c r="AC310">
        <v>173.7</v>
      </c>
      <c r="AD310">
        <v>0.3</v>
      </c>
      <c r="AF310">
        <v>8</v>
      </c>
      <c r="AH310">
        <v>0</v>
      </c>
    </row>
    <row r="311" spans="7:34">
      <c r="G311" t="s">
        <v>474</v>
      </c>
      <c r="L311">
        <v>0.03</v>
      </c>
      <c r="M311" s="71">
        <v>0.1</v>
      </c>
      <c r="N311" t="s">
        <v>17</v>
      </c>
      <c r="V311" t="s">
        <v>177</v>
      </c>
      <c r="AB311">
        <v>-75.2</v>
      </c>
      <c r="AC311">
        <v>161.19999999999999</v>
      </c>
      <c r="AD311">
        <v>0.3</v>
      </c>
      <c r="AF311">
        <v>8</v>
      </c>
      <c r="AH311">
        <v>100</v>
      </c>
    </row>
    <row r="312" spans="7:34">
      <c r="G312" t="s">
        <v>475</v>
      </c>
      <c r="L312">
        <v>0.02</v>
      </c>
      <c r="M312" s="71">
        <v>7.0000000000000007E-2</v>
      </c>
      <c r="N312" t="s">
        <v>17</v>
      </c>
      <c r="V312" t="s">
        <v>177</v>
      </c>
      <c r="AB312">
        <v>-57.9</v>
      </c>
      <c r="AC312">
        <v>132</v>
      </c>
      <c r="AD312">
        <v>0.4</v>
      </c>
      <c r="AF312">
        <v>7</v>
      </c>
      <c r="AH312">
        <v>0</v>
      </c>
    </row>
    <row r="313" spans="7:34">
      <c r="G313" t="s">
        <v>475</v>
      </c>
      <c r="L313">
        <v>0.02</v>
      </c>
      <c r="M313" s="71">
        <v>7.0000000000000007E-2</v>
      </c>
      <c r="N313" t="s">
        <v>17</v>
      </c>
      <c r="V313" t="s">
        <v>177</v>
      </c>
      <c r="AB313">
        <v>-64.099999999999994</v>
      </c>
      <c r="AC313">
        <v>104.9</v>
      </c>
      <c r="AD313">
        <v>0.4</v>
      </c>
      <c r="AF313">
        <v>7</v>
      </c>
      <c r="AH313">
        <v>100</v>
      </c>
    </row>
    <row r="314" spans="7:34">
      <c r="G314" t="s">
        <v>476</v>
      </c>
      <c r="L314">
        <v>0.02</v>
      </c>
      <c r="M314" s="71">
        <v>0.06</v>
      </c>
      <c r="N314" t="s">
        <v>17</v>
      </c>
      <c r="V314" t="s">
        <v>177</v>
      </c>
      <c r="AB314">
        <v>-54.7</v>
      </c>
      <c r="AC314">
        <v>134</v>
      </c>
      <c r="AD314">
        <v>0.5</v>
      </c>
      <c r="AF314">
        <v>7</v>
      </c>
      <c r="AH314">
        <v>0</v>
      </c>
    </row>
    <row r="315" spans="7:34">
      <c r="G315" t="s">
        <v>476</v>
      </c>
      <c r="L315">
        <v>0.02</v>
      </c>
      <c r="M315" s="71">
        <v>0.06</v>
      </c>
      <c r="N315" t="s">
        <v>17</v>
      </c>
      <c r="V315" t="s">
        <v>177</v>
      </c>
      <c r="AB315">
        <v>-62</v>
      </c>
      <c r="AC315">
        <v>110.4</v>
      </c>
      <c r="AD315">
        <v>0.5</v>
      </c>
      <c r="AF315">
        <v>7</v>
      </c>
      <c r="AH315">
        <v>100</v>
      </c>
    </row>
    <row r="316" spans="7:34">
      <c r="G316" t="s">
        <v>477</v>
      </c>
      <c r="L316">
        <v>0.02</v>
      </c>
      <c r="M316" s="71">
        <v>0.1</v>
      </c>
      <c r="N316" t="s">
        <v>17</v>
      </c>
      <c r="V316" t="s">
        <v>177</v>
      </c>
      <c r="AB316">
        <v>-59.5</v>
      </c>
      <c r="AC316">
        <v>149</v>
      </c>
      <c r="AD316">
        <v>0.5</v>
      </c>
      <c r="AF316">
        <v>10</v>
      </c>
      <c r="AH316">
        <v>0</v>
      </c>
    </row>
    <row r="317" spans="7:34">
      <c r="G317" t="s">
        <v>477</v>
      </c>
      <c r="L317">
        <v>0.02</v>
      </c>
      <c r="M317" s="71">
        <v>0.1</v>
      </c>
      <c r="N317" t="s">
        <v>17</v>
      </c>
      <c r="V317" t="s">
        <v>177</v>
      </c>
      <c r="AB317">
        <v>-70</v>
      </c>
      <c r="AC317">
        <v>122.4</v>
      </c>
      <c r="AD317">
        <v>0.5</v>
      </c>
      <c r="AF317">
        <v>10</v>
      </c>
      <c r="AH317">
        <v>100</v>
      </c>
    </row>
    <row r="318" spans="7:34">
      <c r="G318" t="s">
        <v>479</v>
      </c>
      <c r="L318">
        <v>0.02</v>
      </c>
      <c r="M318" s="99">
        <v>0.08</v>
      </c>
      <c r="N318" t="s">
        <v>17</v>
      </c>
      <c r="V318" t="s">
        <v>177</v>
      </c>
      <c r="AB318">
        <v>-60.7</v>
      </c>
      <c r="AC318">
        <v>149.80000000000001</v>
      </c>
      <c r="AD318">
        <v>0.4</v>
      </c>
      <c r="AF318">
        <v>8</v>
      </c>
      <c r="AH318">
        <v>0</v>
      </c>
    </row>
    <row r="319" spans="7:34">
      <c r="G319" t="s">
        <v>479</v>
      </c>
      <c r="L319">
        <v>0.02</v>
      </c>
      <c r="M319" s="99">
        <v>0.08</v>
      </c>
      <c r="N319" t="s">
        <v>17</v>
      </c>
      <c r="V319" t="s">
        <v>177</v>
      </c>
      <c r="AB319">
        <v>-71.3</v>
      </c>
      <c r="AC319">
        <v>121.7</v>
      </c>
      <c r="AD319">
        <v>0.4</v>
      </c>
      <c r="AF319">
        <v>8</v>
      </c>
      <c r="AH319">
        <v>100</v>
      </c>
    </row>
    <row r="320" spans="7:34">
      <c r="G320" t="s">
        <v>478</v>
      </c>
      <c r="L320">
        <v>0.02</v>
      </c>
      <c r="M320" s="71">
        <v>0.1</v>
      </c>
      <c r="N320" t="s">
        <v>17</v>
      </c>
      <c r="V320" t="s">
        <v>177</v>
      </c>
      <c r="AB320">
        <v>-62.2</v>
      </c>
      <c r="AC320">
        <v>153.69999999999999</v>
      </c>
      <c r="AD320">
        <v>0.5</v>
      </c>
      <c r="AF320">
        <v>9</v>
      </c>
      <c r="AH320">
        <v>0</v>
      </c>
    </row>
    <row r="321" spans="7:34">
      <c r="G321" t="s">
        <v>478</v>
      </c>
      <c r="L321">
        <v>0.02</v>
      </c>
      <c r="M321" s="71">
        <v>0.1</v>
      </c>
      <c r="N321" t="s">
        <v>17</v>
      </c>
      <c r="V321" t="s">
        <v>177</v>
      </c>
      <c r="AB321">
        <v>-73.599999999999994</v>
      </c>
      <c r="AC321">
        <v>124.5</v>
      </c>
      <c r="AD321">
        <v>0.5</v>
      </c>
      <c r="AF321">
        <v>9</v>
      </c>
      <c r="AH321">
        <v>100</v>
      </c>
    </row>
    <row r="322" spans="7:34">
      <c r="G322" t="s">
        <v>480</v>
      </c>
      <c r="L322">
        <v>0.02</v>
      </c>
      <c r="M322" s="71">
        <v>0.08</v>
      </c>
      <c r="N322" t="s">
        <v>17</v>
      </c>
      <c r="V322" t="s">
        <v>177</v>
      </c>
      <c r="AB322">
        <v>-62.2</v>
      </c>
      <c r="AC322">
        <v>156.5</v>
      </c>
      <c r="AD322">
        <v>1.5</v>
      </c>
      <c r="AF322">
        <v>8</v>
      </c>
      <c r="AH322">
        <v>0</v>
      </c>
    </row>
    <row r="323" spans="7:34">
      <c r="G323" t="s">
        <v>480</v>
      </c>
      <c r="L323">
        <v>0.02</v>
      </c>
      <c r="M323" s="71">
        <v>0.08</v>
      </c>
      <c r="N323" t="s">
        <v>17</v>
      </c>
      <c r="V323" t="s">
        <v>177</v>
      </c>
      <c r="AB323">
        <v>-74.2</v>
      </c>
      <c r="AC323">
        <v>128.69999999999999</v>
      </c>
      <c r="AD323">
        <v>1.5</v>
      </c>
      <c r="AF323">
        <v>8</v>
      </c>
      <c r="AH323">
        <v>100</v>
      </c>
    </row>
    <row r="324" spans="7:34">
      <c r="G324" s="125" t="s">
        <v>481</v>
      </c>
      <c r="L324">
        <v>1.4999999999999999E-2</v>
      </c>
      <c r="M324" s="71">
        <v>0.06</v>
      </c>
      <c r="N324" t="s">
        <v>17</v>
      </c>
      <c r="V324" t="s">
        <v>177</v>
      </c>
      <c r="AB324">
        <v>-62.1</v>
      </c>
      <c r="AC324">
        <v>154.6</v>
      </c>
      <c r="AD324">
        <v>0.2</v>
      </c>
      <c r="AF324">
        <v>8</v>
      </c>
      <c r="AH324">
        <v>0</v>
      </c>
    </row>
    <row r="325" spans="7:34">
      <c r="G325" s="125" t="s">
        <v>481</v>
      </c>
      <c r="L325">
        <v>1.4999999999999999E-2</v>
      </c>
      <c r="M325" s="71">
        <v>0.06</v>
      </c>
      <c r="N325" t="s">
        <v>17</v>
      </c>
      <c r="V325" t="s">
        <v>177</v>
      </c>
      <c r="AB325">
        <v>-73.7</v>
      </c>
      <c r="AC325">
        <v>125.8</v>
      </c>
      <c r="AD325">
        <v>0.2</v>
      </c>
      <c r="AF325">
        <v>8</v>
      </c>
      <c r="AH325">
        <v>100</v>
      </c>
    </row>
    <row r="326" spans="7:34">
      <c r="G326" t="s">
        <v>482</v>
      </c>
      <c r="L326">
        <v>1.4999999999999999E-2</v>
      </c>
      <c r="M326" s="71">
        <v>0.06</v>
      </c>
      <c r="N326" t="s">
        <v>17</v>
      </c>
      <c r="V326" t="s">
        <v>177</v>
      </c>
      <c r="AB326">
        <v>-63.3</v>
      </c>
      <c r="AC326">
        <v>141.19999999999999</v>
      </c>
      <c r="AD326">
        <v>0.4</v>
      </c>
      <c r="AF326">
        <v>8</v>
      </c>
      <c r="AH326">
        <v>0</v>
      </c>
    </row>
    <row r="327" spans="7:34">
      <c r="G327" t="s">
        <v>482</v>
      </c>
      <c r="L327">
        <v>1.4999999999999999E-2</v>
      </c>
      <c r="M327" s="71">
        <v>0.06</v>
      </c>
      <c r="N327" t="s">
        <v>17</v>
      </c>
      <c r="V327" t="s">
        <v>177</v>
      </c>
      <c r="AB327">
        <v>-71.2</v>
      </c>
      <c r="AC327">
        <v>106.8</v>
      </c>
      <c r="AD327">
        <v>0.4</v>
      </c>
      <c r="AF327">
        <v>8</v>
      </c>
      <c r="AH327">
        <v>100</v>
      </c>
    </row>
    <row r="328" spans="7:34">
      <c r="G328" t="s">
        <v>483</v>
      </c>
      <c r="L328">
        <v>1.4999999999999999E-2</v>
      </c>
      <c r="M328" s="71">
        <v>0.06</v>
      </c>
      <c r="N328" t="s">
        <v>17</v>
      </c>
      <c r="V328" t="s">
        <v>177</v>
      </c>
      <c r="AB328">
        <v>-58.7</v>
      </c>
      <c r="AC328">
        <v>150.30000000000001</v>
      </c>
      <c r="AD328">
        <v>0.7</v>
      </c>
      <c r="AF328">
        <v>8</v>
      </c>
      <c r="AH328">
        <v>0</v>
      </c>
    </row>
    <row r="329" spans="7:34">
      <c r="G329" t="s">
        <v>483</v>
      </c>
      <c r="L329">
        <v>1.4999999999999999E-2</v>
      </c>
      <c r="M329" s="71">
        <v>0.06</v>
      </c>
      <c r="N329" t="s">
        <v>17</v>
      </c>
      <c r="V329" t="s">
        <v>177</v>
      </c>
      <c r="AB329">
        <v>-69.7</v>
      </c>
      <c r="AC329">
        <v>125.3</v>
      </c>
      <c r="AD329">
        <v>0.7</v>
      </c>
      <c r="AF329">
        <v>8</v>
      </c>
      <c r="AH329">
        <v>100</v>
      </c>
    </row>
    <row r="330" spans="7:34">
      <c r="G330" t="s">
        <v>484</v>
      </c>
      <c r="L330">
        <v>0.04</v>
      </c>
      <c r="M330" s="71">
        <v>0.14499999999999999</v>
      </c>
      <c r="N330" t="s">
        <v>17</v>
      </c>
      <c r="V330" t="s">
        <v>177</v>
      </c>
      <c r="AB330">
        <v>-65.5</v>
      </c>
      <c r="AC330">
        <v>125.2</v>
      </c>
      <c r="AD330">
        <v>0.7</v>
      </c>
      <c r="AF330">
        <v>7</v>
      </c>
      <c r="AH330">
        <v>0</v>
      </c>
    </row>
    <row r="331" spans="7:34">
      <c r="G331" t="s">
        <v>484</v>
      </c>
      <c r="L331">
        <v>0.04</v>
      </c>
      <c r="M331" s="71">
        <v>0.14499999999999999</v>
      </c>
      <c r="N331" t="s">
        <v>17</v>
      </c>
      <c r="V331" t="s">
        <v>177</v>
      </c>
      <c r="AB331">
        <v>-68.5</v>
      </c>
      <c r="AC331">
        <v>87.2</v>
      </c>
      <c r="AD331">
        <v>0.7</v>
      </c>
      <c r="AF331">
        <v>7</v>
      </c>
      <c r="AH331">
        <v>100</v>
      </c>
    </row>
    <row r="332" spans="7:34">
      <c r="G332" t="s">
        <v>485</v>
      </c>
      <c r="L332">
        <v>0.04</v>
      </c>
      <c r="M332" s="71">
        <v>0.14499999999999999</v>
      </c>
      <c r="N332" t="s">
        <v>17</v>
      </c>
      <c r="V332" t="s">
        <v>177</v>
      </c>
      <c r="AB332">
        <v>-74.900000000000006</v>
      </c>
      <c r="AC332">
        <v>143.30000000000001</v>
      </c>
      <c r="AD332">
        <v>2.9</v>
      </c>
      <c r="AF332">
        <v>7</v>
      </c>
      <c r="AH332">
        <v>0</v>
      </c>
    </row>
    <row r="333" spans="7:34">
      <c r="G333" t="s">
        <v>485</v>
      </c>
      <c r="L333">
        <v>0.04</v>
      </c>
      <c r="M333" s="71">
        <v>0.14499999999999999</v>
      </c>
      <c r="N333" t="s">
        <v>17</v>
      </c>
      <c r="V333" t="s">
        <v>177</v>
      </c>
      <c r="AB333">
        <v>-78.8</v>
      </c>
      <c r="AC333">
        <v>71.3</v>
      </c>
      <c r="AD333">
        <v>2.9</v>
      </c>
      <c r="AF333">
        <v>7</v>
      </c>
      <c r="AH333">
        <v>100</v>
      </c>
    </row>
    <row r="334" spans="7:34">
      <c r="G334" t="s">
        <v>486</v>
      </c>
      <c r="L334">
        <v>1.4999999999999999E-2</v>
      </c>
      <c r="M334" s="71">
        <v>0.08</v>
      </c>
      <c r="N334" t="s">
        <v>17</v>
      </c>
      <c r="V334" t="s">
        <v>177</v>
      </c>
      <c r="AB334">
        <v>-57.8</v>
      </c>
      <c r="AC334">
        <v>134</v>
      </c>
      <c r="AD334">
        <v>0.2</v>
      </c>
      <c r="AF334">
        <v>9</v>
      </c>
      <c r="AH334">
        <v>0</v>
      </c>
    </row>
    <row r="335" spans="7:34">
      <c r="G335" t="s">
        <v>486</v>
      </c>
      <c r="L335">
        <v>1.4999999999999999E-2</v>
      </c>
      <c r="M335" s="71">
        <v>0.08</v>
      </c>
      <c r="N335" t="s">
        <v>17</v>
      </c>
      <c r="V335" t="s">
        <v>177</v>
      </c>
      <c r="AB335">
        <v>-64.7</v>
      </c>
      <c r="AC335">
        <v>107.1</v>
      </c>
      <c r="AD335">
        <v>0.2</v>
      </c>
      <c r="AF335">
        <v>9</v>
      </c>
      <c r="AH335">
        <v>100</v>
      </c>
    </row>
    <row r="336" spans="7:34">
      <c r="G336" t="s">
        <v>489</v>
      </c>
      <c r="L336">
        <v>1.4999999999999999E-2</v>
      </c>
      <c r="M336" s="71">
        <v>0.08</v>
      </c>
      <c r="N336" t="s">
        <v>17</v>
      </c>
      <c r="V336" t="s">
        <v>177</v>
      </c>
      <c r="AB336">
        <v>-63.3</v>
      </c>
      <c r="AC336">
        <v>144</v>
      </c>
      <c r="AD336">
        <v>0.1</v>
      </c>
      <c r="AF336">
        <v>9</v>
      </c>
      <c r="AH336">
        <v>0</v>
      </c>
    </row>
    <row r="337" spans="7:34">
      <c r="G337" t="s">
        <v>489</v>
      </c>
      <c r="L337">
        <v>1.4999999999999999E-2</v>
      </c>
      <c r="M337" s="71">
        <v>0.08</v>
      </c>
      <c r="N337" t="s">
        <v>17</v>
      </c>
      <c r="V337" t="s">
        <v>177</v>
      </c>
      <c r="AB337">
        <v>-71.900000000000006</v>
      </c>
      <c r="AC337">
        <v>110.1</v>
      </c>
      <c r="AD337">
        <v>0.1</v>
      </c>
      <c r="AF337">
        <v>9</v>
      </c>
      <c r="AH337">
        <v>100</v>
      </c>
    </row>
    <row r="338" spans="7:34">
      <c r="G338" s="125" t="s">
        <v>487</v>
      </c>
      <c r="L338">
        <v>1.4999999999999999E-2</v>
      </c>
      <c r="M338" s="71">
        <v>0.08</v>
      </c>
      <c r="N338" t="s">
        <v>17</v>
      </c>
      <c r="V338" t="s">
        <v>177</v>
      </c>
      <c r="AB338">
        <v>-57.7</v>
      </c>
      <c r="AC338">
        <v>139.80000000000001</v>
      </c>
      <c r="AD338">
        <v>0.3</v>
      </c>
      <c r="AF338">
        <v>9</v>
      </c>
      <c r="AH338">
        <v>0</v>
      </c>
    </row>
    <row r="339" spans="7:34">
      <c r="G339" s="125" t="s">
        <v>487</v>
      </c>
      <c r="L339">
        <v>1.4999999999999999E-2</v>
      </c>
      <c r="M339" s="71">
        <v>0.08</v>
      </c>
      <c r="N339" t="s">
        <v>17</v>
      </c>
      <c r="V339" t="s">
        <v>177</v>
      </c>
      <c r="AB339">
        <v>-66.2</v>
      </c>
      <c r="AC339">
        <v>113.6</v>
      </c>
      <c r="AD339">
        <v>0.3</v>
      </c>
      <c r="AF339">
        <v>9</v>
      </c>
      <c r="AH339">
        <v>100</v>
      </c>
    </row>
    <row r="340" spans="7:34">
      <c r="G340" t="s">
        <v>488</v>
      </c>
      <c r="L340">
        <v>1.4999999999999999E-2</v>
      </c>
      <c r="M340" s="71">
        <v>0.08</v>
      </c>
      <c r="N340" t="s">
        <v>17</v>
      </c>
      <c r="V340" t="s">
        <v>177</v>
      </c>
      <c r="AB340">
        <v>-58.5</v>
      </c>
      <c r="AC340">
        <v>143.30000000000001</v>
      </c>
      <c r="AD340">
        <v>0.4</v>
      </c>
      <c r="AF340">
        <v>9</v>
      </c>
      <c r="AH340">
        <v>0</v>
      </c>
    </row>
    <row r="341" spans="7:34">
      <c r="G341" t="s">
        <v>488</v>
      </c>
      <c r="L341">
        <v>1.4999999999999999E-2</v>
      </c>
      <c r="M341" s="71">
        <v>0.08</v>
      </c>
      <c r="N341" t="s">
        <v>17</v>
      </c>
      <c r="V341" t="s">
        <v>177</v>
      </c>
      <c r="AB341">
        <v>-67.8</v>
      </c>
      <c r="AC341">
        <v>116.7</v>
      </c>
      <c r="AD341">
        <v>0.4</v>
      </c>
      <c r="AF341">
        <v>9</v>
      </c>
      <c r="AH341">
        <v>100</v>
      </c>
    </row>
    <row r="342" spans="7:34">
      <c r="G342" t="s">
        <v>490</v>
      </c>
      <c r="L342">
        <v>1.4999999999999999E-2</v>
      </c>
      <c r="M342" s="71">
        <v>0.08</v>
      </c>
      <c r="N342" t="s">
        <v>17</v>
      </c>
      <c r="V342" t="s">
        <v>177</v>
      </c>
      <c r="AB342">
        <v>-61.7</v>
      </c>
      <c r="AC342">
        <v>135.1</v>
      </c>
      <c r="AD342">
        <v>0.5</v>
      </c>
      <c r="AF342">
        <v>9</v>
      </c>
      <c r="AH342">
        <v>0</v>
      </c>
    </row>
    <row r="343" spans="7:34">
      <c r="G343" t="s">
        <v>490</v>
      </c>
      <c r="L343">
        <v>1.4999999999999999E-2</v>
      </c>
      <c r="M343" s="71">
        <v>0.08</v>
      </c>
      <c r="N343" t="s">
        <v>17</v>
      </c>
      <c r="V343" t="s">
        <v>177</v>
      </c>
      <c r="AB343">
        <v>-68.3</v>
      </c>
      <c r="AC343">
        <v>102.8</v>
      </c>
      <c r="AD343">
        <v>0.5</v>
      </c>
      <c r="AF343">
        <v>9</v>
      </c>
      <c r="AH343">
        <v>100</v>
      </c>
    </row>
    <row r="344" spans="7:34">
      <c r="G344" t="s">
        <v>491</v>
      </c>
      <c r="L344">
        <v>1.4999999999999999E-2</v>
      </c>
      <c r="M344" s="71">
        <v>0.06</v>
      </c>
      <c r="N344" t="s">
        <v>17</v>
      </c>
      <c r="V344" t="s">
        <v>177</v>
      </c>
      <c r="AB344">
        <v>-63.3</v>
      </c>
      <c r="AC344">
        <v>143.5</v>
      </c>
      <c r="AD344">
        <v>0.5</v>
      </c>
      <c r="AF344">
        <v>8</v>
      </c>
      <c r="AH344">
        <v>0</v>
      </c>
    </row>
    <row r="345" spans="7:34">
      <c r="G345" t="s">
        <v>491</v>
      </c>
      <c r="L345">
        <v>1.4999999999999999E-2</v>
      </c>
      <c r="M345" s="71">
        <v>0.06</v>
      </c>
      <c r="N345" t="s">
        <v>17</v>
      </c>
      <c r="V345" t="s">
        <v>177</v>
      </c>
      <c r="AB345">
        <v>-71.8</v>
      </c>
      <c r="AC345">
        <v>109.3</v>
      </c>
      <c r="AD345">
        <v>0.5</v>
      </c>
      <c r="AF345">
        <v>8</v>
      </c>
      <c r="AH345">
        <v>100</v>
      </c>
    </row>
    <row r="346" spans="7:34">
      <c r="G346" t="s">
        <v>492</v>
      </c>
      <c r="L346">
        <v>0.01</v>
      </c>
      <c r="M346" s="71">
        <v>0.06</v>
      </c>
      <c r="N346" t="s">
        <v>17</v>
      </c>
      <c r="V346" t="s">
        <v>177</v>
      </c>
      <c r="AB346">
        <v>-59</v>
      </c>
      <c r="AC346">
        <v>134.69999999999999</v>
      </c>
      <c r="AD346">
        <v>0.4</v>
      </c>
      <c r="AF346">
        <v>8</v>
      </c>
      <c r="AH346">
        <v>0</v>
      </c>
    </row>
    <row r="347" spans="7:34">
      <c r="G347" t="s">
        <v>492</v>
      </c>
      <c r="L347">
        <v>0.01</v>
      </c>
      <c r="M347" s="71">
        <v>0.06</v>
      </c>
      <c r="N347" t="s">
        <v>17</v>
      </c>
      <c r="V347" t="s">
        <v>177</v>
      </c>
      <c r="AB347">
        <v>-65.8</v>
      </c>
      <c r="AC347">
        <v>106.4</v>
      </c>
      <c r="AD347">
        <v>0.4</v>
      </c>
      <c r="AF347">
        <v>8</v>
      </c>
      <c r="AH347">
        <v>100</v>
      </c>
    </row>
    <row r="348" spans="7:34">
      <c r="G348" t="s">
        <v>493</v>
      </c>
      <c r="L348">
        <v>1.4999999999999999E-2</v>
      </c>
      <c r="M348" s="71">
        <v>7.0000000000000007E-2</v>
      </c>
      <c r="N348" t="s">
        <v>17</v>
      </c>
      <c r="V348" t="s">
        <v>177</v>
      </c>
      <c r="AB348">
        <v>-58</v>
      </c>
      <c r="AC348">
        <v>139.9</v>
      </c>
      <c r="AD348">
        <v>0.5</v>
      </c>
      <c r="AF348">
        <v>8</v>
      </c>
      <c r="AH348">
        <v>0</v>
      </c>
    </row>
    <row r="349" spans="7:34">
      <c r="G349" t="s">
        <v>493</v>
      </c>
      <c r="L349">
        <v>1.4999999999999999E-2</v>
      </c>
      <c r="M349" s="71">
        <v>7.0000000000000007E-2</v>
      </c>
      <c r="N349" t="s">
        <v>17</v>
      </c>
      <c r="V349" t="s">
        <v>177</v>
      </c>
      <c r="AB349">
        <v>-66.400000000000006</v>
      </c>
      <c r="AC349">
        <v>113.4</v>
      </c>
      <c r="AD349">
        <v>0.5</v>
      </c>
      <c r="AF349">
        <v>8</v>
      </c>
      <c r="AH349">
        <v>100</v>
      </c>
    </row>
    <row r="350" spans="7:34">
      <c r="G350" t="s">
        <v>494</v>
      </c>
      <c r="L350">
        <v>1.4999999999999999E-2</v>
      </c>
      <c r="M350" s="71">
        <v>0.06</v>
      </c>
      <c r="N350" t="s">
        <v>17</v>
      </c>
      <c r="V350" t="s">
        <v>177</v>
      </c>
      <c r="AB350">
        <v>-61.1</v>
      </c>
      <c r="AC350">
        <v>142.1</v>
      </c>
      <c r="AD350">
        <v>0.6</v>
      </c>
      <c r="AF350">
        <v>8</v>
      </c>
      <c r="AH350">
        <v>0</v>
      </c>
    </row>
    <row r="351" spans="7:34">
      <c r="G351" t="s">
        <v>494</v>
      </c>
      <c r="L351">
        <v>1.4999999999999999E-2</v>
      </c>
      <c r="M351" s="71">
        <v>0.06</v>
      </c>
      <c r="N351" t="s">
        <v>17</v>
      </c>
      <c r="V351" t="s">
        <v>177</v>
      </c>
      <c r="AB351">
        <v>-69.599999999999994</v>
      </c>
      <c r="AC351">
        <v>111.5</v>
      </c>
      <c r="AD351">
        <v>0.6</v>
      </c>
      <c r="AF351">
        <v>8</v>
      </c>
      <c r="AH351">
        <v>100</v>
      </c>
    </row>
    <row r="352" spans="7:34">
      <c r="G352" t="s">
        <v>495</v>
      </c>
      <c r="L352">
        <v>0.01</v>
      </c>
      <c r="M352" s="71">
        <v>7.0000000000000007E-2</v>
      </c>
      <c r="N352" t="s">
        <v>17</v>
      </c>
      <c r="V352" t="s">
        <v>177</v>
      </c>
      <c r="AB352">
        <v>-63</v>
      </c>
      <c r="AC352">
        <v>149.6</v>
      </c>
      <c r="AD352">
        <v>0.5</v>
      </c>
      <c r="AF352">
        <v>9</v>
      </c>
      <c r="AH352">
        <v>0</v>
      </c>
    </row>
    <row r="353" spans="7:34">
      <c r="G353" t="s">
        <v>495</v>
      </c>
      <c r="L353">
        <v>0.01</v>
      </c>
      <c r="M353" s="71">
        <v>7.0000000000000007E-2</v>
      </c>
      <c r="N353" t="s">
        <v>17</v>
      </c>
      <c r="V353" t="s">
        <v>177</v>
      </c>
      <c r="AB353">
        <v>-73.099999999999994</v>
      </c>
      <c r="AC353">
        <v>117.5</v>
      </c>
      <c r="AD353">
        <v>0.5</v>
      </c>
      <c r="AF353">
        <v>9</v>
      </c>
      <c r="AH353">
        <v>100</v>
      </c>
    </row>
    <row r="354" spans="7:34">
      <c r="G354" t="s">
        <v>497</v>
      </c>
      <c r="L354">
        <v>0.01</v>
      </c>
      <c r="M354" s="71">
        <v>0.06</v>
      </c>
      <c r="N354" t="s">
        <v>17</v>
      </c>
      <c r="V354" t="s">
        <v>177</v>
      </c>
      <c r="AB354">
        <v>-63.4</v>
      </c>
      <c r="AC354">
        <v>142.4</v>
      </c>
      <c r="AD354">
        <v>0.7</v>
      </c>
      <c r="AF354">
        <v>9</v>
      </c>
      <c r="AH354">
        <v>0</v>
      </c>
    </row>
    <row r="355" spans="7:34">
      <c r="G355" t="s">
        <v>497</v>
      </c>
      <c r="L355">
        <v>0.01</v>
      </c>
      <c r="M355" s="71">
        <v>0.06</v>
      </c>
      <c r="N355" t="s">
        <v>17</v>
      </c>
      <c r="V355" t="s">
        <v>177</v>
      </c>
      <c r="AB355">
        <v>-71.599999999999994</v>
      </c>
      <c r="AC355">
        <v>107.9</v>
      </c>
      <c r="AD355">
        <v>0.7</v>
      </c>
      <c r="AF355">
        <v>9</v>
      </c>
      <c r="AH355">
        <v>100</v>
      </c>
    </row>
    <row r="356" spans="7:34">
      <c r="G356" t="s">
        <v>496</v>
      </c>
      <c r="L356">
        <v>0.01</v>
      </c>
      <c r="M356" s="71">
        <v>7.0000000000000007E-2</v>
      </c>
      <c r="N356" t="s">
        <v>17</v>
      </c>
      <c r="V356" t="s">
        <v>177</v>
      </c>
      <c r="AB356">
        <v>-61.1</v>
      </c>
      <c r="AC356">
        <v>140.30000000000001</v>
      </c>
      <c r="AD356">
        <v>0.7</v>
      </c>
      <c r="AF356">
        <v>9</v>
      </c>
      <c r="AH356">
        <v>0</v>
      </c>
    </row>
    <row r="357" spans="7:34">
      <c r="G357" t="s">
        <v>496</v>
      </c>
      <c r="L357">
        <v>0.01</v>
      </c>
      <c r="M357" s="71">
        <v>7.0000000000000007E-2</v>
      </c>
      <c r="N357" t="s">
        <v>17</v>
      </c>
      <c r="V357" t="s">
        <v>177</v>
      </c>
      <c r="AB357">
        <v>-69.099999999999994</v>
      </c>
      <c r="AC357">
        <v>109.5</v>
      </c>
      <c r="AD357">
        <v>0.7</v>
      </c>
      <c r="AF357">
        <v>9</v>
      </c>
      <c r="AH357">
        <v>100</v>
      </c>
    </row>
    <row r="358" spans="7:34">
      <c r="G358" t="s">
        <v>498</v>
      </c>
      <c r="L358">
        <v>0.02</v>
      </c>
      <c r="M358" s="99">
        <v>0.08</v>
      </c>
      <c r="N358" t="s">
        <v>17</v>
      </c>
      <c r="V358" t="s">
        <v>177</v>
      </c>
      <c r="AB358">
        <v>-65.8</v>
      </c>
      <c r="AC358">
        <v>139.69999999999999</v>
      </c>
      <c r="AD358">
        <v>0.6</v>
      </c>
      <c r="AF358">
        <v>8</v>
      </c>
      <c r="AH358">
        <v>0</v>
      </c>
    </row>
    <row r="359" spans="7:34">
      <c r="G359" t="s">
        <v>498</v>
      </c>
      <c r="L359">
        <v>0.02</v>
      </c>
      <c r="M359" s="99">
        <v>0.08</v>
      </c>
      <c r="N359" t="s">
        <v>17</v>
      </c>
      <c r="V359" t="s">
        <v>177</v>
      </c>
      <c r="AB359">
        <v>-72.599999999999994</v>
      </c>
      <c r="AC359">
        <v>100.2</v>
      </c>
      <c r="AD359">
        <v>0.6</v>
      </c>
      <c r="AF359">
        <v>8</v>
      </c>
      <c r="AH359">
        <v>100</v>
      </c>
    </row>
    <row r="360" spans="7:34">
      <c r="G360" t="s">
        <v>499</v>
      </c>
      <c r="L360">
        <v>1.4999999999999999E-2</v>
      </c>
      <c r="M360" s="71">
        <v>0.08</v>
      </c>
      <c r="N360" t="s">
        <v>17</v>
      </c>
      <c r="V360" t="s">
        <v>177</v>
      </c>
      <c r="AB360">
        <v>-65.400000000000006</v>
      </c>
      <c r="AC360">
        <v>142.69999999999999</v>
      </c>
      <c r="AD360">
        <v>0.6</v>
      </c>
      <c r="AF360">
        <v>9</v>
      </c>
      <c r="AH360">
        <v>0</v>
      </c>
    </row>
    <row r="361" spans="7:34">
      <c r="G361" t="s">
        <v>499</v>
      </c>
      <c r="L361">
        <v>1.4999999999999999E-2</v>
      </c>
      <c r="M361" s="71">
        <v>0.08</v>
      </c>
      <c r="N361" t="s">
        <v>17</v>
      </c>
      <c r="V361" t="s">
        <v>177</v>
      </c>
      <c r="AB361">
        <v>-73.2</v>
      </c>
      <c r="AC361">
        <v>104</v>
      </c>
      <c r="AD361">
        <v>0.6</v>
      </c>
      <c r="AF361">
        <v>9</v>
      </c>
      <c r="AH361">
        <v>100</v>
      </c>
    </row>
    <row r="362" spans="7:34">
      <c r="G362" t="s">
        <v>500</v>
      </c>
      <c r="L362">
        <v>1.4999999999999999E-2</v>
      </c>
      <c r="M362" s="71">
        <v>0.06</v>
      </c>
      <c r="N362" t="s">
        <v>17</v>
      </c>
      <c r="V362" t="s">
        <v>177</v>
      </c>
      <c r="AB362">
        <v>-61.4</v>
      </c>
      <c r="AC362">
        <v>126</v>
      </c>
      <c r="AD362">
        <v>0.6</v>
      </c>
      <c r="AF362">
        <v>7</v>
      </c>
      <c r="AH362">
        <v>0</v>
      </c>
    </row>
    <row r="363" spans="7:34">
      <c r="G363" t="s">
        <v>500</v>
      </c>
      <c r="L363">
        <v>1.4999999999999999E-2</v>
      </c>
      <c r="M363" s="71">
        <v>0.06</v>
      </c>
      <c r="N363" t="s">
        <v>17</v>
      </c>
      <c r="V363" t="s">
        <v>177</v>
      </c>
      <c r="AB363">
        <v>-65.5</v>
      </c>
      <c r="AC363">
        <v>94.3</v>
      </c>
      <c r="AD363">
        <v>0.6</v>
      </c>
      <c r="AF363">
        <v>7</v>
      </c>
      <c r="AH363">
        <v>100</v>
      </c>
    </row>
    <row r="364" spans="7:34">
      <c r="G364" t="s">
        <v>503</v>
      </c>
      <c r="L364">
        <v>1.4999999999999999E-2</v>
      </c>
      <c r="M364" s="71">
        <v>0.06</v>
      </c>
      <c r="N364" t="s">
        <v>17</v>
      </c>
      <c r="V364" t="s">
        <v>177</v>
      </c>
      <c r="AB364">
        <v>-57.9</v>
      </c>
      <c r="AC364">
        <v>123.8</v>
      </c>
      <c r="AD364">
        <v>0.4</v>
      </c>
      <c r="AF364">
        <v>8</v>
      </c>
      <c r="AH364">
        <v>0</v>
      </c>
    </row>
    <row r="365" spans="7:34">
      <c r="G365" t="s">
        <v>503</v>
      </c>
      <c r="L365">
        <v>1.4999999999999999E-2</v>
      </c>
      <c r="M365" s="71">
        <v>0.06</v>
      </c>
      <c r="N365" t="s">
        <v>17</v>
      </c>
      <c r="V365" t="s">
        <v>177</v>
      </c>
      <c r="AB365">
        <v>-61.9</v>
      </c>
      <c r="AC365">
        <v>96.6</v>
      </c>
      <c r="AD365">
        <v>0.4</v>
      </c>
      <c r="AF365">
        <v>8</v>
      </c>
      <c r="AH365">
        <v>100</v>
      </c>
    </row>
    <row r="366" spans="7:34">
      <c r="G366" s="125" t="s">
        <v>501</v>
      </c>
      <c r="L366">
        <v>1.4999999999999999E-2</v>
      </c>
      <c r="M366" s="71">
        <v>0.06</v>
      </c>
      <c r="N366" t="s">
        <v>17</v>
      </c>
      <c r="V366" t="s">
        <v>177</v>
      </c>
      <c r="AB366">
        <v>-59.5</v>
      </c>
      <c r="AC366">
        <v>142.9</v>
      </c>
      <c r="AD366">
        <v>0.7</v>
      </c>
      <c r="AF366">
        <v>7</v>
      </c>
      <c r="AH366">
        <v>0</v>
      </c>
    </row>
    <row r="367" spans="7:34">
      <c r="G367" s="125" t="s">
        <v>501</v>
      </c>
      <c r="L367">
        <v>1.4999999999999999E-2</v>
      </c>
      <c r="M367" s="71">
        <v>0.06</v>
      </c>
      <c r="N367" t="s">
        <v>17</v>
      </c>
      <c r="V367" t="s">
        <v>177</v>
      </c>
      <c r="AB367">
        <v>-68.5</v>
      </c>
      <c r="AC367">
        <v>114.8</v>
      </c>
      <c r="AD367">
        <v>0.7</v>
      </c>
      <c r="AF367">
        <v>7</v>
      </c>
      <c r="AH367">
        <v>100</v>
      </c>
    </row>
    <row r="368" spans="7:34">
      <c r="G368" t="s">
        <v>502</v>
      </c>
      <c r="L368">
        <v>1.4999999999999999E-2</v>
      </c>
      <c r="M368" s="71">
        <v>0.06</v>
      </c>
      <c r="N368" t="s">
        <v>17</v>
      </c>
      <c r="V368" t="s">
        <v>177</v>
      </c>
      <c r="AB368">
        <v>-61.4</v>
      </c>
      <c r="AC368">
        <v>150.5</v>
      </c>
      <c r="AD368">
        <v>0.6</v>
      </c>
      <c r="AF368">
        <v>8</v>
      </c>
      <c r="AH368">
        <v>0</v>
      </c>
    </row>
    <row r="369" spans="7:34">
      <c r="G369" t="s">
        <v>502</v>
      </c>
      <c r="L369">
        <v>1.4999999999999999E-2</v>
      </c>
      <c r="M369" s="71">
        <v>0.06</v>
      </c>
      <c r="N369" t="s">
        <v>17</v>
      </c>
      <c r="V369" t="s">
        <v>177</v>
      </c>
      <c r="AB369">
        <v>-72.099999999999994</v>
      </c>
      <c r="AC369">
        <v>121.4</v>
      </c>
      <c r="AD369">
        <v>0.6</v>
      </c>
      <c r="AF369">
        <v>8</v>
      </c>
      <c r="AH369">
        <v>100</v>
      </c>
    </row>
    <row r="370" spans="7:34">
      <c r="G370" t="s">
        <v>504</v>
      </c>
      <c r="L370">
        <v>0.02</v>
      </c>
      <c r="M370" s="71">
        <v>0.1</v>
      </c>
      <c r="N370" t="s">
        <v>17</v>
      </c>
      <c r="V370" t="s">
        <v>177</v>
      </c>
      <c r="AB370">
        <v>-66.900000000000006</v>
      </c>
      <c r="AC370">
        <v>129.80000000000001</v>
      </c>
      <c r="AD370">
        <v>0.3</v>
      </c>
      <c r="AF370">
        <v>10</v>
      </c>
      <c r="AH370">
        <v>0</v>
      </c>
    </row>
    <row r="371" spans="7:34">
      <c r="G371" t="s">
        <v>504</v>
      </c>
      <c r="L371">
        <v>0.02</v>
      </c>
      <c r="M371" s="71">
        <v>0.1</v>
      </c>
      <c r="N371" t="s">
        <v>17</v>
      </c>
      <c r="V371" t="s">
        <v>177</v>
      </c>
      <c r="AB371">
        <v>-70.8</v>
      </c>
      <c r="AC371">
        <v>88.3</v>
      </c>
      <c r="AD371">
        <v>0.3</v>
      </c>
      <c r="AF371">
        <v>10</v>
      </c>
      <c r="AH371">
        <v>100</v>
      </c>
    </row>
    <row r="372" spans="7:34">
      <c r="G372" t="s">
        <v>505</v>
      </c>
      <c r="L372">
        <v>0.02</v>
      </c>
      <c r="M372" s="71">
        <v>0.08</v>
      </c>
      <c r="N372" t="s">
        <v>17</v>
      </c>
      <c r="V372" t="s">
        <v>177</v>
      </c>
      <c r="AB372">
        <v>-69.8</v>
      </c>
      <c r="AC372">
        <v>137.1</v>
      </c>
      <c r="AD372">
        <v>0.2</v>
      </c>
      <c r="AF372">
        <v>8</v>
      </c>
      <c r="AH372">
        <v>0</v>
      </c>
    </row>
    <row r="373" spans="7:34">
      <c r="G373" t="s">
        <v>505</v>
      </c>
      <c r="L373">
        <v>0.02</v>
      </c>
      <c r="M373" s="71">
        <v>0.08</v>
      </c>
      <c r="N373" t="s">
        <v>17</v>
      </c>
      <c r="V373" t="s">
        <v>177</v>
      </c>
      <c r="AB373">
        <v>-74.7</v>
      </c>
      <c r="AC373">
        <v>87.3</v>
      </c>
      <c r="AD373">
        <v>0.2</v>
      </c>
      <c r="AF373">
        <v>8</v>
      </c>
      <c r="AH373">
        <v>100</v>
      </c>
    </row>
    <row r="374" spans="7:34">
      <c r="G374" t="s">
        <v>506</v>
      </c>
      <c r="L374">
        <v>0.02</v>
      </c>
      <c r="M374" s="71">
        <v>0.08</v>
      </c>
      <c r="N374" t="s">
        <v>17</v>
      </c>
      <c r="V374" t="s">
        <v>177</v>
      </c>
      <c r="AB374">
        <v>-63.5</v>
      </c>
      <c r="AC374">
        <v>123.1</v>
      </c>
      <c r="AD374">
        <v>0.3</v>
      </c>
      <c r="AF374">
        <v>8</v>
      </c>
      <c r="AH374">
        <v>0</v>
      </c>
    </row>
    <row r="375" spans="7:34">
      <c r="G375" t="s">
        <v>506</v>
      </c>
      <c r="L375">
        <v>0.02</v>
      </c>
      <c r="M375" s="71">
        <v>0.08</v>
      </c>
      <c r="N375" t="s">
        <v>17</v>
      </c>
      <c r="V375" t="s">
        <v>177</v>
      </c>
      <c r="AB375">
        <v>-66.400000000000006</v>
      </c>
      <c r="AC375">
        <v>88.6</v>
      </c>
      <c r="AD375">
        <v>0.3</v>
      </c>
      <c r="AF375">
        <v>8</v>
      </c>
      <c r="AH375">
        <v>100</v>
      </c>
    </row>
    <row r="376" spans="7:34">
      <c r="G376" t="s">
        <v>507</v>
      </c>
      <c r="L376">
        <v>0.02</v>
      </c>
      <c r="M376" s="71">
        <v>0.08</v>
      </c>
      <c r="N376" t="s">
        <v>17</v>
      </c>
      <c r="V376" t="s">
        <v>177</v>
      </c>
      <c r="AB376">
        <v>-66.099999999999994</v>
      </c>
      <c r="AC376">
        <v>137.19999999999999</v>
      </c>
      <c r="AD376">
        <v>0.4</v>
      </c>
      <c r="AF376">
        <v>8</v>
      </c>
      <c r="AH376">
        <v>0</v>
      </c>
    </row>
    <row r="377" spans="7:34">
      <c r="G377" t="s">
        <v>507</v>
      </c>
      <c r="L377">
        <v>0.02</v>
      </c>
      <c r="M377" s="71">
        <v>0.08</v>
      </c>
      <c r="N377" t="s">
        <v>17</v>
      </c>
      <c r="V377" t="s">
        <v>177</v>
      </c>
      <c r="AB377">
        <v>-72.2</v>
      </c>
      <c r="AC377">
        <v>96.7</v>
      </c>
      <c r="AD377">
        <v>0.4</v>
      </c>
      <c r="AF377">
        <v>8</v>
      </c>
      <c r="AH377">
        <v>100</v>
      </c>
    </row>
    <row r="378" spans="7:34">
      <c r="G378" t="s">
        <v>508</v>
      </c>
      <c r="L378">
        <v>0.02</v>
      </c>
      <c r="M378" s="71">
        <v>0.08</v>
      </c>
      <c r="N378" t="s">
        <v>17</v>
      </c>
      <c r="V378" t="s">
        <v>177</v>
      </c>
      <c r="AB378">
        <v>-64.7</v>
      </c>
      <c r="AC378">
        <v>153.6</v>
      </c>
      <c r="AD378">
        <v>0.2</v>
      </c>
      <c r="AF378">
        <v>8</v>
      </c>
      <c r="AH378">
        <v>0</v>
      </c>
    </row>
    <row r="379" spans="7:34">
      <c r="G379" t="s">
        <v>508</v>
      </c>
      <c r="L379">
        <v>0.02</v>
      </c>
      <c r="M379" s="71">
        <v>0.08</v>
      </c>
      <c r="N379" t="s">
        <v>17</v>
      </c>
      <c r="V379" t="s">
        <v>177</v>
      </c>
      <c r="AB379">
        <v>-75.599999999999994</v>
      </c>
      <c r="AC379">
        <v>118.9</v>
      </c>
      <c r="AD379">
        <v>0.2</v>
      </c>
      <c r="AF379">
        <v>8</v>
      </c>
      <c r="AH379">
        <v>100</v>
      </c>
    </row>
    <row r="380" spans="7:34">
      <c r="G380" t="s">
        <v>511</v>
      </c>
      <c r="L380">
        <v>0.02</v>
      </c>
      <c r="M380" s="71">
        <v>0.08</v>
      </c>
      <c r="N380" t="s">
        <v>17</v>
      </c>
      <c r="V380" t="s">
        <v>177</v>
      </c>
      <c r="AB380">
        <v>-65.8</v>
      </c>
      <c r="AC380">
        <v>138.9</v>
      </c>
      <c r="AD380">
        <v>0.3</v>
      </c>
      <c r="AF380">
        <v>8</v>
      </c>
      <c r="AH380">
        <v>0</v>
      </c>
    </row>
    <row r="381" spans="7:34">
      <c r="G381" t="s">
        <v>511</v>
      </c>
      <c r="L381">
        <v>0.02</v>
      </c>
      <c r="M381" s="71">
        <v>0.08</v>
      </c>
      <c r="N381" t="s">
        <v>17</v>
      </c>
      <c r="V381" t="s">
        <v>177</v>
      </c>
      <c r="AB381">
        <v>-72.5</v>
      </c>
      <c r="AC381">
        <v>99.3</v>
      </c>
      <c r="AD381">
        <v>0.3</v>
      </c>
      <c r="AF381">
        <v>8</v>
      </c>
      <c r="AH381">
        <v>100</v>
      </c>
    </row>
    <row r="382" spans="7:34">
      <c r="G382" t="s">
        <v>509</v>
      </c>
      <c r="L382">
        <v>0.02</v>
      </c>
      <c r="M382" s="71">
        <v>0.08</v>
      </c>
      <c r="N382" t="s">
        <v>17</v>
      </c>
      <c r="V382" t="s">
        <v>177</v>
      </c>
      <c r="AB382">
        <v>-63.5</v>
      </c>
      <c r="AC382">
        <v>138.19999999999999</v>
      </c>
      <c r="AD382">
        <v>0.3</v>
      </c>
      <c r="AF382">
        <v>8</v>
      </c>
      <c r="AH382">
        <v>0</v>
      </c>
    </row>
    <row r="383" spans="7:34">
      <c r="G383" t="s">
        <v>509</v>
      </c>
      <c r="L383">
        <v>0.02</v>
      </c>
      <c r="M383" s="71">
        <v>0.08</v>
      </c>
      <c r="N383" t="s">
        <v>17</v>
      </c>
      <c r="V383" t="s">
        <v>177</v>
      </c>
      <c r="AB383">
        <v>-70.5</v>
      </c>
      <c r="AC383">
        <v>103.1</v>
      </c>
      <c r="AD383">
        <v>0.3</v>
      </c>
      <c r="AF383">
        <v>8</v>
      </c>
      <c r="AH383">
        <v>100</v>
      </c>
    </row>
    <row r="384" spans="7:34">
      <c r="G384" t="s">
        <v>510</v>
      </c>
      <c r="L384">
        <v>0.02</v>
      </c>
      <c r="M384" s="71">
        <v>0.08</v>
      </c>
      <c r="N384" t="s">
        <v>17</v>
      </c>
      <c r="V384" t="s">
        <v>177</v>
      </c>
      <c r="AB384">
        <v>-65.7</v>
      </c>
      <c r="AC384">
        <v>133</v>
      </c>
      <c r="AD384">
        <v>0.3</v>
      </c>
      <c r="AF384">
        <v>8</v>
      </c>
      <c r="AH384">
        <v>0</v>
      </c>
    </row>
    <row r="385" spans="7:34">
      <c r="G385" t="s">
        <v>510</v>
      </c>
      <c r="L385">
        <v>0.02</v>
      </c>
      <c r="M385" s="71">
        <v>0.08</v>
      </c>
      <c r="N385" t="s">
        <v>17</v>
      </c>
      <c r="V385" t="s">
        <v>177</v>
      </c>
      <c r="AB385">
        <v>-70.8</v>
      </c>
      <c r="AC385">
        <v>93.7</v>
      </c>
      <c r="AD385">
        <v>0.3</v>
      </c>
      <c r="AF385">
        <v>8</v>
      </c>
      <c r="AH385">
        <v>100</v>
      </c>
    </row>
    <row r="386" spans="7:34">
      <c r="G386" t="s">
        <v>512</v>
      </c>
      <c r="L386">
        <v>1.4999999999999999E-2</v>
      </c>
      <c r="M386" s="71">
        <v>0.06</v>
      </c>
      <c r="N386" t="s">
        <v>17</v>
      </c>
      <c r="V386" t="s">
        <v>177</v>
      </c>
      <c r="AB386">
        <v>-61.8</v>
      </c>
      <c r="AC386">
        <v>147.6</v>
      </c>
      <c r="AD386">
        <v>0.4</v>
      </c>
      <c r="AF386">
        <v>7</v>
      </c>
      <c r="AH386">
        <v>0</v>
      </c>
    </row>
    <row r="387" spans="7:34">
      <c r="G387" t="s">
        <v>512</v>
      </c>
      <c r="L387">
        <v>1.4999999999999999E-2</v>
      </c>
      <c r="M387" s="71">
        <v>0.06</v>
      </c>
      <c r="N387" t="s">
        <v>17</v>
      </c>
      <c r="V387" t="s">
        <v>177</v>
      </c>
      <c r="AB387">
        <v>-71.599999999999994</v>
      </c>
      <c r="AC387">
        <v>117.2</v>
      </c>
      <c r="AD387">
        <v>0.4</v>
      </c>
      <c r="AF387">
        <v>7</v>
      </c>
      <c r="AH387">
        <v>100</v>
      </c>
    </row>
    <row r="388" spans="7:34">
      <c r="G388" t="s">
        <v>517</v>
      </c>
      <c r="L388">
        <v>1.4999999999999999E-2</v>
      </c>
      <c r="M388" s="71">
        <v>0.06</v>
      </c>
      <c r="N388" t="s">
        <v>17</v>
      </c>
      <c r="V388" t="s">
        <v>177</v>
      </c>
      <c r="AB388">
        <v>-61</v>
      </c>
      <c r="AC388">
        <v>146.6</v>
      </c>
      <c r="AD388">
        <v>0.3</v>
      </c>
      <c r="AF388">
        <v>8</v>
      </c>
      <c r="AH388">
        <v>0</v>
      </c>
    </row>
    <row r="389" spans="7:34">
      <c r="G389" t="s">
        <v>517</v>
      </c>
      <c r="L389">
        <v>1.4999999999999999E-2</v>
      </c>
      <c r="M389" s="71">
        <v>0.06</v>
      </c>
      <c r="N389" t="s">
        <v>17</v>
      </c>
      <c r="V389" t="s">
        <v>177</v>
      </c>
      <c r="AB389">
        <v>-70.8</v>
      </c>
      <c r="AC389">
        <v>117.1</v>
      </c>
      <c r="AD389">
        <v>0.3</v>
      </c>
      <c r="AF389">
        <v>8</v>
      </c>
      <c r="AH389">
        <v>100</v>
      </c>
    </row>
    <row r="390" spans="7:34">
      <c r="G390" s="125" t="s">
        <v>513</v>
      </c>
      <c r="L390">
        <v>1.4999999999999999E-2</v>
      </c>
      <c r="M390" s="71">
        <v>0.06</v>
      </c>
      <c r="N390" t="s">
        <v>17</v>
      </c>
      <c r="V390" t="s">
        <v>177</v>
      </c>
      <c r="AB390">
        <v>-65</v>
      </c>
      <c r="AC390">
        <v>143.69999999999999</v>
      </c>
      <c r="AD390">
        <v>0.3</v>
      </c>
      <c r="AF390">
        <v>7</v>
      </c>
      <c r="AH390">
        <v>0</v>
      </c>
    </row>
    <row r="391" spans="7:34">
      <c r="G391" s="125" t="s">
        <v>513</v>
      </c>
      <c r="L391">
        <v>1.4999999999999999E-2</v>
      </c>
      <c r="M391" s="71">
        <v>0.06</v>
      </c>
      <c r="N391" t="s">
        <v>17</v>
      </c>
      <c r="V391" t="s">
        <v>177</v>
      </c>
      <c r="AB391">
        <v>-73.2</v>
      </c>
      <c r="AC391">
        <v>106.3</v>
      </c>
      <c r="AD391">
        <v>0.3</v>
      </c>
      <c r="AF391">
        <v>7</v>
      </c>
      <c r="AH391">
        <v>100</v>
      </c>
    </row>
    <row r="392" spans="7:34">
      <c r="G392" t="s">
        <v>514</v>
      </c>
      <c r="L392">
        <v>1.4999999999999999E-2</v>
      </c>
      <c r="M392" s="71">
        <v>0.06</v>
      </c>
      <c r="N392" t="s">
        <v>17</v>
      </c>
      <c r="V392" t="s">
        <v>177</v>
      </c>
      <c r="AB392">
        <v>-61</v>
      </c>
      <c r="AC392">
        <v>145.30000000000001</v>
      </c>
      <c r="AD392">
        <v>0.3</v>
      </c>
      <c r="AF392">
        <v>8</v>
      </c>
      <c r="AH392">
        <v>0</v>
      </c>
    </row>
    <row r="393" spans="7:34">
      <c r="G393" t="s">
        <v>514</v>
      </c>
      <c r="L393">
        <v>1.4999999999999999E-2</v>
      </c>
      <c r="M393" s="71">
        <v>0.06</v>
      </c>
      <c r="N393" t="s">
        <v>17</v>
      </c>
      <c r="V393" t="s">
        <v>177</v>
      </c>
      <c r="AB393">
        <v>-70.400000000000006</v>
      </c>
      <c r="AC393">
        <v>115.5</v>
      </c>
      <c r="AD393">
        <v>0.3</v>
      </c>
      <c r="AF393">
        <v>8</v>
      </c>
      <c r="AH393">
        <v>100</v>
      </c>
    </row>
    <row r="394" spans="7:34">
      <c r="G394" t="s">
        <v>515</v>
      </c>
      <c r="L394">
        <v>1.4999999999999999E-2</v>
      </c>
      <c r="M394" s="71">
        <v>0.06</v>
      </c>
      <c r="N394" t="s">
        <v>17</v>
      </c>
      <c r="V394" t="s">
        <v>177</v>
      </c>
      <c r="AB394">
        <v>-62</v>
      </c>
      <c r="AC394">
        <v>123.1</v>
      </c>
      <c r="AD394">
        <v>0.5</v>
      </c>
      <c r="AF394">
        <v>7</v>
      </c>
      <c r="AH394">
        <v>0</v>
      </c>
    </row>
    <row r="395" spans="7:34">
      <c r="G395" t="s">
        <v>515</v>
      </c>
      <c r="L395">
        <v>1.4999999999999999E-2</v>
      </c>
      <c r="M395" s="71">
        <v>0.06</v>
      </c>
      <c r="N395" t="s">
        <v>17</v>
      </c>
      <c r="V395" t="s">
        <v>177</v>
      </c>
      <c r="AB395">
        <v>-65.2</v>
      </c>
      <c r="AC395">
        <v>90.9</v>
      </c>
      <c r="AD395">
        <v>0.5</v>
      </c>
      <c r="AF395">
        <v>7</v>
      </c>
      <c r="AH395">
        <v>100</v>
      </c>
    </row>
    <row r="396" spans="7:34">
      <c r="G396" t="s">
        <v>516</v>
      </c>
      <c r="L396">
        <v>1.4999999999999999E-2</v>
      </c>
      <c r="M396" s="71">
        <v>0.06</v>
      </c>
      <c r="N396" t="s">
        <v>17</v>
      </c>
      <c r="V396" t="s">
        <v>177</v>
      </c>
      <c r="AB396">
        <v>-62</v>
      </c>
      <c r="AC396">
        <v>122.5</v>
      </c>
      <c r="AD396">
        <v>0.6</v>
      </c>
      <c r="AF396">
        <v>8</v>
      </c>
      <c r="AH396">
        <v>0</v>
      </c>
    </row>
    <row r="397" spans="7:34">
      <c r="G397" t="s">
        <v>516</v>
      </c>
      <c r="L397">
        <v>1.4999999999999999E-2</v>
      </c>
      <c r="M397" s="71">
        <v>0.06</v>
      </c>
      <c r="N397" t="s">
        <v>17</v>
      </c>
      <c r="V397" t="s">
        <v>177</v>
      </c>
      <c r="AB397">
        <v>-65</v>
      </c>
      <c r="AC397">
        <v>90.4</v>
      </c>
      <c r="AD397">
        <v>0.6</v>
      </c>
      <c r="AF397">
        <v>8</v>
      </c>
      <c r="AH397">
        <v>100</v>
      </c>
    </row>
    <row r="398" spans="7:34">
      <c r="G398" t="s">
        <v>518</v>
      </c>
      <c r="L398">
        <v>1.4999999999999999E-2</v>
      </c>
      <c r="M398" s="99">
        <v>0.05</v>
      </c>
      <c r="N398" t="s">
        <v>17</v>
      </c>
      <c r="V398" t="s">
        <v>177</v>
      </c>
      <c r="AB398">
        <v>-64.5</v>
      </c>
      <c r="AC398">
        <v>130.30000000000001</v>
      </c>
      <c r="AD398">
        <v>0.9</v>
      </c>
      <c r="AF398">
        <v>6</v>
      </c>
      <c r="AH398">
        <v>0</v>
      </c>
    </row>
    <row r="399" spans="7:34">
      <c r="G399" t="s">
        <v>518</v>
      </c>
      <c r="L399">
        <v>1.4999999999999999E-2</v>
      </c>
      <c r="M399" s="99">
        <v>0.05</v>
      </c>
      <c r="N399" t="s">
        <v>17</v>
      </c>
      <c r="V399" t="s">
        <v>177</v>
      </c>
      <c r="AB399">
        <v>-69.099999999999994</v>
      </c>
      <c r="AC399">
        <v>93.5</v>
      </c>
      <c r="AD399">
        <v>0.9</v>
      </c>
      <c r="AF399">
        <v>6</v>
      </c>
      <c r="AH399">
        <v>100</v>
      </c>
    </row>
    <row r="400" spans="7:34">
      <c r="G400" t="s">
        <v>519</v>
      </c>
      <c r="L400">
        <v>1.4999999999999999E-2</v>
      </c>
      <c r="M400" s="71">
        <v>0.06</v>
      </c>
      <c r="N400" t="s">
        <v>17</v>
      </c>
      <c r="V400" t="s">
        <v>177</v>
      </c>
      <c r="AB400">
        <v>-63.5</v>
      </c>
      <c r="AC400">
        <v>132.6</v>
      </c>
      <c r="AD400">
        <v>0.4</v>
      </c>
      <c r="AF400">
        <v>8</v>
      </c>
      <c r="AH400">
        <v>0</v>
      </c>
    </row>
    <row r="401" spans="7:34">
      <c r="G401" t="s">
        <v>519</v>
      </c>
      <c r="L401">
        <v>1.4999999999999999E-2</v>
      </c>
      <c r="M401" s="71">
        <v>0.06</v>
      </c>
      <c r="N401" t="s">
        <v>17</v>
      </c>
      <c r="V401" t="s">
        <v>177</v>
      </c>
      <c r="AB401">
        <v>-69</v>
      </c>
      <c r="AC401">
        <v>97.3</v>
      </c>
      <c r="AD401">
        <v>0.4</v>
      </c>
      <c r="AF401">
        <v>8</v>
      </c>
      <c r="AH401">
        <v>100</v>
      </c>
    </row>
    <row r="402" spans="7:34">
      <c r="G402" t="s">
        <v>520</v>
      </c>
      <c r="L402">
        <v>0.02</v>
      </c>
      <c r="M402" s="99">
        <v>0.06</v>
      </c>
      <c r="N402" t="s">
        <v>17</v>
      </c>
      <c r="V402" t="s">
        <v>177</v>
      </c>
      <c r="AB402">
        <v>-60.2</v>
      </c>
      <c r="AC402">
        <v>151.19999999999999</v>
      </c>
      <c r="AD402">
        <v>0.4</v>
      </c>
      <c r="AF402">
        <v>6</v>
      </c>
      <c r="AH402">
        <v>0</v>
      </c>
    </row>
    <row r="403" spans="7:34">
      <c r="G403" t="s">
        <v>520</v>
      </c>
      <c r="L403">
        <v>0.02</v>
      </c>
      <c r="M403" s="99">
        <v>0.06</v>
      </c>
      <c r="N403" t="s">
        <v>17</v>
      </c>
      <c r="V403" t="s">
        <v>177</v>
      </c>
      <c r="AB403">
        <v>-71.2</v>
      </c>
      <c r="AC403">
        <v>124.5</v>
      </c>
      <c r="AD403">
        <v>0.4</v>
      </c>
      <c r="AF403">
        <v>6</v>
      </c>
      <c r="AH403">
        <v>100</v>
      </c>
    </row>
    <row r="404" spans="7:34">
      <c r="G404" t="s">
        <v>521</v>
      </c>
      <c r="L404">
        <v>0.02</v>
      </c>
      <c r="M404" s="99">
        <v>0.06</v>
      </c>
      <c r="N404" t="s">
        <v>17</v>
      </c>
      <c r="V404" t="s">
        <v>177</v>
      </c>
      <c r="AB404">
        <v>-62.2</v>
      </c>
      <c r="AC404">
        <v>151.80000000000001</v>
      </c>
      <c r="AD404">
        <v>0.6</v>
      </c>
      <c r="AF404">
        <v>7</v>
      </c>
      <c r="AH404">
        <v>0</v>
      </c>
    </row>
    <row r="405" spans="7:34">
      <c r="G405" t="s">
        <v>521</v>
      </c>
      <c r="L405">
        <v>0.02</v>
      </c>
      <c r="M405" s="99">
        <v>0.06</v>
      </c>
      <c r="N405" t="s">
        <v>17</v>
      </c>
      <c r="V405" t="s">
        <v>177</v>
      </c>
      <c r="AB405">
        <v>-73.099999999999994</v>
      </c>
      <c r="AC405">
        <v>121.8</v>
      </c>
      <c r="AD405">
        <v>0.6</v>
      </c>
      <c r="AF405">
        <v>7</v>
      </c>
      <c r="AH405">
        <v>100</v>
      </c>
    </row>
    <row r="406" spans="7:34">
      <c r="G406" t="s">
        <v>522</v>
      </c>
      <c r="L406">
        <v>0.02</v>
      </c>
      <c r="M406" s="99">
        <v>0.06</v>
      </c>
      <c r="N406" t="s">
        <v>17</v>
      </c>
      <c r="V406" t="s">
        <v>177</v>
      </c>
      <c r="AB406">
        <v>-66</v>
      </c>
      <c r="AC406">
        <v>138.5</v>
      </c>
      <c r="AD406">
        <v>0.4</v>
      </c>
      <c r="AF406">
        <v>6</v>
      </c>
      <c r="AH406">
        <v>0</v>
      </c>
    </row>
    <row r="407" spans="7:34">
      <c r="G407" t="s">
        <v>522</v>
      </c>
      <c r="L407">
        <v>0.02</v>
      </c>
      <c r="M407" s="99">
        <v>0.06</v>
      </c>
      <c r="N407" t="s">
        <v>17</v>
      </c>
      <c r="V407" t="s">
        <v>177</v>
      </c>
      <c r="AB407">
        <v>-72.5</v>
      </c>
      <c r="AC407">
        <v>98.3</v>
      </c>
      <c r="AD407">
        <v>0.4</v>
      </c>
      <c r="AF407">
        <v>6</v>
      </c>
      <c r="AH407">
        <v>100</v>
      </c>
    </row>
    <row r="408" spans="7:34">
      <c r="G408" t="s">
        <v>523</v>
      </c>
      <c r="L408">
        <v>0.02</v>
      </c>
      <c r="M408" s="99">
        <v>0.06</v>
      </c>
      <c r="N408" t="s">
        <v>17</v>
      </c>
      <c r="V408" t="s">
        <v>177</v>
      </c>
      <c r="AB408">
        <v>-64.7</v>
      </c>
      <c r="AC408">
        <v>143.80000000000001</v>
      </c>
      <c r="AD408">
        <v>0.7</v>
      </c>
      <c r="AF408">
        <v>7</v>
      </c>
      <c r="AH408">
        <v>0</v>
      </c>
    </row>
    <row r="409" spans="7:34">
      <c r="G409" t="s">
        <v>523</v>
      </c>
      <c r="L409">
        <v>0.02</v>
      </c>
      <c r="M409" s="99">
        <v>0.06</v>
      </c>
      <c r="N409" t="s">
        <v>17</v>
      </c>
      <c r="V409" t="s">
        <v>177</v>
      </c>
      <c r="AB409">
        <v>-73</v>
      </c>
      <c r="AC409">
        <v>106.9</v>
      </c>
      <c r="AD409">
        <v>0.7</v>
      </c>
      <c r="AF409">
        <v>7</v>
      </c>
      <c r="AH409">
        <v>100</v>
      </c>
    </row>
    <row r="410" spans="7:34">
      <c r="G410" t="s">
        <v>524</v>
      </c>
      <c r="L410">
        <v>0.02</v>
      </c>
      <c r="M410" s="71">
        <v>0.08</v>
      </c>
      <c r="N410" t="s">
        <v>17</v>
      </c>
      <c r="V410" t="s">
        <v>177</v>
      </c>
      <c r="AB410">
        <v>-69.599999999999994</v>
      </c>
      <c r="AC410">
        <v>137.1</v>
      </c>
      <c r="AD410">
        <v>1.1000000000000001</v>
      </c>
      <c r="AF410">
        <v>8</v>
      </c>
      <c r="AH410">
        <v>0</v>
      </c>
    </row>
    <row r="411" spans="7:34">
      <c r="G411" t="s">
        <v>524</v>
      </c>
      <c r="L411">
        <v>0.02</v>
      </c>
      <c r="M411" s="71">
        <v>0.08</v>
      </c>
      <c r="N411" t="s">
        <v>17</v>
      </c>
      <c r="V411" t="s">
        <v>177</v>
      </c>
      <c r="AB411">
        <v>-74.7</v>
      </c>
      <c r="AC411">
        <v>87.5</v>
      </c>
      <c r="AD411">
        <v>1.1000000000000001</v>
      </c>
      <c r="AF411">
        <v>8</v>
      </c>
      <c r="AH411">
        <v>100</v>
      </c>
    </row>
    <row r="412" spans="7:34">
      <c r="G412" t="s">
        <v>525</v>
      </c>
      <c r="L412">
        <v>0.08</v>
      </c>
      <c r="M412" s="71">
        <v>0.17</v>
      </c>
      <c r="N412" t="s">
        <v>17</v>
      </c>
      <c r="V412" t="s">
        <v>177</v>
      </c>
      <c r="AB412">
        <v>-71.2</v>
      </c>
      <c r="AC412">
        <v>128.1</v>
      </c>
      <c r="AD412">
        <v>1.5</v>
      </c>
      <c r="AF412">
        <v>5</v>
      </c>
      <c r="AH412">
        <v>0</v>
      </c>
    </row>
    <row r="413" spans="7:34">
      <c r="G413" t="s">
        <v>525</v>
      </c>
      <c r="L413">
        <v>0.08</v>
      </c>
      <c r="M413" s="71">
        <v>0.17</v>
      </c>
      <c r="N413" t="s">
        <v>17</v>
      </c>
      <c r="V413" t="s">
        <v>177</v>
      </c>
      <c r="AB413">
        <v>-73.2</v>
      </c>
      <c r="AC413">
        <v>76.400000000000006</v>
      </c>
      <c r="AD413">
        <v>1.5</v>
      </c>
      <c r="AF413">
        <v>5</v>
      </c>
      <c r="AH413">
        <v>100</v>
      </c>
    </row>
    <row r="414" spans="7:34">
      <c r="G414" t="s">
        <v>527</v>
      </c>
      <c r="L414">
        <v>2.5000000000000001E-2</v>
      </c>
      <c r="M414" s="71">
        <v>0.08</v>
      </c>
      <c r="N414" t="s">
        <v>17</v>
      </c>
      <c r="V414" t="s">
        <v>177</v>
      </c>
      <c r="AB414">
        <v>-63.3</v>
      </c>
      <c r="AC414">
        <v>124.3</v>
      </c>
      <c r="AD414">
        <v>1.1000000000000001</v>
      </c>
      <c r="AF414">
        <v>7</v>
      </c>
      <c r="AH414">
        <v>0</v>
      </c>
    </row>
    <row r="415" spans="7:34">
      <c r="G415" t="s">
        <v>527</v>
      </c>
      <c r="L415">
        <v>2.5000000000000001E-2</v>
      </c>
      <c r="M415" s="71">
        <v>0.08</v>
      </c>
      <c r="N415" t="s">
        <v>17</v>
      </c>
      <c r="V415" t="s">
        <v>177</v>
      </c>
      <c r="AB415">
        <v>-66.599999999999994</v>
      </c>
      <c r="AC415">
        <v>90</v>
      </c>
      <c r="AD415">
        <v>1.1000000000000001</v>
      </c>
      <c r="AF415">
        <v>7</v>
      </c>
      <c r="AH415">
        <v>100</v>
      </c>
    </row>
    <row r="416" spans="7:34">
      <c r="G416" t="s">
        <v>526</v>
      </c>
      <c r="L416">
        <v>0.02</v>
      </c>
      <c r="M416" s="71">
        <v>0.08</v>
      </c>
      <c r="N416" t="s">
        <v>17</v>
      </c>
      <c r="V416" t="s">
        <v>177</v>
      </c>
      <c r="AB416">
        <v>-67.5</v>
      </c>
      <c r="AC416">
        <v>123.2</v>
      </c>
      <c r="AD416">
        <v>0.8</v>
      </c>
      <c r="AF416">
        <v>8</v>
      </c>
      <c r="AH416">
        <v>0</v>
      </c>
    </row>
    <row r="417" spans="7:34">
      <c r="G417" t="s">
        <v>526</v>
      </c>
      <c r="L417">
        <v>0.02</v>
      </c>
      <c r="M417" s="71">
        <v>0.08</v>
      </c>
      <c r="N417" t="s">
        <v>17</v>
      </c>
      <c r="V417" t="s">
        <v>177</v>
      </c>
      <c r="AB417">
        <v>-69.5</v>
      </c>
      <c r="AC417">
        <v>81.599999999999994</v>
      </c>
      <c r="AD417">
        <v>0.8</v>
      </c>
      <c r="AF417">
        <v>8</v>
      </c>
      <c r="AH417">
        <v>100</v>
      </c>
    </row>
    <row r="418" spans="7:34">
      <c r="G418" t="s">
        <v>528</v>
      </c>
      <c r="L418">
        <v>2.5000000000000001E-2</v>
      </c>
      <c r="M418" s="71">
        <v>0.08</v>
      </c>
      <c r="N418" t="s">
        <v>17</v>
      </c>
      <c r="V418" t="s">
        <v>177</v>
      </c>
      <c r="AB418">
        <v>-54.1</v>
      </c>
      <c r="AC418">
        <v>110.6</v>
      </c>
      <c r="AD418">
        <v>0.2</v>
      </c>
      <c r="AF418">
        <v>7</v>
      </c>
      <c r="AH418">
        <v>0</v>
      </c>
    </row>
    <row r="419" spans="7:34">
      <c r="G419" t="s">
        <v>528</v>
      </c>
      <c r="L419">
        <v>2.5000000000000001E-2</v>
      </c>
      <c r="M419" s="71">
        <v>0.08</v>
      </c>
      <c r="N419" t="s">
        <v>17</v>
      </c>
      <c r="V419" t="s">
        <v>177</v>
      </c>
      <c r="AB419">
        <v>-55</v>
      </c>
      <c r="AC419">
        <v>87.8</v>
      </c>
      <c r="AD419">
        <v>0.2</v>
      </c>
      <c r="AF419">
        <v>7</v>
      </c>
      <c r="AH419">
        <v>100</v>
      </c>
    </row>
    <row r="420" spans="7:34">
      <c r="G420" t="s">
        <v>529</v>
      </c>
      <c r="L420">
        <v>0.03</v>
      </c>
      <c r="M420" s="71">
        <v>0.14499999999999999</v>
      </c>
      <c r="N420" t="s">
        <v>17</v>
      </c>
      <c r="V420" t="s">
        <v>177</v>
      </c>
      <c r="AB420">
        <v>-68.400000000000006</v>
      </c>
      <c r="AC420">
        <v>119.3</v>
      </c>
      <c r="AD420">
        <v>0.7</v>
      </c>
      <c r="AF420">
        <v>9</v>
      </c>
      <c r="AH420">
        <v>0</v>
      </c>
    </row>
    <row r="421" spans="7:34">
      <c r="G421" t="s">
        <v>529</v>
      </c>
      <c r="L421">
        <v>0.03</v>
      </c>
      <c r="M421" s="71">
        <v>0.14499999999999999</v>
      </c>
      <c r="N421" t="s">
        <v>17</v>
      </c>
      <c r="V421" t="s">
        <v>177</v>
      </c>
      <c r="AB421">
        <v>-69.099999999999994</v>
      </c>
      <c r="AC421">
        <v>77.099999999999994</v>
      </c>
      <c r="AD421">
        <v>0.7</v>
      </c>
      <c r="AF421">
        <v>9</v>
      </c>
      <c r="AH421">
        <v>100</v>
      </c>
    </row>
    <row r="422" spans="7:34">
      <c r="G422" t="s">
        <v>530</v>
      </c>
      <c r="L422">
        <v>0.02</v>
      </c>
      <c r="M422" s="71">
        <v>0.08</v>
      </c>
      <c r="N422" t="s">
        <v>17</v>
      </c>
      <c r="V422" t="s">
        <v>177</v>
      </c>
      <c r="AB422">
        <v>-64.900000000000006</v>
      </c>
      <c r="AC422">
        <v>124.6</v>
      </c>
      <c r="AD422">
        <v>0.3</v>
      </c>
      <c r="AF422">
        <v>8</v>
      </c>
      <c r="AH422">
        <v>0</v>
      </c>
    </row>
    <row r="423" spans="7:34">
      <c r="G423" t="s">
        <v>530</v>
      </c>
      <c r="L423">
        <v>0.02</v>
      </c>
      <c r="M423" s="71">
        <v>0.08</v>
      </c>
      <c r="N423" t="s">
        <v>17</v>
      </c>
      <c r="V423" t="s">
        <v>177</v>
      </c>
      <c r="AB423">
        <v>-67.900000000000006</v>
      </c>
      <c r="AC423">
        <v>87.7</v>
      </c>
      <c r="AD423">
        <v>0.3</v>
      </c>
      <c r="AF423">
        <v>8</v>
      </c>
      <c r="AH423">
        <v>100</v>
      </c>
    </row>
    <row r="424" spans="7:34">
      <c r="G424" s="125" t="s">
        <v>531</v>
      </c>
      <c r="L424">
        <v>0.03</v>
      </c>
      <c r="M424" s="71">
        <v>0.12</v>
      </c>
      <c r="N424" t="s">
        <v>17</v>
      </c>
      <c r="V424" t="s">
        <v>177</v>
      </c>
      <c r="AB424">
        <v>-66.2</v>
      </c>
      <c r="AC424">
        <v>118.4</v>
      </c>
      <c r="AD424">
        <v>0.5</v>
      </c>
      <c r="AF424">
        <v>8</v>
      </c>
      <c r="AH424">
        <v>0</v>
      </c>
    </row>
    <row r="425" spans="7:34">
      <c r="G425" s="125" t="s">
        <v>531</v>
      </c>
      <c r="L425">
        <v>0.03</v>
      </c>
      <c r="M425" s="71">
        <v>0.12</v>
      </c>
      <c r="N425" t="s">
        <v>17</v>
      </c>
      <c r="V425" t="s">
        <v>177</v>
      </c>
      <c r="AB425">
        <v>-67.2</v>
      </c>
      <c r="AC425">
        <v>80.400000000000006</v>
      </c>
      <c r="AD425">
        <v>0.5</v>
      </c>
      <c r="AF425">
        <v>8</v>
      </c>
      <c r="AH425">
        <v>100</v>
      </c>
    </row>
    <row r="426" spans="7:34">
      <c r="G426" t="s">
        <v>532</v>
      </c>
      <c r="L426">
        <v>0.03</v>
      </c>
      <c r="M426" s="71">
        <v>0.12</v>
      </c>
      <c r="N426" t="s">
        <v>17</v>
      </c>
      <c r="V426" t="s">
        <v>177</v>
      </c>
      <c r="AB426">
        <v>-60.6</v>
      </c>
      <c r="AC426">
        <v>119.2</v>
      </c>
      <c r="AD426">
        <v>0.4</v>
      </c>
      <c r="AF426">
        <v>8</v>
      </c>
      <c r="AH426">
        <v>0</v>
      </c>
    </row>
    <row r="427" spans="7:34">
      <c r="G427" t="s">
        <v>532</v>
      </c>
      <c r="L427">
        <v>0.03</v>
      </c>
      <c r="M427" s="71">
        <v>0.12</v>
      </c>
      <c r="N427" t="s">
        <v>17</v>
      </c>
      <c r="V427" t="s">
        <v>177</v>
      </c>
      <c r="AB427">
        <v>-63</v>
      </c>
      <c r="AC427">
        <v>89.1</v>
      </c>
      <c r="AD427">
        <v>0.4</v>
      </c>
      <c r="AF427">
        <v>8</v>
      </c>
      <c r="AH427">
        <v>100</v>
      </c>
    </row>
    <row r="428" spans="7:34">
      <c r="G428" t="s">
        <v>533</v>
      </c>
      <c r="L428">
        <v>0.02</v>
      </c>
      <c r="M428" s="71">
        <v>0.08</v>
      </c>
      <c r="N428" t="s">
        <v>17</v>
      </c>
      <c r="V428" t="s">
        <v>177</v>
      </c>
      <c r="AB428">
        <v>-58.3</v>
      </c>
      <c r="AC428">
        <v>104.2</v>
      </c>
      <c r="AD428">
        <v>0.3</v>
      </c>
      <c r="AF428">
        <v>8</v>
      </c>
      <c r="AH428">
        <v>0</v>
      </c>
    </row>
    <row r="429" spans="7:34">
      <c r="G429" t="s">
        <v>533</v>
      </c>
      <c r="L429">
        <v>0.02</v>
      </c>
      <c r="M429" s="71">
        <v>0.08</v>
      </c>
      <c r="N429" t="s">
        <v>17</v>
      </c>
      <c r="V429" t="s">
        <v>177</v>
      </c>
      <c r="AB429">
        <v>-57</v>
      </c>
      <c r="AC429">
        <v>78.599999999999994</v>
      </c>
      <c r="AD429">
        <v>0.3</v>
      </c>
      <c r="AF429">
        <v>8</v>
      </c>
      <c r="AH429">
        <v>100</v>
      </c>
    </row>
    <row r="430" spans="7:34">
      <c r="G430" t="s">
        <v>534</v>
      </c>
      <c r="L430">
        <v>0.03</v>
      </c>
      <c r="M430" s="71">
        <v>0.12</v>
      </c>
      <c r="N430" t="s">
        <v>17</v>
      </c>
      <c r="V430" t="s">
        <v>177</v>
      </c>
      <c r="AB430">
        <v>-64.599999999999994</v>
      </c>
      <c r="AC430">
        <v>105.9</v>
      </c>
      <c r="AD430">
        <v>0.4</v>
      </c>
      <c r="AF430">
        <v>8</v>
      </c>
      <c r="AH430">
        <v>0</v>
      </c>
    </row>
    <row r="431" spans="7:34">
      <c r="G431" t="s">
        <v>534</v>
      </c>
      <c r="L431">
        <v>0.03</v>
      </c>
      <c r="M431" s="71">
        <v>0.12</v>
      </c>
      <c r="N431" t="s">
        <v>17</v>
      </c>
      <c r="V431" t="s">
        <v>177</v>
      </c>
      <c r="AB431">
        <v>-62.7</v>
      </c>
      <c r="AC431">
        <v>73.2</v>
      </c>
      <c r="AD431">
        <v>0.4</v>
      </c>
      <c r="AF431">
        <v>8</v>
      </c>
      <c r="AH431">
        <v>100</v>
      </c>
    </row>
    <row r="432" spans="7:34">
      <c r="G432" t="s">
        <v>535</v>
      </c>
      <c r="L432">
        <v>8.0000000000000002E-3</v>
      </c>
      <c r="M432" s="71">
        <v>0.04</v>
      </c>
      <c r="N432" t="s">
        <v>17</v>
      </c>
      <c r="V432" t="s">
        <v>177</v>
      </c>
      <c r="AB432">
        <v>50</v>
      </c>
      <c r="AC432">
        <v>306.60000000000002</v>
      </c>
      <c r="AD432">
        <v>1.8</v>
      </c>
      <c r="AF432">
        <v>7</v>
      </c>
      <c r="AH432">
        <v>0</v>
      </c>
    </row>
    <row r="433" spans="7:34">
      <c r="G433" t="s">
        <v>535</v>
      </c>
      <c r="L433">
        <v>8.0000000000000002E-3</v>
      </c>
      <c r="M433" s="71">
        <v>0.04</v>
      </c>
      <c r="N433" t="s">
        <v>17</v>
      </c>
      <c r="V433" t="s">
        <v>177</v>
      </c>
      <c r="AB433">
        <v>55.7</v>
      </c>
      <c r="AC433">
        <v>286.60000000000002</v>
      </c>
      <c r="AD433">
        <v>1.8</v>
      </c>
      <c r="AF433">
        <v>7</v>
      </c>
      <c r="AH433">
        <v>100</v>
      </c>
    </row>
    <row r="434" spans="7:34">
      <c r="G434" s="125" t="s">
        <v>536</v>
      </c>
      <c r="L434">
        <v>8.0000000000000002E-3</v>
      </c>
      <c r="M434" s="71">
        <v>0.04</v>
      </c>
      <c r="N434" t="s">
        <v>17</v>
      </c>
      <c r="V434" t="s">
        <v>177</v>
      </c>
      <c r="AB434">
        <v>49.7</v>
      </c>
      <c r="AC434">
        <v>308.5</v>
      </c>
      <c r="AD434">
        <v>1</v>
      </c>
      <c r="AF434">
        <v>7</v>
      </c>
      <c r="AH434">
        <v>0</v>
      </c>
    </row>
    <row r="435" spans="7:34">
      <c r="G435" s="125" t="s">
        <v>536</v>
      </c>
      <c r="L435">
        <v>8.0000000000000002E-3</v>
      </c>
      <c r="M435" s="71">
        <v>0.04</v>
      </c>
      <c r="N435" t="s">
        <v>17</v>
      </c>
      <c r="V435" t="s">
        <v>177</v>
      </c>
      <c r="AB435">
        <v>56</v>
      </c>
      <c r="AC435">
        <v>288.8</v>
      </c>
      <c r="AD435">
        <v>1</v>
      </c>
      <c r="AF435">
        <v>7</v>
      </c>
      <c r="AH435">
        <v>100</v>
      </c>
    </row>
    <row r="436" spans="7:34">
      <c r="G436" t="s">
        <v>537</v>
      </c>
      <c r="L436">
        <v>5.0000000000000001E-3</v>
      </c>
      <c r="M436" s="71">
        <v>0.03</v>
      </c>
      <c r="N436" t="s">
        <v>17</v>
      </c>
      <c r="V436" t="s">
        <v>177</v>
      </c>
      <c r="AB436">
        <v>46.8</v>
      </c>
      <c r="AC436">
        <v>296.8</v>
      </c>
      <c r="AD436">
        <v>1.3</v>
      </c>
      <c r="AF436">
        <v>7</v>
      </c>
      <c r="AH436">
        <v>0</v>
      </c>
    </row>
    <row r="437" spans="7:34">
      <c r="G437" t="s">
        <v>537</v>
      </c>
      <c r="L437">
        <v>5.0000000000000001E-3</v>
      </c>
      <c r="M437" s="71">
        <v>0.03</v>
      </c>
      <c r="N437" t="s">
        <v>17</v>
      </c>
      <c r="V437" t="s">
        <v>177</v>
      </c>
      <c r="AB437">
        <v>50.2</v>
      </c>
      <c r="AC437">
        <v>278.89999999999998</v>
      </c>
      <c r="AD437">
        <v>1.3</v>
      </c>
      <c r="AF437">
        <v>7</v>
      </c>
      <c r="AH437">
        <v>100</v>
      </c>
    </row>
    <row r="438" spans="7:34">
      <c r="G438" t="s">
        <v>538</v>
      </c>
      <c r="L438">
        <v>5.0000000000000001E-3</v>
      </c>
      <c r="M438" s="71">
        <v>0.03</v>
      </c>
      <c r="N438" t="s">
        <v>17</v>
      </c>
      <c r="V438" t="s">
        <v>177</v>
      </c>
      <c r="AB438">
        <v>47.5</v>
      </c>
      <c r="AC438">
        <v>312.8</v>
      </c>
      <c r="AD438">
        <v>0.7</v>
      </c>
      <c r="AF438">
        <v>7</v>
      </c>
      <c r="AH438">
        <v>0</v>
      </c>
    </row>
    <row r="439" spans="7:34">
      <c r="G439" t="s">
        <v>538</v>
      </c>
      <c r="L439">
        <v>5.0000000000000001E-3</v>
      </c>
      <c r="M439" s="71">
        <v>0.03</v>
      </c>
      <c r="N439" t="s">
        <v>17</v>
      </c>
      <c r="V439" t="s">
        <v>177</v>
      </c>
      <c r="AB439">
        <v>55.1</v>
      </c>
      <c r="AC439">
        <v>295</v>
      </c>
      <c r="AD439">
        <v>0.7</v>
      </c>
      <c r="AF439">
        <v>7</v>
      </c>
      <c r="AH439">
        <v>100</v>
      </c>
    </row>
    <row r="440" spans="7:34">
      <c r="G440" t="s">
        <v>539</v>
      </c>
      <c r="L440">
        <v>8.0000000000000002E-3</v>
      </c>
      <c r="M440" s="71">
        <v>0.04</v>
      </c>
      <c r="N440" t="s">
        <v>17</v>
      </c>
      <c r="V440" t="s">
        <v>177</v>
      </c>
      <c r="AB440">
        <v>49.1</v>
      </c>
      <c r="AC440">
        <v>312.7</v>
      </c>
      <c r="AD440">
        <v>0.7</v>
      </c>
      <c r="AF440">
        <v>7</v>
      </c>
      <c r="AH440">
        <v>0</v>
      </c>
    </row>
    <row r="441" spans="7:34">
      <c r="G441" t="s">
        <v>539</v>
      </c>
      <c r="L441">
        <v>8.0000000000000002E-3</v>
      </c>
      <c r="M441" s="71">
        <v>0.04</v>
      </c>
      <c r="N441" t="s">
        <v>17</v>
      </c>
      <c r="V441" t="s">
        <v>177</v>
      </c>
      <c r="AB441">
        <v>56.5</v>
      </c>
      <c r="AC441">
        <v>293.8</v>
      </c>
      <c r="AD441">
        <v>0.7</v>
      </c>
      <c r="AF441">
        <v>7</v>
      </c>
      <c r="AH441">
        <v>100</v>
      </c>
    </row>
    <row r="442" spans="7:34">
      <c r="G442" t="s">
        <v>540</v>
      </c>
      <c r="L442">
        <v>8.0000000000000002E-3</v>
      </c>
      <c r="M442" s="71">
        <v>0.04</v>
      </c>
      <c r="N442" t="s">
        <v>17</v>
      </c>
      <c r="V442" t="s">
        <v>177</v>
      </c>
      <c r="AB442">
        <v>49.5</v>
      </c>
      <c r="AC442">
        <v>306.7</v>
      </c>
      <c r="AD442">
        <v>1.4</v>
      </c>
      <c r="AF442">
        <v>7</v>
      </c>
      <c r="AH442">
        <v>0</v>
      </c>
    </row>
    <row r="443" spans="7:34">
      <c r="G443" t="s">
        <v>540</v>
      </c>
      <c r="L443">
        <v>8.0000000000000002E-3</v>
      </c>
      <c r="M443" s="71">
        <v>0.04</v>
      </c>
      <c r="N443" t="s">
        <v>17</v>
      </c>
      <c r="V443" t="s">
        <v>177</v>
      </c>
      <c r="AB443">
        <v>55.4</v>
      </c>
      <c r="AC443">
        <v>287.2</v>
      </c>
      <c r="AD443">
        <v>1.4</v>
      </c>
      <c r="AF443">
        <v>7</v>
      </c>
      <c r="AH443">
        <v>100</v>
      </c>
    </row>
    <row r="444" spans="7:34">
      <c r="G444" t="s">
        <v>541</v>
      </c>
      <c r="L444">
        <v>8.0000000000000002E-3</v>
      </c>
      <c r="M444" s="71">
        <v>0.04</v>
      </c>
      <c r="N444" t="s">
        <v>17</v>
      </c>
      <c r="V444" t="s">
        <v>177</v>
      </c>
      <c r="AB444">
        <v>43.3</v>
      </c>
      <c r="AC444">
        <v>300.3</v>
      </c>
      <c r="AD444">
        <v>1.2</v>
      </c>
      <c r="AF444">
        <v>7</v>
      </c>
      <c r="AH444">
        <v>0</v>
      </c>
    </row>
    <row r="445" spans="7:34">
      <c r="G445" t="s">
        <v>541</v>
      </c>
      <c r="L445">
        <v>8.0000000000000002E-3</v>
      </c>
      <c r="M445" s="71">
        <v>0.04</v>
      </c>
      <c r="N445" t="s">
        <v>17</v>
      </c>
      <c r="V445" t="s">
        <v>177</v>
      </c>
      <c r="AB445">
        <v>47.8</v>
      </c>
      <c r="AC445">
        <v>284.5</v>
      </c>
      <c r="AD445">
        <v>1.2</v>
      </c>
      <c r="AF445">
        <v>7</v>
      </c>
      <c r="AH445">
        <v>100</v>
      </c>
    </row>
    <row r="446" spans="7:34">
      <c r="G446" t="s">
        <v>542</v>
      </c>
      <c r="L446">
        <v>0.01</v>
      </c>
      <c r="M446" s="99">
        <v>0.05</v>
      </c>
      <c r="N446" t="s">
        <v>17</v>
      </c>
      <c r="V446" t="s">
        <v>177</v>
      </c>
      <c r="AB446">
        <v>40.6</v>
      </c>
      <c r="AC446">
        <v>299.3</v>
      </c>
      <c r="AD446">
        <v>2</v>
      </c>
      <c r="AF446">
        <v>7</v>
      </c>
      <c r="AH446">
        <v>0</v>
      </c>
    </row>
    <row r="447" spans="7:34">
      <c r="G447" t="s">
        <v>542</v>
      </c>
      <c r="L447">
        <v>0.01</v>
      </c>
      <c r="M447" s="99">
        <v>0.05</v>
      </c>
      <c r="N447" t="s">
        <v>17</v>
      </c>
      <c r="V447" t="s">
        <v>177</v>
      </c>
      <c r="AB447">
        <v>45</v>
      </c>
      <c r="AC447">
        <v>284.89999999999998</v>
      </c>
      <c r="AD447">
        <v>2</v>
      </c>
      <c r="AF447">
        <v>7</v>
      </c>
      <c r="AH447">
        <v>100</v>
      </c>
    </row>
    <row r="448" spans="7:34">
      <c r="G448" t="s">
        <v>363</v>
      </c>
      <c r="L448">
        <v>1.4999999999999999E-2</v>
      </c>
      <c r="M448" s="71">
        <v>0.08</v>
      </c>
      <c r="N448" t="s">
        <v>17</v>
      </c>
      <c r="V448" t="s">
        <v>177</v>
      </c>
      <c r="AB448">
        <v>-59.7</v>
      </c>
      <c r="AC448">
        <v>155.19999999999999</v>
      </c>
      <c r="AD448">
        <v>0.6</v>
      </c>
      <c r="AF448">
        <v>9</v>
      </c>
      <c r="AH448">
        <v>0</v>
      </c>
    </row>
    <row r="449" spans="7:34">
      <c r="G449" t="s">
        <v>363</v>
      </c>
      <c r="L449">
        <v>1.4999999999999999E-2</v>
      </c>
      <c r="M449" s="71">
        <v>0.08</v>
      </c>
      <c r="N449" t="s">
        <v>17</v>
      </c>
      <c r="V449" t="s">
        <v>177</v>
      </c>
      <c r="AB449">
        <v>-72.5</v>
      </c>
      <c r="AC449">
        <v>125</v>
      </c>
      <c r="AD449">
        <v>0.6</v>
      </c>
      <c r="AF449">
        <v>9</v>
      </c>
      <c r="AH449">
        <v>100</v>
      </c>
    </row>
    <row r="450" spans="7:34">
      <c r="G450" t="s">
        <v>364</v>
      </c>
      <c r="L450">
        <v>0.02</v>
      </c>
      <c r="M450" s="71">
        <v>0.08</v>
      </c>
      <c r="N450" t="s">
        <v>17</v>
      </c>
      <c r="V450" t="s">
        <v>177</v>
      </c>
      <c r="AB450">
        <v>-59.6</v>
      </c>
      <c r="AC450">
        <v>159.5</v>
      </c>
      <c r="AD450">
        <v>0.4</v>
      </c>
      <c r="AF450">
        <v>8</v>
      </c>
      <c r="AH450">
        <v>0</v>
      </c>
    </row>
    <row r="451" spans="7:34">
      <c r="G451" t="s">
        <v>364</v>
      </c>
      <c r="L451">
        <v>0.02</v>
      </c>
      <c r="M451" s="71">
        <v>0.08</v>
      </c>
      <c r="N451" t="s">
        <v>17</v>
      </c>
      <c r="V451" t="s">
        <v>177</v>
      </c>
      <c r="AB451">
        <v>-73.599999999999994</v>
      </c>
      <c r="AC451">
        <v>131.30000000000001</v>
      </c>
      <c r="AD451">
        <v>0.4</v>
      </c>
      <c r="AF451">
        <v>8</v>
      </c>
      <c r="AH451">
        <v>100</v>
      </c>
    </row>
    <row r="452" spans="7:34">
      <c r="G452" t="s">
        <v>365</v>
      </c>
      <c r="L452">
        <v>0.02</v>
      </c>
      <c r="M452" s="71">
        <v>0.08</v>
      </c>
      <c r="N452" t="s">
        <v>17</v>
      </c>
      <c r="V452" t="s">
        <v>177</v>
      </c>
      <c r="AB452">
        <v>-61.7</v>
      </c>
      <c r="AC452">
        <v>143.19999999999999</v>
      </c>
      <c r="AD452">
        <v>0.3</v>
      </c>
      <c r="AF452">
        <v>8</v>
      </c>
      <c r="AH452">
        <v>0</v>
      </c>
    </row>
    <row r="453" spans="7:34">
      <c r="G453" t="s">
        <v>365</v>
      </c>
      <c r="L453">
        <v>0.02</v>
      </c>
      <c r="M453" s="71">
        <v>0.08</v>
      </c>
      <c r="N453" t="s">
        <v>17</v>
      </c>
      <c r="V453" t="s">
        <v>177</v>
      </c>
      <c r="AB453">
        <v>-70.599999999999994</v>
      </c>
      <c r="AC453">
        <v>106.2</v>
      </c>
      <c r="AD453">
        <v>0.3</v>
      </c>
      <c r="AF453">
        <v>8</v>
      </c>
      <c r="AH453">
        <v>100</v>
      </c>
    </row>
    <row r="454" spans="7:34">
      <c r="G454" t="s">
        <v>366</v>
      </c>
      <c r="L454">
        <v>0.02</v>
      </c>
      <c r="M454" s="71">
        <v>0.08</v>
      </c>
      <c r="N454" t="s">
        <v>17</v>
      </c>
      <c r="V454" t="s">
        <v>177</v>
      </c>
      <c r="AB454">
        <v>-60.4</v>
      </c>
      <c r="AC454">
        <v>159.19999999999999</v>
      </c>
      <c r="AD454">
        <v>0.6</v>
      </c>
      <c r="AF454">
        <v>8</v>
      </c>
      <c r="AH454">
        <v>0</v>
      </c>
    </row>
    <row r="455" spans="7:34">
      <c r="G455" t="s">
        <v>366</v>
      </c>
      <c r="L455">
        <v>0.02</v>
      </c>
      <c r="M455" s="71">
        <v>0.08</v>
      </c>
      <c r="N455" t="s">
        <v>17</v>
      </c>
      <c r="V455" t="s">
        <v>177</v>
      </c>
      <c r="AB455">
        <v>-74.099999999999994</v>
      </c>
      <c r="AC455">
        <v>129.6</v>
      </c>
      <c r="AD455">
        <v>0.6</v>
      </c>
      <c r="AF455">
        <v>8</v>
      </c>
      <c r="AH455">
        <v>100</v>
      </c>
    </row>
    <row r="456" spans="7:34">
      <c r="G456" t="s">
        <v>367</v>
      </c>
      <c r="L456">
        <v>0.02</v>
      </c>
      <c r="M456" s="71">
        <v>0.08</v>
      </c>
      <c r="N456" t="s">
        <v>17</v>
      </c>
      <c r="V456" t="s">
        <v>177</v>
      </c>
      <c r="AB456">
        <v>-61</v>
      </c>
      <c r="AC456">
        <v>154.19999999999999</v>
      </c>
      <c r="AD456">
        <v>0.3</v>
      </c>
      <c r="AF456">
        <v>8</v>
      </c>
      <c r="AH456">
        <v>0</v>
      </c>
    </row>
    <row r="457" spans="7:34">
      <c r="G457" t="s">
        <v>367</v>
      </c>
      <c r="L457">
        <v>0.02</v>
      </c>
      <c r="M457" s="71">
        <v>0.08</v>
      </c>
      <c r="N457" t="s">
        <v>17</v>
      </c>
      <c r="V457" t="s">
        <v>177</v>
      </c>
      <c r="AB457">
        <v>-73.3</v>
      </c>
      <c r="AC457">
        <v>121.1</v>
      </c>
      <c r="AD457">
        <v>0.3</v>
      </c>
      <c r="AF457">
        <v>8</v>
      </c>
      <c r="AH457">
        <v>100</v>
      </c>
    </row>
    <row r="458" spans="7:34">
      <c r="G458" t="s">
        <v>368</v>
      </c>
      <c r="L458">
        <v>0.02</v>
      </c>
      <c r="M458" s="71">
        <v>0.08</v>
      </c>
      <c r="N458" t="s">
        <v>17</v>
      </c>
      <c r="V458" t="s">
        <v>177</v>
      </c>
      <c r="AB458">
        <v>-61.7</v>
      </c>
      <c r="AC458">
        <v>144.19999999999999</v>
      </c>
      <c r="AD458">
        <v>0.3</v>
      </c>
      <c r="AF458">
        <v>8</v>
      </c>
      <c r="AH458">
        <v>0</v>
      </c>
    </row>
    <row r="459" spans="7:34">
      <c r="G459" t="s">
        <v>368</v>
      </c>
      <c r="L459">
        <v>0.02</v>
      </c>
      <c r="M459" s="71">
        <v>0.08</v>
      </c>
      <c r="N459" t="s">
        <v>17</v>
      </c>
      <c r="V459" t="s">
        <v>177</v>
      </c>
      <c r="AB459">
        <v>-70.8</v>
      </c>
      <c r="AC459">
        <v>107.6</v>
      </c>
      <c r="AD459">
        <v>0.3</v>
      </c>
      <c r="AF459">
        <v>8</v>
      </c>
      <c r="AH459">
        <v>100</v>
      </c>
    </row>
    <row r="460" spans="7:34">
      <c r="G460" s="125" t="s">
        <v>369</v>
      </c>
      <c r="L460" s="73">
        <v>0.02</v>
      </c>
      <c r="M460" s="73">
        <v>0.08</v>
      </c>
      <c r="N460" s="125" t="s">
        <v>17</v>
      </c>
      <c r="V460" s="125" t="s">
        <v>177</v>
      </c>
      <c r="AB460" s="125">
        <v>-63.8</v>
      </c>
      <c r="AC460" s="125">
        <v>155.19999999999999</v>
      </c>
      <c r="AD460" s="125">
        <v>0.6</v>
      </c>
      <c r="AF460" s="125">
        <v>8</v>
      </c>
      <c r="AH460" s="125">
        <v>0</v>
      </c>
    </row>
    <row r="461" spans="7:34">
      <c r="G461" s="125" t="s">
        <v>369</v>
      </c>
      <c r="L461" s="73">
        <v>0.02</v>
      </c>
      <c r="M461" s="73">
        <v>0.08</v>
      </c>
      <c r="N461" s="125" t="s">
        <v>17</v>
      </c>
      <c r="V461" s="125" t="s">
        <v>177</v>
      </c>
      <c r="AB461" s="125">
        <v>-75.8</v>
      </c>
      <c r="AC461" s="125">
        <v>115.7</v>
      </c>
      <c r="AD461" s="125">
        <v>0.6</v>
      </c>
      <c r="AF461" s="125">
        <v>8</v>
      </c>
      <c r="AH461" s="125">
        <v>100</v>
      </c>
    </row>
    <row r="462" spans="7:34">
      <c r="G462" s="125" t="s">
        <v>370</v>
      </c>
      <c r="L462" s="73">
        <v>0.02</v>
      </c>
      <c r="M462" s="73">
        <v>0.08</v>
      </c>
      <c r="N462" s="125" t="s">
        <v>17</v>
      </c>
      <c r="V462" s="125" t="s">
        <v>177</v>
      </c>
      <c r="AB462" s="125">
        <v>-61</v>
      </c>
      <c r="AC462" s="125">
        <v>148.80000000000001</v>
      </c>
      <c r="AD462" s="125">
        <v>0.3</v>
      </c>
      <c r="AF462" s="125">
        <v>8</v>
      </c>
      <c r="AH462" s="125">
        <v>0</v>
      </c>
    </row>
    <row r="463" spans="7:34">
      <c r="G463" s="125" t="s">
        <v>370</v>
      </c>
      <c r="L463" s="73">
        <v>0.02</v>
      </c>
      <c r="M463" s="73">
        <v>0.08</v>
      </c>
      <c r="N463" s="125" t="s">
        <v>17</v>
      </c>
      <c r="V463" s="125" t="s">
        <v>177</v>
      </c>
      <c r="AB463" s="125">
        <v>-71.7</v>
      </c>
      <c r="AC463" s="125">
        <v>114.1</v>
      </c>
      <c r="AD463" s="143">
        <v>0.3</v>
      </c>
      <c r="AF463" s="125">
        <v>8</v>
      </c>
      <c r="AH463" s="125">
        <v>100</v>
      </c>
    </row>
    <row r="464" spans="7:34">
      <c r="G464" s="125" t="s">
        <v>371</v>
      </c>
      <c r="L464" s="73">
        <v>0.02</v>
      </c>
      <c r="M464" s="73">
        <v>0.08</v>
      </c>
      <c r="N464" s="125" t="s">
        <v>17</v>
      </c>
      <c r="V464" s="125" t="s">
        <v>177</v>
      </c>
      <c r="AB464" s="125">
        <v>-62.5</v>
      </c>
      <c r="AC464" s="125">
        <v>145</v>
      </c>
      <c r="AD464" s="143">
        <v>0.9</v>
      </c>
      <c r="AF464" s="125">
        <v>8</v>
      </c>
      <c r="AH464" s="125">
        <v>0</v>
      </c>
    </row>
    <row r="465" spans="7:34">
      <c r="G465" s="125" t="s">
        <v>371</v>
      </c>
      <c r="L465" s="73">
        <v>0.02</v>
      </c>
      <c r="M465" s="73">
        <v>0.08</v>
      </c>
      <c r="N465" s="125" t="s">
        <v>17</v>
      </c>
      <c r="V465" s="125" t="s">
        <v>177</v>
      </c>
      <c r="AB465" s="125">
        <v>-71.7</v>
      </c>
      <c r="AC465" s="125">
        <v>106.6</v>
      </c>
      <c r="AD465" s="143">
        <v>0.9</v>
      </c>
      <c r="AF465" s="125">
        <v>8</v>
      </c>
      <c r="AH465" s="125">
        <v>100</v>
      </c>
    </row>
    <row r="466" spans="7:34">
      <c r="G466" s="125" t="s">
        <v>372</v>
      </c>
      <c r="L466" s="73">
        <v>0.02</v>
      </c>
      <c r="M466" s="73">
        <v>0.08</v>
      </c>
      <c r="N466" s="125" t="s">
        <v>17</v>
      </c>
      <c r="V466" s="125" t="s">
        <v>177</v>
      </c>
      <c r="AB466" s="125">
        <v>-63.9</v>
      </c>
      <c r="AC466" s="125">
        <v>153.69999999999999</v>
      </c>
      <c r="AD466" s="143">
        <v>0.4</v>
      </c>
      <c r="AF466" s="125">
        <v>8</v>
      </c>
      <c r="AH466" s="125">
        <v>0</v>
      </c>
    </row>
    <row r="467" spans="7:34">
      <c r="G467" s="125" t="s">
        <v>372</v>
      </c>
      <c r="L467" s="73">
        <v>0.02</v>
      </c>
      <c r="M467" s="73">
        <v>0.08</v>
      </c>
      <c r="N467" s="125" t="s">
        <v>17</v>
      </c>
      <c r="V467" s="125" t="s">
        <v>177</v>
      </c>
      <c r="AB467" s="125">
        <v>-75.3</v>
      </c>
      <c r="AC467" s="125">
        <v>113.6</v>
      </c>
      <c r="AD467" s="143">
        <v>0.4</v>
      </c>
      <c r="AF467" s="125">
        <v>8</v>
      </c>
      <c r="AH467" s="125">
        <v>100</v>
      </c>
    </row>
    <row r="468" spans="7:34">
      <c r="G468" s="125" t="s">
        <v>373</v>
      </c>
      <c r="L468" s="73">
        <v>0.02</v>
      </c>
      <c r="M468" s="73">
        <v>0.08</v>
      </c>
      <c r="N468" s="125" t="s">
        <v>17</v>
      </c>
      <c r="V468" s="125" t="s">
        <v>177</v>
      </c>
      <c r="AB468" s="125">
        <v>-60.9</v>
      </c>
      <c r="AC468" s="125">
        <v>144.9</v>
      </c>
      <c r="AD468" s="143">
        <v>0.5</v>
      </c>
      <c r="AF468" s="71">
        <v>8</v>
      </c>
      <c r="AH468" s="125">
        <v>0</v>
      </c>
    </row>
    <row r="469" spans="7:34">
      <c r="G469" s="125" t="s">
        <v>373</v>
      </c>
      <c r="L469" s="73">
        <v>0.02</v>
      </c>
      <c r="M469" s="73">
        <v>0.08</v>
      </c>
      <c r="N469" s="125" t="s">
        <v>17</v>
      </c>
      <c r="V469" s="125" t="s">
        <v>177</v>
      </c>
      <c r="AB469" s="125">
        <v>-70.5</v>
      </c>
      <c r="AC469" s="125">
        <v>109.6</v>
      </c>
      <c r="AD469" s="143">
        <v>0.5</v>
      </c>
      <c r="AF469" s="71">
        <v>8</v>
      </c>
      <c r="AH469" s="125">
        <v>100</v>
      </c>
    </row>
    <row r="470" spans="7:34">
      <c r="G470" s="125" t="s">
        <v>374</v>
      </c>
      <c r="L470" s="73">
        <v>0.02</v>
      </c>
      <c r="M470" s="73">
        <v>0.08</v>
      </c>
      <c r="N470" s="125" t="s">
        <v>17</v>
      </c>
      <c r="V470" s="125" t="s">
        <v>177</v>
      </c>
      <c r="AB470" s="125">
        <v>-60.6</v>
      </c>
      <c r="AC470" s="125">
        <v>145</v>
      </c>
      <c r="AD470" s="143">
        <v>0.4</v>
      </c>
      <c r="AF470" s="125">
        <v>8</v>
      </c>
      <c r="AH470" s="125">
        <v>0</v>
      </c>
    </row>
    <row r="471" spans="7:34">
      <c r="G471" s="125" t="s">
        <v>374</v>
      </c>
      <c r="L471" s="73">
        <v>0.02</v>
      </c>
      <c r="M471" s="73">
        <v>0.08</v>
      </c>
      <c r="N471" s="125" t="s">
        <v>17</v>
      </c>
      <c r="V471" s="125" t="s">
        <v>177</v>
      </c>
      <c r="AB471" s="125">
        <v>-70.2</v>
      </c>
      <c r="AC471" s="125">
        <v>110.2</v>
      </c>
      <c r="AD471" s="143">
        <v>0.4</v>
      </c>
      <c r="AF471" s="125">
        <v>8</v>
      </c>
      <c r="AH471" s="125">
        <v>100</v>
      </c>
    </row>
    <row r="472" spans="7:34">
      <c r="G472" s="125" t="s">
        <v>380</v>
      </c>
      <c r="L472" s="73">
        <v>0.02</v>
      </c>
      <c r="M472" s="73">
        <v>0.1</v>
      </c>
      <c r="N472" s="125" t="s">
        <v>17</v>
      </c>
      <c r="V472" s="125" t="s">
        <v>177</v>
      </c>
      <c r="AB472" s="125">
        <v>-66.3</v>
      </c>
      <c r="AC472" s="125">
        <v>138.69999999999999</v>
      </c>
      <c r="AD472" s="125">
        <v>0.4</v>
      </c>
      <c r="AF472" s="125">
        <v>10</v>
      </c>
      <c r="AH472" s="125">
        <v>0</v>
      </c>
    </row>
    <row r="473" spans="7:34">
      <c r="G473" s="125" t="s">
        <v>380</v>
      </c>
      <c r="L473" s="73">
        <v>0.02</v>
      </c>
      <c r="M473" s="73">
        <v>0.1</v>
      </c>
      <c r="N473" s="125" t="s">
        <v>17</v>
      </c>
      <c r="V473" s="125" t="s">
        <v>177</v>
      </c>
      <c r="AB473" s="125">
        <v>-72.400000000000006</v>
      </c>
      <c r="AC473" s="125">
        <v>91.5</v>
      </c>
      <c r="AD473" s="125">
        <v>0.4</v>
      </c>
      <c r="AF473" s="125">
        <v>10</v>
      </c>
      <c r="AH473" s="125">
        <v>100</v>
      </c>
    </row>
    <row r="474" spans="7:34">
      <c r="G474" s="125" t="s">
        <v>381</v>
      </c>
      <c r="L474" s="73">
        <v>0.02</v>
      </c>
      <c r="M474" s="73">
        <v>0.1</v>
      </c>
      <c r="N474" s="125" t="s">
        <v>17</v>
      </c>
      <c r="V474" s="125" t="s">
        <v>177</v>
      </c>
      <c r="AB474" s="125">
        <v>-60.7</v>
      </c>
      <c r="AC474" s="125">
        <v>129.9</v>
      </c>
      <c r="AD474" s="125">
        <v>0.4</v>
      </c>
      <c r="AF474" s="125">
        <v>10</v>
      </c>
      <c r="AH474" s="125">
        <v>0</v>
      </c>
    </row>
    <row r="475" spans="7:34">
      <c r="G475" s="125" t="s">
        <v>381</v>
      </c>
      <c r="L475" s="73">
        <v>0.02</v>
      </c>
      <c r="M475" s="73">
        <v>0.1</v>
      </c>
      <c r="N475" s="125" t="s">
        <v>17</v>
      </c>
      <c r="V475" s="125" t="s">
        <v>177</v>
      </c>
      <c r="AB475" s="125">
        <v>-65.599999999999994</v>
      </c>
      <c r="AC475" s="125">
        <v>94.7</v>
      </c>
      <c r="AD475" s="125">
        <v>0.4</v>
      </c>
      <c r="AF475" s="125">
        <v>10</v>
      </c>
      <c r="AH475" s="125">
        <v>100</v>
      </c>
    </row>
    <row r="476" spans="7:34">
      <c r="G476" s="125" t="s">
        <v>382</v>
      </c>
      <c r="L476" s="100">
        <v>1.4999999999999999E-2</v>
      </c>
      <c r="M476" s="100">
        <v>7.0000000000000007E-2</v>
      </c>
      <c r="N476" s="125" t="s">
        <v>17</v>
      </c>
      <c r="V476" s="125" t="s">
        <v>177</v>
      </c>
      <c r="AB476" s="125">
        <v>-65.3</v>
      </c>
      <c r="AC476" s="125">
        <v>151.5</v>
      </c>
      <c r="AD476" s="125">
        <v>0.2</v>
      </c>
      <c r="AF476" s="125">
        <v>8</v>
      </c>
      <c r="AH476" s="125">
        <v>0</v>
      </c>
    </row>
    <row r="477" spans="7:34">
      <c r="G477" s="125" t="s">
        <v>382</v>
      </c>
      <c r="L477" s="100">
        <v>1.4999999999999999E-2</v>
      </c>
      <c r="M477" s="100">
        <v>7.0000000000000007E-2</v>
      </c>
      <c r="N477" s="125" t="s">
        <v>17</v>
      </c>
      <c r="V477" s="125" t="s">
        <v>177</v>
      </c>
      <c r="AB477" s="125">
        <v>-75.8</v>
      </c>
      <c r="AC477" s="125">
        <v>106.9</v>
      </c>
      <c r="AD477" s="125">
        <v>0.2</v>
      </c>
      <c r="AF477" s="125">
        <v>8</v>
      </c>
      <c r="AH477" s="125">
        <v>100</v>
      </c>
    </row>
    <row r="478" spans="7:34">
      <c r="G478" s="125" t="s">
        <v>383</v>
      </c>
      <c r="L478" s="73">
        <v>0.02</v>
      </c>
      <c r="M478" s="73">
        <v>0.1</v>
      </c>
      <c r="N478" s="125" t="s">
        <v>17</v>
      </c>
      <c r="V478" s="125" t="s">
        <v>177</v>
      </c>
      <c r="AB478" s="125">
        <v>-63.1</v>
      </c>
      <c r="AC478" s="125">
        <v>134.19999999999999</v>
      </c>
      <c r="AD478" s="125">
        <v>0.5</v>
      </c>
      <c r="AF478" s="125">
        <v>10</v>
      </c>
      <c r="AH478" s="125">
        <v>0</v>
      </c>
    </row>
    <row r="479" spans="7:34">
      <c r="G479" s="125" t="s">
        <v>383</v>
      </c>
      <c r="L479" s="73">
        <v>0.02</v>
      </c>
      <c r="M479" s="73">
        <v>0.1</v>
      </c>
      <c r="N479" s="125" t="s">
        <v>17</v>
      </c>
      <c r="V479" s="125" t="s">
        <v>177</v>
      </c>
      <c r="AB479" s="125">
        <v>-68.8</v>
      </c>
      <c r="AC479" s="125">
        <v>94.6</v>
      </c>
      <c r="AD479" s="125">
        <v>0.5</v>
      </c>
      <c r="AF479" s="125">
        <v>10</v>
      </c>
      <c r="AH479" s="125">
        <v>100</v>
      </c>
    </row>
    <row r="480" spans="7:34">
      <c r="G480" s="125" t="s">
        <v>384</v>
      </c>
      <c r="L480" s="73">
        <v>0.02</v>
      </c>
      <c r="M480" s="73">
        <v>0.1</v>
      </c>
      <c r="N480" s="125" t="s">
        <v>17</v>
      </c>
      <c r="V480" s="125" t="s">
        <v>177</v>
      </c>
      <c r="AB480" s="125">
        <v>-62.5</v>
      </c>
      <c r="AC480" s="125">
        <v>142.1</v>
      </c>
      <c r="AD480" s="125">
        <v>0.3</v>
      </c>
      <c r="AF480" s="125">
        <v>10</v>
      </c>
      <c r="AH480" s="125">
        <v>0</v>
      </c>
    </row>
    <row r="481" spans="7:34">
      <c r="G481" s="125" t="s">
        <v>384</v>
      </c>
      <c r="L481" s="73">
        <v>0.02</v>
      </c>
      <c r="M481" s="73">
        <v>0.1</v>
      </c>
      <c r="N481" s="125" t="s">
        <v>17</v>
      </c>
      <c r="V481" s="125" t="s">
        <v>177</v>
      </c>
      <c r="AB481" s="125">
        <v>-70.900000000000006</v>
      </c>
      <c r="AC481" s="125">
        <v>103.4</v>
      </c>
      <c r="AD481" s="125">
        <v>0.3</v>
      </c>
      <c r="AF481" s="125">
        <v>10</v>
      </c>
      <c r="AH481" s="125">
        <v>100</v>
      </c>
    </row>
    <row r="482" spans="7:34">
      <c r="G482" s="125" t="s">
        <v>385</v>
      </c>
      <c r="L482" s="73">
        <v>0.02</v>
      </c>
      <c r="M482" s="73">
        <v>0.1</v>
      </c>
      <c r="N482" s="125" t="s">
        <v>17</v>
      </c>
      <c r="V482" s="125" t="s">
        <v>177</v>
      </c>
      <c r="AB482" s="125">
        <v>-63.7</v>
      </c>
      <c r="AC482" s="125">
        <v>138.5</v>
      </c>
      <c r="AD482" s="125">
        <v>0.5</v>
      </c>
      <c r="AF482" s="125">
        <v>10</v>
      </c>
      <c r="AH482" s="125">
        <v>0</v>
      </c>
    </row>
    <row r="483" spans="7:34">
      <c r="G483" s="125" t="s">
        <v>385</v>
      </c>
      <c r="L483" s="73">
        <v>0.02</v>
      </c>
      <c r="M483" s="73">
        <v>0.1</v>
      </c>
      <c r="N483" s="125" t="s">
        <v>17</v>
      </c>
      <c r="V483" s="125" t="s">
        <v>177</v>
      </c>
      <c r="AB483" s="125">
        <v>-70.599999999999994</v>
      </c>
      <c r="AC483" s="125">
        <v>97.3</v>
      </c>
      <c r="AD483" s="125">
        <v>0.5</v>
      </c>
      <c r="AF483" s="125">
        <v>10</v>
      </c>
      <c r="AH483" s="125">
        <v>100</v>
      </c>
    </row>
    <row r="484" spans="7:34">
      <c r="G484" s="125" t="s">
        <v>386</v>
      </c>
      <c r="L484" s="73">
        <v>0.02</v>
      </c>
      <c r="M484" s="73">
        <v>0.1</v>
      </c>
      <c r="N484" s="125" t="s">
        <v>17</v>
      </c>
      <c r="V484" s="125" t="s">
        <v>177</v>
      </c>
      <c r="AB484" s="125">
        <v>-58.7</v>
      </c>
      <c r="AC484" s="125">
        <v>149.9</v>
      </c>
      <c r="AD484" s="125">
        <v>0.4</v>
      </c>
      <c r="AF484" s="125">
        <v>10</v>
      </c>
      <c r="AH484" s="125">
        <v>0</v>
      </c>
    </row>
    <row r="485" spans="7:34">
      <c r="G485" s="125" t="s">
        <v>386</v>
      </c>
      <c r="L485" s="73">
        <v>0.02</v>
      </c>
      <c r="M485" s="73">
        <v>0.1</v>
      </c>
      <c r="N485" s="125" t="s">
        <v>17</v>
      </c>
      <c r="V485" s="125" t="s">
        <v>177</v>
      </c>
      <c r="AB485" s="125">
        <v>-70.2</v>
      </c>
      <c r="AC485" s="125">
        <v>119.6</v>
      </c>
      <c r="AD485" s="125">
        <v>0.4</v>
      </c>
      <c r="AF485" s="125">
        <v>10</v>
      </c>
      <c r="AH485" s="125">
        <v>100</v>
      </c>
    </row>
    <row r="486" spans="7:34">
      <c r="G486" s="125" t="s">
        <v>387</v>
      </c>
      <c r="L486" s="73">
        <v>0.02</v>
      </c>
      <c r="M486" s="73">
        <v>0.1</v>
      </c>
      <c r="N486" s="125" t="s">
        <v>17</v>
      </c>
      <c r="V486" s="125" t="s">
        <v>177</v>
      </c>
      <c r="AB486" s="125">
        <v>-63.4</v>
      </c>
      <c r="AC486" s="125">
        <v>171.2</v>
      </c>
      <c r="AD486" s="125">
        <v>0.3</v>
      </c>
      <c r="AF486" s="125">
        <v>10</v>
      </c>
      <c r="AH486" s="125">
        <v>0</v>
      </c>
    </row>
    <row r="487" spans="7:34">
      <c r="G487" s="125" t="s">
        <v>387</v>
      </c>
      <c r="L487" s="73">
        <v>0.02</v>
      </c>
      <c r="M487" s="73">
        <v>0.1</v>
      </c>
      <c r="N487" s="125" t="s">
        <v>17</v>
      </c>
      <c r="V487" s="125" t="s">
        <v>177</v>
      </c>
      <c r="AB487" s="125">
        <v>-79.599999999999994</v>
      </c>
      <c r="AC487" s="125">
        <v>144.6</v>
      </c>
      <c r="AD487" s="125">
        <v>0.3</v>
      </c>
      <c r="AF487" s="125">
        <v>10</v>
      </c>
      <c r="AH487" s="125">
        <v>100</v>
      </c>
    </row>
    <row r="488" spans="7:34">
      <c r="G488" s="125" t="s">
        <v>388</v>
      </c>
      <c r="L488" s="71">
        <v>0.03</v>
      </c>
      <c r="M488" s="71">
        <v>0.1</v>
      </c>
      <c r="N488" s="125" t="s">
        <v>17</v>
      </c>
      <c r="V488" s="125" t="s">
        <v>177</v>
      </c>
      <c r="AB488" s="125">
        <v>-53.7</v>
      </c>
      <c r="AC488" s="125">
        <v>162.9</v>
      </c>
      <c r="AD488" s="125">
        <v>0.9</v>
      </c>
      <c r="AF488" s="125">
        <v>8</v>
      </c>
      <c r="AH488" s="125">
        <v>0</v>
      </c>
    </row>
    <row r="489" spans="7:34">
      <c r="G489" s="125" t="s">
        <v>388</v>
      </c>
      <c r="L489" s="71">
        <v>0.03</v>
      </c>
      <c r="M489" s="71">
        <v>0.1</v>
      </c>
      <c r="N489" s="125" t="s">
        <v>17</v>
      </c>
      <c r="V489" s="125" t="s">
        <v>177</v>
      </c>
      <c r="AB489" s="125">
        <v>-68.900000000000006</v>
      </c>
      <c r="AC489" s="125">
        <v>144.69999999999999</v>
      </c>
      <c r="AD489" s="143">
        <v>0.9</v>
      </c>
      <c r="AF489" s="143">
        <v>8</v>
      </c>
      <c r="AH489" s="125">
        <v>100</v>
      </c>
    </row>
    <row r="490" spans="7:34">
      <c r="G490" s="125" t="s">
        <v>389</v>
      </c>
      <c r="L490" s="73">
        <v>0.02</v>
      </c>
      <c r="M490" s="73">
        <v>0.1</v>
      </c>
      <c r="N490" s="125" t="s">
        <v>17</v>
      </c>
      <c r="V490" s="125" t="s">
        <v>177</v>
      </c>
      <c r="AB490" s="125">
        <v>-63.5</v>
      </c>
      <c r="AC490" s="125">
        <v>178.8</v>
      </c>
      <c r="AD490" s="125">
        <v>0.6</v>
      </c>
      <c r="AF490" s="125">
        <v>10</v>
      </c>
      <c r="AH490" s="125">
        <v>0</v>
      </c>
    </row>
    <row r="491" spans="7:34">
      <c r="G491" s="125" t="s">
        <v>389</v>
      </c>
      <c r="L491" s="73">
        <v>0.02</v>
      </c>
      <c r="M491" s="73">
        <v>0.1</v>
      </c>
      <c r="N491" s="125" t="s">
        <v>17</v>
      </c>
      <c r="V491" s="125" t="s">
        <v>177</v>
      </c>
      <c r="AB491" s="125">
        <v>-80.900000000000006</v>
      </c>
      <c r="AC491" s="125">
        <v>163.1</v>
      </c>
      <c r="AD491" s="125">
        <v>0.6</v>
      </c>
      <c r="AF491" s="125">
        <v>10</v>
      </c>
      <c r="AH491" s="125">
        <v>100</v>
      </c>
    </row>
    <row r="492" spans="7:34">
      <c r="G492" s="125" t="s">
        <v>390</v>
      </c>
      <c r="L492" s="73">
        <v>0.02</v>
      </c>
      <c r="M492" s="73">
        <v>0.1</v>
      </c>
      <c r="N492" s="125" t="s">
        <v>17</v>
      </c>
      <c r="V492" s="125" t="s">
        <v>177</v>
      </c>
      <c r="AB492" s="125">
        <v>-54.8</v>
      </c>
      <c r="AC492" s="125">
        <v>161.30000000000001</v>
      </c>
      <c r="AD492" s="125">
        <v>1</v>
      </c>
      <c r="AF492" s="125">
        <v>10</v>
      </c>
      <c r="AH492" s="125">
        <v>0</v>
      </c>
    </row>
    <row r="493" spans="7:34">
      <c r="G493" s="125" t="s">
        <v>390</v>
      </c>
      <c r="L493" s="73">
        <v>0.02</v>
      </c>
      <c r="M493" s="73">
        <v>0.1</v>
      </c>
      <c r="N493" s="125" t="s">
        <v>17</v>
      </c>
      <c r="V493" s="125" t="s">
        <v>177</v>
      </c>
      <c r="AB493" s="125">
        <v>-69.599999999999994</v>
      </c>
      <c r="AC493" s="125">
        <v>141</v>
      </c>
      <c r="AD493" s="125">
        <v>1</v>
      </c>
      <c r="AF493" s="125">
        <v>10</v>
      </c>
      <c r="AH493" s="125">
        <v>100</v>
      </c>
    </row>
    <row r="494" spans="7:34">
      <c r="G494" s="125" t="s">
        <v>391</v>
      </c>
      <c r="L494" s="73">
        <v>0.02</v>
      </c>
      <c r="M494" s="71">
        <v>0.08</v>
      </c>
      <c r="N494" s="125" t="s">
        <v>17</v>
      </c>
      <c r="V494" s="125" t="s">
        <v>177</v>
      </c>
      <c r="AB494" s="125">
        <v>-60.7</v>
      </c>
      <c r="AC494" s="125">
        <v>165.9</v>
      </c>
      <c r="AD494" s="125">
        <v>0.8</v>
      </c>
      <c r="AF494" s="71">
        <v>8</v>
      </c>
      <c r="AH494" s="125">
        <v>0</v>
      </c>
    </row>
    <row r="495" spans="7:34">
      <c r="G495" s="125" t="s">
        <v>391</v>
      </c>
      <c r="L495" s="73">
        <v>0.02</v>
      </c>
      <c r="M495" s="71">
        <v>0.08</v>
      </c>
      <c r="N495" s="125" t="s">
        <v>17</v>
      </c>
      <c r="V495" s="125" t="s">
        <v>177</v>
      </c>
      <c r="AB495" s="125">
        <v>-76</v>
      </c>
      <c r="AC495" s="125">
        <v>140</v>
      </c>
      <c r="AD495" s="125">
        <v>0.8</v>
      </c>
      <c r="AF495" s="71">
        <v>8</v>
      </c>
      <c r="AH495" s="125">
        <v>100</v>
      </c>
    </row>
    <row r="496" spans="7:34">
      <c r="G496" s="125" t="s">
        <v>392</v>
      </c>
      <c r="L496" s="73">
        <v>0.02</v>
      </c>
      <c r="M496" s="125">
        <v>0.1</v>
      </c>
      <c r="N496" s="125" t="s">
        <v>17</v>
      </c>
      <c r="V496" s="125" t="s">
        <v>177</v>
      </c>
      <c r="AB496" s="125">
        <v>-53.6</v>
      </c>
      <c r="AC496" s="125">
        <v>157.69999999999999</v>
      </c>
      <c r="AD496" s="125">
        <v>0.8</v>
      </c>
      <c r="AF496" s="125">
        <v>10</v>
      </c>
      <c r="AH496" s="125">
        <v>0</v>
      </c>
    </row>
    <row r="497" spans="7:34">
      <c r="G497" s="125" t="s">
        <v>392</v>
      </c>
      <c r="L497" s="73">
        <v>0.02</v>
      </c>
      <c r="M497" s="125">
        <v>0.1</v>
      </c>
      <c r="N497" s="125" t="s">
        <v>17</v>
      </c>
      <c r="V497" s="125" t="s">
        <v>177</v>
      </c>
      <c r="AB497" s="125">
        <v>-67.7</v>
      </c>
      <c r="AC497" s="125">
        <v>137.1</v>
      </c>
      <c r="AD497" s="125">
        <v>0.8</v>
      </c>
      <c r="AF497" s="125">
        <v>10</v>
      </c>
      <c r="AH497" s="125">
        <v>100</v>
      </c>
    </row>
    <row r="498" spans="7:34">
      <c r="G498" s="125" t="s">
        <v>393</v>
      </c>
      <c r="L498" s="73">
        <v>0.08</v>
      </c>
      <c r="M498" s="73">
        <v>0.14000000000000001</v>
      </c>
      <c r="N498" s="125" t="s">
        <v>17</v>
      </c>
      <c r="V498" s="125" t="s">
        <v>177</v>
      </c>
      <c r="AB498" s="125">
        <v>-56.9</v>
      </c>
      <c r="AC498" s="125">
        <v>162.80000000000001</v>
      </c>
      <c r="AD498" s="125">
        <v>0.4</v>
      </c>
      <c r="AF498" s="125">
        <v>5</v>
      </c>
      <c r="AH498" s="125">
        <v>0</v>
      </c>
    </row>
    <row r="499" spans="7:34">
      <c r="G499" s="125" t="s">
        <v>393</v>
      </c>
      <c r="L499" s="73">
        <v>0.08</v>
      </c>
      <c r="M499" s="73">
        <v>0.14000000000000001</v>
      </c>
      <c r="N499" s="125" t="s">
        <v>17</v>
      </c>
      <c r="V499" s="125" t="s">
        <v>177</v>
      </c>
      <c r="AB499" s="125">
        <v>-72</v>
      </c>
      <c r="AC499" s="125">
        <v>140.80000000000001</v>
      </c>
      <c r="AD499" s="125">
        <v>0.4</v>
      </c>
      <c r="AF499" s="125">
        <v>5</v>
      </c>
      <c r="AH499" s="125">
        <v>100</v>
      </c>
    </row>
    <row r="500" spans="7:34">
      <c r="G500" s="125" t="s">
        <v>394</v>
      </c>
      <c r="L500" s="71">
        <v>7.0000000000000007E-2</v>
      </c>
      <c r="M500" s="71">
        <v>0.17</v>
      </c>
      <c r="N500" s="125" t="s">
        <v>17</v>
      </c>
      <c r="V500" s="125" t="s">
        <v>177</v>
      </c>
      <c r="AB500" s="125">
        <v>-57.2</v>
      </c>
      <c r="AC500" s="125">
        <v>163.4</v>
      </c>
      <c r="AD500" s="125">
        <v>0.6</v>
      </c>
      <c r="AF500" s="125">
        <v>7</v>
      </c>
      <c r="AH500" s="125">
        <v>0</v>
      </c>
    </row>
    <row r="501" spans="7:34">
      <c r="G501" s="125" t="s">
        <v>394</v>
      </c>
      <c r="L501" s="71">
        <v>7.0000000000000007E-2</v>
      </c>
      <c r="M501" s="71">
        <v>0.17</v>
      </c>
      <c r="N501" s="125" t="s">
        <v>17</v>
      </c>
      <c r="V501" s="125" t="s">
        <v>177</v>
      </c>
      <c r="AB501" s="125">
        <v>-72.400000000000006</v>
      </c>
      <c r="AC501" s="125">
        <v>141.19999999999999</v>
      </c>
      <c r="AD501" s="143">
        <v>0.6</v>
      </c>
      <c r="AF501" s="143">
        <v>7</v>
      </c>
      <c r="AH501" s="125">
        <v>100</v>
      </c>
    </row>
    <row r="502" spans="7:34">
      <c r="G502" s="125" t="s">
        <v>395</v>
      </c>
      <c r="L502" s="125">
        <v>0.03</v>
      </c>
      <c r="M502" s="125">
        <v>0.12</v>
      </c>
      <c r="N502" s="125" t="s">
        <v>17</v>
      </c>
      <c r="V502" s="125" t="s">
        <v>177</v>
      </c>
      <c r="AB502" s="125">
        <v>-58.9</v>
      </c>
      <c r="AC502" s="125">
        <v>168.6</v>
      </c>
      <c r="AD502" s="125">
        <v>0.4</v>
      </c>
      <c r="AF502" s="125">
        <v>9</v>
      </c>
      <c r="AH502" s="125">
        <v>0</v>
      </c>
    </row>
    <row r="503" spans="7:34">
      <c r="G503" s="125" t="s">
        <v>395</v>
      </c>
      <c r="L503" s="125">
        <v>0.03</v>
      </c>
      <c r="M503" s="125">
        <v>0.12</v>
      </c>
      <c r="N503" s="125" t="s">
        <v>17</v>
      </c>
      <c r="V503" s="125" t="s">
        <v>177</v>
      </c>
      <c r="AB503" s="125">
        <v>-75.099999999999994</v>
      </c>
      <c r="AC503" s="125">
        <v>148.1</v>
      </c>
      <c r="AD503" s="125">
        <v>0.4</v>
      </c>
      <c r="AF503" s="125">
        <v>9</v>
      </c>
      <c r="AH503" s="125">
        <v>100</v>
      </c>
    </row>
    <row r="504" spans="7:34">
      <c r="G504" s="125" t="s">
        <v>396</v>
      </c>
      <c r="L504" s="125">
        <v>0.03</v>
      </c>
      <c r="M504" s="125">
        <v>0.12</v>
      </c>
      <c r="N504" s="125" t="s">
        <v>17</v>
      </c>
      <c r="V504" s="125" t="s">
        <v>177</v>
      </c>
      <c r="AB504" s="125">
        <v>-73.2</v>
      </c>
      <c r="AC504" s="125">
        <v>206.4</v>
      </c>
      <c r="AD504" s="125">
        <v>2</v>
      </c>
      <c r="AF504" s="125">
        <v>9</v>
      </c>
      <c r="AH504" s="125">
        <v>0</v>
      </c>
    </row>
    <row r="505" spans="7:34">
      <c r="G505" s="125" t="s">
        <v>396</v>
      </c>
      <c r="L505" s="125">
        <v>0.03</v>
      </c>
      <c r="M505" s="125">
        <v>0.12</v>
      </c>
      <c r="N505" s="125" t="s">
        <v>17</v>
      </c>
      <c r="V505" s="125" t="s">
        <v>177</v>
      </c>
      <c r="AB505" s="125">
        <v>-84</v>
      </c>
      <c r="AC505" s="125">
        <v>300</v>
      </c>
      <c r="AD505" s="125">
        <v>2</v>
      </c>
      <c r="AF505" s="125">
        <v>9</v>
      </c>
      <c r="AH505" s="125">
        <v>100</v>
      </c>
    </row>
    <row r="506" spans="7:34">
      <c r="G506" s="125" t="s">
        <v>397</v>
      </c>
      <c r="L506" s="125">
        <v>0.03</v>
      </c>
      <c r="M506" s="125">
        <v>0.12</v>
      </c>
      <c r="N506" s="125" t="s">
        <v>17</v>
      </c>
      <c r="V506" s="125" t="s">
        <v>177</v>
      </c>
      <c r="AB506" s="125">
        <v>-39.1</v>
      </c>
      <c r="AC506" s="125">
        <v>167.5</v>
      </c>
      <c r="AD506" s="125">
        <v>1.9</v>
      </c>
      <c r="AF506" s="125">
        <v>9</v>
      </c>
      <c r="AH506" s="125">
        <v>0</v>
      </c>
    </row>
    <row r="507" spans="7:34">
      <c r="G507" s="125" t="s">
        <v>397</v>
      </c>
      <c r="L507" s="125">
        <v>0.03</v>
      </c>
      <c r="M507" s="125">
        <v>0.12</v>
      </c>
      <c r="N507" s="125" t="s">
        <v>17</v>
      </c>
      <c r="V507" s="125" t="s">
        <v>177</v>
      </c>
      <c r="AB507" s="125">
        <v>-55.6</v>
      </c>
      <c r="AC507" s="125">
        <v>159.69999999999999</v>
      </c>
      <c r="AD507" s="125">
        <v>1.9</v>
      </c>
      <c r="AF507" s="125">
        <v>9</v>
      </c>
      <c r="AH507" s="125">
        <v>100</v>
      </c>
    </row>
    <row r="508" spans="7:34">
      <c r="G508" s="125" t="s">
        <v>398</v>
      </c>
      <c r="L508" s="125">
        <v>0.03</v>
      </c>
      <c r="M508" s="125">
        <v>0.12</v>
      </c>
      <c r="N508" s="125" t="s">
        <v>17</v>
      </c>
      <c r="V508" s="125" t="s">
        <v>177</v>
      </c>
      <c r="AB508" s="125">
        <v>-60.2</v>
      </c>
      <c r="AC508" s="125">
        <v>155.19999999999999</v>
      </c>
      <c r="AD508" s="125">
        <v>2.2000000000000002</v>
      </c>
      <c r="AF508" s="125">
        <v>9</v>
      </c>
      <c r="AH508" s="125">
        <v>0</v>
      </c>
    </row>
    <row r="509" spans="7:34">
      <c r="G509" s="125" t="s">
        <v>398</v>
      </c>
      <c r="L509" s="125">
        <v>0.03</v>
      </c>
      <c r="M509" s="125">
        <v>0.12</v>
      </c>
      <c r="N509" s="125" t="s">
        <v>17</v>
      </c>
      <c r="V509" s="125" t="s">
        <v>177</v>
      </c>
      <c r="AB509" s="125">
        <v>-73</v>
      </c>
      <c r="AC509" s="125">
        <v>124.1</v>
      </c>
      <c r="AD509" s="125">
        <v>2.2000000000000002</v>
      </c>
      <c r="AF509" s="125">
        <v>9</v>
      </c>
      <c r="AH509" s="125">
        <v>100</v>
      </c>
    </row>
    <row r="510" spans="7:34">
      <c r="G510" s="125" t="s">
        <v>399</v>
      </c>
      <c r="L510" s="125">
        <v>0.03</v>
      </c>
      <c r="M510" s="125">
        <v>0.12</v>
      </c>
      <c r="N510" s="125" t="s">
        <v>17</v>
      </c>
      <c r="V510" s="125" t="s">
        <v>177</v>
      </c>
      <c r="AB510" s="125">
        <v>-60.8</v>
      </c>
      <c r="AC510" s="125">
        <v>152.5</v>
      </c>
      <c r="AD510" s="125">
        <v>0.6</v>
      </c>
      <c r="AF510" s="125">
        <v>9</v>
      </c>
      <c r="AH510" s="125">
        <v>0</v>
      </c>
    </row>
    <row r="511" spans="7:34">
      <c r="G511" s="125" t="s">
        <v>399</v>
      </c>
      <c r="L511" s="125">
        <v>0.03</v>
      </c>
      <c r="M511" s="125">
        <v>0.12</v>
      </c>
      <c r="N511" s="125" t="s">
        <v>17</v>
      </c>
      <c r="V511" s="125" t="s">
        <v>177</v>
      </c>
      <c r="AB511" s="125">
        <v>-72.7</v>
      </c>
      <c r="AC511" s="125">
        <v>119.2</v>
      </c>
      <c r="AD511" s="125">
        <v>0.6</v>
      </c>
      <c r="AF511" s="125">
        <v>9</v>
      </c>
      <c r="AH511" s="125">
        <v>100</v>
      </c>
    </row>
    <row r="512" spans="7:34">
      <c r="G512" s="125" t="s">
        <v>400</v>
      </c>
      <c r="L512" s="125">
        <v>0.02</v>
      </c>
      <c r="M512" s="125">
        <v>0.09</v>
      </c>
      <c r="N512" s="125" t="s">
        <v>17</v>
      </c>
      <c r="V512" s="125" t="s">
        <v>177</v>
      </c>
      <c r="AB512" s="125">
        <v>-56.9</v>
      </c>
      <c r="AC512" s="125">
        <v>151.5</v>
      </c>
      <c r="AD512" s="125">
        <v>0.7</v>
      </c>
      <c r="AF512" s="125">
        <v>9</v>
      </c>
      <c r="AH512" s="125">
        <v>0</v>
      </c>
    </row>
    <row r="513" spans="7:34">
      <c r="G513" s="125" t="s">
        <v>400</v>
      </c>
      <c r="L513" s="125">
        <v>0.02</v>
      </c>
      <c r="M513" s="125">
        <v>0.09</v>
      </c>
      <c r="N513" s="125" t="s">
        <v>17</v>
      </c>
      <c r="V513" s="125" t="s">
        <v>177</v>
      </c>
      <c r="AB513" s="125">
        <v>-69.099999999999994</v>
      </c>
      <c r="AC513" s="125">
        <v>124.4</v>
      </c>
      <c r="AD513" s="125">
        <v>0.7</v>
      </c>
      <c r="AF513" s="125">
        <v>9</v>
      </c>
      <c r="AH513" s="125">
        <v>100</v>
      </c>
    </row>
    <row r="514" spans="7:34">
      <c r="G514" s="125" t="s">
        <v>401</v>
      </c>
      <c r="L514" s="73">
        <v>0.03</v>
      </c>
      <c r="M514" s="73">
        <v>0.1</v>
      </c>
      <c r="N514" s="125" t="s">
        <v>17</v>
      </c>
      <c r="V514" s="125" t="s">
        <v>177</v>
      </c>
      <c r="AB514" s="125">
        <v>-54.4</v>
      </c>
      <c r="AC514" s="125">
        <v>151.19999999999999</v>
      </c>
      <c r="AD514" s="125">
        <v>1.3</v>
      </c>
      <c r="AF514" s="125">
        <v>8</v>
      </c>
      <c r="AH514" s="125">
        <v>0</v>
      </c>
    </row>
    <row r="515" spans="7:34">
      <c r="G515" s="125" t="s">
        <v>401</v>
      </c>
      <c r="L515" s="73">
        <v>0.03</v>
      </c>
      <c r="M515" s="73">
        <v>0.1</v>
      </c>
      <c r="N515" s="125" t="s">
        <v>17</v>
      </c>
      <c r="V515" s="125" t="s">
        <v>177</v>
      </c>
      <c r="AB515" s="125">
        <v>-66.8</v>
      </c>
      <c r="AC515" s="125">
        <v>127.1</v>
      </c>
      <c r="AD515" s="125">
        <v>1.3</v>
      </c>
      <c r="AF515" s="125">
        <v>8</v>
      </c>
      <c r="AH515" s="125">
        <v>100</v>
      </c>
    </row>
    <row r="516" spans="7:34">
      <c r="G516" s="125" t="s">
        <v>402</v>
      </c>
      <c r="L516" s="71">
        <v>0.02</v>
      </c>
      <c r="M516" s="71">
        <v>0.08</v>
      </c>
      <c r="N516" s="125" t="s">
        <v>17</v>
      </c>
      <c r="V516" s="125" t="s">
        <v>177</v>
      </c>
      <c r="AB516" s="125">
        <v>-50.5</v>
      </c>
      <c r="AC516" s="125">
        <v>150.1</v>
      </c>
      <c r="AD516" s="125">
        <v>1.1000000000000001</v>
      </c>
      <c r="AF516" s="125">
        <v>8</v>
      </c>
      <c r="AH516" s="125">
        <v>0</v>
      </c>
    </row>
    <row r="517" spans="7:34">
      <c r="G517" s="125" t="s">
        <v>402</v>
      </c>
      <c r="L517" s="71">
        <v>0.02</v>
      </c>
      <c r="M517" s="71">
        <v>0.08</v>
      </c>
      <c r="N517" s="125" t="s">
        <v>17</v>
      </c>
      <c r="V517" s="125" t="s">
        <v>177</v>
      </c>
      <c r="AB517" s="125">
        <v>-63</v>
      </c>
      <c r="AC517" s="125">
        <v>129.69999999999999</v>
      </c>
      <c r="AD517" s="125">
        <v>1.1000000000000001</v>
      </c>
      <c r="AF517" s="125">
        <v>8</v>
      </c>
      <c r="AH517" s="125">
        <v>100</v>
      </c>
    </row>
    <row r="518" spans="7:34">
      <c r="G518" s="125" t="s">
        <v>403</v>
      </c>
      <c r="L518" s="125">
        <v>2.5000000000000001E-2</v>
      </c>
      <c r="M518" s="125">
        <v>0.09</v>
      </c>
      <c r="N518" s="125" t="s">
        <v>17</v>
      </c>
      <c r="V518" s="125" t="s">
        <v>177</v>
      </c>
      <c r="AB518" s="125">
        <v>-57</v>
      </c>
      <c r="AC518" s="125">
        <v>122.8</v>
      </c>
      <c r="AD518" s="125">
        <v>0.9</v>
      </c>
      <c r="AF518" s="125">
        <v>8</v>
      </c>
      <c r="AH518" s="125">
        <v>0</v>
      </c>
    </row>
    <row r="519" spans="7:34">
      <c r="G519" s="125" t="s">
        <v>403</v>
      </c>
      <c r="L519" s="125">
        <v>2.5000000000000001E-2</v>
      </c>
      <c r="M519" s="125">
        <v>0.09</v>
      </c>
      <c r="N519" s="125" t="s">
        <v>17</v>
      </c>
      <c r="V519" s="125" t="s">
        <v>177</v>
      </c>
      <c r="AB519" s="125">
        <v>-60.6</v>
      </c>
      <c r="AC519" s="125">
        <v>93</v>
      </c>
      <c r="AD519" s="125">
        <v>0.9</v>
      </c>
      <c r="AF519" s="125">
        <v>8</v>
      </c>
      <c r="AH519" s="125">
        <v>100</v>
      </c>
    </row>
    <row r="520" spans="7:34">
      <c r="G520" s="125" t="s">
        <v>404</v>
      </c>
      <c r="L520" s="125">
        <v>2.5000000000000001E-2</v>
      </c>
      <c r="M520" s="125">
        <v>0.09</v>
      </c>
      <c r="N520" s="125" t="s">
        <v>17</v>
      </c>
      <c r="V520" s="125" t="s">
        <v>177</v>
      </c>
      <c r="AB520" s="125">
        <v>-52.3</v>
      </c>
      <c r="AC520" s="125">
        <v>151.9</v>
      </c>
      <c r="AD520" s="125">
        <v>1.2</v>
      </c>
      <c r="AF520" s="125">
        <v>8</v>
      </c>
      <c r="AH520" s="125">
        <v>0</v>
      </c>
    </row>
    <row r="521" spans="7:34">
      <c r="G521" s="125" t="s">
        <v>404</v>
      </c>
      <c r="L521" s="125">
        <v>2.5000000000000001E-2</v>
      </c>
      <c r="M521" s="125">
        <v>0.09</v>
      </c>
      <c r="N521" s="125" t="s">
        <v>17</v>
      </c>
      <c r="V521" s="125" t="s">
        <v>177</v>
      </c>
      <c r="AB521" s="125">
        <v>-65.099999999999994</v>
      </c>
      <c r="AC521" s="125">
        <v>130.5</v>
      </c>
      <c r="AD521" s="125">
        <v>1.2</v>
      </c>
      <c r="AF521" s="125">
        <v>8</v>
      </c>
      <c r="AH521" s="125">
        <v>100</v>
      </c>
    </row>
    <row r="522" spans="7:34">
      <c r="G522" s="125" t="s">
        <v>405</v>
      </c>
      <c r="L522" s="125">
        <v>2.5000000000000001E-2</v>
      </c>
      <c r="M522" s="125">
        <v>0.09</v>
      </c>
      <c r="N522" s="125" t="s">
        <v>17</v>
      </c>
      <c r="V522" s="125" t="s">
        <v>177</v>
      </c>
      <c r="AB522" s="125">
        <v>-50.8</v>
      </c>
      <c r="AC522" s="125">
        <v>153.19999999999999</v>
      </c>
      <c r="AD522" s="125">
        <v>0.8</v>
      </c>
      <c r="AF522" s="125">
        <v>8</v>
      </c>
      <c r="AH522" s="125">
        <v>0</v>
      </c>
    </row>
    <row r="523" spans="7:34">
      <c r="G523" s="125" t="s">
        <v>405</v>
      </c>
      <c r="L523" s="125">
        <v>2.5000000000000001E-2</v>
      </c>
      <c r="M523" s="125">
        <v>0.09</v>
      </c>
      <c r="N523" s="125" t="s">
        <v>17</v>
      </c>
      <c r="V523" s="125" t="s">
        <v>177</v>
      </c>
      <c r="AB523" s="125">
        <v>-64.099999999999994</v>
      </c>
      <c r="AC523" s="125">
        <v>133.5</v>
      </c>
      <c r="AD523" s="125">
        <v>0.8</v>
      </c>
      <c r="AF523" s="125">
        <v>8</v>
      </c>
      <c r="AH523" s="125">
        <v>100</v>
      </c>
    </row>
    <row r="524" spans="7:34">
      <c r="G524" s="125" t="s">
        <v>406</v>
      </c>
      <c r="L524" s="125">
        <v>2.5000000000000001E-2</v>
      </c>
      <c r="M524" s="125">
        <v>0.09</v>
      </c>
      <c r="N524" s="125" t="s">
        <v>17</v>
      </c>
      <c r="V524" s="125" t="s">
        <v>177</v>
      </c>
      <c r="AB524" s="125">
        <v>-49.7</v>
      </c>
      <c r="AC524" s="125">
        <v>154.4</v>
      </c>
      <c r="AD524" s="125">
        <v>0.7</v>
      </c>
      <c r="AF524" s="125">
        <v>8</v>
      </c>
      <c r="AH524" s="125">
        <v>0</v>
      </c>
    </row>
    <row r="525" spans="7:34">
      <c r="G525" s="125" t="s">
        <v>406</v>
      </c>
      <c r="L525" s="125">
        <v>2.5000000000000001E-2</v>
      </c>
      <c r="M525" s="125">
        <v>0.09</v>
      </c>
      <c r="N525" s="125" t="s">
        <v>17</v>
      </c>
      <c r="V525" s="125" t="s">
        <v>177</v>
      </c>
      <c r="AB525" s="125">
        <v>-63.4</v>
      </c>
      <c r="AC525" s="125">
        <v>136</v>
      </c>
      <c r="AD525" s="125">
        <v>0.7</v>
      </c>
      <c r="AF525" s="125">
        <v>8</v>
      </c>
      <c r="AH525" s="125">
        <v>100</v>
      </c>
    </row>
    <row r="526" spans="7:34">
      <c r="G526" s="125" t="s">
        <v>407</v>
      </c>
      <c r="L526" s="125">
        <v>2.5000000000000001E-2</v>
      </c>
      <c r="M526" s="125">
        <v>0.09</v>
      </c>
      <c r="N526" s="125" t="s">
        <v>17</v>
      </c>
      <c r="V526" s="125" t="s">
        <v>177</v>
      </c>
      <c r="AB526" s="125">
        <v>-54.2</v>
      </c>
      <c r="AC526" s="125">
        <v>154.1</v>
      </c>
      <c r="AD526" s="125">
        <v>0.7</v>
      </c>
      <c r="AF526" s="125">
        <v>8</v>
      </c>
      <c r="AH526" s="125">
        <v>0</v>
      </c>
    </row>
    <row r="527" spans="7:34">
      <c r="G527" s="125" t="s">
        <v>407</v>
      </c>
      <c r="L527" s="125">
        <v>2.5000000000000001E-2</v>
      </c>
      <c r="M527" s="125">
        <v>0.09</v>
      </c>
      <c r="N527" s="125" t="s">
        <v>17</v>
      </c>
      <c r="V527" s="125" t="s">
        <v>177</v>
      </c>
      <c r="AB527" s="125">
        <v>-67.400000000000006</v>
      </c>
      <c r="AC527" s="125">
        <v>131.30000000000001</v>
      </c>
      <c r="AD527" s="125">
        <v>0.7</v>
      </c>
      <c r="AF527" s="125">
        <v>8</v>
      </c>
      <c r="AH527" s="125">
        <v>100</v>
      </c>
    </row>
    <row r="528" spans="7:34">
      <c r="G528" t="s">
        <v>408</v>
      </c>
      <c r="L528">
        <v>0.02</v>
      </c>
      <c r="M528" s="71">
        <v>0.1</v>
      </c>
      <c r="N528" t="s">
        <v>17</v>
      </c>
      <c r="V528" t="s">
        <v>177</v>
      </c>
      <c r="AB528">
        <v>-44.6</v>
      </c>
      <c r="AC528">
        <v>152.69999999999999</v>
      </c>
      <c r="AD528">
        <v>0.5</v>
      </c>
      <c r="AF528">
        <v>10</v>
      </c>
      <c r="AH528">
        <v>0</v>
      </c>
    </row>
    <row r="529" spans="7:34">
      <c r="G529" t="s">
        <v>408</v>
      </c>
      <c r="L529">
        <v>0.02</v>
      </c>
      <c r="M529" s="71">
        <v>0.1</v>
      </c>
      <c r="N529" t="s">
        <v>17</v>
      </c>
      <c r="V529" t="s">
        <v>177</v>
      </c>
      <c r="AB529">
        <v>-58.2</v>
      </c>
      <c r="AC529">
        <v>137.6</v>
      </c>
      <c r="AD529">
        <v>0.5</v>
      </c>
      <c r="AF529">
        <v>10</v>
      </c>
      <c r="AH529">
        <v>100</v>
      </c>
    </row>
    <row r="530" spans="7:34">
      <c r="G530" s="125" t="s">
        <v>409</v>
      </c>
      <c r="L530">
        <v>0.01</v>
      </c>
      <c r="M530" s="71">
        <v>0.08</v>
      </c>
      <c r="N530" t="s">
        <v>17</v>
      </c>
      <c r="V530" t="s">
        <v>177</v>
      </c>
      <c r="AB530">
        <v>-53.6</v>
      </c>
      <c r="AC530">
        <v>140.5</v>
      </c>
      <c r="AD530">
        <v>0.9</v>
      </c>
      <c r="AF530">
        <v>10</v>
      </c>
      <c r="AH530">
        <v>0</v>
      </c>
    </row>
    <row r="531" spans="7:34">
      <c r="G531" s="125" t="s">
        <v>409</v>
      </c>
      <c r="L531">
        <v>0.01</v>
      </c>
      <c r="M531" s="71">
        <v>0.08</v>
      </c>
      <c r="N531" t="s">
        <v>17</v>
      </c>
      <c r="V531" t="s">
        <v>177</v>
      </c>
      <c r="AB531">
        <v>-63.1</v>
      </c>
      <c r="AC531">
        <v>115</v>
      </c>
      <c r="AD531">
        <v>0.9</v>
      </c>
      <c r="AF531">
        <v>10</v>
      </c>
      <c r="AH531">
        <v>100</v>
      </c>
    </row>
    <row r="532" spans="7:34">
      <c r="G532" t="s">
        <v>410</v>
      </c>
      <c r="L532">
        <v>0.01</v>
      </c>
      <c r="M532" s="71">
        <v>0.08</v>
      </c>
      <c r="N532" t="s">
        <v>17</v>
      </c>
      <c r="V532" t="s">
        <v>177</v>
      </c>
      <c r="AB532">
        <v>-55.1</v>
      </c>
      <c r="AC532">
        <v>139.80000000000001</v>
      </c>
      <c r="AD532">
        <v>0.9</v>
      </c>
      <c r="AF532">
        <v>10</v>
      </c>
      <c r="AH532">
        <v>0</v>
      </c>
    </row>
    <row r="533" spans="7:34">
      <c r="G533" t="s">
        <v>410</v>
      </c>
      <c r="L533">
        <v>0.01</v>
      </c>
      <c r="M533" s="71">
        <v>0.08</v>
      </c>
      <c r="N533" t="s">
        <v>17</v>
      </c>
      <c r="V533" t="s">
        <v>177</v>
      </c>
      <c r="AB533">
        <v>-64.2</v>
      </c>
      <c r="AC533">
        <v>112.5</v>
      </c>
      <c r="AD533">
        <v>0.9</v>
      </c>
      <c r="AF533">
        <v>10</v>
      </c>
      <c r="AH533">
        <v>100</v>
      </c>
    </row>
    <row r="534" spans="7:34">
      <c r="G534" t="s">
        <v>411</v>
      </c>
      <c r="L534">
        <v>0.02</v>
      </c>
      <c r="M534" s="71">
        <v>0.1</v>
      </c>
      <c r="N534" t="s">
        <v>17</v>
      </c>
      <c r="V534" t="s">
        <v>177</v>
      </c>
      <c r="AB534">
        <v>-57.9</v>
      </c>
      <c r="AC534">
        <v>143.6</v>
      </c>
      <c r="AD534">
        <v>0.3</v>
      </c>
      <c r="AF534">
        <v>10</v>
      </c>
      <c r="AH534">
        <v>0</v>
      </c>
    </row>
    <row r="535" spans="7:34">
      <c r="G535" t="s">
        <v>411</v>
      </c>
      <c r="L535">
        <v>0.02</v>
      </c>
      <c r="M535" s="71">
        <v>0.1</v>
      </c>
      <c r="N535" t="s">
        <v>17</v>
      </c>
      <c r="V535" t="s">
        <v>177</v>
      </c>
      <c r="AB535">
        <v>-67.7</v>
      </c>
      <c r="AC535">
        <v>113</v>
      </c>
      <c r="AD535">
        <v>0.3</v>
      </c>
      <c r="AF535">
        <v>10</v>
      </c>
      <c r="AH535">
        <v>100</v>
      </c>
    </row>
    <row r="536" spans="7:34">
      <c r="G536" t="s">
        <v>412</v>
      </c>
      <c r="L536">
        <v>0.01</v>
      </c>
      <c r="M536" s="71">
        <v>0.08</v>
      </c>
      <c r="N536" t="s">
        <v>17</v>
      </c>
      <c r="V536" t="s">
        <v>177</v>
      </c>
      <c r="AB536">
        <v>-64.400000000000006</v>
      </c>
      <c r="AC536">
        <v>150.6</v>
      </c>
      <c r="AD536">
        <v>0.4</v>
      </c>
      <c r="AF536">
        <v>10</v>
      </c>
      <c r="AH536">
        <v>0</v>
      </c>
    </row>
    <row r="537" spans="7:34">
      <c r="G537" t="s">
        <v>412</v>
      </c>
      <c r="L537">
        <v>0.01</v>
      </c>
      <c r="M537" s="71">
        <v>0.08</v>
      </c>
      <c r="N537" t="s">
        <v>17</v>
      </c>
      <c r="V537" t="s">
        <v>177</v>
      </c>
      <c r="AB537">
        <v>-74.8</v>
      </c>
      <c r="AC537">
        <v>108.3</v>
      </c>
      <c r="AD537">
        <v>0.4</v>
      </c>
      <c r="AF537">
        <v>10</v>
      </c>
      <c r="AH537">
        <v>100</v>
      </c>
    </row>
    <row r="538" spans="7:34">
      <c r="G538" t="s">
        <v>413</v>
      </c>
      <c r="L538">
        <v>0.03</v>
      </c>
      <c r="M538" s="71">
        <v>0.12</v>
      </c>
      <c r="N538" t="s">
        <v>17</v>
      </c>
      <c r="V538" t="s">
        <v>177</v>
      </c>
      <c r="AB538">
        <v>-49.1</v>
      </c>
      <c r="AC538">
        <v>139.19999999999999</v>
      </c>
      <c r="AD538">
        <v>0.7</v>
      </c>
      <c r="AF538">
        <v>9</v>
      </c>
      <c r="AH538">
        <v>0</v>
      </c>
    </row>
    <row r="539" spans="7:34">
      <c r="G539" t="s">
        <v>413</v>
      </c>
      <c r="L539">
        <v>0.03</v>
      </c>
      <c r="M539" s="71">
        <v>0.12</v>
      </c>
      <c r="N539" t="s">
        <v>17</v>
      </c>
      <c r="V539" t="s">
        <v>177</v>
      </c>
      <c r="AB539">
        <v>-58.8</v>
      </c>
      <c r="AC539">
        <v>117.7</v>
      </c>
      <c r="AD539">
        <v>0.7</v>
      </c>
      <c r="AF539">
        <v>9</v>
      </c>
      <c r="AH539">
        <v>100</v>
      </c>
    </row>
    <row r="540" spans="7:34">
      <c r="G540" t="s">
        <v>414</v>
      </c>
      <c r="L540">
        <v>0.02</v>
      </c>
      <c r="M540" s="99">
        <v>7.0000000000000007E-2</v>
      </c>
      <c r="N540" t="s">
        <v>17</v>
      </c>
      <c r="V540" t="s">
        <v>177</v>
      </c>
      <c r="AB540">
        <v>-51.5</v>
      </c>
      <c r="AC540">
        <v>142.80000000000001</v>
      </c>
      <c r="AD540">
        <v>0.7</v>
      </c>
      <c r="AF540">
        <v>7</v>
      </c>
      <c r="AH540">
        <v>0</v>
      </c>
    </row>
    <row r="541" spans="7:34">
      <c r="G541" t="s">
        <v>414</v>
      </c>
      <c r="L541">
        <v>0.02</v>
      </c>
      <c r="M541" s="99">
        <v>7.0000000000000007E-2</v>
      </c>
      <c r="N541" t="s">
        <v>17</v>
      </c>
      <c r="V541" t="s">
        <v>177</v>
      </c>
      <c r="AB541">
        <v>-61.9</v>
      </c>
      <c r="AC541">
        <v>119.9</v>
      </c>
      <c r="AD541">
        <v>0.7</v>
      </c>
      <c r="AF541">
        <v>7</v>
      </c>
      <c r="AH541">
        <v>100</v>
      </c>
    </row>
    <row r="542" spans="7:34">
      <c r="G542" t="s">
        <v>415</v>
      </c>
      <c r="L542">
        <v>0.03</v>
      </c>
      <c r="M542" s="99">
        <v>0.1</v>
      </c>
      <c r="N542" t="s">
        <v>17</v>
      </c>
      <c r="V542" t="s">
        <v>177</v>
      </c>
      <c r="AB542">
        <v>-55.3</v>
      </c>
      <c r="AC542">
        <v>151.9</v>
      </c>
      <c r="AD542">
        <v>0.7</v>
      </c>
      <c r="AF542">
        <v>8</v>
      </c>
      <c r="AH542">
        <v>0</v>
      </c>
    </row>
    <row r="543" spans="7:34">
      <c r="G543" t="s">
        <v>415</v>
      </c>
      <c r="L543">
        <v>0.03</v>
      </c>
      <c r="M543" s="99">
        <v>0.1</v>
      </c>
      <c r="N543" t="s">
        <v>17</v>
      </c>
      <c r="V543" t="s">
        <v>177</v>
      </c>
      <c r="AB543">
        <v>-67.900000000000006</v>
      </c>
      <c r="AC543">
        <v>126.7</v>
      </c>
      <c r="AD543">
        <v>0.7</v>
      </c>
      <c r="AF543">
        <v>8</v>
      </c>
      <c r="AH543">
        <v>100</v>
      </c>
    </row>
    <row r="544" spans="7:34">
      <c r="G544" s="125" t="s">
        <v>416</v>
      </c>
      <c r="L544">
        <v>0.01</v>
      </c>
      <c r="M544" s="71">
        <v>0.08</v>
      </c>
      <c r="N544" t="s">
        <v>17</v>
      </c>
      <c r="V544" t="s">
        <v>177</v>
      </c>
      <c r="AB544">
        <v>-47.7</v>
      </c>
      <c r="AC544">
        <v>147.19999999999999</v>
      </c>
      <c r="AD544">
        <v>0.5</v>
      </c>
      <c r="AF544">
        <v>10</v>
      </c>
      <c r="AH544">
        <v>0</v>
      </c>
    </row>
    <row r="545" spans="7:34">
      <c r="G545" s="125" t="s">
        <v>416</v>
      </c>
      <c r="L545">
        <v>0.01</v>
      </c>
      <c r="M545" s="71">
        <v>0.08</v>
      </c>
      <c r="N545" t="s">
        <v>17</v>
      </c>
      <c r="V545" t="s">
        <v>177</v>
      </c>
      <c r="AB545">
        <v>-59.7</v>
      </c>
      <c r="AC545">
        <v>128.4</v>
      </c>
      <c r="AD545">
        <v>0.5</v>
      </c>
      <c r="AF545">
        <v>10</v>
      </c>
      <c r="AH545">
        <v>100</v>
      </c>
    </row>
    <row r="546" spans="7:34">
      <c r="G546" t="s">
        <v>417</v>
      </c>
      <c r="L546">
        <v>0.01</v>
      </c>
      <c r="M546" s="71">
        <v>0.08</v>
      </c>
      <c r="N546" t="s">
        <v>17</v>
      </c>
      <c r="V546" t="s">
        <v>177</v>
      </c>
      <c r="AB546">
        <v>-45</v>
      </c>
      <c r="AC546">
        <v>148.5</v>
      </c>
      <c r="AD546">
        <v>0.4</v>
      </c>
      <c r="AF546">
        <v>10</v>
      </c>
      <c r="AH546">
        <v>0</v>
      </c>
    </row>
    <row r="547" spans="7:34">
      <c r="G547" t="s">
        <v>417</v>
      </c>
      <c r="L547">
        <v>0.01</v>
      </c>
      <c r="M547" s="71">
        <v>0.08</v>
      </c>
      <c r="N547" t="s">
        <v>17</v>
      </c>
      <c r="V547" t="s">
        <v>177</v>
      </c>
      <c r="AB547">
        <v>-57.5</v>
      </c>
      <c r="AC547">
        <v>132</v>
      </c>
      <c r="AD547">
        <v>0.4</v>
      </c>
      <c r="AF547">
        <v>10</v>
      </c>
      <c r="AH547">
        <v>100</v>
      </c>
    </row>
    <row r="548" spans="7:34">
      <c r="G548" t="s">
        <v>418</v>
      </c>
      <c r="L548">
        <v>0.02</v>
      </c>
      <c r="M548" s="71">
        <v>0.1</v>
      </c>
      <c r="N548" t="s">
        <v>17</v>
      </c>
      <c r="V548" t="s">
        <v>177</v>
      </c>
      <c r="AB548">
        <v>-43.3</v>
      </c>
      <c r="AC548">
        <v>144</v>
      </c>
      <c r="AD548">
        <v>0.5</v>
      </c>
      <c r="AF548">
        <v>10</v>
      </c>
      <c r="AH548">
        <v>0</v>
      </c>
    </row>
    <row r="549" spans="7:34">
      <c r="G549" t="s">
        <v>418</v>
      </c>
      <c r="L549">
        <v>0.02</v>
      </c>
      <c r="M549" s="71">
        <v>0.1</v>
      </c>
      <c r="N549" t="s">
        <v>17</v>
      </c>
      <c r="V549" t="s">
        <v>177</v>
      </c>
      <c r="AB549">
        <v>-54.8</v>
      </c>
      <c r="AC549">
        <v>127.7</v>
      </c>
      <c r="AD549">
        <v>0.5</v>
      </c>
      <c r="AF549">
        <v>10</v>
      </c>
      <c r="AH549">
        <v>100</v>
      </c>
    </row>
    <row r="550" spans="7:34">
      <c r="G550" t="s">
        <v>419</v>
      </c>
      <c r="L550">
        <v>0.01</v>
      </c>
      <c r="M550" s="71">
        <v>0.08</v>
      </c>
      <c r="N550" t="s">
        <v>17</v>
      </c>
      <c r="V550" t="s">
        <v>177</v>
      </c>
      <c r="AB550">
        <v>-43.9</v>
      </c>
      <c r="AC550">
        <v>142.4</v>
      </c>
      <c r="AD550">
        <v>0.3</v>
      </c>
      <c r="AF550">
        <v>10</v>
      </c>
      <c r="AH550">
        <v>0</v>
      </c>
    </row>
    <row r="551" spans="7:34">
      <c r="G551" t="s">
        <v>419</v>
      </c>
      <c r="L551">
        <v>0.01</v>
      </c>
      <c r="M551" s="71">
        <v>0.08</v>
      </c>
      <c r="N551" t="s">
        <v>17</v>
      </c>
      <c r="V551" t="s">
        <v>177</v>
      </c>
      <c r="AB551">
        <v>-54.9</v>
      </c>
      <c r="AC551">
        <v>125.4</v>
      </c>
      <c r="AD551">
        <v>0.3</v>
      </c>
      <c r="AF551">
        <v>10</v>
      </c>
      <c r="AH551">
        <v>100</v>
      </c>
    </row>
    <row r="552" spans="7:34">
      <c r="G552" t="s">
        <v>420</v>
      </c>
      <c r="L552">
        <v>0.01</v>
      </c>
      <c r="M552" s="71">
        <v>0.08</v>
      </c>
      <c r="N552" t="s">
        <v>17</v>
      </c>
      <c r="V552" t="s">
        <v>177</v>
      </c>
      <c r="AB552">
        <v>-47.9</v>
      </c>
      <c r="AC552">
        <v>134.9</v>
      </c>
      <c r="AD552">
        <v>0.4</v>
      </c>
      <c r="AF552">
        <v>10</v>
      </c>
      <c r="AH552">
        <v>0</v>
      </c>
    </row>
    <row r="553" spans="7:34">
      <c r="G553" t="s">
        <v>420</v>
      </c>
      <c r="L553">
        <v>0.01</v>
      </c>
      <c r="M553" s="71">
        <v>0.08</v>
      </c>
      <c r="N553" t="s">
        <v>17</v>
      </c>
      <c r="V553" t="s">
        <v>177</v>
      </c>
      <c r="AB553">
        <v>-56.4</v>
      </c>
      <c r="AC553">
        <v>114</v>
      </c>
      <c r="AD553">
        <v>0.4</v>
      </c>
      <c r="AF553">
        <v>10</v>
      </c>
      <c r="AH553">
        <v>100</v>
      </c>
    </row>
    <row r="554" spans="7:34">
      <c r="G554" t="s">
        <v>421</v>
      </c>
      <c r="L554">
        <v>0.01</v>
      </c>
      <c r="M554" s="71">
        <v>0.08</v>
      </c>
      <c r="N554" t="s">
        <v>17</v>
      </c>
      <c r="V554" t="s">
        <v>177</v>
      </c>
      <c r="AB554">
        <v>-47.2</v>
      </c>
      <c r="AC554">
        <v>128.5</v>
      </c>
      <c r="AD554">
        <v>0.3</v>
      </c>
      <c r="AF554">
        <v>10</v>
      </c>
      <c r="AH554">
        <v>0</v>
      </c>
    </row>
    <row r="555" spans="7:34">
      <c r="G555" t="s">
        <v>421</v>
      </c>
      <c r="L555">
        <v>0.01</v>
      </c>
      <c r="M555" s="71">
        <v>0.08</v>
      </c>
      <c r="N555" t="s">
        <v>17</v>
      </c>
      <c r="V555" t="s">
        <v>177</v>
      </c>
      <c r="AB555">
        <v>-53.9</v>
      </c>
      <c r="AC555">
        <v>107.8</v>
      </c>
      <c r="AD555">
        <v>0.3</v>
      </c>
      <c r="AF555">
        <v>10</v>
      </c>
      <c r="AH555">
        <v>100</v>
      </c>
    </row>
    <row r="556" spans="7:34">
      <c r="G556" t="s">
        <v>422</v>
      </c>
      <c r="L556">
        <v>0.01</v>
      </c>
      <c r="M556" s="71">
        <v>0.08</v>
      </c>
      <c r="N556" t="s">
        <v>17</v>
      </c>
      <c r="V556" t="s">
        <v>177</v>
      </c>
      <c r="AB556">
        <v>-50</v>
      </c>
      <c r="AC556">
        <v>133.30000000000001</v>
      </c>
      <c r="AD556">
        <v>0.1</v>
      </c>
      <c r="AF556">
        <v>10</v>
      </c>
      <c r="AH556">
        <v>0</v>
      </c>
    </row>
    <row r="557" spans="7:34">
      <c r="G557" t="s">
        <v>422</v>
      </c>
      <c r="L557">
        <v>0.01</v>
      </c>
      <c r="M557" s="71">
        <v>0.08</v>
      </c>
      <c r="N557" t="s">
        <v>17</v>
      </c>
      <c r="V557" t="s">
        <v>177</v>
      </c>
      <c r="AB557">
        <v>-57.9</v>
      </c>
      <c r="AC557">
        <v>110.4</v>
      </c>
      <c r="AD557">
        <v>0.1</v>
      </c>
      <c r="AF557">
        <v>10</v>
      </c>
      <c r="AH557">
        <v>100</v>
      </c>
    </row>
    <row r="558" spans="7:34">
      <c r="G558" t="s">
        <v>423</v>
      </c>
      <c r="L558">
        <v>0.01</v>
      </c>
      <c r="M558" s="71">
        <v>0.08</v>
      </c>
      <c r="N558" t="s">
        <v>17</v>
      </c>
      <c r="V558" t="s">
        <v>177</v>
      </c>
      <c r="AB558">
        <v>-37.1</v>
      </c>
      <c r="AC558">
        <v>118.7</v>
      </c>
      <c r="AD558">
        <v>0.3</v>
      </c>
      <c r="AF558">
        <v>10</v>
      </c>
      <c r="AH558">
        <v>0</v>
      </c>
    </row>
    <row r="559" spans="7:34">
      <c r="G559" t="s">
        <v>423</v>
      </c>
      <c r="L559">
        <v>0.01</v>
      </c>
      <c r="M559" s="71">
        <v>0.08</v>
      </c>
      <c r="N559" t="s">
        <v>17</v>
      </c>
      <c r="V559" t="s">
        <v>177</v>
      </c>
      <c r="AB559">
        <v>-41.7</v>
      </c>
      <c r="AC559">
        <v>104.2</v>
      </c>
      <c r="AD559">
        <v>0.3</v>
      </c>
      <c r="AF559">
        <v>10</v>
      </c>
      <c r="AH559">
        <v>100</v>
      </c>
    </row>
    <row r="560" spans="7:34">
      <c r="G560" t="s">
        <v>424</v>
      </c>
      <c r="L560">
        <v>0.01</v>
      </c>
      <c r="M560" s="71">
        <v>0.08</v>
      </c>
      <c r="N560" t="s">
        <v>17</v>
      </c>
      <c r="V560" t="s">
        <v>177</v>
      </c>
      <c r="AB560">
        <v>-43</v>
      </c>
      <c r="AC560">
        <v>126.9</v>
      </c>
      <c r="AD560">
        <v>0.5</v>
      </c>
      <c r="AF560">
        <v>10</v>
      </c>
      <c r="AH560">
        <v>0</v>
      </c>
    </row>
    <row r="561" spans="7:34">
      <c r="G561" t="s">
        <v>424</v>
      </c>
      <c r="L561">
        <v>0.01</v>
      </c>
      <c r="M561" s="71">
        <v>0.08</v>
      </c>
      <c r="N561" t="s">
        <v>17</v>
      </c>
      <c r="V561" t="s">
        <v>177</v>
      </c>
      <c r="AB561">
        <v>-49.6</v>
      </c>
      <c r="AC561">
        <v>109.1</v>
      </c>
      <c r="AD561">
        <v>0.5</v>
      </c>
      <c r="AF561">
        <v>10</v>
      </c>
      <c r="AH561">
        <v>100</v>
      </c>
    </row>
    <row r="562" spans="7:34">
      <c r="G562" s="125" t="s">
        <v>425</v>
      </c>
      <c r="L562">
        <v>0.02</v>
      </c>
      <c r="M562" s="71">
        <v>0.1</v>
      </c>
      <c r="N562" t="s">
        <v>17</v>
      </c>
      <c r="V562" t="s">
        <v>177</v>
      </c>
      <c r="AB562">
        <v>-42.6</v>
      </c>
      <c r="AC562">
        <v>136.1</v>
      </c>
      <c r="AD562">
        <v>0.5</v>
      </c>
      <c r="AF562">
        <v>10</v>
      </c>
      <c r="AH562">
        <v>0</v>
      </c>
    </row>
    <row r="563" spans="7:34">
      <c r="G563" s="125" t="s">
        <v>425</v>
      </c>
      <c r="L563">
        <v>0.02</v>
      </c>
      <c r="M563" s="71">
        <v>0.1</v>
      </c>
      <c r="N563" t="s">
        <v>17</v>
      </c>
      <c r="V563" t="s">
        <v>177</v>
      </c>
      <c r="AB563">
        <v>-51.9</v>
      </c>
      <c r="AC563">
        <v>119.2</v>
      </c>
      <c r="AD563">
        <v>0.5</v>
      </c>
      <c r="AF563">
        <v>10</v>
      </c>
      <c r="AH563">
        <v>100</v>
      </c>
    </row>
    <row r="564" spans="7:34">
      <c r="G564" t="s">
        <v>426</v>
      </c>
      <c r="L564">
        <v>0.02</v>
      </c>
      <c r="M564" s="71">
        <v>0.1</v>
      </c>
      <c r="N564" t="s">
        <v>17</v>
      </c>
      <c r="V564" t="s">
        <v>177</v>
      </c>
      <c r="AB564">
        <v>-45.9</v>
      </c>
      <c r="AC564">
        <v>128.69999999999999</v>
      </c>
      <c r="AD564">
        <v>0.7</v>
      </c>
      <c r="AF564">
        <v>10</v>
      </c>
      <c r="AH564">
        <v>0</v>
      </c>
    </row>
    <row r="565" spans="7:34">
      <c r="G565" t="s">
        <v>426</v>
      </c>
      <c r="L565">
        <v>0.02</v>
      </c>
      <c r="M565" s="71">
        <v>0.1</v>
      </c>
      <c r="N565" t="s">
        <v>17</v>
      </c>
      <c r="V565" t="s">
        <v>177</v>
      </c>
      <c r="AB565">
        <v>-52.8</v>
      </c>
      <c r="AC565">
        <v>108.9</v>
      </c>
      <c r="AD565">
        <v>0.7</v>
      </c>
      <c r="AF565">
        <v>10</v>
      </c>
      <c r="AH565">
        <v>100</v>
      </c>
    </row>
    <row r="566" spans="7:34">
      <c r="G566" t="s">
        <v>427</v>
      </c>
      <c r="L566">
        <v>0.02</v>
      </c>
      <c r="M566" s="71">
        <v>0.1</v>
      </c>
      <c r="N566" t="s">
        <v>17</v>
      </c>
      <c r="V566" t="s">
        <v>177</v>
      </c>
      <c r="AB566">
        <v>-44.7</v>
      </c>
      <c r="AC566">
        <v>127.4</v>
      </c>
      <c r="AD566">
        <v>0.7</v>
      </c>
      <c r="AF566">
        <v>10</v>
      </c>
      <c r="AH566">
        <v>0</v>
      </c>
    </row>
    <row r="567" spans="7:34">
      <c r="G567" t="s">
        <v>427</v>
      </c>
      <c r="L567">
        <v>0.02</v>
      </c>
      <c r="M567" s="71">
        <v>0.1</v>
      </c>
      <c r="N567" t="s">
        <v>17</v>
      </c>
      <c r="V567" t="s">
        <v>177</v>
      </c>
      <c r="AB567">
        <v>-51.2</v>
      </c>
      <c r="AC567">
        <v>108.5</v>
      </c>
      <c r="AD567">
        <v>0.7</v>
      </c>
      <c r="AF567">
        <v>10</v>
      </c>
      <c r="AH567">
        <v>100</v>
      </c>
    </row>
    <row r="568" spans="7:34">
      <c r="G568" t="s">
        <v>428</v>
      </c>
      <c r="L568">
        <v>0.02</v>
      </c>
      <c r="M568" s="71">
        <v>0.1</v>
      </c>
      <c r="N568" t="s">
        <v>17</v>
      </c>
      <c r="V568" t="s">
        <v>177</v>
      </c>
      <c r="AB568">
        <v>-48.6</v>
      </c>
      <c r="AC568">
        <v>130.19999999999999</v>
      </c>
      <c r="AD568">
        <v>0.3</v>
      </c>
      <c r="AF568">
        <v>10</v>
      </c>
      <c r="AH568">
        <v>0</v>
      </c>
    </row>
    <row r="569" spans="7:34">
      <c r="G569" t="s">
        <v>428</v>
      </c>
      <c r="L569">
        <v>0.02</v>
      </c>
      <c r="M569" s="71">
        <v>0.1</v>
      </c>
      <c r="N569" t="s">
        <v>17</v>
      </c>
      <c r="V569" t="s">
        <v>177</v>
      </c>
      <c r="AB569">
        <v>-55.6</v>
      </c>
      <c r="AC569">
        <v>108.5</v>
      </c>
      <c r="AD569">
        <v>0.3</v>
      </c>
      <c r="AF569">
        <v>10</v>
      </c>
      <c r="AH569">
        <v>100</v>
      </c>
    </row>
    <row r="570" spans="7:34">
      <c r="G570" t="s">
        <v>429</v>
      </c>
      <c r="L570">
        <v>0.02</v>
      </c>
      <c r="M570" s="71">
        <v>0.1</v>
      </c>
      <c r="N570" t="s">
        <v>17</v>
      </c>
      <c r="V570" t="s">
        <v>177</v>
      </c>
      <c r="AB570">
        <v>-33.4</v>
      </c>
      <c r="AC570">
        <v>127.2</v>
      </c>
      <c r="AD570">
        <v>1</v>
      </c>
      <c r="AF570">
        <v>10</v>
      </c>
      <c r="AH570">
        <v>0</v>
      </c>
    </row>
    <row r="571" spans="7:34">
      <c r="G571" t="s">
        <v>429</v>
      </c>
      <c r="L571">
        <v>0.02</v>
      </c>
      <c r="M571" s="71">
        <v>0.1</v>
      </c>
      <c r="N571" t="s">
        <v>17</v>
      </c>
      <c r="V571" t="s">
        <v>177</v>
      </c>
      <c r="AB571">
        <v>-40.799999999999997</v>
      </c>
      <c r="AC571">
        <v>114.6</v>
      </c>
      <c r="AD571">
        <v>1</v>
      </c>
      <c r="AF571">
        <v>10</v>
      </c>
      <c r="AH571">
        <v>100</v>
      </c>
    </row>
    <row r="572" spans="7:34">
      <c r="G572" t="s">
        <v>430</v>
      </c>
      <c r="L572">
        <v>0.02</v>
      </c>
      <c r="M572" s="71">
        <v>0.1</v>
      </c>
      <c r="N572" t="s">
        <v>17</v>
      </c>
      <c r="V572" t="s">
        <v>177</v>
      </c>
      <c r="AB572">
        <v>-49.8</v>
      </c>
      <c r="AC572">
        <v>91.9</v>
      </c>
      <c r="AD572">
        <v>0.3</v>
      </c>
      <c r="AF572">
        <v>10</v>
      </c>
      <c r="AH572">
        <v>0</v>
      </c>
    </row>
    <row r="573" spans="7:34">
      <c r="G573" s="125" t="s">
        <v>430</v>
      </c>
      <c r="L573">
        <v>0.02</v>
      </c>
      <c r="M573" s="71">
        <v>0.1</v>
      </c>
      <c r="N573" t="s">
        <v>17</v>
      </c>
      <c r="V573" t="s">
        <v>177</v>
      </c>
      <c r="AB573">
        <v>-45.1</v>
      </c>
      <c r="AC573">
        <v>72.599999999999994</v>
      </c>
      <c r="AD573">
        <v>0.3</v>
      </c>
      <c r="AF573">
        <v>10</v>
      </c>
      <c r="AH573">
        <v>100</v>
      </c>
    </row>
    <row r="574" spans="7:34">
      <c r="G574" t="s">
        <v>431</v>
      </c>
      <c r="L574">
        <v>0.02</v>
      </c>
      <c r="M574" s="71">
        <v>0.1</v>
      </c>
      <c r="N574" t="s">
        <v>17</v>
      </c>
      <c r="V574" t="s">
        <v>177</v>
      </c>
      <c r="AB574">
        <v>-46.5</v>
      </c>
      <c r="AC574">
        <v>131</v>
      </c>
      <c r="AD574">
        <v>0.4</v>
      </c>
      <c r="AF574">
        <v>10</v>
      </c>
      <c r="AH574">
        <v>0</v>
      </c>
    </row>
    <row r="575" spans="7:34">
      <c r="G575" t="s">
        <v>431</v>
      </c>
      <c r="L575">
        <v>0.02</v>
      </c>
      <c r="M575" s="71">
        <v>0.1</v>
      </c>
      <c r="N575" t="s">
        <v>17</v>
      </c>
      <c r="V575" t="s">
        <v>177</v>
      </c>
      <c r="AB575">
        <v>-54</v>
      </c>
      <c r="AC575">
        <v>110.9</v>
      </c>
      <c r="AD575">
        <v>0.4</v>
      </c>
      <c r="AF575">
        <v>10</v>
      </c>
      <c r="AH575">
        <v>100</v>
      </c>
    </row>
    <row r="576" spans="7:34">
      <c r="G576" s="125" t="s">
        <v>432</v>
      </c>
      <c r="L576">
        <v>0.01</v>
      </c>
      <c r="M576" s="71">
        <v>0.08</v>
      </c>
      <c r="N576" t="s">
        <v>17</v>
      </c>
      <c r="V576" t="s">
        <v>177</v>
      </c>
      <c r="AB576">
        <v>-46.8</v>
      </c>
      <c r="AC576">
        <v>132.6</v>
      </c>
      <c r="AD576">
        <v>0.5</v>
      </c>
      <c r="AF576">
        <v>10</v>
      </c>
      <c r="AH576">
        <v>0</v>
      </c>
    </row>
    <row r="577" spans="7:34">
      <c r="G577" s="125" t="s">
        <v>432</v>
      </c>
      <c r="L577">
        <v>0.01</v>
      </c>
      <c r="M577" s="71">
        <v>0.08</v>
      </c>
      <c r="N577" t="s">
        <v>17</v>
      </c>
      <c r="V577" t="s">
        <v>177</v>
      </c>
      <c r="AB577">
        <v>-54.8</v>
      </c>
      <c r="AC577">
        <v>112.5</v>
      </c>
      <c r="AD577">
        <v>0.5</v>
      </c>
      <c r="AF577">
        <v>10</v>
      </c>
      <c r="AH577">
        <v>100</v>
      </c>
    </row>
    <row r="578" spans="7:34">
      <c r="G578" t="s">
        <v>433</v>
      </c>
      <c r="L578">
        <v>0.01</v>
      </c>
      <c r="M578" s="71">
        <v>0.08</v>
      </c>
      <c r="N578" t="s">
        <v>17</v>
      </c>
      <c r="V578" t="s">
        <v>177</v>
      </c>
      <c r="AB578">
        <v>-55.8</v>
      </c>
      <c r="AC578">
        <v>133.4</v>
      </c>
      <c r="AD578">
        <v>0.3</v>
      </c>
      <c r="AF578">
        <v>10</v>
      </c>
      <c r="AH578">
        <v>0</v>
      </c>
    </row>
    <row r="579" spans="7:34">
      <c r="G579" t="s">
        <v>433</v>
      </c>
      <c r="L579">
        <v>0.01</v>
      </c>
      <c r="M579" s="71">
        <v>0.08</v>
      </c>
      <c r="N579" t="s">
        <v>17</v>
      </c>
      <c r="V579" t="s">
        <v>177</v>
      </c>
      <c r="AB579">
        <v>-62.8</v>
      </c>
      <c r="AC579">
        <v>104.7</v>
      </c>
      <c r="AD579">
        <v>0.3</v>
      </c>
      <c r="AF579">
        <v>10</v>
      </c>
      <c r="AH579">
        <v>100</v>
      </c>
    </row>
    <row r="580" spans="7:34">
      <c r="G580" t="s">
        <v>434</v>
      </c>
      <c r="L580">
        <v>0.01</v>
      </c>
      <c r="M580" s="71">
        <v>0.06</v>
      </c>
      <c r="N580" t="s">
        <v>17</v>
      </c>
      <c r="V580" t="s">
        <v>177</v>
      </c>
      <c r="AB580">
        <v>-55.9</v>
      </c>
      <c r="AC580">
        <v>131.80000000000001</v>
      </c>
      <c r="AD580">
        <v>0.5</v>
      </c>
      <c r="AF580">
        <v>8</v>
      </c>
      <c r="AH580">
        <v>0</v>
      </c>
    </row>
    <row r="581" spans="7:34">
      <c r="G581" t="s">
        <v>434</v>
      </c>
      <c r="L581">
        <v>0.01</v>
      </c>
      <c r="M581" s="71">
        <v>0.06</v>
      </c>
      <c r="N581" t="s">
        <v>17</v>
      </c>
      <c r="V581" t="s">
        <v>177</v>
      </c>
      <c r="AB581">
        <v>-62.4</v>
      </c>
      <c r="AC581">
        <v>103</v>
      </c>
      <c r="AD581">
        <v>0.5</v>
      </c>
      <c r="AF581">
        <v>8</v>
      </c>
      <c r="AH581">
        <v>100</v>
      </c>
    </row>
    <row r="582" spans="7:34">
      <c r="G582" t="s">
        <v>435</v>
      </c>
      <c r="L582">
        <v>0.01</v>
      </c>
      <c r="M582" s="71">
        <v>0.08</v>
      </c>
      <c r="N582" t="s">
        <v>17</v>
      </c>
      <c r="V582" t="s">
        <v>177</v>
      </c>
      <c r="AB582">
        <v>-56.2</v>
      </c>
      <c r="AC582">
        <v>99.5</v>
      </c>
      <c r="AD582">
        <v>0.3</v>
      </c>
      <c r="AF582">
        <v>10</v>
      </c>
      <c r="AH582">
        <v>0</v>
      </c>
    </row>
    <row r="583" spans="7:34">
      <c r="G583" t="s">
        <v>435</v>
      </c>
      <c r="L583">
        <v>0.01</v>
      </c>
      <c r="M583" s="71">
        <v>0.08</v>
      </c>
      <c r="N583" t="s">
        <v>17</v>
      </c>
      <c r="V583" t="s">
        <v>177</v>
      </c>
      <c r="AB583">
        <v>-53</v>
      </c>
      <c r="AC583">
        <v>74.2</v>
      </c>
      <c r="AD583">
        <v>0.3</v>
      </c>
      <c r="AF583">
        <v>10</v>
      </c>
      <c r="AH583">
        <v>100</v>
      </c>
    </row>
    <row r="584" spans="7:34">
      <c r="G584" t="s">
        <v>436</v>
      </c>
      <c r="L584">
        <v>0.01</v>
      </c>
      <c r="M584" s="71">
        <v>0.08</v>
      </c>
      <c r="N584" t="s">
        <v>17</v>
      </c>
      <c r="V584" t="s">
        <v>177</v>
      </c>
      <c r="AB584">
        <v>-52.7</v>
      </c>
      <c r="AC584">
        <v>139.69999999999999</v>
      </c>
      <c r="AD584">
        <v>0.4</v>
      </c>
      <c r="AF584">
        <v>10</v>
      </c>
      <c r="AH584">
        <v>0</v>
      </c>
    </row>
    <row r="585" spans="7:34">
      <c r="G585" t="s">
        <v>436</v>
      </c>
      <c r="L585">
        <v>0.01</v>
      </c>
      <c r="M585" s="71">
        <v>0.08</v>
      </c>
      <c r="N585" t="s">
        <v>17</v>
      </c>
      <c r="V585" t="s">
        <v>177</v>
      </c>
      <c r="AB585">
        <v>-62</v>
      </c>
      <c r="AC585">
        <v>115.1</v>
      </c>
      <c r="AD585">
        <v>0.4</v>
      </c>
      <c r="AF585">
        <v>10</v>
      </c>
      <c r="AH585">
        <v>100</v>
      </c>
    </row>
    <row r="586" spans="7:34">
      <c r="G586" t="s">
        <v>437</v>
      </c>
      <c r="L586">
        <v>8.0000000000000002E-3</v>
      </c>
      <c r="M586" s="71">
        <v>0.06</v>
      </c>
      <c r="N586" t="s">
        <v>17</v>
      </c>
      <c r="V586" t="s">
        <v>177</v>
      </c>
      <c r="AB586">
        <v>-55.4</v>
      </c>
      <c r="AC586">
        <v>123.2</v>
      </c>
      <c r="AD586">
        <v>1</v>
      </c>
      <c r="AF586">
        <v>9</v>
      </c>
      <c r="AH586">
        <v>0</v>
      </c>
    </row>
    <row r="587" spans="7:34">
      <c r="G587" t="s">
        <v>437</v>
      </c>
      <c r="L587">
        <v>8.0000000000000002E-3</v>
      </c>
      <c r="M587" s="71">
        <v>0.06</v>
      </c>
      <c r="N587" t="s">
        <v>17</v>
      </c>
      <c r="V587" t="s">
        <v>177</v>
      </c>
      <c r="AB587">
        <v>-59.3</v>
      </c>
      <c r="AC587">
        <v>95.3</v>
      </c>
      <c r="AD587">
        <v>1</v>
      </c>
      <c r="AF587">
        <v>9</v>
      </c>
      <c r="AH587">
        <v>100</v>
      </c>
    </row>
    <row r="588" spans="7:34">
      <c r="G588" t="s">
        <v>438</v>
      </c>
      <c r="L588">
        <v>0.01</v>
      </c>
      <c r="M588" s="71">
        <v>0.06</v>
      </c>
      <c r="N588" t="s">
        <v>17</v>
      </c>
      <c r="V588" t="s">
        <v>177</v>
      </c>
      <c r="AB588">
        <v>-45.4</v>
      </c>
      <c r="AC588">
        <v>135.80000000000001</v>
      </c>
      <c r="AD588">
        <v>1.7</v>
      </c>
      <c r="AF588">
        <v>8</v>
      </c>
      <c r="AH588">
        <v>0</v>
      </c>
    </row>
    <row r="589" spans="7:34">
      <c r="G589" t="s">
        <v>438</v>
      </c>
      <c r="L589">
        <v>0.01</v>
      </c>
      <c r="M589" s="71">
        <v>0.06</v>
      </c>
      <c r="N589" t="s">
        <v>17</v>
      </c>
      <c r="V589" t="s">
        <v>177</v>
      </c>
      <c r="AB589">
        <v>-54.4</v>
      </c>
      <c r="AC589">
        <v>116.9</v>
      </c>
      <c r="AD589">
        <v>1.7</v>
      </c>
      <c r="AF589">
        <v>8</v>
      </c>
      <c r="AH589">
        <v>100</v>
      </c>
    </row>
    <row r="590" spans="7:34">
      <c r="G590" t="s">
        <v>439</v>
      </c>
      <c r="L590">
        <v>0.01</v>
      </c>
      <c r="M590" s="71">
        <v>0.06</v>
      </c>
      <c r="N590" t="s">
        <v>17</v>
      </c>
      <c r="V590" t="s">
        <v>177</v>
      </c>
      <c r="AB590">
        <v>-55.6</v>
      </c>
      <c r="AC590">
        <v>146.9</v>
      </c>
      <c r="AD590">
        <v>1.2</v>
      </c>
      <c r="AF590">
        <v>8</v>
      </c>
      <c r="AH590">
        <v>0</v>
      </c>
    </row>
    <row r="591" spans="7:34">
      <c r="G591" t="s">
        <v>439</v>
      </c>
      <c r="L591">
        <v>0.01</v>
      </c>
      <c r="M591" s="71">
        <v>0.06</v>
      </c>
      <c r="N591" t="s">
        <v>17</v>
      </c>
      <c r="V591" t="s">
        <v>177</v>
      </c>
      <c r="AB591">
        <v>-66.599999999999994</v>
      </c>
      <c r="AC591">
        <v>120.2</v>
      </c>
      <c r="AD591">
        <v>1.2</v>
      </c>
      <c r="AF591">
        <v>8</v>
      </c>
      <c r="AH591">
        <v>100</v>
      </c>
    </row>
    <row r="592" spans="7:34">
      <c r="G592" t="s">
        <v>440</v>
      </c>
      <c r="L592">
        <v>0.01</v>
      </c>
      <c r="M592" s="71">
        <v>0.06</v>
      </c>
      <c r="N592" t="s">
        <v>17</v>
      </c>
      <c r="V592" t="s">
        <v>177</v>
      </c>
      <c r="AB592">
        <v>-39.700000000000003</v>
      </c>
      <c r="AC592">
        <v>163.6</v>
      </c>
      <c r="AD592">
        <v>0.5</v>
      </c>
      <c r="AF592">
        <v>8</v>
      </c>
      <c r="AH592">
        <v>0</v>
      </c>
    </row>
    <row r="593" spans="7:34">
      <c r="G593" t="s">
        <v>440</v>
      </c>
      <c r="L593">
        <v>0.01</v>
      </c>
      <c r="M593" s="71">
        <v>0.06</v>
      </c>
      <c r="N593" t="s">
        <v>17</v>
      </c>
      <c r="V593" t="s">
        <v>177</v>
      </c>
      <c r="AB593">
        <v>-55.6</v>
      </c>
      <c r="AC593">
        <v>154.30000000000001</v>
      </c>
      <c r="AD593">
        <v>0.5</v>
      </c>
      <c r="AF593">
        <v>8</v>
      </c>
      <c r="AH593">
        <v>100</v>
      </c>
    </row>
    <row r="594" spans="7:34">
      <c r="G594" s="125" t="s">
        <v>441</v>
      </c>
      <c r="L594">
        <v>0.01</v>
      </c>
      <c r="M594" s="71">
        <v>0.06</v>
      </c>
      <c r="N594" t="s">
        <v>17</v>
      </c>
      <c r="V594" t="s">
        <v>177</v>
      </c>
      <c r="AB594">
        <v>-49.7</v>
      </c>
      <c r="AC594">
        <v>168.5</v>
      </c>
      <c r="AD594">
        <v>0.6</v>
      </c>
      <c r="AF594">
        <v>8</v>
      </c>
      <c r="AH594">
        <v>0</v>
      </c>
    </row>
    <row r="595" spans="7:34">
      <c r="G595" s="125" t="s">
        <v>441</v>
      </c>
      <c r="L595">
        <v>0.01</v>
      </c>
      <c r="M595" s="71">
        <v>0.06</v>
      </c>
      <c r="N595" t="s">
        <v>17</v>
      </c>
      <c r="V595" t="s">
        <v>177</v>
      </c>
      <c r="AB595">
        <v>-66.3</v>
      </c>
      <c r="AC595">
        <v>156.5</v>
      </c>
      <c r="AD595">
        <v>0.6</v>
      </c>
      <c r="AF595">
        <v>8</v>
      </c>
      <c r="AH595">
        <v>100</v>
      </c>
    </row>
    <row r="596" spans="7:34">
      <c r="G596" t="s">
        <v>442</v>
      </c>
      <c r="L596">
        <v>0.01</v>
      </c>
      <c r="M596" s="71">
        <v>0.06</v>
      </c>
      <c r="N596" t="s">
        <v>17</v>
      </c>
      <c r="V596" t="s">
        <v>177</v>
      </c>
      <c r="AB596">
        <v>-47.8</v>
      </c>
      <c r="AC596">
        <v>164.6</v>
      </c>
      <c r="AD596">
        <v>0.6</v>
      </c>
      <c r="AF596">
        <v>8</v>
      </c>
      <c r="AH596">
        <v>0</v>
      </c>
    </row>
    <row r="597" spans="7:34">
      <c r="G597" t="s">
        <v>442</v>
      </c>
      <c r="L597">
        <v>0.01</v>
      </c>
      <c r="M597" s="71">
        <v>0.06</v>
      </c>
      <c r="N597" t="s">
        <v>17</v>
      </c>
      <c r="V597" t="s">
        <v>177</v>
      </c>
      <c r="AB597">
        <v>-63.7</v>
      </c>
      <c r="AC597">
        <v>151.6</v>
      </c>
      <c r="AD597">
        <v>0.6</v>
      </c>
      <c r="AF597">
        <v>8</v>
      </c>
      <c r="AH597">
        <v>100</v>
      </c>
    </row>
    <row r="598" spans="7:34">
      <c r="G598" t="s">
        <v>443</v>
      </c>
      <c r="L598">
        <v>0.01</v>
      </c>
      <c r="M598" s="71">
        <v>0.06</v>
      </c>
      <c r="N598" t="s">
        <v>17</v>
      </c>
      <c r="V598" t="s">
        <v>177</v>
      </c>
      <c r="AB598">
        <v>-46.4</v>
      </c>
      <c r="AC598">
        <v>167.8</v>
      </c>
      <c r="AD598">
        <v>0.4</v>
      </c>
      <c r="AF598">
        <v>8</v>
      </c>
      <c r="AH598">
        <v>0</v>
      </c>
    </row>
    <row r="599" spans="7:34">
      <c r="G599" t="s">
        <v>443</v>
      </c>
      <c r="L599">
        <v>0.01</v>
      </c>
      <c r="M599" s="71">
        <v>0.06</v>
      </c>
      <c r="N599" t="s">
        <v>17</v>
      </c>
      <c r="V599" t="s">
        <v>177</v>
      </c>
      <c r="AB599">
        <v>-62.8</v>
      </c>
      <c r="AC599">
        <v>157.1</v>
      </c>
      <c r="AD599">
        <v>0.4</v>
      </c>
      <c r="AF599">
        <v>8</v>
      </c>
      <c r="AH599">
        <v>100</v>
      </c>
    </row>
    <row r="600" spans="7:34">
      <c r="G600" t="s">
        <v>444</v>
      </c>
      <c r="L600">
        <v>0.02</v>
      </c>
      <c r="M600" s="71">
        <v>0.08</v>
      </c>
      <c r="N600" t="s">
        <v>17</v>
      </c>
      <c r="V600" t="s">
        <v>177</v>
      </c>
      <c r="AB600">
        <v>-50.7</v>
      </c>
      <c r="AC600">
        <v>167.9</v>
      </c>
      <c r="AD600">
        <v>0.6</v>
      </c>
      <c r="AF600">
        <v>8</v>
      </c>
      <c r="AH600">
        <v>0</v>
      </c>
    </row>
    <row r="601" spans="7:34">
      <c r="G601" t="s">
        <v>444</v>
      </c>
      <c r="L601">
        <v>0.02</v>
      </c>
      <c r="M601" s="71">
        <v>0.08</v>
      </c>
      <c r="N601" t="s">
        <v>17</v>
      </c>
      <c r="V601" t="s">
        <v>177</v>
      </c>
      <c r="AB601">
        <v>-67.099999999999994</v>
      </c>
      <c r="AC601">
        <v>154.9</v>
      </c>
      <c r="AD601">
        <v>0.6</v>
      </c>
      <c r="AF601">
        <v>8</v>
      </c>
      <c r="AH601">
        <v>100</v>
      </c>
    </row>
    <row r="602" spans="7:34">
      <c r="G602" t="s">
        <v>445</v>
      </c>
      <c r="L602">
        <v>0.01</v>
      </c>
      <c r="M602" s="71">
        <v>0.06</v>
      </c>
      <c r="N602" t="s">
        <v>17</v>
      </c>
      <c r="V602" t="s">
        <v>177</v>
      </c>
      <c r="AB602">
        <v>-43.5</v>
      </c>
      <c r="AC602">
        <v>166.1</v>
      </c>
      <c r="AD602">
        <v>0.8</v>
      </c>
      <c r="AF602">
        <v>8</v>
      </c>
      <c r="AH602">
        <v>0</v>
      </c>
    </row>
    <row r="603" spans="7:34">
      <c r="G603" t="s">
        <v>445</v>
      </c>
      <c r="L603">
        <v>0.01</v>
      </c>
      <c r="M603" s="71">
        <v>0.06</v>
      </c>
      <c r="N603" t="s">
        <v>17</v>
      </c>
      <c r="V603" t="s">
        <v>177</v>
      </c>
      <c r="AB603">
        <v>-59.7</v>
      </c>
      <c r="AC603">
        <v>156.1</v>
      </c>
      <c r="AD603">
        <v>0.8</v>
      </c>
      <c r="AF603">
        <v>8</v>
      </c>
      <c r="AH603">
        <v>100</v>
      </c>
    </row>
    <row r="604" spans="7:34">
      <c r="G604" t="s">
        <v>446</v>
      </c>
      <c r="L604">
        <v>0.01</v>
      </c>
      <c r="M604" s="71">
        <v>0.06</v>
      </c>
      <c r="N604" t="s">
        <v>17</v>
      </c>
      <c r="V604" t="s">
        <v>177</v>
      </c>
      <c r="AB604">
        <v>-47.3</v>
      </c>
      <c r="AC604">
        <v>163.6</v>
      </c>
      <c r="AD604">
        <v>0.7</v>
      </c>
      <c r="AF604">
        <v>8</v>
      </c>
      <c r="AH604">
        <v>0</v>
      </c>
    </row>
    <row r="605" spans="7:34">
      <c r="G605" t="s">
        <v>446</v>
      </c>
      <c r="L605">
        <v>0.01</v>
      </c>
      <c r="M605" s="71">
        <v>0.06</v>
      </c>
      <c r="N605" t="s">
        <v>17</v>
      </c>
      <c r="V605" t="s">
        <v>177</v>
      </c>
      <c r="AB605">
        <v>-63</v>
      </c>
      <c r="AC605">
        <v>150.5</v>
      </c>
      <c r="AD605">
        <v>0.7</v>
      </c>
      <c r="AF605">
        <v>8</v>
      </c>
      <c r="AH605">
        <v>100</v>
      </c>
    </row>
    <row r="606" spans="7:34">
      <c r="G606" t="s">
        <v>447</v>
      </c>
      <c r="L606">
        <v>0.02</v>
      </c>
      <c r="M606" s="71">
        <v>0.08</v>
      </c>
      <c r="N606" t="s">
        <v>17</v>
      </c>
      <c r="V606" t="s">
        <v>177</v>
      </c>
      <c r="AB606">
        <v>-46.2</v>
      </c>
      <c r="AC606">
        <v>147.69999999999999</v>
      </c>
      <c r="AD606">
        <v>0.6</v>
      </c>
      <c r="AF606">
        <v>8</v>
      </c>
      <c r="AH606">
        <v>0</v>
      </c>
    </row>
    <row r="607" spans="7:34">
      <c r="G607" s="125" t="s">
        <v>447</v>
      </c>
      <c r="L607">
        <v>0.02</v>
      </c>
      <c r="M607" s="71">
        <v>0.08</v>
      </c>
      <c r="N607" t="s">
        <v>17</v>
      </c>
      <c r="V607" t="s">
        <v>177</v>
      </c>
      <c r="AB607">
        <v>-58.5</v>
      </c>
      <c r="AC607">
        <v>130.1</v>
      </c>
      <c r="AD607">
        <v>0.6</v>
      </c>
      <c r="AF607">
        <v>8</v>
      </c>
      <c r="AH607">
        <v>100</v>
      </c>
    </row>
    <row r="608" spans="7:34">
      <c r="G608" t="s">
        <v>544</v>
      </c>
      <c r="L608">
        <v>0.02</v>
      </c>
      <c r="M608" s="71">
        <v>0.08</v>
      </c>
      <c r="N608" t="s">
        <v>17</v>
      </c>
      <c r="V608" t="s">
        <v>177</v>
      </c>
      <c r="AB608">
        <v>-51.5</v>
      </c>
      <c r="AC608">
        <v>135</v>
      </c>
      <c r="AD608">
        <v>0.3</v>
      </c>
      <c r="AF608">
        <v>8</v>
      </c>
      <c r="AH608">
        <v>0</v>
      </c>
    </row>
    <row r="609" spans="7:34">
      <c r="G609" t="s">
        <v>544</v>
      </c>
      <c r="L609">
        <v>0.02</v>
      </c>
      <c r="M609" s="71">
        <v>0.08</v>
      </c>
      <c r="N609" t="s">
        <v>17</v>
      </c>
      <c r="V609" t="s">
        <v>177</v>
      </c>
      <c r="AB609">
        <v>-57.9</v>
      </c>
      <c r="AC609">
        <v>109.2</v>
      </c>
      <c r="AD609">
        <v>0.3</v>
      </c>
      <c r="AF609">
        <v>8</v>
      </c>
      <c r="AH609">
        <v>100</v>
      </c>
    </row>
    <row r="610" spans="7:34">
      <c r="G610" s="125" t="s">
        <v>545</v>
      </c>
      <c r="L610">
        <v>1.4999999999999999E-2</v>
      </c>
      <c r="M610" s="71">
        <v>7.0000000000000007E-2</v>
      </c>
      <c r="N610" t="s">
        <v>17</v>
      </c>
      <c r="V610" t="s">
        <v>177</v>
      </c>
      <c r="AB610">
        <v>-52.5</v>
      </c>
      <c r="AC610">
        <v>139.19999999999999</v>
      </c>
      <c r="AD610">
        <v>0.5</v>
      </c>
      <c r="AF610">
        <v>8</v>
      </c>
      <c r="AH610">
        <v>0</v>
      </c>
    </row>
    <row r="611" spans="7:34">
      <c r="G611" s="125" t="s">
        <v>545</v>
      </c>
      <c r="L611">
        <v>1.4999999999999999E-2</v>
      </c>
      <c r="M611" s="71">
        <v>7.0000000000000007E-2</v>
      </c>
      <c r="N611" t="s">
        <v>17</v>
      </c>
      <c r="V611" t="s">
        <v>177</v>
      </c>
      <c r="AB611">
        <v>-60.1</v>
      </c>
      <c r="AC611">
        <v>112.4</v>
      </c>
      <c r="AD611">
        <v>0.5</v>
      </c>
      <c r="AF611">
        <v>8</v>
      </c>
      <c r="AH611">
        <v>100</v>
      </c>
    </row>
    <row r="612" spans="7:34">
      <c r="G612" t="s">
        <v>546</v>
      </c>
      <c r="L612">
        <v>1.4999999999999999E-2</v>
      </c>
      <c r="M612" s="71">
        <v>0.06</v>
      </c>
      <c r="N612" t="s">
        <v>17</v>
      </c>
      <c r="V612" t="s">
        <v>177</v>
      </c>
      <c r="AB612">
        <v>-52.1</v>
      </c>
      <c r="AC612">
        <v>137</v>
      </c>
      <c r="AD612">
        <v>0.3</v>
      </c>
      <c r="AF612">
        <v>8</v>
      </c>
      <c r="AH612">
        <v>0</v>
      </c>
    </row>
    <row r="613" spans="7:34">
      <c r="G613" t="s">
        <v>546</v>
      </c>
      <c r="L613">
        <v>1.4999999999999999E-2</v>
      </c>
      <c r="M613" s="71">
        <v>0.06</v>
      </c>
      <c r="N613" t="s">
        <v>17</v>
      </c>
      <c r="V613" t="s">
        <v>177</v>
      </c>
      <c r="AB613">
        <v>-59.1</v>
      </c>
      <c r="AC613">
        <v>110.6</v>
      </c>
      <c r="AD613">
        <v>0.3</v>
      </c>
      <c r="AF613">
        <v>8</v>
      </c>
      <c r="AH613">
        <v>100</v>
      </c>
    </row>
    <row r="614" spans="7:34">
      <c r="G614" t="s">
        <v>547</v>
      </c>
      <c r="L614">
        <v>1.4999999999999999E-2</v>
      </c>
      <c r="M614" s="71">
        <v>0.06</v>
      </c>
      <c r="N614" t="s">
        <v>17</v>
      </c>
      <c r="V614" t="s">
        <v>177</v>
      </c>
      <c r="AB614">
        <v>-51.5</v>
      </c>
      <c r="AC614">
        <v>145.1</v>
      </c>
      <c r="AD614">
        <v>0.3</v>
      </c>
      <c r="AF614">
        <v>8</v>
      </c>
      <c r="AH614">
        <v>0</v>
      </c>
    </row>
    <row r="615" spans="7:34">
      <c r="G615" t="s">
        <v>547</v>
      </c>
      <c r="L615">
        <v>1.4999999999999999E-2</v>
      </c>
      <c r="M615" s="71">
        <v>0.06</v>
      </c>
      <c r="N615" t="s">
        <v>17</v>
      </c>
      <c r="V615" t="s">
        <v>177</v>
      </c>
      <c r="AB615">
        <v>-61.2</v>
      </c>
      <c r="AC615">
        <v>119.8</v>
      </c>
      <c r="AD615">
        <v>0.3</v>
      </c>
      <c r="AF615">
        <v>8</v>
      </c>
      <c r="AH615">
        <v>100</v>
      </c>
    </row>
    <row r="616" spans="7:34">
      <c r="G616" t="s">
        <v>548</v>
      </c>
      <c r="L616">
        <v>0.02</v>
      </c>
      <c r="M616" s="71">
        <v>0.1</v>
      </c>
      <c r="N616" t="s">
        <v>17</v>
      </c>
      <c r="V616" t="s">
        <v>177</v>
      </c>
      <c r="AB616">
        <v>-51.6</v>
      </c>
      <c r="AC616">
        <v>137.5</v>
      </c>
      <c r="AD616">
        <v>0.4</v>
      </c>
      <c r="AF616">
        <v>10</v>
      </c>
      <c r="AH616">
        <v>0</v>
      </c>
    </row>
    <row r="617" spans="7:34">
      <c r="G617" t="s">
        <v>548</v>
      </c>
      <c r="L617">
        <v>0.02</v>
      </c>
      <c r="M617" s="71">
        <v>0.1</v>
      </c>
      <c r="N617" t="s">
        <v>17</v>
      </c>
      <c r="V617" t="s">
        <v>177</v>
      </c>
      <c r="AB617">
        <v>-58.8</v>
      </c>
      <c r="AC617">
        <v>111.6</v>
      </c>
      <c r="AD617">
        <v>0.4</v>
      </c>
      <c r="AF617">
        <v>10</v>
      </c>
      <c r="AH617">
        <v>100</v>
      </c>
    </row>
    <row r="618" spans="7:34">
      <c r="G618" t="s">
        <v>549</v>
      </c>
      <c r="L618">
        <v>0.02</v>
      </c>
      <c r="M618" s="71">
        <v>0.1</v>
      </c>
      <c r="N618" t="s">
        <v>17</v>
      </c>
      <c r="V618" t="s">
        <v>177</v>
      </c>
      <c r="AB618">
        <v>-45.8</v>
      </c>
      <c r="AC618">
        <v>134.30000000000001</v>
      </c>
      <c r="AD618">
        <v>0.3</v>
      </c>
      <c r="AF618">
        <v>10</v>
      </c>
      <c r="AH618">
        <v>0</v>
      </c>
    </row>
    <row r="619" spans="7:34">
      <c r="G619" t="s">
        <v>549</v>
      </c>
      <c r="L619">
        <v>0.02</v>
      </c>
      <c r="M619" s="71">
        <v>0.1</v>
      </c>
      <c r="N619" t="s">
        <v>17</v>
      </c>
      <c r="V619" t="s">
        <v>177</v>
      </c>
      <c r="AB619">
        <v>-52.8</v>
      </c>
      <c r="AC619">
        <v>113.3</v>
      </c>
      <c r="AD619">
        <v>0.3</v>
      </c>
      <c r="AF619">
        <v>10</v>
      </c>
      <c r="AH619">
        <v>100</v>
      </c>
    </row>
    <row r="620" spans="7:34">
      <c r="G620" t="s">
        <v>550</v>
      </c>
      <c r="L620">
        <v>0.02</v>
      </c>
      <c r="M620" s="71">
        <v>0.1</v>
      </c>
      <c r="N620" t="s">
        <v>17</v>
      </c>
      <c r="V620" t="s">
        <v>177</v>
      </c>
      <c r="AB620">
        <v>-45.5</v>
      </c>
      <c r="AC620">
        <v>137.1</v>
      </c>
      <c r="AD620">
        <v>0.1</v>
      </c>
      <c r="AF620">
        <v>10</v>
      </c>
      <c r="AH620">
        <v>0</v>
      </c>
    </row>
    <row r="621" spans="7:34">
      <c r="G621" t="s">
        <v>550</v>
      </c>
      <c r="L621">
        <v>0.02</v>
      </c>
      <c r="M621" s="71">
        <v>0.1</v>
      </c>
      <c r="N621" t="s">
        <v>17</v>
      </c>
      <c r="V621" t="s">
        <v>177</v>
      </c>
      <c r="AB621">
        <v>-53.4</v>
      </c>
      <c r="AC621">
        <v>116.5</v>
      </c>
      <c r="AD621">
        <v>0.1</v>
      </c>
      <c r="AF621">
        <v>10</v>
      </c>
      <c r="AH621">
        <v>100</v>
      </c>
    </row>
    <row r="622" spans="7:34">
      <c r="G622" t="s">
        <v>551</v>
      </c>
      <c r="L622">
        <v>1.4999999999999999E-2</v>
      </c>
      <c r="M622" s="71">
        <v>0.06</v>
      </c>
      <c r="N622" t="s">
        <v>17</v>
      </c>
      <c r="V622" t="s">
        <v>177</v>
      </c>
      <c r="AB622">
        <v>-40.799999999999997</v>
      </c>
      <c r="AC622">
        <v>126.8</v>
      </c>
      <c r="AD622">
        <v>0.6</v>
      </c>
      <c r="AF622">
        <v>8</v>
      </c>
      <c r="AH622">
        <v>0</v>
      </c>
    </row>
    <row r="623" spans="7:34">
      <c r="G623" t="s">
        <v>551</v>
      </c>
      <c r="L623">
        <v>1.4999999999999999E-2</v>
      </c>
      <c r="M623" s="71">
        <v>0.06</v>
      </c>
      <c r="N623" t="s">
        <v>17</v>
      </c>
      <c r="V623" t="s">
        <v>177</v>
      </c>
      <c r="AB623">
        <v>-45.9</v>
      </c>
      <c r="AC623">
        <v>109.3</v>
      </c>
      <c r="AD623">
        <v>0.6</v>
      </c>
      <c r="AF623">
        <v>8</v>
      </c>
      <c r="AH623">
        <v>100</v>
      </c>
    </row>
    <row r="624" spans="7:34">
      <c r="G624" t="s">
        <v>552</v>
      </c>
      <c r="L624">
        <v>1.4999999999999999E-2</v>
      </c>
      <c r="M624" s="71">
        <v>0.06</v>
      </c>
      <c r="N624" t="s">
        <v>17</v>
      </c>
      <c r="V624" t="s">
        <v>177</v>
      </c>
      <c r="AB624">
        <v>-42.7</v>
      </c>
      <c r="AC624">
        <v>131.5</v>
      </c>
      <c r="AD624">
        <v>0.5</v>
      </c>
      <c r="AF624">
        <v>8</v>
      </c>
      <c r="AH624">
        <v>0</v>
      </c>
    </row>
    <row r="625" spans="7:34">
      <c r="G625" t="s">
        <v>552</v>
      </c>
      <c r="L625">
        <v>1.4999999999999999E-2</v>
      </c>
      <c r="M625" s="71">
        <v>0.06</v>
      </c>
      <c r="N625" t="s">
        <v>17</v>
      </c>
      <c r="V625" t="s">
        <v>177</v>
      </c>
      <c r="AB625">
        <v>-49.1</v>
      </c>
      <c r="AC625">
        <v>112.6</v>
      </c>
      <c r="AD625">
        <v>0.5</v>
      </c>
      <c r="AF625">
        <v>8</v>
      </c>
      <c r="AH625">
        <v>100</v>
      </c>
    </row>
    <row r="626" spans="7:34">
      <c r="G626" t="s">
        <v>553</v>
      </c>
      <c r="L626">
        <v>1.4999999999999999E-2</v>
      </c>
      <c r="M626" s="71">
        <v>0.06</v>
      </c>
      <c r="N626" t="s">
        <v>17</v>
      </c>
      <c r="V626" t="s">
        <v>177</v>
      </c>
      <c r="AB626">
        <v>-40.799999999999997</v>
      </c>
      <c r="AC626">
        <v>133.1</v>
      </c>
      <c r="AD626">
        <v>1.2</v>
      </c>
      <c r="AF626">
        <v>8</v>
      </c>
      <c r="AH626">
        <v>0</v>
      </c>
    </row>
    <row r="627" spans="7:34">
      <c r="G627" t="s">
        <v>553</v>
      </c>
      <c r="L627">
        <v>1.4999999999999999E-2</v>
      </c>
      <c r="M627" s="71">
        <v>0.06</v>
      </c>
      <c r="N627" t="s">
        <v>17</v>
      </c>
      <c r="V627" t="s">
        <v>177</v>
      </c>
      <c r="AB627">
        <v>-47.8</v>
      </c>
      <c r="AC627">
        <v>115.6</v>
      </c>
      <c r="AD627">
        <v>1.2</v>
      </c>
      <c r="AF627">
        <v>8</v>
      </c>
      <c r="AH627">
        <v>100</v>
      </c>
    </row>
    <row r="628" spans="7:34">
      <c r="G628" t="s">
        <v>554</v>
      </c>
      <c r="L628">
        <v>0.01</v>
      </c>
      <c r="M628" s="71">
        <v>0.04</v>
      </c>
      <c r="N628" t="s">
        <v>17</v>
      </c>
      <c r="V628" t="s">
        <v>177</v>
      </c>
      <c r="AB628">
        <v>-35.5</v>
      </c>
      <c r="AC628">
        <v>125.9</v>
      </c>
      <c r="AD628">
        <v>1.3</v>
      </c>
      <c r="AF628">
        <v>7</v>
      </c>
      <c r="AH628">
        <v>0</v>
      </c>
    </row>
    <row r="629" spans="7:34">
      <c r="G629" t="s">
        <v>554</v>
      </c>
      <c r="L629">
        <v>0.01</v>
      </c>
      <c r="M629" s="71">
        <v>0.04</v>
      </c>
      <c r="N629" t="s">
        <v>17</v>
      </c>
      <c r="V629" t="s">
        <v>177</v>
      </c>
      <c r="AB629">
        <v>-40.799999999999997</v>
      </c>
      <c r="AC629">
        <v>111.4</v>
      </c>
      <c r="AD629">
        <v>1.3</v>
      </c>
      <c r="AF629">
        <v>7</v>
      </c>
      <c r="AH629">
        <v>100</v>
      </c>
    </row>
    <row r="630" spans="7:34">
      <c r="G630" t="s">
        <v>555</v>
      </c>
      <c r="L630">
        <v>0.01</v>
      </c>
      <c r="M630" s="99">
        <v>0.05</v>
      </c>
      <c r="N630" t="s">
        <v>17</v>
      </c>
      <c r="V630" t="s">
        <v>177</v>
      </c>
      <c r="AB630">
        <v>-37.1</v>
      </c>
      <c r="AC630">
        <v>127.8</v>
      </c>
      <c r="AD630">
        <v>1.2</v>
      </c>
      <c r="AF630">
        <v>7</v>
      </c>
      <c r="AH630">
        <v>0</v>
      </c>
    </row>
    <row r="631" spans="7:34">
      <c r="G631" t="s">
        <v>555</v>
      </c>
      <c r="L631">
        <v>0.01</v>
      </c>
      <c r="M631" s="99">
        <v>0.05</v>
      </c>
      <c r="N631" t="s">
        <v>17</v>
      </c>
      <c r="V631" t="s">
        <v>177</v>
      </c>
      <c r="AB631">
        <v>-42.8</v>
      </c>
      <c r="AC631">
        <v>112.4</v>
      </c>
      <c r="AD631">
        <v>1.2</v>
      </c>
      <c r="AF631">
        <v>7</v>
      </c>
      <c r="AH631">
        <v>100</v>
      </c>
    </row>
    <row r="632" spans="7:34">
      <c r="G632" t="s">
        <v>564</v>
      </c>
      <c r="L632">
        <v>2.5000000000000001E-2</v>
      </c>
      <c r="M632" s="71">
        <v>0.1</v>
      </c>
      <c r="N632" t="s">
        <v>17</v>
      </c>
      <c r="V632" t="s">
        <v>177</v>
      </c>
      <c r="AB632">
        <v>-50.5</v>
      </c>
      <c r="AC632">
        <v>146.6</v>
      </c>
      <c r="AD632">
        <v>0.6</v>
      </c>
      <c r="AF632">
        <v>8</v>
      </c>
      <c r="AH632">
        <v>0</v>
      </c>
    </row>
    <row r="633" spans="7:34">
      <c r="G633" t="s">
        <v>564</v>
      </c>
      <c r="L633">
        <v>2.5000000000000001E-2</v>
      </c>
      <c r="M633" s="71">
        <v>0.1</v>
      </c>
      <c r="N633" t="s">
        <v>17</v>
      </c>
      <c r="V633" t="s">
        <v>177</v>
      </c>
      <c r="AB633">
        <v>-60.8</v>
      </c>
      <c r="AC633">
        <v>122.7</v>
      </c>
      <c r="AD633">
        <v>0.6</v>
      </c>
      <c r="AF633">
        <v>8</v>
      </c>
      <c r="AH633">
        <v>100</v>
      </c>
    </row>
    <row r="634" spans="7:34">
      <c r="G634" s="125" t="s">
        <v>565</v>
      </c>
      <c r="L634">
        <v>2.5000000000000001E-2</v>
      </c>
      <c r="M634" s="71">
        <v>0.1</v>
      </c>
      <c r="N634" t="s">
        <v>17</v>
      </c>
      <c r="V634" t="s">
        <v>177</v>
      </c>
      <c r="AB634">
        <v>-50</v>
      </c>
      <c r="AC634">
        <v>135.30000000000001</v>
      </c>
      <c r="AD634">
        <v>0.5</v>
      </c>
      <c r="AF634">
        <v>8</v>
      </c>
      <c r="AH634">
        <v>0</v>
      </c>
    </row>
    <row r="635" spans="7:34">
      <c r="G635" s="125" t="s">
        <v>565</v>
      </c>
      <c r="L635">
        <v>2.5000000000000001E-2</v>
      </c>
      <c r="M635" s="71">
        <v>0.1</v>
      </c>
      <c r="N635" t="s">
        <v>17</v>
      </c>
      <c r="V635" t="s">
        <v>177</v>
      </c>
      <c r="AB635">
        <v>-56.8</v>
      </c>
      <c r="AC635">
        <v>110.8</v>
      </c>
      <c r="AD635">
        <v>0.5</v>
      </c>
      <c r="AF635">
        <v>8</v>
      </c>
      <c r="AH635">
        <v>100</v>
      </c>
    </row>
    <row r="636" spans="7:34">
      <c r="G636" t="s">
        <v>566</v>
      </c>
      <c r="L636">
        <v>2.5000000000000001E-2</v>
      </c>
      <c r="M636" s="71">
        <v>0.1</v>
      </c>
      <c r="N636" t="s">
        <v>17</v>
      </c>
      <c r="V636" t="s">
        <v>177</v>
      </c>
      <c r="AB636">
        <v>-47.1</v>
      </c>
      <c r="AC636">
        <v>135.1</v>
      </c>
      <c r="AD636">
        <v>0.7</v>
      </c>
      <c r="AF636">
        <v>8</v>
      </c>
      <c r="AH636">
        <v>0</v>
      </c>
    </row>
    <row r="637" spans="7:34">
      <c r="G637" t="s">
        <v>566</v>
      </c>
      <c r="L637">
        <v>2.5000000000000001E-2</v>
      </c>
      <c r="M637" s="71">
        <v>0.1</v>
      </c>
      <c r="N637" t="s">
        <v>17</v>
      </c>
      <c r="V637" t="s">
        <v>177</v>
      </c>
      <c r="AB637">
        <v>-54.1</v>
      </c>
      <c r="AC637">
        <v>113.1</v>
      </c>
      <c r="AD637">
        <v>0.7</v>
      </c>
      <c r="AF637">
        <v>8</v>
      </c>
      <c r="AH637">
        <v>100</v>
      </c>
    </row>
    <row r="638" spans="7:34">
      <c r="G638" t="s">
        <v>567</v>
      </c>
      <c r="L638">
        <v>0.03</v>
      </c>
      <c r="M638" s="71">
        <v>0.12</v>
      </c>
      <c r="N638" t="s">
        <v>17</v>
      </c>
      <c r="V638" t="s">
        <v>177</v>
      </c>
      <c r="AB638">
        <v>-47.8</v>
      </c>
      <c r="AC638">
        <v>126</v>
      </c>
      <c r="AD638">
        <v>0.3</v>
      </c>
      <c r="AF638">
        <v>8</v>
      </c>
      <c r="AH638">
        <v>0</v>
      </c>
    </row>
    <row r="639" spans="7:34">
      <c r="G639" t="s">
        <v>567</v>
      </c>
      <c r="L639">
        <v>0.03</v>
      </c>
      <c r="M639" s="71">
        <v>0.12</v>
      </c>
      <c r="N639" t="s">
        <v>17</v>
      </c>
      <c r="V639" t="s">
        <v>177</v>
      </c>
      <c r="AB639">
        <v>-51.8</v>
      </c>
      <c r="AC639">
        <v>103.7</v>
      </c>
      <c r="AD639">
        <v>0.3</v>
      </c>
      <c r="AF639">
        <v>8</v>
      </c>
      <c r="AH639">
        <v>100</v>
      </c>
    </row>
    <row r="640" spans="7:34">
      <c r="G640" t="s">
        <v>568</v>
      </c>
      <c r="L640">
        <v>0.03</v>
      </c>
      <c r="M640" s="71">
        <v>0.12</v>
      </c>
      <c r="N640" t="s">
        <v>17</v>
      </c>
      <c r="V640" t="s">
        <v>177</v>
      </c>
      <c r="AB640">
        <v>-51.4</v>
      </c>
      <c r="AC640">
        <v>137.4</v>
      </c>
      <c r="AD640">
        <v>0.2</v>
      </c>
      <c r="AF640">
        <v>8</v>
      </c>
      <c r="AH640">
        <v>0</v>
      </c>
    </row>
    <row r="641" spans="7:34">
      <c r="G641" t="s">
        <v>568</v>
      </c>
      <c r="L641">
        <v>0.03</v>
      </c>
      <c r="M641" s="71">
        <v>0.12</v>
      </c>
      <c r="N641" t="s">
        <v>17</v>
      </c>
      <c r="V641" t="s">
        <v>177</v>
      </c>
      <c r="AB641">
        <v>-58.5</v>
      </c>
      <c r="AC641">
        <v>111.7</v>
      </c>
      <c r="AD641">
        <v>0.2</v>
      </c>
      <c r="AF641">
        <v>8</v>
      </c>
      <c r="AH641">
        <v>100</v>
      </c>
    </row>
    <row r="642" spans="7:34">
      <c r="G642" t="s">
        <v>569</v>
      </c>
      <c r="L642">
        <v>0.03</v>
      </c>
      <c r="M642" s="71">
        <v>0.12</v>
      </c>
      <c r="N642" t="s">
        <v>17</v>
      </c>
      <c r="V642" t="s">
        <v>177</v>
      </c>
      <c r="AB642">
        <v>-52.5</v>
      </c>
      <c r="AC642">
        <v>138.4</v>
      </c>
      <c r="AD642">
        <v>0.4</v>
      </c>
      <c r="AF642">
        <v>8</v>
      </c>
      <c r="AH642">
        <v>0</v>
      </c>
    </row>
    <row r="643" spans="7:34">
      <c r="G643" t="s">
        <v>569</v>
      </c>
      <c r="L643">
        <v>0.03</v>
      </c>
      <c r="M643" s="71">
        <v>0.12</v>
      </c>
      <c r="N643" t="s">
        <v>17</v>
      </c>
      <c r="V643" t="s">
        <v>177</v>
      </c>
      <c r="AB643">
        <v>-60</v>
      </c>
      <c r="AC643">
        <v>111.5</v>
      </c>
      <c r="AD643">
        <v>0.4</v>
      </c>
      <c r="AF643">
        <v>8</v>
      </c>
      <c r="AH643">
        <v>100</v>
      </c>
    </row>
    <row r="644" spans="7:34">
      <c r="G644" t="s">
        <v>570</v>
      </c>
      <c r="L644">
        <v>0.02</v>
      </c>
      <c r="M644" s="71">
        <v>0.06</v>
      </c>
      <c r="N644" t="s">
        <v>17</v>
      </c>
      <c r="V644" t="s">
        <v>177</v>
      </c>
      <c r="AB644">
        <v>-44.9</v>
      </c>
      <c r="AC644">
        <v>120.6</v>
      </c>
      <c r="AD644">
        <v>0.9</v>
      </c>
      <c r="AF644">
        <v>7</v>
      </c>
      <c r="AH644">
        <v>0</v>
      </c>
    </row>
    <row r="645" spans="7:34">
      <c r="G645" t="s">
        <v>570</v>
      </c>
      <c r="L645">
        <v>0.02</v>
      </c>
      <c r="M645" s="71">
        <v>0.06</v>
      </c>
      <c r="N645" t="s">
        <v>17</v>
      </c>
      <c r="V645" t="s">
        <v>177</v>
      </c>
      <c r="AB645">
        <v>-47.5</v>
      </c>
      <c r="AC645">
        <v>100.6</v>
      </c>
      <c r="AD645">
        <v>0.9</v>
      </c>
      <c r="AF645">
        <v>7</v>
      </c>
      <c r="AH645">
        <v>100</v>
      </c>
    </row>
    <row r="646" spans="7:34">
      <c r="G646" s="125" t="s">
        <v>571</v>
      </c>
      <c r="L646">
        <v>0.02</v>
      </c>
      <c r="M646" s="71">
        <v>0.06</v>
      </c>
      <c r="N646" t="s">
        <v>17</v>
      </c>
      <c r="V646" t="s">
        <v>177</v>
      </c>
      <c r="AB646">
        <v>-42.7</v>
      </c>
      <c r="AC646">
        <v>116.4</v>
      </c>
      <c r="AD646">
        <v>0.6</v>
      </c>
      <c r="AF646">
        <v>7</v>
      </c>
      <c r="AH646">
        <v>0</v>
      </c>
    </row>
    <row r="647" spans="7:34">
      <c r="G647" s="125" t="s">
        <v>571</v>
      </c>
      <c r="L647">
        <v>0.02</v>
      </c>
      <c r="M647" s="71">
        <v>0.06</v>
      </c>
      <c r="N647" t="s">
        <v>17</v>
      </c>
      <c r="V647" t="s">
        <v>177</v>
      </c>
      <c r="AB647">
        <v>-44.1</v>
      </c>
      <c r="AC647">
        <v>98.3</v>
      </c>
      <c r="AD647">
        <v>0.6</v>
      </c>
      <c r="AF647">
        <v>7</v>
      </c>
      <c r="AH647">
        <v>100</v>
      </c>
    </row>
    <row r="648" spans="7:34">
      <c r="G648" t="s">
        <v>572</v>
      </c>
      <c r="L648">
        <v>0.02</v>
      </c>
      <c r="M648" s="71">
        <v>0.06</v>
      </c>
      <c r="N648" t="s">
        <v>17</v>
      </c>
      <c r="V648" t="s">
        <v>177</v>
      </c>
      <c r="AB648">
        <v>-35.1</v>
      </c>
      <c r="AC648">
        <v>109.2</v>
      </c>
      <c r="AD648">
        <v>1.2</v>
      </c>
      <c r="AF648">
        <v>7</v>
      </c>
      <c r="AH648">
        <v>0</v>
      </c>
    </row>
    <row r="649" spans="7:34">
      <c r="G649" t="s">
        <v>572</v>
      </c>
      <c r="L649">
        <v>0.02</v>
      </c>
      <c r="M649" s="71">
        <v>0.06</v>
      </c>
      <c r="N649" t="s">
        <v>17</v>
      </c>
      <c r="V649" t="s">
        <v>177</v>
      </c>
      <c r="AB649">
        <v>-34.9</v>
      </c>
      <c r="AC649">
        <v>95.7</v>
      </c>
      <c r="AD649">
        <v>1.2</v>
      </c>
      <c r="AF649">
        <v>7</v>
      </c>
      <c r="AH649">
        <v>100</v>
      </c>
    </row>
    <row r="650" spans="7:34">
      <c r="G650" t="s">
        <v>573</v>
      </c>
      <c r="L650">
        <v>0.02</v>
      </c>
      <c r="M650" s="71">
        <v>0.06</v>
      </c>
      <c r="N650" t="s">
        <v>17</v>
      </c>
      <c r="V650" t="s">
        <v>177</v>
      </c>
      <c r="AB650">
        <v>-47</v>
      </c>
      <c r="AC650">
        <v>120</v>
      </c>
      <c r="AD650">
        <v>0.8</v>
      </c>
      <c r="AF650">
        <v>7</v>
      </c>
      <c r="AH650">
        <v>0</v>
      </c>
    </row>
    <row r="651" spans="7:34">
      <c r="G651" t="s">
        <v>573</v>
      </c>
      <c r="L651">
        <v>0.02</v>
      </c>
      <c r="M651" s="71">
        <v>0.06</v>
      </c>
      <c r="N651" t="s">
        <v>17</v>
      </c>
      <c r="V651" t="s">
        <v>177</v>
      </c>
      <c r="AB651">
        <v>-49.2</v>
      </c>
      <c r="AC651">
        <v>98.6</v>
      </c>
      <c r="AD651">
        <v>0.8</v>
      </c>
      <c r="AF651">
        <v>7</v>
      </c>
      <c r="AH651">
        <v>100</v>
      </c>
    </row>
    <row r="652" spans="7:34">
      <c r="G652" t="s">
        <v>574</v>
      </c>
      <c r="L652">
        <v>0.02</v>
      </c>
      <c r="M652" s="71">
        <v>0.06</v>
      </c>
      <c r="N652" t="s">
        <v>17</v>
      </c>
      <c r="V652" t="s">
        <v>177</v>
      </c>
      <c r="AB652">
        <v>-42.6</v>
      </c>
      <c r="AC652">
        <v>119.3</v>
      </c>
      <c r="AD652">
        <v>0.9</v>
      </c>
      <c r="AF652">
        <v>7</v>
      </c>
      <c r="AH652">
        <v>0</v>
      </c>
    </row>
    <row r="653" spans="7:34">
      <c r="G653" t="s">
        <v>574</v>
      </c>
      <c r="L653">
        <v>0.02</v>
      </c>
      <c r="M653" s="71">
        <v>0.06</v>
      </c>
      <c r="N653" t="s">
        <v>17</v>
      </c>
      <c r="V653" t="s">
        <v>177</v>
      </c>
      <c r="AB653">
        <v>-45</v>
      </c>
      <c r="AC653">
        <v>101.1</v>
      </c>
      <c r="AD653">
        <v>0.9</v>
      </c>
      <c r="AF653">
        <v>7</v>
      </c>
      <c r="AH653">
        <v>100</v>
      </c>
    </row>
    <row r="654" spans="7:34">
      <c r="G654" t="s">
        <v>575</v>
      </c>
      <c r="L654">
        <v>0.02</v>
      </c>
      <c r="M654" s="71">
        <v>0.06</v>
      </c>
      <c r="N654" t="s">
        <v>17</v>
      </c>
      <c r="V654" t="s">
        <v>177</v>
      </c>
      <c r="AB654">
        <v>-35</v>
      </c>
      <c r="AC654">
        <v>107.4</v>
      </c>
      <c r="AD654">
        <v>0.8</v>
      </c>
      <c r="AF654">
        <v>7</v>
      </c>
      <c r="AH654">
        <v>0</v>
      </c>
    </row>
    <row r="655" spans="7:34">
      <c r="G655" t="s">
        <v>575</v>
      </c>
      <c r="L655">
        <v>0.02</v>
      </c>
      <c r="M655" s="71">
        <v>0.06</v>
      </c>
      <c r="N655" t="s">
        <v>17</v>
      </c>
      <c r="V655" t="s">
        <v>177</v>
      </c>
      <c r="AB655">
        <v>-34.200000000000003</v>
      </c>
      <c r="AC655">
        <v>94.2</v>
      </c>
      <c r="AD655">
        <v>0.8</v>
      </c>
      <c r="AF655">
        <v>7</v>
      </c>
      <c r="AH655">
        <v>100</v>
      </c>
    </row>
    <row r="656" spans="7:34">
      <c r="G656" t="s">
        <v>576</v>
      </c>
      <c r="L656">
        <v>0.03</v>
      </c>
      <c r="M656" s="71">
        <v>0.1</v>
      </c>
      <c r="N656" t="s">
        <v>17</v>
      </c>
      <c r="V656" t="s">
        <v>177</v>
      </c>
      <c r="AB656">
        <v>-52</v>
      </c>
      <c r="AC656">
        <v>122.2</v>
      </c>
      <c r="AD656">
        <v>0.5</v>
      </c>
      <c r="AF656">
        <v>7</v>
      </c>
      <c r="AH656">
        <v>0</v>
      </c>
    </row>
    <row r="657" spans="7:34">
      <c r="G657" t="s">
        <v>576</v>
      </c>
      <c r="L657">
        <v>0.03</v>
      </c>
      <c r="M657" s="71">
        <v>0.1</v>
      </c>
      <c r="N657" t="s">
        <v>17</v>
      </c>
      <c r="V657" t="s">
        <v>177</v>
      </c>
      <c r="AB657">
        <v>-54.2</v>
      </c>
      <c r="AC657">
        <v>96.5</v>
      </c>
      <c r="AD657">
        <v>0.5</v>
      </c>
      <c r="AF657">
        <v>7</v>
      </c>
      <c r="AH657">
        <v>100</v>
      </c>
    </row>
    <row r="658" spans="7:34">
      <c r="G658" s="125" t="s">
        <v>577</v>
      </c>
      <c r="L658">
        <v>0.03</v>
      </c>
      <c r="M658" s="71">
        <v>0.1</v>
      </c>
      <c r="N658" t="s">
        <v>17</v>
      </c>
      <c r="V658" t="s">
        <v>177</v>
      </c>
      <c r="AB658">
        <v>-51.4</v>
      </c>
      <c r="AC658">
        <v>122.3</v>
      </c>
      <c r="AD658">
        <v>0.3</v>
      </c>
      <c r="AF658">
        <v>7</v>
      </c>
      <c r="AH658">
        <v>0</v>
      </c>
    </row>
    <row r="659" spans="7:34">
      <c r="G659" s="125" t="s">
        <v>577</v>
      </c>
      <c r="L659">
        <v>0.03</v>
      </c>
      <c r="M659" s="71">
        <v>0.1</v>
      </c>
      <c r="N659" t="s">
        <v>17</v>
      </c>
      <c r="V659" t="s">
        <v>177</v>
      </c>
      <c r="AB659">
        <v>-53.7</v>
      </c>
      <c r="AC659">
        <v>97.2</v>
      </c>
      <c r="AD659">
        <v>0.3</v>
      </c>
      <c r="AF659">
        <v>7</v>
      </c>
      <c r="AH659">
        <v>100</v>
      </c>
    </row>
    <row r="660" spans="7:34">
      <c r="G660" t="s">
        <v>578</v>
      </c>
      <c r="L660">
        <v>0.03</v>
      </c>
      <c r="M660" s="71">
        <v>0.1</v>
      </c>
      <c r="N660" t="s">
        <v>17</v>
      </c>
      <c r="V660" t="s">
        <v>177</v>
      </c>
      <c r="AB660">
        <v>-45.6</v>
      </c>
      <c r="AC660">
        <v>112.4</v>
      </c>
      <c r="AD660">
        <v>0.3</v>
      </c>
      <c r="AF660">
        <v>7</v>
      </c>
      <c r="AH660">
        <v>0</v>
      </c>
    </row>
    <row r="661" spans="7:34">
      <c r="G661" t="s">
        <v>578</v>
      </c>
      <c r="L661">
        <v>0.03</v>
      </c>
      <c r="M661" s="71">
        <v>0.1</v>
      </c>
      <c r="N661" t="s">
        <v>17</v>
      </c>
      <c r="V661" t="s">
        <v>177</v>
      </c>
      <c r="AB661">
        <v>-45.5</v>
      </c>
      <c r="AC661">
        <v>92.7</v>
      </c>
      <c r="AD661">
        <v>0.3</v>
      </c>
      <c r="AF661">
        <v>7</v>
      </c>
      <c r="AH661">
        <v>100</v>
      </c>
    </row>
    <row r="662" spans="7:34">
      <c r="G662" t="s">
        <v>579</v>
      </c>
      <c r="L662">
        <v>0.03</v>
      </c>
      <c r="M662" s="71">
        <v>0.1</v>
      </c>
      <c r="N662" t="s">
        <v>17</v>
      </c>
      <c r="V662" t="s">
        <v>177</v>
      </c>
      <c r="AB662">
        <v>-48.3</v>
      </c>
      <c r="AC662">
        <v>118.3</v>
      </c>
      <c r="AD662">
        <v>0.4</v>
      </c>
      <c r="AF662">
        <v>7</v>
      </c>
      <c r="AH662">
        <v>0</v>
      </c>
    </row>
    <row r="663" spans="7:34">
      <c r="G663" t="s">
        <v>579</v>
      </c>
      <c r="L663">
        <v>0.03</v>
      </c>
      <c r="M663" s="71">
        <v>0.1</v>
      </c>
      <c r="N663" t="s">
        <v>17</v>
      </c>
      <c r="V663" t="s">
        <v>177</v>
      </c>
      <c r="AB663">
        <v>-49.7</v>
      </c>
      <c r="AC663">
        <v>96.2</v>
      </c>
      <c r="AD663">
        <v>0.4</v>
      </c>
      <c r="AF663">
        <v>7</v>
      </c>
      <c r="AH663">
        <v>100</v>
      </c>
    </row>
    <row r="664" spans="7:34">
      <c r="G664" t="s">
        <v>580</v>
      </c>
      <c r="L664">
        <v>0.03</v>
      </c>
      <c r="M664" s="71">
        <v>0.1</v>
      </c>
      <c r="N664" t="s">
        <v>17</v>
      </c>
      <c r="V664" t="s">
        <v>177</v>
      </c>
      <c r="AB664">
        <v>-25</v>
      </c>
      <c r="AC664">
        <v>272.7</v>
      </c>
      <c r="AD664">
        <v>1</v>
      </c>
      <c r="AF664">
        <v>7</v>
      </c>
      <c r="AH664">
        <v>0</v>
      </c>
    </row>
    <row r="665" spans="7:34">
      <c r="G665" t="s">
        <v>580</v>
      </c>
      <c r="L665">
        <v>0.03</v>
      </c>
      <c r="M665" s="71">
        <v>0.1</v>
      </c>
      <c r="N665" t="s">
        <v>17</v>
      </c>
      <c r="V665" t="s">
        <v>177</v>
      </c>
      <c r="AB665">
        <v>-26.9</v>
      </c>
      <c r="AC665">
        <v>282.10000000000002</v>
      </c>
      <c r="AD665">
        <v>1</v>
      </c>
      <c r="AF665">
        <v>7</v>
      </c>
      <c r="AH665">
        <v>100</v>
      </c>
    </row>
    <row r="666" spans="7:34">
      <c r="G666" t="s">
        <v>581</v>
      </c>
      <c r="L666">
        <v>0.03</v>
      </c>
      <c r="M666" s="71">
        <v>0.1</v>
      </c>
      <c r="N666" t="s">
        <v>17</v>
      </c>
      <c r="V666" t="s">
        <v>177</v>
      </c>
      <c r="AB666">
        <v>-41.2</v>
      </c>
      <c r="AC666">
        <v>131.1</v>
      </c>
      <c r="AD666">
        <v>0.6</v>
      </c>
      <c r="AF666">
        <v>7</v>
      </c>
      <c r="AH666">
        <v>0</v>
      </c>
    </row>
    <row r="667" spans="7:34">
      <c r="G667" t="s">
        <v>581</v>
      </c>
      <c r="L667">
        <v>0.03</v>
      </c>
      <c r="M667" s="71">
        <v>0.1</v>
      </c>
      <c r="N667" t="s">
        <v>17</v>
      </c>
      <c r="V667" t="s">
        <v>177</v>
      </c>
      <c r="AB667">
        <v>-47.6</v>
      </c>
      <c r="AC667">
        <v>113.2</v>
      </c>
      <c r="AD667">
        <v>0.6</v>
      </c>
      <c r="AF667">
        <v>7</v>
      </c>
      <c r="AH667">
        <v>100</v>
      </c>
    </row>
    <row r="668" spans="7:34">
      <c r="G668" t="s">
        <v>582</v>
      </c>
      <c r="L668">
        <v>0.02</v>
      </c>
      <c r="M668" s="71">
        <v>0.08</v>
      </c>
      <c r="N668" t="s">
        <v>17</v>
      </c>
      <c r="V668" t="s">
        <v>177</v>
      </c>
      <c r="AB668">
        <v>-52</v>
      </c>
      <c r="AC668">
        <v>120.2</v>
      </c>
      <c r="AD668">
        <v>0.4</v>
      </c>
      <c r="AF668">
        <v>8</v>
      </c>
      <c r="AH668">
        <v>0</v>
      </c>
    </row>
    <row r="669" spans="7:34">
      <c r="G669" t="s">
        <v>582</v>
      </c>
      <c r="L669">
        <v>0.02</v>
      </c>
      <c r="M669" s="71">
        <v>0.08</v>
      </c>
      <c r="N669" t="s">
        <v>17</v>
      </c>
      <c r="V669" t="s">
        <v>177</v>
      </c>
      <c r="AB669">
        <v>-53.5</v>
      </c>
      <c r="AC669">
        <v>94.9</v>
      </c>
      <c r="AD669">
        <v>0.4</v>
      </c>
      <c r="AF669">
        <v>8</v>
      </c>
      <c r="AH669">
        <v>100</v>
      </c>
    </row>
    <row r="670" spans="7:34">
      <c r="G670" s="125" t="s">
        <v>583</v>
      </c>
      <c r="L670">
        <v>2.5000000000000001E-2</v>
      </c>
      <c r="M670" s="71">
        <v>0.08</v>
      </c>
      <c r="N670" t="s">
        <v>17</v>
      </c>
      <c r="V670" t="s">
        <v>177</v>
      </c>
      <c r="AB670">
        <v>-48.4</v>
      </c>
      <c r="AC670">
        <v>122</v>
      </c>
      <c r="AD670">
        <v>0.5</v>
      </c>
      <c r="AF670">
        <v>7</v>
      </c>
      <c r="AH670">
        <v>0</v>
      </c>
    </row>
    <row r="671" spans="7:34">
      <c r="G671" s="125" t="s">
        <v>583</v>
      </c>
      <c r="L671">
        <v>2.5000000000000001E-2</v>
      </c>
      <c r="M671" s="71">
        <v>0.08</v>
      </c>
      <c r="N671" t="s">
        <v>17</v>
      </c>
      <c r="V671" t="s">
        <v>177</v>
      </c>
      <c r="AB671">
        <v>-51</v>
      </c>
      <c r="AC671">
        <v>99.5</v>
      </c>
      <c r="AD671">
        <v>0.5</v>
      </c>
      <c r="AF671">
        <v>7</v>
      </c>
      <c r="AH671">
        <v>100</v>
      </c>
    </row>
    <row r="672" spans="7:34">
      <c r="G672" t="s">
        <v>584</v>
      </c>
      <c r="L672">
        <v>0.02</v>
      </c>
      <c r="M672" s="71">
        <v>0.06</v>
      </c>
      <c r="N672" t="s">
        <v>17</v>
      </c>
      <c r="V672" t="s">
        <v>177</v>
      </c>
      <c r="AB672">
        <v>-49.6</v>
      </c>
      <c r="AC672">
        <v>119.4</v>
      </c>
      <c r="AD672">
        <v>1</v>
      </c>
      <c r="AF672">
        <v>7</v>
      </c>
      <c r="AH672">
        <v>0</v>
      </c>
    </row>
    <row r="673" spans="7:34">
      <c r="G673" t="s">
        <v>584</v>
      </c>
      <c r="L673">
        <v>0.02</v>
      </c>
      <c r="M673" s="71">
        <v>0.06</v>
      </c>
      <c r="N673" t="s">
        <v>17</v>
      </c>
      <c r="V673" t="s">
        <v>177</v>
      </c>
      <c r="AB673">
        <v>-51.3</v>
      </c>
      <c r="AC673">
        <v>96.1</v>
      </c>
      <c r="AD673">
        <v>1</v>
      </c>
      <c r="AF673">
        <v>7</v>
      </c>
      <c r="AH673">
        <v>100</v>
      </c>
    </row>
    <row r="674" spans="7:34">
      <c r="G674" t="s">
        <v>585</v>
      </c>
      <c r="L674">
        <v>1.4999999999999999E-2</v>
      </c>
      <c r="M674" s="71">
        <v>0.05</v>
      </c>
      <c r="N674" t="s">
        <v>17</v>
      </c>
      <c r="V674" t="s">
        <v>177</v>
      </c>
      <c r="AB674">
        <v>-47.8</v>
      </c>
      <c r="AC674">
        <v>120.7</v>
      </c>
      <c r="AD674">
        <v>0.8</v>
      </c>
      <c r="AF674">
        <v>7</v>
      </c>
      <c r="AH674">
        <v>0</v>
      </c>
    </row>
    <row r="675" spans="7:34">
      <c r="G675" t="s">
        <v>585</v>
      </c>
      <c r="L675">
        <v>1.4999999999999999E-2</v>
      </c>
      <c r="M675" s="71">
        <v>0.05</v>
      </c>
      <c r="N675" t="s">
        <v>17</v>
      </c>
      <c r="V675" t="s">
        <v>177</v>
      </c>
      <c r="AB675">
        <v>-50.1</v>
      </c>
      <c r="AC675">
        <v>98.6</v>
      </c>
      <c r="AD675">
        <v>0.8</v>
      </c>
      <c r="AF675">
        <v>7</v>
      </c>
      <c r="AH675">
        <v>100</v>
      </c>
    </row>
    <row r="676" spans="7:34">
      <c r="G676" t="s">
        <v>586</v>
      </c>
      <c r="L676">
        <v>0.02</v>
      </c>
      <c r="M676" s="71">
        <v>0.06</v>
      </c>
      <c r="N676" t="s">
        <v>17</v>
      </c>
      <c r="V676" t="s">
        <v>177</v>
      </c>
      <c r="AB676">
        <v>-44.1</v>
      </c>
      <c r="AC676">
        <v>120.2</v>
      </c>
      <c r="AD676">
        <v>0.7</v>
      </c>
      <c r="AF676">
        <v>7</v>
      </c>
      <c r="AH676">
        <v>0</v>
      </c>
    </row>
    <row r="677" spans="7:34">
      <c r="G677" t="s">
        <v>586</v>
      </c>
      <c r="L677">
        <v>0.02</v>
      </c>
      <c r="M677" s="71">
        <v>0.06</v>
      </c>
      <c r="N677" t="s">
        <v>17</v>
      </c>
      <c r="V677" t="s">
        <v>177</v>
      </c>
      <c r="AB677">
        <v>-46.7</v>
      </c>
      <c r="AC677">
        <v>100.8</v>
      </c>
      <c r="AD677">
        <v>0.7</v>
      </c>
      <c r="AF677">
        <v>7</v>
      </c>
      <c r="AH677">
        <v>100</v>
      </c>
    </row>
    <row r="678" spans="7:34">
      <c r="G678" t="s">
        <v>587</v>
      </c>
      <c r="L678">
        <v>0.02</v>
      </c>
      <c r="M678" s="71">
        <v>0.06</v>
      </c>
      <c r="N678" t="s">
        <v>17</v>
      </c>
      <c r="V678" t="s">
        <v>177</v>
      </c>
      <c r="AB678">
        <v>-44</v>
      </c>
      <c r="AC678">
        <v>110.8</v>
      </c>
      <c r="AD678">
        <v>0.6</v>
      </c>
      <c r="AF678">
        <v>7</v>
      </c>
      <c r="AH678">
        <v>0</v>
      </c>
    </row>
    <row r="679" spans="7:34">
      <c r="G679" t="s">
        <v>587</v>
      </c>
      <c r="L679">
        <v>0.02</v>
      </c>
      <c r="M679" s="71">
        <v>0.06</v>
      </c>
      <c r="N679" t="s">
        <v>17</v>
      </c>
      <c r="V679" t="s">
        <v>177</v>
      </c>
      <c r="AB679">
        <v>-43.6</v>
      </c>
      <c r="AC679">
        <v>92.3</v>
      </c>
      <c r="AD679">
        <v>0.6</v>
      </c>
      <c r="AF679">
        <v>7</v>
      </c>
      <c r="AH679">
        <v>100</v>
      </c>
    </row>
    <row r="680" spans="7:34">
      <c r="G680" t="s">
        <v>588</v>
      </c>
      <c r="L680">
        <v>1.4999999999999999E-2</v>
      </c>
      <c r="M680" s="71">
        <v>0.05</v>
      </c>
      <c r="N680" t="s">
        <v>17</v>
      </c>
      <c r="V680" t="s">
        <v>177</v>
      </c>
      <c r="AB680">
        <v>-49.7</v>
      </c>
      <c r="AC680">
        <v>135.6</v>
      </c>
      <c r="AD680">
        <v>0.7</v>
      </c>
      <c r="AF680">
        <v>7</v>
      </c>
      <c r="AH680">
        <v>0</v>
      </c>
    </row>
    <row r="681" spans="7:34">
      <c r="G681" t="s">
        <v>588</v>
      </c>
      <c r="L681">
        <v>1.4999999999999999E-2</v>
      </c>
      <c r="M681" s="71">
        <v>0.05</v>
      </c>
      <c r="N681" t="s">
        <v>17</v>
      </c>
      <c r="V681" t="s">
        <v>177</v>
      </c>
      <c r="AB681">
        <v>-56.6</v>
      </c>
      <c r="AC681">
        <v>111.4</v>
      </c>
      <c r="AD681">
        <v>0.7</v>
      </c>
      <c r="AF681">
        <v>7</v>
      </c>
      <c r="AH681">
        <v>100</v>
      </c>
    </row>
    <row r="682" spans="7:34">
      <c r="G682" s="125" t="s">
        <v>589</v>
      </c>
      <c r="L682">
        <v>1.4999999999999999E-2</v>
      </c>
      <c r="M682" s="71">
        <v>0.05</v>
      </c>
      <c r="N682" t="s">
        <v>17</v>
      </c>
      <c r="V682" t="s">
        <v>177</v>
      </c>
      <c r="AB682">
        <v>-48.9</v>
      </c>
      <c r="AC682">
        <v>136.19999999999999</v>
      </c>
      <c r="AD682">
        <v>0.6</v>
      </c>
      <c r="AF682">
        <v>6</v>
      </c>
      <c r="AH682">
        <v>0</v>
      </c>
    </row>
    <row r="683" spans="7:34">
      <c r="G683" s="125" t="s">
        <v>589</v>
      </c>
      <c r="L683">
        <v>1.4999999999999999E-2</v>
      </c>
      <c r="M683" s="71">
        <v>0.05</v>
      </c>
      <c r="N683" t="s">
        <v>17</v>
      </c>
      <c r="V683" t="s">
        <v>177</v>
      </c>
      <c r="AB683">
        <v>-56.1</v>
      </c>
      <c r="AC683">
        <v>112.8</v>
      </c>
      <c r="AD683">
        <v>0.6</v>
      </c>
      <c r="AF683">
        <v>6</v>
      </c>
      <c r="AH683">
        <v>100</v>
      </c>
    </row>
    <row r="684" spans="7:34">
      <c r="G684" t="s">
        <v>590</v>
      </c>
      <c r="L684">
        <v>1.4999999999999999E-2</v>
      </c>
      <c r="M684" s="71">
        <v>0.04</v>
      </c>
      <c r="N684" t="s">
        <v>17</v>
      </c>
      <c r="V684" t="s">
        <v>177</v>
      </c>
      <c r="AB684">
        <v>-47.4</v>
      </c>
      <c r="AC684">
        <v>138.30000000000001</v>
      </c>
      <c r="AD684">
        <v>0.7</v>
      </c>
      <c r="AF684">
        <v>6</v>
      </c>
      <c r="AH684">
        <v>0</v>
      </c>
    </row>
    <row r="685" spans="7:34">
      <c r="G685" t="s">
        <v>590</v>
      </c>
      <c r="L685">
        <v>1.4999999999999999E-2</v>
      </c>
      <c r="M685" s="71">
        <v>0.04</v>
      </c>
      <c r="N685" t="s">
        <v>17</v>
      </c>
      <c r="V685" t="s">
        <v>177</v>
      </c>
      <c r="AB685">
        <v>-55.4</v>
      </c>
      <c r="AC685">
        <v>116.3</v>
      </c>
      <c r="AD685">
        <v>0.7</v>
      </c>
      <c r="AF685">
        <v>6</v>
      </c>
      <c r="AH685">
        <v>100</v>
      </c>
    </row>
    <row r="686" spans="7:34">
      <c r="G686" t="s">
        <v>591</v>
      </c>
      <c r="L686">
        <v>1.4999999999999999E-2</v>
      </c>
      <c r="M686" s="71">
        <v>0.05</v>
      </c>
      <c r="N686" t="s">
        <v>17</v>
      </c>
      <c r="V686" t="s">
        <v>177</v>
      </c>
      <c r="AB686">
        <v>-45</v>
      </c>
      <c r="AC686">
        <v>134.1</v>
      </c>
      <c r="AD686">
        <v>0.8</v>
      </c>
      <c r="AF686">
        <v>6</v>
      </c>
      <c r="AH686">
        <v>0</v>
      </c>
    </row>
    <row r="687" spans="7:34">
      <c r="G687" t="s">
        <v>591</v>
      </c>
      <c r="L687">
        <v>1.4999999999999999E-2</v>
      </c>
      <c r="M687" s="71">
        <v>0.05</v>
      </c>
      <c r="N687" t="s">
        <v>17</v>
      </c>
      <c r="V687" t="s">
        <v>177</v>
      </c>
      <c r="AB687">
        <v>-52</v>
      </c>
      <c r="AC687">
        <v>113.8</v>
      </c>
      <c r="AD687">
        <v>0.8</v>
      </c>
      <c r="AF687">
        <v>6</v>
      </c>
      <c r="AH687">
        <v>100</v>
      </c>
    </row>
    <row r="688" spans="7:34">
      <c r="G688" t="s">
        <v>592</v>
      </c>
      <c r="L688">
        <v>1.4999999999999999E-2</v>
      </c>
      <c r="M688" s="71">
        <v>0.05</v>
      </c>
      <c r="N688" t="s">
        <v>17</v>
      </c>
      <c r="V688" t="s">
        <v>177</v>
      </c>
      <c r="AB688">
        <v>-44.8</v>
      </c>
      <c r="AC688">
        <v>135.4</v>
      </c>
      <c r="AD688">
        <v>0.8</v>
      </c>
      <c r="AF688">
        <v>7</v>
      </c>
      <c r="AH688">
        <v>0</v>
      </c>
    </row>
    <row r="689" spans="7:34">
      <c r="G689" t="s">
        <v>592</v>
      </c>
      <c r="L689">
        <v>1.4999999999999999E-2</v>
      </c>
      <c r="M689" s="71">
        <v>0.05</v>
      </c>
      <c r="N689" t="s">
        <v>17</v>
      </c>
      <c r="V689" t="s">
        <v>177</v>
      </c>
      <c r="AB689">
        <v>-52.2</v>
      </c>
      <c r="AC689">
        <v>115.3</v>
      </c>
      <c r="AD689">
        <v>0.8</v>
      </c>
      <c r="AF689">
        <v>7</v>
      </c>
      <c r="AH689">
        <v>100</v>
      </c>
    </row>
    <row r="690" spans="7:34">
      <c r="G690" t="s">
        <v>593</v>
      </c>
      <c r="L690">
        <v>1.4999999999999999E-2</v>
      </c>
      <c r="M690" s="71">
        <v>0.05</v>
      </c>
      <c r="N690" t="s">
        <v>17</v>
      </c>
      <c r="V690" t="s">
        <v>177</v>
      </c>
      <c r="AB690">
        <v>-52.2</v>
      </c>
      <c r="AC690">
        <v>144.69999999999999</v>
      </c>
      <c r="AD690">
        <v>0.5</v>
      </c>
      <c r="AF690">
        <v>7</v>
      </c>
      <c r="AH690">
        <v>0</v>
      </c>
    </row>
    <row r="691" spans="7:34">
      <c r="G691" t="s">
        <v>593</v>
      </c>
      <c r="L691">
        <v>1.4999999999999999E-2</v>
      </c>
      <c r="M691" s="71">
        <v>0.05</v>
      </c>
      <c r="N691" t="s">
        <v>17</v>
      </c>
      <c r="V691" t="s">
        <v>177</v>
      </c>
      <c r="AB691">
        <v>-61.7</v>
      </c>
      <c r="AC691">
        <v>118.6</v>
      </c>
      <c r="AD691">
        <v>0.5</v>
      </c>
      <c r="AF691">
        <v>7</v>
      </c>
      <c r="AH691">
        <v>100</v>
      </c>
    </row>
    <row r="692" spans="7:34">
      <c r="G692" t="s">
        <v>594</v>
      </c>
      <c r="L692">
        <v>1.4999999999999999E-2</v>
      </c>
      <c r="M692" s="71">
        <v>0.05</v>
      </c>
      <c r="N692" t="s">
        <v>17</v>
      </c>
      <c r="V692" t="s">
        <v>177</v>
      </c>
      <c r="AB692">
        <v>-52</v>
      </c>
      <c r="AC692">
        <v>134.4</v>
      </c>
      <c r="AD692">
        <v>0.6</v>
      </c>
      <c r="AF692">
        <v>7</v>
      </c>
      <c r="AH692">
        <v>0</v>
      </c>
    </row>
    <row r="693" spans="7:34">
      <c r="G693" t="s">
        <v>594</v>
      </c>
      <c r="L693">
        <v>1.4999999999999999E-2</v>
      </c>
      <c r="M693" s="71">
        <v>0.05</v>
      </c>
      <c r="N693" t="s">
        <v>17</v>
      </c>
      <c r="V693" t="s">
        <v>177</v>
      </c>
      <c r="AB693">
        <v>-58.2</v>
      </c>
      <c r="AC693">
        <v>108</v>
      </c>
      <c r="AD693">
        <v>0.6</v>
      </c>
      <c r="AF693">
        <v>7</v>
      </c>
      <c r="AH693">
        <v>100</v>
      </c>
    </row>
    <row r="694" spans="7:34">
      <c r="G694" t="s">
        <v>595</v>
      </c>
      <c r="L694">
        <v>0.02</v>
      </c>
      <c r="M694" s="71">
        <v>0.08</v>
      </c>
      <c r="N694" t="s">
        <v>17</v>
      </c>
      <c r="V694" t="s">
        <v>177</v>
      </c>
      <c r="AB694">
        <v>-48.2</v>
      </c>
      <c r="AC694">
        <v>140</v>
      </c>
      <c r="AD694">
        <v>0.6</v>
      </c>
      <c r="AF694">
        <v>8</v>
      </c>
      <c r="AH694">
        <v>0</v>
      </c>
    </row>
    <row r="695" spans="7:34">
      <c r="G695" t="s">
        <v>595</v>
      </c>
      <c r="L695">
        <v>0.02</v>
      </c>
      <c r="M695" s="71">
        <v>0.08</v>
      </c>
      <c r="N695" t="s">
        <v>17</v>
      </c>
      <c r="V695" t="s">
        <v>177</v>
      </c>
      <c r="AB695">
        <v>-56.6</v>
      </c>
      <c r="AC695">
        <v>117.4</v>
      </c>
      <c r="AD695">
        <v>0.6</v>
      </c>
      <c r="AF695">
        <v>8</v>
      </c>
      <c r="AH695">
        <v>100</v>
      </c>
    </row>
    <row r="696" spans="7:34">
      <c r="G696" t="s">
        <v>596</v>
      </c>
      <c r="L696">
        <v>2.5000000000000001E-2</v>
      </c>
      <c r="M696" s="71">
        <v>0.06</v>
      </c>
      <c r="N696" t="s">
        <v>17</v>
      </c>
      <c r="V696" t="s">
        <v>177</v>
      </c>
      <c r="AB696">
        <v>-45.9</v>
      </c>
      <c r="AC696">
        <v>139.80000000000001</v>
      </c>
      <c r="AD696">
        <v>0.9</v>
      </c>
      <c r="AF696">
        <v>6</v>
      </c>
      <c r="AH696">
        <v>0</v>
      </c>
    </row>
    <row r="697" spans="7:34">
      <c r="G697" t="s">
        <v>596</v>
      </c>
      <c r="L697">
        <v>2.5000000000000001E-2</v>
      </c>
      <c r="M697" s="71">
        <v>0.06</v>
      </c>
      <c r="N697" t="s">
        <v>17</v>
      </c>
      <c r="V697" t="s">
        <v>177</v>
      </c>
      <c r="AB697">
        <v>-54.8</v>
      </c>
      <c r="AC697">
        <v>119</v>
      </c>
      <c r="AD697">
        <v>0.9</v>
      </c>
      <c r="AF697">
        <v>6</v>
      </c>
      <c r="AH697">
        <v>100</v>
      </c>
    </row>
    <row r="698" spans="7:34">
      <c r="G698" t="s">
        <v>597</v>
      </c>
      <c r="L698">
        <v>0.02</v>
      </c>
      <c r="M698" s="71">
        <v>0.06</v>
      </c>
      <c r="N698" t="s">
        <v>17</v>
      </c>
      <c r="V698" t="s">
        <v>177</v>
      </c>
      <c r="AB698">
        <v>-51</v>
      </c>
      <c r="AC698">
        <v>128.1</v>
      </c>
      <c r="AD698">
        <v>0.7</v>
      </c>
      <c r="AF698">
        <v>7</v>
      </c>
      <c r="AH698">
        <v>0</v>
      </c>
    </row>
    <row r="699" spans="7:34">
      <c r="G699" t="s">
        <v>597</v>
      </c>
      <c r="L699">
        <v>0.02</v>
      </c>
      <c r="M699" s="71">
        <v>0.06</v>
      </c>
      <c r="N699" t="s">
        <v>17</v>
      </c>
      <c r="V699" t="s">
        <v>177</v>
      </c>
      <c r="AB699">
        <v>-55.3</v>
      </c>
      <c r="AC699">
        <v>103</v>
      </c>
      <c r="AD699">
        <v>0.7</v>
      </c>
      <c r="AF699">
        <v>7</v>
      </c>
      <c r="AH699">
        <v>100</v>
      </c>
    </row>
    <row r="700" spans="7:34">
      <c r="G700" s="125" t="s">
        <v>598</v>
      </c>
      <c r="L700">
        <v>0.02</v>
      </c>
      <c r="M700" s="71">
        <v>0.06</v>
      </c>
      <c r="N700" t="s">
        <v>17</v>
      </c>
      <c r="V700" t="s">
        <v>177</v>
      </c>
      <c r="AB700">
        <v>-49.4</v>
      </c>
      <c r="AC700">
        <v>128.4</v>
      </c>
      <c r="AD700">
        <v>0.5</v>
      </c>
      <c r="AF700">
        <v>7</v>
      </c>
      <c r="AH700">
        <v>0</v>
      </c>
    </row>
    <row r="701" spans="7:34">
      <c r="G701" s="125" t="s">
        <v>598</v>
      </c>
      <c r="L701">
        <v>0.02</v>
      </c>
      <c r="M701" s="71">
        <v>0.06</v>
      </c>
      <c r="N701" t="s">
        <v>17</v>
      </c>
      <c r="V701" t="s">
        <v>177</v>
      </c>
      <c r="AB701">
        <v>-54</v>
      </c>
      <c r="AC701">
        <v>104.7</v>
      </c>
      <c r="AD701">
        <v>0.5</v>
      </c>
      <c r="AF701">
        <v>7</v>
      </c>
      <c r="AH701">
        <v>100</v>
      </c>
    </row>
    <row r="702" spans="7:34">
      <c r="G702" t="s">
        <v>599</v>
      </c>
      <c r="L702">
        <v>0.02</v>
      </c>
      <c r="M702" s="71">
        <v>0.06</v>
      </c>
      <c r="N702" t="s">
        <v>17</v>
      </c>
      <c r="V702" t="s">
        <v>177</v>
      </c>
      <c r="AB702">
        <v>-55.4</v>
      </c>
      <c r="AC702">
        <v>177.3</v>
      </c>
      <c r="AD702">
        <v>0.1</v>
      </c>
      <c r="AF702">
        <v>6</v>
      </c>
      <c r="AH702">
        <v>0</v>
      </c>
    </row>
    <row r="703" spans="7:34">
      <c r="G703" t="s">
        <v>599</v>
      </c>
      <c r="L703">
        <v>0.02</v>
      </c>
      <c r="M703" s="71">
        <v>0.06</v>
      </c>
      <c r="N703" t="s">
        <v>17</v>
      </c>
      <c r="V703" t="s">
        <v>177</v>
      </c>
      <c r="AB703">
        <v>-72.900000000000006</v>
      </c>
      <c r="AC703">
        <v>161.30000000000001</v>
      </c>
      <c r="AD703">
        <v>0.1</v>
      </c>
      <c r="AF703">
        <v>6</v>
      </c>
      <c r="AH703">
        <v>100</v>
      </c>
    </row>
    <row r="704" spans="7:34">
      <c r="G704" t="s">
        <v>600</v>
      </c>
      <c r="L704">
        <v>0.02</v>
      </c>
      <c r="M704" s="71">
        <v>0.06</v>
      </c>
      <c r="N704" t="s">
        <v>17</v>
      </c>
      <c r="V704" t="s">
        <v>177</v>
      </c>
      <c r="AB704">
        <v>-60.9</v>
      </c>
      <c r="AC704">
        <v>144.9</v>
      </c>
      <c r="AD704">
        <v>0.3</v>
      </c>
      <c r="AF704">
        <v>7</v>
      </c>
      <c r="AH704">
        <v>0</v>
      </c>
    </row>
    <row r="705" spans="7:34">
      <c r="G705" t="s">
        <v>600</v>
      </c>
      <c r="L705">
        <v>0.02</v>
      </c>
      <c r="M705" s="71">
        <v>0.06</v>
      </c>
      <c r="N705" t="s">
        <v>17</v>
      </c>
      <c r="V705" t="s">
        <v>177</v>
      </c>
      <c r="AB705">
        <v>-68.7</v>
      </c>
      <c r="AC705">
        <v>106.5</v>
      </c>
      <c r="AD705">
        <v>0.3</v>
      </c>
      <c r="AF705">
        <v>7</v>
      </c>
      <c r="AH705">
        <v>100</v>
      </c>
    </row>
    <row r="706" spans="7:34">
      <c r="G706" t="s">
        <v>601</v>
      </c>
      <c r="L706">
        <v>0.02</v>
      </c>
      <c r="M706" s="71">
        <v>0.06</v>
      </c>
      <c r="N706" t="s">
        <v>17</v>
      </c>
      <c r="V706" t="s">
        <v>177</v>
      </c>
      <c r="AB706">
        <v>-56.8</v>
      </c>
      <c r="AC706">
        <v>138</v>
      </c>
      <c r="AD706">
        <v>0.3</v>
      </c>
      <c r="AF706">
        <v>7</v>
      </c>
      <c r="AH706">
        <v>0</v>
      </c>
    </row>
    <row r="707" spans="7:34">
      <c r="G707" t="s">
        <v>601</v>
      </c>
      <c r="L707">
        <v>0.02</v>
      </c>
      <c r="M707" s="71">
        <v>0.06</v>
      </c>
      <c r="N707" t="s">
        <v>17</v>
      </c>
      <c r="V707" t="s">
        <v>177</v>
      </c>
      <c r="AB707">
        <v>-63.3</v>
      </c>
      <c r="AC707">
        <v>106.2</v>
      </c>
      <c r="AD707">
        <v>0.3</v>
      </c>
      <c r="AF707">
        <v>7</v>
      </c>
      <c r="AH707">
        <v>100</v>
      </c>
    </row>
    <row r="708" spans="7:34">
      <c r="G708" t="s">
        <v>602</v>
      </c>
      <c r="L708">
        <v>0.02</v>
      </c>
      <c r="M708" s="71">
        <v>0.06</v>
      </c>
      <c r="N708" t="s">
        <v>17</v>
      </c>
      <c r="V708" t="s">
        <v>177</v>
      </c>
      <c r="AB708">
        <v>-57.5</v>
      </c>
      <c r="AC708">
        <v>131.5</v>
      </c>
      <c r="AD708">
        <v>0.3</v>
      </c>
      <c r="AF708">
        <v>7</v>
      </c>
      <c r="AH708">
        <v>0</v>
      </c>
    </row>
    <row r="709" spans="7:34">
      <c r="G709" t="s">
        <v>602</v>
      </c>
      <c r="L709">
        <v>0.02</v>
      </c>
      <c r="M709" s="71">
        <v>0.06</v>
      </c>
      <c r="N709" t="s">
        <v>17</v>
      </c>
      <c r="V709" t="s">
        <v>177</v>
      </c>
      <c r="AB709">
        <v>-61.8</v>
      </c>
      <c r="AC709">
        <v>99</v>
      </c>
      <c r="AD709">
        <v>0.3</v>
      </c>
      <c r="AF709">
        <v>7</v>
      </c>
      <c r="AH709">
        <v>100</v>
      </c>
    </row>
    <row r="710" spans="7:34">
      <c r="G710" t="s">
        <v>603</v>
      </c>
      <c r="L710">
        <v>0.02</v>
      </c>
      <c r="M710" s="71">
        <v>0.06</v>
      </c>
      <c r="N710" t="s">
        <v>17</v>
      </c>
      <c r="V710" t="s">
        <v>177</v>
      </c>
      <c r="AB710">
        <v>-51.5</v>
      </c>
      <c r="AC710">
        <v>140.1</v>
      </c>
      <c r="AD710">
        <v>0.4</v>
      </c>
      <c r="AF710">
        <v>7</v>
      </c>
      <c r="AH710">
        <v>0</v>
      </c>
    </row>
    <row r="711" spans="7:34">
      <c r="G711" t="s">
        <v>603</v>
      </c>
      <c r="L711">
        <v>0.02</v>
      </c>
      <c r="M711" s="71">
        <v>0.06</v>
      </c>
      <c r="N711" t="s">
        <v>17</v>
      </c>
      <c r="V711" t="s">
        <v>177</v>
      </c>
      <c r="AB711">
        <v>-59.6</v>
      </c>
      <c r="AC711">
        <v>114.4</v>
      </c>
      <c r="AD711">
        <v>0.4</v>
      </c>
      <c r="AF711">
        <v>7</v>
      </c>
      <c r="AH711">
        <v>100</v>
      </c>
    </row>
    <row r="712" spans="7:34">
      <c r="G712" t="s">
        <v>604</v>
      </c>
      <c r="L712">
        <v>0.02</v>
      </c>
      <c r="M712" s="71">
        <v>0.06</v>
      </c>
      <c r="N712" t="s">
        <v>17</v>
      </c>
      <c r="V712" t="s">
        <v>177</v>
      </c>
      <c r="AB712">
        <v>-60.5</v>
      </c>
      <c r="AC712">
        <v>125.8</v>
      </c>
      <c r="AD712">
        <v>0.2</v>
      </c>
      <c r="AF712">
        <v>6</v>
      </c>
      <c r="AH712">
        <v>0</v>
      </c>
    </row>
    <row r="713" spans="7:34">
      <c r="G713" t="s">
        <v>604</v>
      </c>
      <c r="L713">
        <v>0.02</v>
      </c>
      <c r="M713" s="71">
        <v>0.06</v>
      </c>
      <c r="N713" t="s">
        <v>17</v>
      </c>
      <c r="V713" t="s">
        <v>177</v>
      </c>
      <c r="AB713">
        <v>-62.2</v>
      </c>
      <c r="AC713">
        <v>90.3</v>
      </c>
      <c r="AD713">
        <v>0.2</v>
      </c>
      <c r="AF713">
        <v>6</v>
      </c>
      <c r="AH713">
        <v>100</v>
      </c>
    </row>
    <row r="714" spans="7:34">
      <c r="G714" t="s">
        <v>605</v>
      </c>
      <c r="L714">
        <v>3.5000000000000003E-2</v>
      </c>
      <c r="M714" s="71">
        <v>0.1</v>
      </c>
      <c r="N714" t="s">
        <v>17</v>
      </c>
      <c r="V714" t="s">
        <v>177</v>
      </c>
      <c r="AB714">
        <v>53.7</v>
      </c>
      <c r="AC714">
        <v>313.10000000000002</v>
      </c>
      <c r="AD714">
        <v>1.7</v>
      </c>
      <c r="AF714">
        <v>6</v>
      </c>
      <c r="AH714">
        <v>0</v>
      </c>
    </row>
    <row r="715" spans="7:34">
      <c r="G715" t="s">
        <v>605</v>
      </c>
      <c r="L715">
        <v>3.5000000000000003E-2</v>
      </c>
      <c r="M715" s="71">
        <v>0.1</v>
      </c>
      <c r="N715" t="s">
        <v>17</v>
      </c>
      <c r="V715" t="s">
        <v>177</v>
      </c>
      <c r="AB715">
        <v>59.1</v>
      </c>
      <c r="AC715">
        <v>284.89999999999998</v>
      </c>
      <c r="AD715">
        <v>1.7</v>
      </c>
      <c r="AF715">
        <v>6</v>
      </c>
      <c r="AH715">
        <v>100</v>
      </c>
    </row>
    <row r="716" spans="7:34">
      <c r="G716" s="125" t="s">
        <v>606</v>
      </c>
      <c r="L716">
        <v>1.4999999999999999E-2</v>
      </c>
      <c r="M716" s="71">
        <v>0.06</v>
      </c>
      <c r="N716" t="s">
        <v>17</v>
      </c>
      <c r="V716" t="s">
        <v>177</v>
      </c>
      <c r="AB716">
        <v>-53.3</v>
      </c>
      <c r="AC716">
        <v>143.6</v>
      </c>
      <c r="AD716">
        <v>0.6</v>
      </c>
      <c r="AF716">
        <v>8</v>
      </c>
      <c r="AH716">
        <v>0</v>
      </c>
    </row>
    <row r="717" spans="7:34">
      <c r="G717" s="125" t="s">
        <v>606</v>
      </c>
      <c r="L717">
        <v>1.4999999999999999E-2</v>
      </c>
      <c r="M717" s="71">
        <v>0.06</v>
      </c>
      <c r="N717" t="s">
        <v>17</v>
      </c>
      <c r="V717" t="s">
        <v>177</v>
      </c>
      <c r="AB717">
        <v>-62.2</v>
      </c>
      <c r="AC717">
        <v>116.1</v>
      </c>
      <c r="AD717">
        <v>0.6</v>
      </c>
      <c r="AF717">
        <v>8</v>
      </c>
      <c r="AH717">
        <v>100</v>
      </c>
    </row>
    <row r="718" spans="7:34">
      <c r="G718" t="s">
        <v>607</v>
      </c>
      <c r="L718">
        <v>1.4999999999999999E-2</v>
      </c>
      <c r="M718" s="71">
        <v>0.06</v>
      </c>
      <c r="N718" t="s">
        <v>17</v>
      </c>
      <c r="V718" t="s">
        <v>177</v>
      </c>
      <c r="AB718">
        <v>-53.3</v>
      </c>
      <c r="AC718">
        <v>145.80000000000001</v>
      </c>
      <c r="AD718">
        <v>0.7</v>
      </c>
      <c r="AF718">
        <v>8</v>
      </c>
      <c r="AH718">
        <v>0</v>
      </c>
    </row>
    <row r="719" spans="7:34">
      <c r="G719" t="s">
        <v>607</v>
      </c>
      <c r="L719">
        <v>1.4999999999999999E-2</v>
      </c>
      <c r="M719" s="71">
        <v>0.06</v>
      </c>
      <c r="N719" t="s">
        <v>17</v>
      </c>
      <c r="V719" t="s">
        <v>177</v>
      </c>
      <c r="AB719">
        <v>-62.9</v>
      </c>
      <c r="AC719">
        <v>118.7</v>
      </c>
      <c r="AD719">
        <v>0.7</v>
      </c>
      <c r="AF719">
        <v>8</v>
      </c>
      <c r="AH719">
        <v>100</v>
      </c>
    </row>
    <row r="720" spans="7:34">
      <c r="G720" t="s">
        <v>608</v>
      </c>
      <c r="L720">
        <v>1.4999999999999999E-2</v>
      </c>
      <c r="M720" s="71">
        <v>0.06</v>
      </c>
      <c r="N720" t="s">
        <v>17</v>
      </c>
      <c r="V720" t="s">
        <v>177</v>
      </c>
      <c r="AB720">
        <v>-51.2</v>
      </c>
      <c r="AC720">
        <v>132.5</v>
      </c>
      <c r="AD720">
        <v>0.4</v>
      </c>
      <c r="AF720">
        <v>8</v>
      </c>
      <c r="AH720">
        <v>0</v>
      </c>
    </row>
    <row r="721" spans="7:34">
      <c r="G721" t="s">
        <v>608</v>
      </c>
      <c r="L721">
        <v>1.4999999999999999E-2</v>
      </c>
      <c r="M721" s="71">
        <v>0.06</v>
      </c>
      <c r="N721" t="s">
        <v>17</v>
      </c>
      <c r="V721" t="s">
        <v>177</v>
      </c>
      <c r="AB721">
        <v>-56.9</v>
      </c>
      <c r="AC721">
        <v>107</v>
      </c>
      <c r="AD721">
        <v>0.4</v>
      </c>
      <c r="AF721">
        <v>8</v>
      </c>
      <c r="AH721">
        <v>100</v>
      </c>
    </row>
    <row r="722" spans="7:34">
      <c r="G722" t="s">
        <v>609</v>
      </c>
      <c r="L722">
        <v>0.02</v>
      </c>
      <c r="M722" s="71">
        <v>0.06</v>
      </c>
      <c r="N722" t="s">
        <v>17</v>
      </c>
      <c r="V722" t="s">
        <v>177</v>
      </c>
      <c r="AB722">
        <v>-52</v>
      </c>
      <c r="AC722">
        <v>147.30000000000001</v>
      </c>
      <c r="AD722">
        <v>0.3</v>
      </c>
      <c r="AF722">
        <v>7</v>
      </c>
      <c r="AH722">
        <v>0</v>
      </c>
    </row>
    <row r="723" spans="7:34">
      <c r="G723" t="s">
        <v>609</v>
      </c>
      <c r="L723">
        <v>0.02</v>
      </c>
      <c r="M723" s="71">
        <v>0.06</v>
      </c>
      <c r="N723" t="s">
        <v>17</v>
      </c>
      <c r="V723" t="s">
        <v>177</v>
      </c>
      <c r="AB723">
        <v>-62.3</v>
      </c>
      <c r="AC723">
        <v>121.8</v>
      </c>
      <c r="AD723">
        <v>0.3</v>
      </c>
      <c r="AF723">
        <v>7</v>
      </c>
      <c r="AH723">
        <v>100</v>
      </c>
    </row>
    <row r="724" spans="7:34">
      <c r="G724" t="s">
        <v>610</v>
      </c>
      <c r="L724">
        <v>1.4999999999999999E-2</v>
      </c>
      <c r="M724" s="71">
        <v>0.05</v>
      </c>
      <c r="N724" t="s">
        <v>17</v>
      </c>
      <c r="V724" t="s">
        <v>177</v>
      </c>
      <c r="AB724">
        <v>-51.2</v>
      </c>
      <c r="AC724">
        <v>143.1</v>
      </c>
      <c r="AD724">
        <v>0.7</v>
      </c>
      <c r="AF724">
        <v>7</v>
      </c>
      <c r="AH724">
        <v>0</v>
      </c>
    </row>
    <row r="725" spans="7:34">
      <c r="G725" t="s">
        <v>610</v>
      </c>
      <c r="L725">
        <v>1.4999999999999999E-2</v>
      </c>
      <c r="M725" s="71">
        <v>0.05</v>
      </c>
      <c r="N725" t="s">
        <v>17</v>
      </c>
      <c r="V725" t="s">
        <v>177</v>
      </c>
      <c r="AB725">
        <v>-60.3</v>
      </c>
      <c r="AC725">
        <v>117.9</v>
      </c>
      <c r="AD725">
        <v>0.7</v>
      </c>
      <c r="AF725">
        <v>7</v>
      </c>
      <c r="AH725">
        <v>100</v>
      </c>
    </row>
    <row r="726" spans="7:34">
      <c r="G726" t="s">
        <v>611</v>
      </c>
      <c r="L726">
        <v>0.03</v>
      </c>
      <c r="M726" s="71">
        <v>0.1</v>
      </c>
      <c r="N726" t="s">
        <v>17</v>
      </c>
      <c r="V726" t="s">
        <v>177</v>
      </c>
      <c r="AB726">
        <v>-61.5</v>
      </c>
      <c r="AC726">
        <v>140.5</v>
      </c>
      <c r="AD726">
        <v>0.4</v>
      </c>
      <c r="AF726">
        <v>7</v>
      </c>
      <c r="AH726">
        <v>0</v>
      </c>
    </row>
    <row r="727" spans="7:34">
      <c r="G727" t="s">
        <v>611</v>
      </c>
      <c r="L727">
        <v>0.03</v>
      </c>
      <c r="M727" s="71">
        <v>0.1</v>
      </c>
      <c r="N727" t="s">
        <v>17</v>
      </c>
      <c r="V727" t="s">
        <v>177</v>
      </c>
      <c r="AB727">
        <v>-67.8</v>
      </c>
      <c r="AC727">
        <v>101.1</v>
      </c>
      <c r="AD727">
        <v>0.4</v>
      </c>
      <c r="AF727">
        <v>7</v>
      </c>
      <c r="AH727">
        <v>100</v>
      </c>
    </row>
    <row r="728" spans="7:34">
      <c r="G728" s="125" t="s">
        <v>612</v>
      </c>
      <c r="L728">
        <v>0.04</v>
      </c>
      <c r="M728" s="71">
        <v>0.14499999999999999</v>
      </c>
      <c r="N728" t="s">
        <v>17</v>
      </c>
      <c r="V728" t="s">
        <v>177</v>
      </c>
      <c r="AB728">
        <v>-72.7</v>
      </c>
      <c r="AC728">
        <v>145.4</v>
      </c>
      <c r="AD728">
        <v>0.7</v>
      </c>
      <c r="AF728">
        <v>7</v>
      </c>
      <c r="AH728">
        <v>0</v>
      </c>
    </row>
    <row r="729" spans="7:34">
      <c r="G729" s="125" t="s">
        <v>612</v>
      </c>
      <c r="L729">
        <v>0.04</v>
      </c>
      <c r="M729" s="71">
        <v>0.14499999999999999</v>
      </c>
      <c r="N729" t="s">
        <v>17</v>
      </c>
      <c r="V729" t="s">
        <v>177</v>
      </c>
      <c r="AB729">
        <v>-75.400000000000006</v>
      </c>
      <c r="AC729">
        <v>74.099999999999994</v>
      </c>
      <c r="AD729">
        <v>0.7</v>
      </c>
      <c r="AF729">
        <v>7</v>
      </c>
      <c r="AH729">
        <v>100</v>
      </c>
    </row>
    <row r="730" spans="7:34">
      <c r="G730" t="s">
        <v>613</v>
      </c>
      <c r="L730">
        <v>0.03</v>
      </c>
      <c r="M730" s="71">
        <v>0.1</v>
      </c>
      <c r="N730" t="s">
        <v>17</v>
      </c>
      <c r="V730" t="s">
        <v>177</v>
      </c>
      <c r="AB730">
        <v>-62</v>
      </c>
      <c r="AC730">
        <v>149.1</v>
      </c>
      <c r="AD730">
        <v>0.7</v>
      </c>
      <c r="AF730">
        <v>7</v>
      </c>
      <c r="AH730">
        <v>0</v>
      </c>
    </row>
    <row r="731" spans="7:34">
      <c r="G731" t="s">
        <v>613</v>
      </c>
      <c r="L731">
        <v>0.03</v>
      </c>
      <c r="M731" s="71">
        <v>0.1</v>
      </c>
      <c r="N731" t="s">
        <v>17</v>
      </c>
      <c r="V731" t="s">
        <v>177</v>
      </c>
      <c r="AB731">
        <v>-70.900000000000006</v>
      </c>
      <c r="AC731">
        <v>108.8</v>
      </c>
      <c r="AD731">
        <v>0.7</v>
      </c>
      <c r="AF731">
        <v>7</v>
      </c>
      <c r="AH731">
        <v>100</v>
      </c>
    </row>
    <row r="732" spans="7:34">
      <c r="G732" t="s">
        <v>614</v>
      </c>
      <c r="L732">
        <v>0.02</v>
      </c>
      <c r="M732" s="71">
        <v>0.08</v>
      </c>
      <c r="N732" t="s">
        <v>17</v>
      </c>
      <c r="V732" t="s">
        <v>177</v>
      </c>
      <c r="AB732">
        <v>-59.6</v>
      </c>
      <c r="AC732">
        <v>136.5</v>
      </c>
      <c r="AD732">
        <v>0.5</v>
      </c>
      <c r="AF732">
        <v>8</v>
      </c>
      <c r="AH732">
        <v>0</v>
      </c>
    </row>
    <row r="733" spans="7:34">
      <c r="G733" t="s">
        <v>614</v>
      </c>
      <c r="L733">
        <v>0.02</v>
      </c>
      <c r="M733" s="71">
        <v>0.08</v>
      </c>
      <c r="N733" t="s">
        <v>17</v>
      </c>
      <c r="V733" t="s">
        <v>177</v>
      </c>
      <c r="AB733">
        <v>-65</v>
      </c>
      <c r="AC733">
        <v>100.6</v>
      </c>
      <c r="AD733">
        <v>0.5</v>
      </c>
      <c r="AF733">
        <v>8</v>
      </c>
      <c r="AH733">
        <v>100</v>
      </c>
    </row>
    <row r="734" spans="7:34">
      <c r="G734" t="s">
        <v>615</v>
      </c>
      <c r="L734">
        <v>0.02</v>
      </c>
      <c r="M734" s="71">
        <v>0.08</v>
      </c>
      <c r="N734" t="s">
        <v>17</v>
      </c>
      <c r="V734" t="s">
        <v>177</v>
      </c>
      <c r="AB734">
        <v>-64.599999999999994</v>
      </c>
      <c r="AC734">
        <v>143.1</v>
      </c>
      <c r="AD734">
        <v>0.4</v>
      </c>
      <c r="AF734">
        <v>8</v>
      </c>
      <c r="AH734">
        <v>0</v>
      </c>
    </row>
    <row r="735" spans="7:34">
      <c r="G735" t="s">
        <v>615</v>
      </c>
      <c r="L735">
        <v>0.02</v>
      </c>
      <c r="M735" s="71">
        <v>0.08</v>
      </c>
      <c r="N735" t="s">
        <v>17</v>
      </c>
      <c r="V735" t="s">
        <v>177</v>
      </c>
      <c r="AB735">
        <v>-70.8</v>
      </c>
      <c r="AC735">
        <v>97.2</v>
      </c>
      <c r="AD735">
        <v>0.4</v>
      </c>
      <c r="AF735">
        <v>8</v>
      </c>
      <c r="AH735">
        <v>100</v>
      </c>
    </row>
    <row r="736" spans="7:34">
      <c r="G736" t="s">
        <v>616</v>
      </c>
      <c r="L736">
        <v>0.02</v>
      </c>
      <c r="M736" s="71">
        <v>0.08</v>
      </c>
      <c r="N736" t="s">
        <v>17</v>
      </c>
      <c r="V736" t="s">
        <v>177</v>
      </c>
      <c r="AB736">
        <v>-61.5</v>
      </c>
      <c r="AC736">
        <v>142.19999999999999</v>
      </c>
      <c r="AD736">
        <v>0.3</v>
      </c>
      <c r="AF736">
        <v>8</v>
      </c>
      <c r="AH736">
        <v>0</v>
      </c>
    </row>
    <row r="737" spans="7:34">
      <c r="G737" t="s">
        <v>616</v>
      </c>
      <c r="L737">
        <v>0.02</v>
      </c>
      <c r="M737" s="71">
        <v>0.08</v>
      </c>
      <c r="N737" t="s">
        <v>17</v>
      </c>
      <c r="V737" t="s">
        <v>177</v>
      </c>
      <c r="AB737">
        <v>-68.3</v>
      </c>
      <c r="AC737">
        <v>102.9</v>
      </c>
      <c r="AD737">
        <v>0.3</v>
      </c>
      <c r="AF737">
        <v>8</v>
      </c>
      <c r="AH737">
        <v>100</v>
      </c>
    </row>
    <row r="738" spans="7:34">
      <c r="G738" s="143" t="s">
        <v>270</v>
      </c>
      <c r="L738">
        <v>1.4999999999999999E-2</v>
      </c>
      <c r="M738">
        <v>0.09</v>
      </c>
      <c r="N738" t="s">
        <v>17</v>
      </c>
      <c r="V738" t="s">
        <v>177</v>
      </c>
      <c r="AB738">
        <v>-53.4</v>
      </c>
      <c r="AC738">
        <v>129.5</v>
      </c>
      <c r="AD738">
        <v>0.6</v>
      </c>
      <c r="AF738">
        <v>10</v>
      </c>
      <c r="AH738">
        <v>0</v>
      </c>
    </row>
    <row r="739" spans="7:34">
      <c r="G739" s="143" t="s">
        <v>270</v>
      </c>
      <c r="L739">
        <v>1.4999999999999999E-2</v>
      </c>
      <c r="M739">
        <v>0.09</v>
      </c>
      <c r="N739" t="s">
        <v>17</v>
      </c>
      <c r="V739" t="s">
        <v>177</v>
      </c>
      <c r="AB739">
        <v>-59.1</v>
      </c>
      <c r="AC739">
        <v>98.5</v>
      </c>
      <c r="AD739">
        <v>0.6</v>
      </c>
      <c r="AF739">
        <v>10</v>
      </c>
      <c r="AH739">
        <v>100</v>
      </c>
    </row>
    <row r="740" spans="7:34">
      <c r="G740" s="143" t="s">
        <v>271</v>
      </c>
      <c r="L740">
        <v>0.01</v>
      </c>
      <c r="M740">
        <v>0.1</v>
      </c>
      <c r="N740" t="s">
        <v>17</v>
      </c>
      <c r="V740" t="s">
        <v>177</v>
      </c>
      <c r="AB740">
        <v>-56.4</v>
      </c>
      <c r="AC740">
        <v>147.6</v>
      </c>
      <c r="AD740">
        <v>0.5</v>
      </c>
      <c r="AF740">
        <v>12</v>
      </c>
      <c r="AH740">
        <v>0</v>
      </c>
    </row>
    <row r="741" spans="7:34">
      <c r="G741" s="143" t="s">
        <v>271</v>
      </c>
      <c r="L741">
        <v>0.01</v>
      </c>
      <c r="M741">
        <v>0.1</v>
      </c>
      <c r="N741" t="s">
        <v>17</v>
      </c>
      <c r="V741" t="s">
        <v>177</v>
      </c>
      <c r="AB741">
        <v>-67.900000000000006</v>
      </c>
      <c r="AC741">
        <v>112.6</v>
      </c>
      <c r="AD741">
        <v>0.5</v>
      </c>
      <c r="AF741">
        <v>12</v>
      </c>
      <c r="AH741">
        <v>100</v>
      </c>
    </row>
    <row r="742" spans="7:34">
      <c r="G742" s="143" t="s">
        <v>272</v>
      </c>
      <c r="L742">
        <v>1.4999999999999999E-2</v>
      </c>
      <c r="M742">
        <v>0.1</v>
      </c>
      <c r="N742" t="s">
        <v>17</v>
      </c>
      <c r="V742" t="s">
        <v>177</v>
      </c>
      <c r="AB742">
        <v>-51.6</v>
      </c>
      <c r="AC742">
        <v>144.80000000000001</v>
      </c>
      <c r="AD742">
        <v>0.5</v>
      </c>
      <c r="AF742">
        <v>11</v>
      </c>
      <c r="AH742">
        <v>0</v>
      </c>
    </row>
    <row r="743" spans="7:34">
      <c r="G743" s="143" t="s">
        <v>272</v>
      </c>
      <c r="L743">
        <v>1.4999999999999999E-2</v>
      </c>
      <c r="M743">
        <v>0.1</v>
      </c>
      <c r="N743" t="s">
        <v>17</v>
      </c>
      <c r="V743" t="s">
        <v>177</v>
      </c>
      <c r="AB743">
        <v>-63</v>
      </c>
      <c r="AC743">
        <v>116.3</v>
      </c>
      <c r="AD743">
        <v>0.5</v>
      </c>
      <c r="AF743">
        <v>11</v>
      </c>
      <c r="AH743">
        <v>100</v>
      </c>
    </row>
    <row r="744" spans="7:34">
      <c r="G744" s="143" t="s">
        <v>273</v>
      </c>
      <c r="L744">
        <v>0.02</v>
      </c>
      <c r="M744">
        <v>0.1</v>
      </c>
      <c r="N744" t="s">
        <v>17</v>
      </c>
      <c r="V744" t="s">
        <v>177</v>
      </c>
      <c r="AB744">
        <v>-52.7</v>
      </c>
      <c r="AC744">
        <v>135.6</v>
      </c>
      <c r="AD744">
        <v>1.7</v>
      </c>
      <c r="AF744">
        <v>10</v>
      </c>
      <c r="AH744">
        <v>0</v>
      </c>
    </row>
    <row r="745" spans="7:34">
      <c r="G745" s="143" t="s">
        <v>273</v>
      </c>
      <c r="L745">
        <v>0.02</v>
      </c>
      <c r="M745">
        <v>0.1</v>
      </c>
      <c r="N745" t="s">
        <v>17</v>
      </c>
      <c r="V745" t="s">
        <v>177</v>
      </c>
      <c r="AB745">
        <v>-60.7</v>
      </c>
      <c r="AC745">
        <v>105.2</v>
      </c>
      <c r="AD745">
        <v>1.7</v>
      </c>
      <c r="AF745">
        <v>10</v>
      </c>
      <c r="AH745">
        <v>100</v>
      </c>
    </row>
    <row r="746" spans="7:34">
      <c r="G746" s="143" t="s">
        <v>274</v>
      </c>
      <c r="L746">
        <v>0.02</v>
      </c>
      <c r="M746">
        <v>0.1</v>
      </c>
      <c r="N746" t="s">
        <v>17</v>
      </c>
      <c r="V746" t="s">
        <v>177</v>
      </c>
      <c r="AB746">
        <v>-60.9</v>
      </c>
      <c r="AC746">
        <v>126</v>
      </c>
      <c r="AD746">
        <v>1.4</v>
      </c>
      <c r="AF746">
        <v>10</v>
      </c>
      <c r="AH746">
        <v>0</v>
      </c>
    </row>
    <row r="747" spans="7:34">
      <c r="G747" s="143" t="s">
        <v>274</v>
      </c>
      <c r="L747">
        <v>0.02</v>
      </c>
      <c r="M747">
        <v>0.1</v>
      </c>
      <c r="N747" t="s">
        <v>17</v>
      </c>
      <c r="V747" t="s">
        <v>177</v>
      </c>
      <c r="AB747">
        <v>-63.5</v>
      </c>
      <c r="AC747">
        <v>85.1</v>
      </c>
      <c r="AD747">
        <v>1.4</v>
      </c>
      <c r="AF747">
        <v>10</v>
      </c>
      <c r="AH747">
        <v>100</v>
      </c>
    </row>
    <row r="748" spans="7:34">
      <c r="G748" t="s">
        <v>275</v>
      </c>
      <c r="L748">
        <v>0.01</v>
      </c>
      <c r="M748">
        <v>0.1</v>
      </c>
      <c r="N748" t="s">
        <v>17</v>
      </c>
      <c r="V748" t="s">
        <v>177</v>
      </c>
      <c r="AB748">
        <v>-60.8</v>
      </c>
      <c r="AC748">
        <v>115.2</v>
      </c>
      <c r="AD748">
        <v>0.9</v>
      </c>
      <c r="AF748">
        <v>12</v>
      </c>
      <c r="AH748">
        <v>0</v>
      </c>
    </row>
    <row r="749" spans="7:34">
      <c r="G749" t="s">
        <v>275</v>
      </c>
      <c r="L749">
        <v>0.01</v>
      </c>
      <c r="M749">
        <v>0.1</v>
      </c>
      <c r="N749" t="s">
        <v>17</v>
      </c>
      <c r="V749" t="s">
        <v>177</v>
      </c>
      <c r="AB749">
        <v>-59.7</v>
      </c>
      <c r="AC749">
        <v>77.400000000000006</v>
      </c>
      <c r="AD749">
        <v>0.9</v>
      </c>
      <c r="AF749">
        <v>12</v>
      </c>
      <c r="AH749">
        <v>100</v>
      </c>
    </row>
    <row r="750" spans="7:34">
      <c r="G750" t="s">
        <v>276</v>
      </c>
      <c r="L750">
        <v>0.01</v>
      </c>
      <c r="M750">
        <v>0.1</v>
      </c>
      <c r="N750" t="s">
        <v>17</v>
      </c>
      <c r="V750" t="s">
        <v>177</v>
      </c>
      <c r="AB750">
        <v>-63.9</v>
      </c>
      <c r="AC750">
        <v>123</v>
      </c>
      <c r="AD750">
        <v>0.5</v>
      </c>
      <c r="AF750">
        <v>12</v>
      </c>
      <c r="AH750">
        <v>0</v>
      </c>
    </row>
    <row r="751" spans="7:34">
      <c r="G751" t="s">
        <v>276</v>
      </c>
      <c r="L751">
        <v>0.01</v>
      </c>
      <c r="M751">
        <v>0.1</v>
      </c>
      <c r="N751" t="s">
        <v>17</v>
      </c>
      <c r="V751" t="s">
        <v>177</v>
      </c>
      <c r="AB751">
        <v>-64.400000000000006</v>
      </c>
      <c r="AC751">
        <v>77.900000000000006</v>
      </c>
      <c r="AD751">
        <v>0.5</v>
      </c>
      <c r="AF751">
        <v>12</v>
      </c>
      <c r="AH751">
        <v>100</v>
      </c>
    </row>
    <row r="752" spans="7:34">
      <c r="G752" t="s">
        <v>277</v>
      </c>
      <c r="L752">
        <v>8.0000000000000002E-3</v>
      </c>
      <c r="M752">
        <v>0.1</v>
      </c>
      <c r="N752" t="s">
        <v>17</v>
      </c>
      <c r="V752" t="s">
        <v>177</v>
      </c>
      <c r="AB752">
        <v>-66.2</v>
      </c>
      <c r="AC752">
        <v>129.80000000000001</v>
      </c>
      <c r="AD752">
        <v>0.4</v>
      </c>
      <c r="AF752">
        <v>13</v>
      </c>
      <c r="AH752">
        <v>0</v>
      </c>
    </row>
    <row r="753" spans="7:34">
      <c r="G753" t="s">
        <v>277</v>
      </c>
      <c r="L753">
        <v>8.0000000000000002E-3</v>
      </c>
      <c r="M753">
        <v>0.1</v>
      </c>
      <c r="N753" t="s">
        <v>17</v>
      </c>
      <c r="V753" t="s">
        <v>177</v>
      </c>
      <c r="AB753">
        <v>-68.2</v>
      </c>
      <c r="AC753">
        <v>77.7</v>
      </c>
      <c r="AD753">
        <v>0.4</v>
      </c>
      <c r="AF753">
        <v>13</v>
      </c>
      <c r="AH753">
        <v>100</v>
      </c>
    </row>
    <row r="754" spans="7:34">
      <c r="G754" t="s">
        <v>278</v>
      </c>
      <c r="L754">
        <v>8.0000000000000002E-3</v>
      </c>
      <c r="M754">
        <v>0.1</v>
      </c>
      <c r="N754" t="s">
        <v>17</v>
      </c>
      <c r="V754" t="s">
        <v>177</v>
      </c>
      <c r="AB754">
        <v>-62</v>
      </c>
      <c r="AC754">
        <v>121.3</v>
      </c>
      <c r="AD754">
        <v>0.4</v>
      </c>
      <c r="AF754">
        <v>13</v>
      </c>
      <c r="AH754">
        <v>0</v>
      </c>
    </row>
    <row r="755" spans="7:34">
      <c r="G755" t="s">
        <v>278</v>
      </c>
      <c r="L755">
        <v>8.0000000000000002E-3</v>
      </c>
      <c r="M755">
        <v>0.1</v>
      </c>
      <c r="N755" t="s">
        <v>17</v>
      </c>
      <c r="V755" t="s">
        <v>177</v>
      </c>
      <c r="AB755">
        <v>-62.7</v>
      </c>
      <c r="AC755">
        <v>80.099999999999994</v>
      </c>
      <c r="AD755">
        <v>0.4</v>
      </c>
      <c r="AF755">
        <v>13</v>
      </c>
      <c r="AH755">
        <v>100</v>
      </c>
    </row>
    <row r="756" spans="7:34">
      <c r="G756" t="s">
        <v>279</v>
      </c>
      <c r="L756">
        <v>8.0000000000000002E-3</v>
      </c>
      <c r="M756">
        <v>0.09</v>
      </c>
      <c r="N756" t="s">
        <v>17</v>
      </c>
      <c r="V756" t="s">
        <v>177</v>
      </c>
      <c r="AB756">
        <v>-62.5</v>
      </c>
      <c r="AC756">
        <v>121.8</v>
      </c>
      <c r="AD756">
        <v>0.4</v>
      </c>
      <c r="AF756">
        <v>12</v>
      </c>
      <c r="AH756">
        <v>0</v>
      </c>
    </row>
    <row r="757" spans="7:34">
      <c r="G757" t="s">
        <v>279</v>
      </c>
      <c r="L757">
        <v>8.0000000000000002E-3</v>
      </c>
      <c r="M757">
        <v>0.09</v>
      </c>
      <c r="N757" t="s">
        <v>17</v>
      </c>
      <c r="V757" t="s">
        <v>177</v>
      </c>
      <c r="AB757">
        <v>-63.2</v>
      </c>
      <c r="AC757">
        <v>79.400000000000006</v>
      </c>
      <c r="AD757">
        <v>0.4</v>
      </c>
      <c r="AF757">
        <v>12</v>
      </c>
      <c r="AH757">
        <v>100</v>
      </c>
    </row>
    <row r="758" spans="7:34">
      <c r="G758" t="s">
        <v>280</v>
      </c>
      <c r="L758">
        <v>8.0000000000000002E-3</v>
      </c>
      <c r="M758">
        <v>0.1</v>
      </c>
      <c r="N758" t="s">
        <v>17</v>
      </c>
      <c r="V758" t="s">
        <v>177</v>
      </c>
      <c r="AB758">
        <v>-58.4</v>
      </c>
      <c r="AC758">
        <v>118.7</v>
      </c>
      <c r="AD758">
        <v>0.4</v>
      </c>
      <c r="AF758">
        <v>13</v>
      </c>
      <c r="AH758">
        <v>0</v>
      </c>
    </row>
    <row r="759" spans="7:34">
      <c r="G759" t="s">
        <v>280</v>
      </c>
      <c r="L759">
        <v>8.0000000000000002E-3</v>
      </c>
      <c r="M759">
        <v>0.1</v>
      </c>
      <c r="N759" t="s">
        <v>17</v>
      </c>
      <c r="V759" t="s">
        <v>177</v>
      </c>
      <c r="AB759">
        <v>-59.1</v>
      </c>
      <c r="AC759">
        <v>83.1</v>
      </c>
      <c r="AD759">
        <v>0.4</v>
      </c>
      <c r="AF759">
        <v>13</v>
      </c>
      <c r="AH759">
        <v>100</v>
      </c>
    </row>
    <row r="760" spans="7:34">
      <c r="G760" t="s">
        <v>281</v>
      </c>
      <c r="L760">
        <v>8.0000000000000002E-3</v>
      </c>
      <c r="M760">
        <v>0.1</v>
      </c>
      <c r="N760" t="s">
        <v>17</v>
      </c>
      <c r="V760" t="s">
        <v>177</v>
      </c>
      <c r="AB760">
        <v>-62.7</v>
      </c>
      <c r="AC760">
        <v>123.8</v>
      </c>
      <c r="AD760">
        <v>0.4</v>
      </c>
      <c r="AF760">
        <v>13</v>
      </c>
      <c r="AH760">
        <v>0</v>
      </c>
    </row>
    <row r="761" spans="7:34">
      <c r="G761" t="s">
        <v>281</v>
      </c>
      <c r="L761">
        <v>8.0000000000000002E-3</v>
      </c>
      <c r="M761">
        <v>0.1</v>
      </c>
      <c r="N761" t="s">
        <v>17</v>
      </c>
      <c r="V761" t="s">
        <v>177</v>
      </c>
      <c r="AB761">
        <v>-64</v>
      </c>
      <c r="AC761">
        <v>80.599999999999994</v>
      </c>
      <c r="AD761">
        <v>0.4</v>
      </c>
      <c r="AF761">
        <v>13</v>
      </c>
      <c r="AH761">
        <v>100</v>
      </c>
    </row>
    <row r="762" spans="7:34">
      <c r="G762" t="s">
        <v>282</v>
      </c>
      <c r="L762">
        <v>8.0000000000000002E-3</v>
      </c>
      <c r="M762">
        <v>0.1</v>
      </c>
      <c r="N762" t="s">
        <v>17</v>
      </c>
      <c r="V762" t="s">
        <v>177</v>
      </c>
      <c r="AB762">
        <v>-65.400000000000006</v>
      </c>
      <c r="AC762">
        <v>113.7</v>
      </c>
      <c r="AD762">
        <v>0.4</v>
      </c>
      <c r="AF762">
        <v>13</v>
      </c>
      <c r="AH762">
        <v>0</v>
      </c>
    </row>
    <row r="763" spans="7:34">
      <c r="G763" t="s">
        <v>282</v>
      </c>
      <c r="L763">
        <v>8.0000000000000002E-3</v>
      </c>
      <c r="M763">
        <v>0.1</v>
      </c>
      <c r="N763" t="s">
        <v>17</v>
      </c>
      <c r="V763" t="s">
        <v>177</v>
      </c>
      <c r="AB763">
        <v>-62.5</v>
      </c>
      <c r="AC763">
        <v>69.5</v>
      </c>
      <c r="AD763">
        <v>0.4</v>
      </c>
      <c r="AF763">
        <v>13</v>
      </c>
      <c r="AH763">
        <v>100</v>
      </c>
    </row>
    <row r="764" spans="7:34">
      <c r="G764" t="s">
        <v>283</v>
      </c>
      <c r="L764">
        <v>8.0000000000000002E-3</v>
      </c>
      <c r="M764">
        <v>0.1</v>
      </c>
      <c r="N764" t="s">
        <v>17</v>
      </c>
      <c r="V764" t="s">
        <v>177</v>
      </c>
      <c r="AB764">
        <v>-51.4</v>
      </c>
      <c r="AC764">
        <v>42.2</v>
      </c>
      <c r="AD764">
        <v>0.2</v>
      </c>
      <c r="AF764">
        <v>13</v>
      </c>
      <c r="AH764">
        <v>0</v>
      </c>
    </row>
    <row r="765" spans="7:34">
      <c r="G765" t="s">
        <v>283</v>
      </c>
      <c r="L765">
        <v>8.0000000000000002E-3</v>
      </c>
      <c r="M765">
        <v>0.1</v>
      </c>
      <c r="N765" t="s">
        <v>17</v>
      </c>
      <c r="V765" t="s">
        <v>177</v>
      </c>
      <c r="AB765">
        <v>-32.9</v>
      </c>
      <c r="AC765">
        <v>33</v>
      </c>
      <c r="AD765">
        <v>0.2</v>
      </c>
      <c r="AF765">
        <v>13</v>
      </c>
      <c r="AH765">
        <v>100</v>
      </c>
    </row>
    <row r="766" spans="7:34">
      <c r="G766" t="s">
        <v>284</v>
      </c>
      <c r="L766">
        <v>8.0000000000000002E-3</v>
      </c>
      <c r="M766">
        <v>0.1</v>
      </c>
      <c r="N766" t="s">
        <v>17</v>
      </c>
      <c r="V766" t="s">
        <v>177</v>
      </c>
      <c r="AB766">
        <v>-55.9</v>
      </c>
      <c r="AC766">
        <v>126.7</v>
      </c>
      <c r="AD766">
        <v>0.5</v>
      </c>
      <c r="AF766">
        <v>13</v>
      </c>
      <c r="AH766">
        <v>0</v>
      </c>
    </row>
    <row r="767" spans="7:34">
      <c r="G767" t="s">
        <v>284</v>
      </c>
      <c r="L767">
        <v>8.0000000000000002E-3</v>
      </c>
      <c r="M767">
        <v>0.1</v>
      </c>
      <c r="N767" t="s">
        <v>17</v>
      </c>
      <c r="V767" t="s">
        <v>177</v>
      </c>
      <c r="AB767">
        <v>-60</v>
      </c>
      <c r="AC767">
        <v>92.9</v>
      </c>
      <c r="AD767">
        <v>0.5</v>
      </c>
      <c r="AF767">
        <v>13</v>
      </c>
      <c r="AH767">
        <v>100</v>
      </c>
    </row>
    <row r="768" spans="7:34">
      <c r="G768" t="s">
        <v>285</v>
      </c>
      <c r="L768">
        <v>8.0000000000000002E-3</v>
      </c>
      <c r="M768">
        <v>0.1</v>
      </c>
      <c r="N768" t="s">
        <v>17</v>
      </c>
      <c r="V768" t="s">
        <v>177</v>
      </c>
      <c r="AB768">
        <v>-66.2</v>
      </c>
      <c r="AC768">
        <v>132.6</v>
      </c>
      <c r="AD768">
        <v>0.5</v>
      </c>
      <c r="AF768">
        <v>13</v>
      </c>
      <c r="AH768">
        <v>0</v>
      </c>
    </row>
    <row r="769" spans="7:34">
      <c r="G769" t="s">
        <v>285</v>
      </c>
      <c r="L769">
        <v>8.0000000000000002E-3</v>
      </c>
      <c r="M769">
        <v>0.1</v>
      </c>
      <c r="N769" t="s">
        <v>17</v>
      </c>
      <c r="V769" t="s">
        <v>177</v>
      </c>
      <c r="AB769">
        <v>-69.099999999999994</v>
      </c>
      <c r="AC769">
        <v>79.599999999999994</v>
      </c>
      <c r="AD769">
        <v>0.5</v>
      </c>
      <c r="AF769">
        <v>13</v>
      </c>
      <c r="AH769">
        <v>100</v>
      </c>
    </row>
    <row r="770" spans="7:34">
      <c r="G770" t="s">
        <v>286</v>
      </c>
      <c r="L770">
        <v>1.4999999999999999E-2</v>
      </c>
      <c r="M770">
        <v>0.1</v>
      </c>
      <c r="N770" t="s">
        <v>17</v>
      </c>
      <c r="V770" t="s">
        <v>177</v>
      </c>
      <c r="AB770">
        <v>-57.6</v>
      </c>
      <c r="AC770">
        <v>141.6</v>
      </c>
      <c r="AD770">
        <v>0.8</v>
      </c>
      <c r="AF770">
        <v>11</v>
      </c>
      <c r="AH770">
        <v>0</v>
      </c>
    </row>
    <row r="771" spans="7:34">
      <c r="G771" t="s">
        <v>286</v>
      </c>
      <c r="L771">
        <v>1.4999999999999999E-2</v>
      </c>
      <c r="M771">
        <v>0.1</v>
      </c>
      <c r="N771" t="s">
        <v>17</v>
      </c>
      <c r="V771" t="s">
        <v>177</v>
      </c>
      <c r="AB771">
        <v>-66.599999999999994</v>
      </c>
      <c r="AC771">
        <v>104.1</v>
      </c>
      <c r="AD771">
        <v>0.8</v>
      </c>
      <c r="AF771">
        <v>11</v>
      </c>
      <c r="AH771">
        <v>100</v>
      </c>
    </row>
    <row r="772" spans="7:34">
      <c r="G772" t="s">
        <v>287</v>
      </c>
      <c r="L772">
        <v>8.0000000000000002E-3</v>
      </c>
      <c r="M772">
        <v>0.1</v>
      </c>
      <c r="N772" t="s">
        <v>17</v>
      </c>
      <c r="V772" t="s">
        <v>177</v>
      </c>
      <c r="AB772">
        <v>-56.8</v>
      </c>
      <c r="AC772">
        <v>135.1</v>
      </c>
      <c r="AD772">
        <v>1.2</v>
      </c>
      <c r="AF772">
        <v>13</v>
      </c>
      <c r="AH772">
        <v>0</v>
      </c>
    </row>
    <row r="773" spans="7:34">
      <c r="G773" t="s">
        <v>287</v>
      </c>
      <c r="L773">
        <v>8.0000000000000002E-3</v>
      </c>
      <c r="M773">
        <v>0.1</v>
      </c>
      <c r="N773" t="s">
        <v>17</v>
      </c>
      <c r="V773" t="s">
        <v>177</v>
      </c>
      <c r="AB773">
        <v>-63.8</v>
      </c>
      <c r="AC773">
        <v>99.2</v>
      </c>
      <c r="AD773">
        <v>1.2</v>
      </c>
      <c r="AF773">
        <v>13</v>
      </c>
      <c r="AH773">
        <v>100</v>
      </c>
    </row>
    <row r="774" spans="7:34">
      <c r="G774" t="s">
        <v>288</v>
      </c>
      <c r="L774">
        <v>0.01</v>
      </c>
      <c r="M774">
        <v>0.1</v>
      </c>
      <c r="N774" t="s">
        <v>17</v>
      </c>
      <c r="V774" t="s">
        <v>177</v>
      </c>
      <c r="AB774">
        <v>-81.7</v>
      </c>
      <c r="AC774">
        <v>251.9</v>
      </c>
      <c r="AD774">
        <v>0.3</v>
      </c>
      <c r="AF774">
        <v>12</v>
      </c>
      <c r="AH774">
        <v>0</v>
      </c>
    </row>
    <row r="775" spans="7:34">
      <c r="G775" t="s">
        <v>288</v>
      </c>
      <c r="L775">
        <v>0.01</v>
      </c>
      <c r="M775">
        <v>0.1</v>
      </c>
      <c r="N775" t="s">
        <v>17</v>
      </c>
      <c r="V775" t="s">
        <v>177</v>
      </c>
      <c r="AB775">
        <v>-71.3</v>
      </c>
      <c r="AC775">
        <v>345.2</v>
      </c>
      <c r="AD775">
        <v>0.3</v>
      </c>
      <c r="AF775">
        <v>12</v>
      </c>
      <c r="AH775">
        <v>100</v>
      </c>
    </row>
    <row r="776" spans="7:34">
      <c r="G776" t="s">
        <v>289</v>
      </c>
      <c r="L776">
        <v>8.0000000000000002E-3</v>
      </c>
      <c r="M776">
        <v>0.1</v>
      </c>
      <c r="N776" t="s">
        <v>17</v>
      </c>
      <c r="V776" t="s">
        <v>177</v>
      </c>
      <c r="AB776">
        <v>-56.8</v>
      </c>
      <c r="AC776">
        <v>149</v>
      </c>
      <c r="AD776">
        <v>0.5</v>
      </c>
      <c r="AF776">
        <v>13</v>
      </c>
      <c r="AH776">
        <v>0</v>
      </c>
    </row>
    <row r="777" spans="7:34">
      <c r="G777" t="s">
        <v>289</v>
      </c>
      <c r="L777">
        <v>8.0000000000000002E-3</v>
      </c>
      <c r="M777">
        <v>0.1</v>
      </c>
      <c r="N777" t="s">
        <v>17</v>
      </c>
      <c r="V777" t="s">
        <v>177</v>
      </c>
      <c r="AB777">
        <v>-68.7</v>
      </c>
      <c r="AC777">
        <v>113.6</v>
      </c>
      <c r="AD777">
        <v>0.5</v>
      </c>
      <c r="AF777">
        <v>13</v>
      </c>
      <c r="AH777">
        <v>100</v>
      </c>
    </row>
    <row r="778" spans="7:34">
      <c r="G778" t="s">
        <v>290</v>
      </c>
      <c r="L778">
        <v>8.0000000000000002E-3</v>
      </c>
      <c r="M778">
        <v>0.1</v>
      </c>
      <c r="N778" t="s">
        <v>17</v>
      </c>
      <c r="V778" t="s">
        <v>177</v>
      </c>
      <c r="AB778">
        <v>-59.7</v>
      </c>
      <c r="AC778">
        <v>122.4</v>
      </c>
      <c r="AD778">
        <v>0.6</v>
      </c>
      <c r="AF778">
        <v>13</v>
      </c>
      <c r="AH778">
        <v>0</v>
      </c>
    </row>
    <row r="779" spans="7:34">
      <c r="G779" t="s">
        <v>290</v>
      </c>
      <c r="L779">
        <v>8.0000000000000002E-3</v>
      </c>
      <c r="M779">
        <v>0.1</v>
      </c>
      <c r="N779" t="s">
        <v>17</v>
      </c>
      <c r="V779" t="s">
        <v>177</v>
      </c>
      <c r="AB779">
        <v>-61.4</v>
      </c>
      <c r="AC779">
        <v>84.3</v>
      </c>
      <c r="AD779">
        <v>0.6</v>
      </c>
      <c r="AF779">
        <v>13</v>
      </c>
      <c r="AH779">
        <v>100</v>
      </c>
    </row>
    <row r="780" spans="7:34">
      <c r="G780" t="s">
        <v>291</v>
      </c>
      <c r="L780">
        <v>0.02</v>
      </c>
      <c r="M780">
        <v>0.1</v>
      </c>
      <c r="N780" t="s">
        <v>17</v>
      </c>
      <c r="V780" t="s">
        <v>177</v>
      </c>
      <c r="AB780">
        <v>-67.400000000000006</v>
      </c>
      <c r="AC780">
        <v>170.3</v>
      </c>
      <c r="AD780">
        <v>0.3</v>
      </c>
      <c r="AF780">
        <v>10</v>
      </c>
      <c r="AH780">
        <v>0</v>
      </c>
    </row>
    <row r="781" spans="7:34">
      <c r="G781" t="s">
        <v>291</v>
      </c>
      <c r="L781">
        <v>0.02</v>
      </c>
      <c r="M781">
        <v>0.1</v>
      </c>
      <c r="N781" t="s">
        <v>17</v>
      </c>
      <c r="V781" t="s">
        <v>177</v>
      </c>
      <c r="AB781">
        <v>-82.9</v>
      </c>
      <c r="AC781">
        <v>103</v>
      </c>
      <c r="AD781">
        <v>0.3</v>
      </c>
      <c r="AF781">
        <v>10</v>
      </c>
      <c r="AH781">
        <v>100</v>
      </c>
    </row>
    <row r="782" spans="7:34">
      <c r="G782" t="s">
        <v>292</v>
      </c>
      <c r="L782">
        <v>0.01</v>
      </c>
      <c r="M782">
        <v>0.1</v>
      </c>
      <c r="N782" t="s">
        <v>17</v>
      </c>
      <c r="V782" t="s">
        <v>177</v>
      </c>
      <c r="AB782">
        <v>-62.4</v>
      </c>
      <c r="AC782">
        <v>139.1</v>
      </c>
      <c r="AD782">
        <v>0.1</v>
      </c>
      <c r="AF782">
        <v>12</v>
      </c>
      <c r="AH782">
        <v>0</v>
      </c>
    </row>
    <row r="783" spans="7:34">
      <c r="G783" t="s">
        <v>292</v>
      </c>
      <c r="L783">
        <v>0.01</v>
      </c>
      <c r="M783">
        <v>0.1</v>
      </c>
      <c r="N783" t="s">
        <v>17</v>
      </c>
      <c r="V783" t="s">
        <v>177</v>
      </c>
      <c r="AB783">
        <v>-69.099999999999994</v>
      </c>
      <c r="AC783">
        <v>92.8</v>
      </c>
      <c r="AD783">
        <v>0.1</v>
      </c>
      <c r="AF783">
        <v>12</v>
      </c>
      <c r="AH783">
        <v>100</v>
      </c>
    </row>
    <row r="784" spans="7:34">
      <c r="G784" t="s">
        <v>293</v>
      </c>
      <c r="L784">
        <v>0.01</v>
      </c>
      <c r="M784">
        <v>0.1</v>
      </c>
      <c r="N784" t="s">
        <v>17</v>
      </c>
      <c r="V784" t="s">
        <v>177</v>
      </c>
      <c r="AB784">
        <v>-61.8</v>
      </c>
      <c r="AC784">
        <v>148.1</v>
      </c>
      <c r="AD784">
        <v>0.2</v>
      </c>
      <c r="AF784">
        <v>12</v>
      </c>
      <c r="AH784">
        <v>0</v>
      </c>
    </row>
    <row r="785" spans="7:34">
      <c r="G785" t="s">
        <v>293</v>
      </c>
      <c r="L785">
        <v>0.01</v>
      </c>
      <c r="M785">
        <v>0.1</v>
      </c>
      <c r="N785" t="s">
        <v>17</v>
      </c>
      <c r="V785" t="s">
        <v>177</v>
      </c>
      <c r="AB785">
        <v>-72</v>
      </c>
      <c r="AC785">
        <v>102.2</v>
      </c>
      <c r="AD785">
        <v>0.2</v>
      </c>
      <c r="AF785">
        <v>12</v>
      </c>
      <c r="AH785">
        <v>100</v>
      </c>
    </row>
    <row r="786" spans="7:34">
      <c r="G786" t="s">
        <v>294</v>
      </c>
      <c r="L786">
        <v>0.01</v>
      </c>
      <c r="M786">
        <v>0.1</v>
      </c>
      <c r="N786" t="s">
        <v>17</v>
      </c>
      <c r="V786" t="s">
        <v>177</v>
      </c>
      <c r="AB786">
        <v>-58.2</v>
      </c>
      <c r="AC786">
        <v>144</v>
      </c>
      <c r="AD786">
        <v>0.7</v>
      </c>
      <c r="AF786">
        <v>12</v>
      </c>
      <c r="AH786">
        <v>0</v>
      </c>
    </row>
    <row r="787" spans="7:34">
      <c r="G787" t="s">
        <v>294</v>
      </c>
      <c r="L787">
        <v>0.01</v>
      </c>
      <c r="M787">
        <v>0.1</v>
      </c>
      <c r="N787" t="s">
        <v>17</v>
      </c>
      <c r="V787" t="s">
        <v>177</v>
      </c>
      <c r="AB787">
        <v>-68</v>
      </c>
      <c r="AC787">
        <v>105.6</v>
      </c>
      <c r="AD787">
        <v>0.7</v>
      </c>
      <c r="AF787">
        <v>12</v>
      </c>
      <c r="AH787">
        <v>100</v>
      </c>
    </row>
    <row r="788" spans="7:34">
      <c r="G788" t="s">
        <v>295</v>
      </c>
      <c r="L788">
        <v>0.01</v>
      </c>
      <c r="M788">
        <v>0.1</v>
      </c>
      <c r="N788" t="s">
        <v>17</v>
      </c>
      <c r="V788" t="s">
        <v>177</v>
      </c>
      <c r="AB788">
        <v>-59.8</v>
      </c>
      <c r="AC788">
        <v>143</v>
      </c>
      <c r="AD788">
        <v>0.6</v>
      </c>
      <c r="AF788">
        <v>12</v>
      </c>
      <c r="AH788">
        <v>0</v>
      </c>
    </row>
    <row r="789" spans="7:34">
      <c r="G789" t="s">
        <v>295</v>
      </c>
      <c r="L789">
        <v>0.01</v>
      </c>
      <c r="M789">
        <v>0.1</v>
      </c>
      <c r="N789" t="s">
        <v>17</v>
      </c>
      <c r="V789" t="s">
        <v>177</v>
      </c>
      <c r="AB789">
        <v>-68.7</v>
      </c>
      <c r="AC789">
        <v>101.7</v>
      </c>
      <c r="AD789">
        <v>0.6</v>
      </c>
      <c r="AF789">
        <v>12</v>
      </c>
      <c r="AH789">
        <v>100</v>
      </c>
    </row>
    <row r="790" spans="7:34">
      <c r="G790" t="s">
        <v>296</v>
      </c>
      <c r="L790">
        <v>1.4999999999999999E-2</v>
      </c>
      <c r="M790">
        <v>0.1</v>
      </c>
      <c r="N790" t="s">
        <v>17</v>
      </c>
      <c r="V790" t="s">
        <v>177</v>
      </c>
      <c r="AB790">
        <v>-56.3</v>
      </c>
      <c r="AC790">
        <v>171.5</v>
      </c>
      <c r="AD790">
        <v>0.6</v>
      </c>
      <c r="AF790">
        <v>11</v>
      </c>
      <c r="AH790">
        <v>0</v>
      </c>
    </row>
    <row r="791" spans="7:34">
      <c r="G791" t="s">
        <v>296</v>
      </c>
      <c r="L791">
        <v>1.4999999999999999E-2</v>
      </c>
      <c r="M791">
        <v>0.1</v>
      </c>
      <c r="N791" t="s">
        <v>17</v>
      </c>
      <c r="V791" t="s">
        <v>177</v>
      </c>
      <c r="AB791">
        <v>-75.099999999999994</v>
      </c>
      <c r="AC791">
        <v>148.6</v>
      </c>
      <c r="AD791">
        <v>0.6</v>
      </c>
      <c r="AF791">
        <v>11</v>
      </c>
      <c r="AH791">
        <v>100</v>
      </c>
    </row>
    <row r="792" spans="7:34">
      <c r="G792" t="s">
        <v>297</v>
      </c>
      <c r="L792">
        <v>8.0000000000000002E-3</v>
      </c>
      <c r="M792">
        <v>0.1</v>
      </c>
      <c r="N792" t="s">
        <v>17</v>
      </c>
      <c r="V792" t="s">
        <v>177</v>
      </c>
      <c r="AB792">
        <v>-58.4</v>
      </c>
      <c r="AC792">
        <v>135.5</v>
      </c>
      <c r="AD792">
        <v>0.2</v>
      </c>
      <c r="AF792">
        <v>13</v>
      </c>
      <c r="AH792">
        <v>0</v>
      </c>
    </row>
    <row r="793" spans="7:34">
      <c r="G793" t="s">
        <v>297</v>
      </c>
      <c r="L793">
        <v>8.0000000000000002E-3</v>
      </c>
      <c r="M793">
        <v>0.1</v>
      </c>
      <c r="N793" t="s">
        <v>17</v>
      </c>
      <c r="V793" t="s">
        <v>177</v>
      </c>
      <c r="AB793">
        <v>-65</v>
      </c>
      <c r="AC793">
        <v>97</v>
      </c>
      <c r="AD793">
        <v>0.2</v>
      </c>
      <c r="AF793">
        <v>13</v>
      </c>
      <c r="AH793">
        <v>100</v>
      </c>
    </row>
    <row r="794" spans="7:34">
      <c r="G794" t="s">
        <v>298</v>
      </c>
      <c r="L794">
        <v>0.02</v>
      </c>
      <c r="M794">
        <v>0.1</v>
      </c>
      <c r="N794" t="s">
        <v>17</v>
      </c>
      <c r="V794" t="s">
        <v>177</v>
      </c>
      <c r="AB794">
        <v>-66.900000000000006</v>
      </c>
      <c r="AC794">
        <v>160.4</v>
      </c>
      <c r="AD794">
        <v>0.6</v>
      </c>
      <c r="AF794">
        <v>10</v>
      </c>
      <c r="AH794">
        <v>0</v>
      </c>
    </row>
    <row r="795" spans="7:34">
      <c r="G795" t="s">
        <v>298</v>
      </c>
      <c r="L795">
        <v>0.02</v>
      </c>
      <c r="M795">
        <v>0.1</v>
      </c>
      <c r="N795" t="s">
        <v>17</v>
      </c>
      <c r="V795" t="s">
        <v>177</v>
      </c>
      <c r="AB795">
        <v>-79.3</v>
      </c>
      <c r="AC795">
        <v>96.2</v>
      </c>
      <c r="AD795">
        <v>0.6</v>
      </c>
      <c r="AF795">
        <v>10</v>
      </c>
      <c r="AH795">
        <v>100</v>
      </c>
    </row>
    <row r="796" spans="7:34">
      <c r="G796" t="s">
        <v>299</v>
      </c>
      <c r="L796">
        <v>8.0000000000000002E-3</v>
      </c>
      <c r="M796">
        <v>0.1</v>
      </c>
      <c r="N796" t="s">
        <v>17</v>
      </c>
      <c r="V796" t="s">
        <v>177</v>
      </c>
      <c r="AB796">
        <v>-65.400000000000006</v>
      </c>
      <c r="AC796">
        <v>152.30000000000001</v>
      </c>
      <c r="AD796">
        <v>0.5</v>
      </c>
      <c r="AF796">
        <v>13</v>
      </c>
      <c r="AH796">
        <v>0</v>
      </c>
    </row>
    <row r="797" spans="7:34">
      <c r="G797" t="s">
        <v>299</v>
      </c>
      <c r="L797">
        <v>8.0000000000000002E-3</v>
      </c>
      <c r="M797">
        <v>0.1</v>
      </c>
      <c r="N797" t="s">
        <v>17</v>
      </c>
      <c r="V797" t="s">
        <v>177</v>
      </c>
      <c r="AB797">
        <v>-75.599999999999994</v>
      </c>
      <c r="AC797">
        <v>95.9</v>
      </c>
      <c r="AD797">
        <v>0.5</v>
      </c>
      <c r="AF797">
        <v>13</v>
      </c>
      <c r="AH797">
        <v>100</v>
      </c>
    </row>
    <row r="798" spans="7:34">
      <c r="G798" t="s">
        <v>300</v>
      </c>
      <c r="L798">
        <v>8.0000000000000002E-3</v>
      </c>
      <c r="M798">
        <v>0.1</v>
      </c>
      <c r="N798" t="s">
        <v>17</v>
      </c>
      <c r="V798" t="s">
        <v>177</v>
      </c>
      <c r="AB798">
        <v>-60.5</v>
      </c>
      <c r="AC798">
        <v>162.1</v>
      </c>
      <c r="AD798">
        <v>0.9</v>
      </c>
      <c r="AF798">
        <v>13</v>
      </c>
      <c r="AH798">
        <v>0</v>
      </c>
    </row>
    <row r="799" spans="7:34">
      <c r="G799" t="s">
        <v>300</v>
      </c>
      <c r="L799">
        <v>8.0000000000000002E-3</v>
      </c>
      <c r="M799">
        <v>0.1</v>
      </c>
      <c r="N799" t="s">
        <v>17</v>
      </c>
      <c r="V799" t="s">
        <v>177</v>
      </c>
      <c r="AB799">
        <v>-76</v>
      </c>
      <c r="AC799">
        <v>122.8</v>
      </c>
      <c r="AD799">
        <v>0.9</v>
      </c>
      <c r="AF799">
        <v>13</v>
      </c>
      <c r="AH799">
        <v>100</v>
      </c>
    </row>
    <row r="800" spans="7:34">
      <c r="G800" t="s">
        <v>301</v>
      </c>
      <c r="L800">
        <v>0.01</v>
      </c>
      <c r="M800">
        <v>0.1</v>
      </c>
      <c r="N800" t="s">
        <v>17</v>
      </c>
      <c r="V800" t="s">
        <v>177</v>
      </c>
      <c r="AB800">
        <v>-65</v>
      </c>
      <c r="AC800">
        <v>158.9</v>
      </c>
      <c r="AD800">
        <v>0.6</v>
      </c>
      <c r="AF800">
        <v>12</v>
      </c>
      <c r="AH800">
        <v>0</v>
      </c>
    </row>
    <row r="801" spans="7:34">
      <c r="G801" t="s">
        <v>301</v>
      </c>
      <c r="L801">
        <v>0.01</v>
      </c>
      <c r="M801">
        <v>0.1</v>
      </c>
      <c r="N801" t="s">
        <v>17</v>
      </c>
      <c r="V801" t="s">
        <v>177</v>
      </c>
      <c r="AB801">
        <v>-77.7</v>
      </c>
      <c r="AC801">
        <v>103.4</v>
      </c>
      <c r="AD801">
        <v>0.6</v>
      </c>
      <c r="AF801">
        <v>12</v>
      </c>
      <c r="AH801">
        <v>100</v>
      </c>
    </row>
    <row r="802" spans="7:34">
      <c r="G802" t="s">
        <v>302</v>
      </c>
      <c r="L802">
        <v>1.4999999999999999E-2</v>
      </c>
      <c r="M802">
        <v>0.1</v>
      </c>
      <c r="N802" t="s">
        <v>17</v>
      </c>
      <c r="V802" t="s">
        <v>177</v>
      </c>
      <c r="AB802">
        <v>-68.900000000000006</v>
      </c>
      <c r="AC802">
        <v>170.5</v>
      </c>
      <c r="AD802">
        <v>0.4</v>
      </c>
      <c r="AF802">
        <v>11</v>
      </c>
      <c r="AH802">
        <v>0</v>
      </c>
    </row>
    <row r="803" spans="7:34">
      <c r="G803" t="s">
        <v>302</v>
      </c>
      <c r="L803">
        <v>1.4999999999999999E-2</v>
      </c>
      <c r="M803">
        <v>0.1</v>
      </c>
      <c r="N803" t="s">
        <v>17</v>
      </c>
      <c r="V803" t="s">
        <v>177</v>
      </c>
      <c r="AB803">
        <v>-83.4</v>
      </c>
      <c r="AC803">
        <v>91.1</v>
      </c>
      <c r="AD803">
        <v>0.4</v>
      </c>
      <c r="AF803">
        <v>11</v>
      </c>
      <c r="AH803">
        <v>100</v>
      </c>
    </row>
    <row r="804" spans="7:34">
      <c r="G804" t="s">
        <v>303</v>
      </c>
      <c r="L804">
        <v>1.4999999999999999E-2</v>
      </c>
      <c r="M804">
        <v>0.1</v>
      </c>
      <c r="N804" t="s">
        <v>17</v>
      </c>
      <c r="V804" t="s">
        <v>177</v>
      </c>
      <c r="AB804">
        <v>-51.3</v>
      </c>
      <c r="AC804">
        <v>93.8</v>
      </c>
      <c r="AD804">
        <v>0.6</v>
      </c>
      <c r="AF804">
        <v>11</v>
      </c>
      <c r="AH804">
        <v>0</v>
      </c>
    </row>
    <row r="805" spans="7:34">
      <c r="G805" t="s">
        <v>303</v>
      </c>
      <c r="L805">
        <v>1.4999999999999999E-2</v>
      </c>
      <c r="M805">
        <v>0.1</v>
      </c>
      <c r="N805" t="s">
        <v>17</v>
      </c>
      <c r="V805" t="s">
        <v>177</v>
      </c>
      <c r="AB805">
        <v>-45.1</v>
      </c>
      <c r="AC805">
        <v>71</v>
      </c>
      <c r="AD805">
        <v>0.6</v>
      </c>
      <c r="AF805">
        <v>11</v>
      </c>
      <c r="AH805">
        <v>100</v>
      </c>
    </row>
    <row r="806" spans="7:34">
      <c r="G806" t="s">
        <v>304</v>
      </c>
      <c r="L806">
        <v>8.0000000000000002E-3</v>
      </c>
      <c r="M806">
        <v>0.1</v>
      </c>
      <c r="N806" t="s">
        <v>17</v>
      </c>
      <c r="V806" t="s">
        <v>177</v>
      </c>
      <c r="AB806">
        <v>-58.6</v>
      </c>
      <c r="AC806">
        <v>217.1</v>
      </c>
      <c r="AD806">
        <v>0.7</v>
      </c>
      <c r="AF806">
        <v>13</v>
      </c>
      <c r="AH806">
        <v>0</v>
      </c>
    </row>
    <row r="807" spans="7:34">
      <c r="G807" t="s">
        <v>304</v>
      </c>
      <c r="L807">
        <v>8.0000000000000002E-3</v>
      </c>
      <c r="M807">
        <v>0.1</v>
      </c>
      <c r="N807" t="s">
        <v>17</v>
      </c>
      <c r="V807" t="s">
        <v>177</v>
      </c>
      <c r="AB807">
        <v>-74.099999999999994</v>
      </c>
      <c r="AC807">
        <v>252.4</v>
      </c>
      <c r="AD807">
        <v>0.7</v>
      </c>
      <c r="AF807">
        <v>13</v>
      </c>
      <c r="AH807">
        <v>100</v>
      </c>
    </row>
    <row r="808" spans="7:34">
      <c r="G808" t="s">
        <v>311</v>
      </c>
      <c r="L808">
        <v>1.4999999999999999E-2</v>
      </c>
      <c r="M808">
        <v>0.1</v>
      </c>
      <c r="N808" t="s">
        <v>17</v>
      </c>
      <c r="V808" t="s">
        <v>177</v>
      </c>
      <c r="AB808">
        <v>-65.599999999999994</v>
      </c>
      <c r="AC808">
        <v>164.1</v>
      </c>
      <c r="AD808">
        <v>0.2</v>
      </c>
      <c r="AF808">
        <v>11</v>
      </c>
      <c r="AH808">
        <v>0</v>
      </c>
    </row>
    <row r="809" spans="7:34">
      <c r="G809" t="s">
        <v>311</v>
      </c>
      <c r="L809">
        <v>1.4999999999999999E-2</v>
      </c>
      <c r="M809">
        <v>0.1</v>
      </c>
      <c r="N809" t="s">
        <v>17</v>
      </c>
      <c r="V809" t="s">
        <v>177</v>
      </c>
      <c r="AB809">
        <v>-79.900000000000006</v>
      </c>
      <c r="AC809">
        <v>106.2</v>
      </c>
      <c r="AD809">
        <v>0.2</v>
      </c>
      <c r="AF809">
        <v>11</v>
      </c>
      <c r="AH809">
        <v>100</v>
      </c>
    </row>
    <row r="810" spans="7:34">
      <c r="G810" t="s">
        <v>312</v>
      </c>
      <c r="L810">
        <v>1.4999999999999999E-2</v>
      </c>
      <c r="M810">
        <v>0.1</v>
      </c>
      <c r="N810" t="s">
        <v>17</v>
      </c>
      <c r="V810" t="s">
        <v>177</v>
      </c>
      <c r="AB810">
        <v>-64.2</v>
      </c>
      <c r="AC810">
        <v>165.1</v>
      </c>
      <c r="AD810">
        <v>0.3</v>
      </c>
      <c r="AF810">
        <v>11</v>
      </c>
      <c r="AH810">
        <v>0</v>
      </c>
    </row>
    <row r="811" spans="7:34">
      <c r="G811" t="s">
        <v>312</v>
      </c>
      <c r="L811">
        <v>1.4999999999999999E-2</v>
      </c>
      <c r="M811">
        <v>0.1</v>
      </c>
      <c r="N811" t="s">
        <v>17</v>
      </c>
      <c r="V811" t="s">
        <v>177</v>
      </c>
      <c r="AB811">
        <v>-79.400000000000006</v>
      </c>
      <c r="AC811">
        <v>114.5</v>
      </c>
      <c r="AD811">
        <v>0.3</v>
      </c>
      <c r="AF811">
        <v>11</v>
      </c>
      <c r="AH811">
        <v>100</v>
      </c>
    </row>
    <row r="812" spans="7:34">
      <c r="G812" t="s">
        <v>313</v>
      </c>
      <c r="L812">
        <v>8.0000000000000002E-3</v>
      </c>
      <c r="M812">
        <v>0.04</v>
      </c>
      <c r="N812" t="s">
        <v>17</v>
      </c>
      <c r="V812" t="s">
        <v>177</v>
      </c>
      <c r="AB812">
        <v>-63.8</v>
      </c>
      <c r="AC812">
        <v>150.4</v>
      </c>
      <c r="AD812">
        <v>1.6</v>
      </c>
      <c r="AF812">
        <v>7</v>
      </c>
      <c r="AH812">
        <v>0</v>
      </c>
    </row>
    <row r="813" spans="7:34">
      <c r="G813" t="s">
        <v>313</v>
      </c>
      <c r="L813">
        <v>8.0000000000000002E-3</v>
      </c>
      <c r="M813">
        <v>0.04</v>
      </c>
      <c r="N813" t="s">
        <v>17</v>
      </c>
      <c r="V813" t="s">
        <v>177</v>
      </c>
      <c r="AB813">
        <v>-73.900000000000006</v>
      </c>
      <c r="AC813">
        <v>99.4</v>
      </c>
      <c r="AD813">
        <v>1.6</v>
      </c>
      <c r="AF813">
        <v>7</v>
      </c>
      <c r="AH813">
        <v>100</v>
      </c>
    </row>
    <row r="814" spans="7:34">
      <c r="G814" t="s">
        <v>314</v>
      </c>
      <c r="L814">
        <v>8.0000000000000002E-3</v>
      </c>
      <c r="M814">
        <v>0.1</v>
      </c>
      <c r="N814" t="s">
        <v>17</v>
      </c>
      <c r="V814" t="s">
        <v>177</v>
      </c>
      <c r="AB814">
        <v>-66.8</v>
      </c>
      <c r="AC814">
        <v>178.3</v>
      </c>
      <c r="AD814">
        <v>0.4</v>
      </c>
      <c r="AF814">
        <v>13</v>
      </c>
      <c r="AH814">
        <v>0</v>
      </c>
    </row>
    <row r="815" spans="7:34">
      <c r="G815" t="s">
        <v>314</v>
      </c>
      <c r="L815">
        <v>8.0000000000000002E-3</v>
      </c>
      <c r="M815">
        <v>0.1</v>
      </c>
      <c r="N815" t="s">
        <v>17</v>
      </c>
      <c r="V815" t="s">
        <v>177</v>
      </c>
      <c r="AB815">
        <v>-85.4</v>
      </c>
      <c r="AC815">
        <v>122.5</v>
      </c>
      <c r="AD815">
        <v>0.4</v>
      </c>
      <c r="AF815">
        <v>13</v>
      </c>
      <c r="AH815">
        <v>100</v>
      </c>
    </row>
    <row r="816" spans="7:34">
      <c r="G816" t="s">
        <v>315</v>
      </c>
      <c r="L816">
        <v>0.01</v>
      </c>
      <c r="M816">
        <v>0.1</v>
      </c>
      <c r="N816" t="s">
        <v>17</v>
      </c>
      <c r="V816" t="s">
        <v>177</v>
      </c>
      <c r="AB816">
        <v>-70.099999999999994</v>
      </c>
      <c r="AC816">
        <v>167.3</v>
      </c>
      <c r="AD816">
        <v>0.4</v>
      </c>
      <c r="AF816">
        <v>12</v>
      </c>
      <c r="AH816">
        <v>0</v>
      </c>
    </row>
    <row r="817" spans="7:34">
      <c r="G817" t="s">
        <v>315</v>
      </c>
      <c r="L817">
        <v>0.01</v>
      </c>
      <c r="M817">
        <v>0.1</v>
      </c>
      <c r="N817" t="s">
        <v>17</v>
      </c>
      <c r="V817" t="s">
        <v>177</v>
      </c>
      <c r="AB817">
        <v>-82.4</v>
      </c>
      <c r="AC817">
        <v>81.099999999999994</v>
      </c>
      <c r="AD817">
        <v>0.4</v>
      </c>
      <c r="AF817">
        <v>12</v>
      </c>
      <c r="AH817">
        <v>100</v>
      </c>
    </row>
    <row r="818" spans="7:34">
      <c r="G818" t="s">
        <v>316</v>
      </c>
      <c r="L818">
        <v>1.4999999999999999E-2</v>
      </c>
      <c r="M818">
        <v>0.1</v>
      </c>
      <c r="N818" t="s">
        <v>17</v>
      </c>
      <c r="V818" t="s">
        <v>177</v>
      </c>
      <c r="AB818">
        <v>-80.5</v>
      </c>
      <c r="AC818">
        <v>140.9</v>
      </c>
      <c r="AD818">
        <v>0.3</v>
      </c>
      <c r="AF818">
        <v>11</v>
      </c>
      <c r="AH818">
        <v>0</v>
      </c>
    </row>
    <row r="819" spans="7:34">
      <c r="G819" t="s">
        <v>316</v>
      </c>
      <c r="L819">
        <v>1.4999999999999999E-2</v>
      </c>
      <c r="M819">
        <v>0.1</v>
      </c>
      <c r="N819" t="s">
        <v>17</v>
      </c>
      <c r="V819" t="s">
        <v>177</v>
      </c>
      <c r="AB819">
        <v>-73.8</v>
      </c>
      <c r="AC819">
        <v>35.299999999999997</v>
      </c>
      <c r="AD819">
        <v>0.3</v>
      </c>
      <c r="AF819">
        <v>11</v>
      </c>
      <c r="AH819">
        <v>100</v>
      </c>
    </row>
    <row r="820" spans="7:34">
      <c r="G820" t="s">
        <v>317</v>
      </c>
      <c r="L820">
        <v>1.4999999999999999E-2</v>
      </c>
      <c r="M820">
        <v>0.1</v>
      </c>
      <c r="N820" t="s">
        <v>17</v>
      </c>
      <c r="V820" t="s">
        <v>177</v>
      </c>
      <c r="AB820">
        <v>-74.3</v>
      </c>
      <c r="AC820">
        <v>126.9</v>
      </c>
      <c r="AD820">
        <v>0.1</v>
      </c>
      <c r="AF820">
        <v>11</v>
      </c>
      <c r="AH820">
        <v>0</v>
      </c>
    </row>
    <row r="821" spans="7:34">
      <c r="G821" t="s">
        <v>317</v>
      </c>
      <c r="L821">
        <v>1.4999999999999999E-2</v>
      </c>
      <c r="M821">
        <v>0.1</v>
      </c>
      <c r="N821" t="s">
        <v>17</v>
      </c>
      <c r="V821" t="s">
        <v>177</v>
      </c>
      <c r="AB821">
        <v>-70.7</v>
      </c>
      <c r="AC821">
        <v>55.5</v>
      </c>
      <c r="AD821">
        <v>0.1</v>
      </c>
      <c r="AF821">
        <v>11</v>
      </c>
      <c r="AH821">
        <v>100</v>
      </c>
    </row>
    <row r="822" spans="7:34">
      <c r="G822" t="s">
        <v>318</v>
      </c>
      <c r="L822">
        <v>8.0000000000000002E-3</v>
      </c>
      <c r="M822">
        <v>0.1</v>
      </c>
      <c r="N822" t="s">
        <v>17</v>
      </c>
      <c r="V822" t="s">
        <v>177</v>
      </c>
      <c r="AB822">
        <v>-47.9</v>
      </c>
      <c r="AC822">
        <v>87.9</v>
      </c>
      <c r="AD822">
        <v>0.3</v>
      </c>
      <c r="AF822">
        <v>13</v>
      </c>
      <c r="AH822">
        <v>0</v>
      </c>
    </row>
    <row r="823" spans="7:34">
      <c r="G823" t="s">
        <v>318</v>
      </c>
      <c r="L823">
        <v>8.0000000000000002E-3</v>
      </c>
      <c r="M823">
        <v>0.1</v>
      </c>
      <c r="N823" t="s">
        <v>17</v>
      </c>
      <c r="V823" t="s">
        <v>177</v>
      </c>
      <c r="AB823">
        <v>-40.200000000000003</v>
      </c>
      <c r="AC823">
        <v>68.599999999999994</v>
      </c>
      <c r="AD823">
        <v>0.3</v>
      </c>
      <c r="AF823">
        <v>13</v>
      </c>
      <c r="AH823">
        <v>100</v>
      </c>
    </row>
    <row r="824" spans="7:34">
      <c r="G824" t="s">
        <v>319</v>
      </c>
      <c r="L824">
        <v>8.0000000000000002E-3</v>
      </c>
      <c r="M824">
        <v>0.1</v>
      </c>
      <c r="N824" t="s">
        <v>17</v>
      </c>
      <c r="V824" t="s">
        <v>177</v>
      </c>
      <c r="AB824">
        <v>-56.8</v>
      </c>
      <c r="AC824">
        <v>105.2</v>
      </c>
      <c r="AD824">
        <v>0.3</v>
      </c>
      <c r="AF824">
        <v>13</v>
      </c>
      <c r="AH824">
        <v>0</v>
      </c>
    </row>
    <row r="825" spans="7:34">
      <c r="G825" t="s">
        <v>319</v>
      </c>
      <c r="L825">
        <v>8.0000000000000002E-3</v>
      </c>
      <c r="M825">
        <v>0.1</v>
      </c>
      <c r="N825" t="s">
        <v>17</v>
      </c>
      <c r="V825" t="s">
        <v>177</v>
      </c>
      <c r="AB825">
        <v>-53.4</v>
      </c>
      <c r="AC825">
        <v>74.8</v>
      </c>
      <c r="AD825">
        <v>0.3</v>
      </c>
      <c r="AF825">
        <v>13</v>
      </c>
      <c r="AH825">
        <v>100</v>
      </c>
    </row>
    <row r="826" spans="7:34">
      <c r="G826" t="s">
        <v>320</v>
      </c>
      <c r="L826">
        <v>5.0000000000000001E-3</v>
      </c>
      <c r="M826">
        <v>0.1</v>
      </c>
      <c r="N826" t="s">
        <v>17</v>
      </c>
      <c r="V826" t="s">
        <v>177</v>
      </c>
      <c r="AB826">
        <v>-55.7</v>
      </c>
      <c r="AC826">
        <v>111.3</v>
      </c>
      <c r="AD826">
        <v>0.5</v>
      </c>
      <c r="AF826">
        <v>14</v>
      </c>
      <c r="AH826">
        <v>0</v>
      </c>
    </row>
    <row r="827" spans="7:34">
      <c r="G827" t="s">
        <v>320</v>
      </c>
      <c r="L827">
        <v>5.0000000000000001E-3</v>
      </c>
      <c r="M827">
        <v>0.1</v>
      </c>
      <c r="N827" t="s">
        <v>17</v>
      </c>
      <c r="V827" t="s">
        <v>177</v>
      </c>
      <c r="AB827">
        <v>-54.5</v>
      </c>
      <c r="AC827">
        <v>80.5</v>
      </c>
      <c r="AD827">
        <v>0.5</v>
      </c>
      <c r="AF827">
        <v>14</v>
      </c>
      <c r="AH827">
        <v>100</v>
      </c>
    </row>
    <row r="828" spans="7:34">
      <c r="G828" t="s">
        <v>321</v>
      </c>
      <c r="L828">
        <v>5.0000000000000001E-3</v>
      </c>
      <c r="M828">
        <v>0.1</v>
      </c>
      <c r="N828" t="s">
        <v>17</v>
      </c>
      <c r="V828" t="s">
        <v>177</v>
      </c>
      <c r="AB828">
        <v>-52.8</v>
      </c>
      <c r="AC828">
        <v>107.2</v>
      </c>
      <c r="AD828">
        <v>0.5</v>
      </c>
      <c r="AF828">
        <v>14</v>
      </c>
      <c r="AH828">
        <v>0</v>
      </c>
    </row>
    <row r="829" spans="7:34">
      <c r="G829" t="s">
        <v>321</v>
      </c>
      <c r="L829">
        <v>5.0000000000000001E-3</v>
      </c>
      <c r="M829">
        <v>0.1</v>
      </c>
      <c r="N829" t="s">
        <v>17</v>
      </c>
      <c r="V829" t="s">
        <v>177</v>
      </c>
      <c r="AB829">
        <v>-50.7</v>
      </c>
      <c r="AC829">
        <v>80.099999999999994</v>
      </c>
      <c r="AD829">
        <v>0.5</v>
      </c>
      <c r="AF829">
        <v>14</v>
      </c>
      <c r="AH829">
        <v>100</v>
      </c>
    </row>
    <row r="830" spans="7:34">
      <c r="G830" t="s">
        <v>322</v>
      </c>
      <c r="L830">
        <v>0.01</v>
      </c>
      <c r="M830">
        <v>0.1</v>
      </c>
      <c r="N830" t="s">
        <v>17</v>
      </c>
      <c r="V830" t="s">
        <v>177</v>
      </c>
      <c r="AB830">
        <v>-55.7</v>
      </c>
      <c r="AC830">
        <v>109.1</v>
      </c>
      <c r="AD830">
        <v>0.6</v>
      </c>
      <c r="AF830">
        <v>12</v>
      </c>
      <c r="AH830">
        <v>0</v>
      </c>
    </row>
    <row r="831" spans="7:34">
      <c r="G831" t="s">
        <v>322</v>
      </c>
      <c r="L831">
        <v>0.01</v>
      </c>
      <c r="M831">
        <v>0.1</v>
      </c>
      <c r="N831" t="s">
        <v>17</v>
      </c>
      <c r="V831" t="s">
        <v>177</v>
      </c>
      <c r="AB831">
        <v>-53.8</v>
      </c>
      <c r="AC831">
        <v>78.8</v>
      </c>
      <c r="AD831">
        <v>0.6</v>
      </c>
      <c r="AF831">
        <v>12</v>
      </c>
      <c r="AH831">
        <v>100</v>
      </c>
    </row>
    <row r="832" spans="7:34">
      <c r="G832" t="s">
        <v>323</v>
      </c>
      <c r="L832">
        <v>8.0000000000000002E-3</v>
      </c>
      <c r="M832">
        <v>0.1</v>
      </c>
      <c r="N832" t="s">
        <v>17</v>
      </c>
      <c r="V832" t="s">
        <v>177</v>
      </c>
      <c r="AB832">
        <v>-57.4</v>
      </c>
      <c r="AC832">
        <v>115.8</v>
      </c>
      <c r="AD832">
        <v>0.7</v>
      </c>
      <c r="AF832">
        <v>13</v>
      </c>
      <c r="AH832">
        <v>0</v>
      </c>
    </row>
    <row r="833" spans="7:34">
      <c r="G833" t="s">
        <v>323</v>
      </c>
      <c r="L833">
        <v>8.0000000000000002E-3</v>
      </c>
      <c r="M833">
        <v>0.1</v>
      </c>
      <c r="N833" t="s">
        <v>17</v>
      </c>
      <c r="V833" t="s">
        <v>177</v>
      </c>
      <c r="AB833">
        <v>-57.4</v>
      </c>
      <c r="AC833">
        <v>82.1</v>
      </c>
      <c r="AD833">
        <v>0.7</v>
      </c>
      <c r="AF833">
        <v>13</v>
      </c>
      <c r="AH833">
        <v>100</v>
      </c>
    </row>
    <row r="834" spans="7:34">
      <c r="G834" t="s">
        <v>324</v>
      </c>
      <c r="L834">
        <v>1.4999999999999999E-2</v>
      </c>
      <c r="M834">
        <v>0.1</v>
      </c>
      <c r="N834" t="s">
        <v>17</v>
      </c>
      <c r="V834" t="s">
        <v>177</v>
      </c>
      <c r="AB834">
        <v>-61.7</v>
      </c>
      <c r="AC834">
        <v>107.3</v>
      </c>
      <c r="AD834">
        <v>1</v>
      </c>
      <c r="AF834">
        <v>11</v>
      </c>
      <c r="AH834">
        <v>0</v>
      </c>
    </row>
    <row r="835" spans="7:34">
      <c r="G835" t="s">
        <v>324</v>
      </c>
      <c r="L835">
        <v>1.4999999999999999E-2</v>
      </c>
      <c r="M835">
        <v>0.1</v>
      </c>
      <c r="N835" t="s">
        <v>17</v>
      </c>
      <c r="V835" t="s">
        <v>177</v>
      </c>
      <c r="AB835">
        <v>-57.9</v>
      </c>
      <c r="AC835">
        <v>70.8</v>
      </c>
      <c r="AD835">
        <v>1</v>
      </c>
      <c r="AF835">
        <v>11</v>
      </c>
      <c r="AH835">
        <v>100</v>
      </c>
    </row>
    <row r="836" spans="7:34">
      <c r="G836" t="s">
        <v>325</v>
      </c>
      <c r="L836">
        <v>1.4999999999999999E-2</v>
      </c>
      <c r="M836">
        <v>0.1</v>
      </c>
      <c r="N836" t="s">
        <v>17</v>
      </c>
      <c r="V836" t="s">
        <v>177</v>
      </c>
      <c r="AB836">
        <v>-62.6</v>
      </c>
      <c r="AC836">
        <v>104.3</v>
      </c>
      <c r="AD836">
        <v>0.9</v>
      </c>
      <c r="AF836">
        <v>11</v>
      </c>
      <c r="AH836">
        <v>0</v>
      </c>
    </row>
    <row r="837" spans="7:34">
      <c r="G837" t="s">
        <v>325</v>
      </c>
      <c r="L837">
        <v>1.4999999999999999E-2</v>
      </c>
      <c r="M837">
        <v>0.1</v>
      </c>
      <c r="N837" t="s">
        <v>17</v>
      </c>
      <c r="V837" t="s">
        <v>177</v>
      </c>
      <c r="AB837">
        <v>-57.6</v>
      </c>
      <c r="AC837">
        <v>67.7</v>
      </c>
      <c r="AD837">
        <v>0.9</v>
      </c>
      <c r="AF837">
        <v>11</v>
      </c>
      <c r="AH837">
        <v>100</v>
      </c>
    </row>
    <row r="838" spans="7:34">
      <c r="G838" t="s">
        <v>326</v>
      </c>
      <c r="L838">
        <v>2.5000000000000001E-2</v>
      </c>
      <c r="M838">
        <v>0.1</v>
      </c>
      <c r="N838" t="s">
        <v>17</v>
      </c>
      <c r="V838" t="s">
        <v>177</v>
      </c>
      <c r="AB838">
        <v>-40.299999999999997</v>
      </c>
      <c r="AC838">
        <v>122.3</v>
      </c>
      <c r="AD838">
        <v>11.7</v>
      </c>
      <c r="AF838">
        <v>6</v>
      </c>
      <c r="AH838">
        <v>0</v>
      </c>
    </row>
    <row r="839" spans="7:34">
      <c r="G839" t="s">
        <v>326</v>
      </c>
      <c r="L839">
        <v>2.5000000000000001E-2</v>
      </c>
      <c r="M839">
        <v>0.1</v>
      </c>
      <c r="N839" t="s">
        <v>17</v>
      </c>
      <c r="V839" t="s">
        <v>177</v>
      </c>
      <c r="AB839">
        <v>-45.1</v>
      </c>
      <c r="AC839">
        <v>103</v>
      </c>
      <c r="AD839">
        <v>11.7</v>
      </c>
      <c r="AF839">
        <v>6</v>
      </c>
      <c r="AH839">
        <v>100</v>
      </c>
    </row>
    <row r="840" spans="7:34">
      <c r="G840" t="s">
        <v>327</v>
      </c>
      <c r="L840">
        <v>2.5000000000000001E-2</v>
      </c>
      <c r="M840">
        <v>0.1</v>
      </c>
      <c r="N840" t="s">
        <v>17</v>
      </c>
      <c r="V840" t="s">
        <v>177</v>
      </c>
      <c r="AB840">
        <v>-44.7</v>
      </c>
      <c r="AC840">
        <v>126.6</v>
      </c>
      <c r="AD840">
        <v>2.7</v>
      </c>
      <c r="AF840">
        <v>9</v>
      </c>
      <c r="AH840">
        <v>0</v>
      </c>
    </row>
    <row r="841" spans="7:34">
      <c r="G841" t="s">
        <v>327</v>
      </c>
      <c r="L841">
        <v>2.5000000000000001E-2</v>
      </c>
      <c r="M841">
        <v>0.1</v>
      </c>
      <c r="N841" t="s">
        <v>17</v>
      </c>
      <c r="V841" t="s">
        <v>177</v>
      </c>
      <c r="AB841">
        <v>-50.8</v>
      </c>
      <c r="AC841">
        <v>104.2</v>
      </c>
      <c r="AD841">
        <v>2.7</v>
      </c>
      <c r="AF841">
        <v>9</v>
      </c>
      <c r="AH841">
        <v>100</v>
      </c>
    </row>
    <row r="842" spans="7:34">
      <c r="G842" t="s">
        <v>328</v>
      </c>
      <c r="L842">
        <v>0.03</v>
      </c>
      <c r="M842">
        <v>0.1</v>
      </c>
      <c r="N842" t="s">
        <v>17</v>
      </c>
      <c r="V842" t="s">
        <v>177</v>
      </c>
      <c r="AB842">
        <v>-47.1</v>
      </c>
      <c r="AC842">
        <v>117.1</v>
      </c>
      <c r="AD842">
        <v>2.1</v>
      </c>
      <c r="AF842">
        <v>8</v>
      </c>
      <c r="AH842">
        <v>0</v>
      </c>
    </row>
    <row r="843" spans="7:34">
      <c r="G843" t="s">
        <v>328</v>
      </c>
      <c r="L843">
        <v>0.03</v>
      </c>
      <c r="M843">
        <v>0.1</v>
      </c>
      <c r="N843" t="s">
        <v>17</v>
      </c>
      <c r="V843" t="s">
        <v>177</v>
      </c>
      <c r="AB843">
        <v>-49.5</v>
      </c>
      <c r="AC843">
        <v>93.3</v>
      </c>
      <c r="AD843">
        <v>2.1</v>
      </c>
      <c r="AF843">
        <v>8</v>
      </c>
      <c r="AH843">
        <v>100</v>
      </c>
    </row>
    <row r="844" spans="7:34">
      <c r="G844" t="s">
        <v>329</v>
      </c>
      <c r="L844">
        <v>0.02</v>
      </c>
      <c r="M844">
        <v>0.1</v>
      </c>
      <c r="N844" t="s">
        <v>17</v>
      </c>
      <c r="V844" t="s">
        <v>177</v>
      </c>
      <c r="AB844">
        <v>-52.7</v>
      </c>
      <c r="AC844">
        <v>131.69999999999999</v>
      </c>
      <c r="AD844">
        <v>0.8</v>
      </c>
      <c r="AF844">
        <v>10</v>
      </c>
      <c r="AH844">
        <v>0</v>
      </c>
    </row>
    <row r="845" spans="7:34">
      <c r="G845" t="s">
        <v>329</v>
      </c>
      <c r="L845">
        <v>0.02</v>
      </c>
      <c r="M845">
        <v>0.1</v>
      </c>
      <c r="N845" t="s">
        <v>17</v>
      </c>
      <c r="V845" t="s">
        <v>177</v>
      </c>
      <c r="AB845">
        <v>-59.4</v>
      </c>
      <c r="AC845">
        <v>101.3</v>
      </c>
      <c r="AD845">
        <v>0.8</v>
      </c>
      <c r="AF845">
        <v>10</v>
      </c>
      <c r="AH845">
        <v>100</v>
      </c>
    </row>
    <row r="846" spans="7:34">
      <c r="G846" t="s">
        <v>330</v>
      </c>
      <c r="L846">
        <v>0.02</v>
      </c>
      <c r="M846">
        <v>0.1</v>
      </c>
      <c r="N846" t="s">
        <v>17</v>
      </c>
      <c r="V846" t="s">
        <v>177</v>
      </c>
      <c r="AB846">
        <v>-48.6</v>
      </c>
      <c r="AC846">
        <v>129.1</v>
      </c>
      <c r="AD846">
        <v>1</v>
      </c>
      <c r="AF846">
        <v>10</v>
      </c>
      <c r="AH846">
        <v>0</v>
      </c>
    </row>
    <row r="847" spans="7:34">
      <c r="G847" t="s">
        <v>330</v>
      </c>
      <c r="L847">
        <v>0.02</v>
      </c>
      <c r="M847">
        <v>0.1</v>
      </c>
      <c r="N847" t="s">
        <v>17</v>
      </c>
      <c r="V847" t="s">
        <v>177</v>
      </c>
      <c r="AB847">
        <v>-55</v>
      </c>
      <c r="AC847">
        <v>103.1</v>
      </c>
      <c r="AD847">
        <v>1</v>
      </c>
      <c r="AF847">
        <v>10</v>
      </c>
      <c r="AH847">
        <v>100</v>
      </c>
    </row>
    <row r="848" spans="7:34">
      <c r="G848" t="s">
        <v>331</v>
      </c>
      <c r="L848">
        <v>2.5000000000000001E-2</v>
      </c>
      <c r="M848">
        <v>0.1</v>
      </c>
      <c r="N848" t="s">
        <v>17</v>
      </c>
      <c r="V848" t="s">
        <v>177</v>
      </c>
      <c r="AB848">
        <v>-27.6</v>
      </c>
      <c r="AC848">
        <v>192.4</v>
      </c>
      <c r="AD848">
        <v>1.3</v>
      </c>
      <c r="AF848">
        <v>9</v>
      </c>
      <c r="AH848">
        <v>0</v>
      </c>
    </row>
    <row r="849" spans="7:34">
      <c r="G849" t="s">
        <v>331</v>
      </c>
      <c r="L849">
        <v>2.5000000000000001E-2</v>
      </c>
      <c r="M849">
        <v>0.1</v>
      </c>
      <c r="N849" t="s">
        <v>17</v>
      </c>
      <c r="V849" t="s">
        <v>177</v>
      </c>
      <c r="AB849">
        <v>-48.6</v>
      </c>
      <c r="AC849">
        <v>193.6</v>
      </c>
      <c r="AD849">
        <v>1.3</v>
      </c>
      <c r="AF849">
        <v>9</v>
      </c>
      <c r="AH849">
        <v>100</v>
      </c>
    </row>
    <row r="850" spans="7:34">
      <c r="G850" t="s">
        <v>333</v>
      </c>
      <c r="L850">
        <v>5.0000000000000001E-3</v>
      </c>
      <c r="M850">
        <v>0.1</v>
      </c>
      <c r="N850" t="s">
        <v>17</v>
      </c>
      <c r="V850" t="s">
        <v>177</v>
      </c>
      <c r="AB850">
        <v>-83.2</v>
      </c>
      <c r="AC850">
        <v>244.2</v>
      </c>
      <c r="AD850">
        <v>0.3</v>
      </c>
      <c r="AF850">
        <v>14</v>
      </c>
      <c r="AH850">
        <v>0</v>
      </c>
    </row>
    <row r="851" spans="7:34">
      <c r="G851" t="s">
        <v>333</v>
      </c>
      <c r="L851">
        <v>5.0000000000000001E-3</v>
      </c>
      <c r="M851">
        <v>0.1</v>
      </c>
      <c r="N851" t="s">
        <v>17</v>
      </c>
      <c r="V851" t="s">
        <v>177</v>
      </c>
      <c r="AB851">
        <v>-72</v>
      </c>
      <c r="AC851">
        <v>350.5</v>
      </c>
      <c r="AD851">
        <v>0.3</v>
      </c>
      <c r="AF851">
        <v>14</v>
      </c>
      <c r="AH851">
        <v>100</v>
      </c>
    </row>
    <row r="852" spans="7:34">
      <c r="G852" t="s">
        <v>334</v>
      </c>
      <c r="L852">
        <v>0.01</v>
      </c>
      <c r="M852">
        <v>0.08</v>
      </c>
      <c r="N852" t="s">
        <v>17</v>
      </c>
      <c r="V852" t="s">
        <v>177</v>
      </c>
      <c r="AB852">
        <v>-54.6</v>
      </c>
      <c r="AC852">
        <v>125.3</v>
      </c>
      <c r="AD852">
        <v>1.5</v>
      </c>
      <c r="AF852">
        <v>10</v>
      </c>
      <c r="AH852">
        <v>0</v>
      </c>
    </row>
    <row r="853" spans="7:34">
      <c r="G853" t="s">
        <v>334</v>
      </c>
      <c r="L853">
        <v>0.01</v>
      </c>
      <c r="M853">
        <v>0.08</v>
      </c>
      <c r="N853" t="s">
        <v>17</v>
      </c>
      <c r="V853" t="s">
        <v>177</v>
      </c>
      <c r="AB853">
        <v>-58.5</v>
      </c>
      <c r="AC853">
        <v>93.3</v>
      </c>
      <c r="AD853">
        <v>1.5</v>
      </c>
      <c r="AF853">
        <v>10</v>
      </c>
      <c r="AH853">
        <v>100</v>
      </c>
    </row>
    <row r="854" spans="7:34">
      <c r="G854" t="s">
        <v>335</v>
      </c>
      <c r="L854">
        <v>1.4999999999999999E-2</v>
      </c>
      <c r="M854">
        <v>7.0000000000000007E-2</v>
      </c>
      <c r="N854" t="s">
        <v>17</v>
      </c>
      <c r="V854" t="s">
        <v>177</v>
      </c>
      <c r="AB854">
        <v>-47.9</v>
      </c>
      <c r="AC854">
        <v>123.1</v>
      </c>
      <c r="AD854">
        <v>1.9</v>
      </c>
      <c r="AF854">
        <v>8</v>
      </c>
      <c r="AH854">
        <v>0</v>
      </c>
    </row>
    <row r="855" spans="7:34">
      <c r="G855" t="s">
        <v>335</v>
      </c>
      <c r="L855">
        <v>1.4999999999999999E-2</v>
      </c>
      <c r="M855">
        <v>7.0000000000000007E-2</v>
      </c>
      <c r="N855" t="s">
        <v>17</v>
      </c>
      <c r="V855" t="s">
        <v>177</v>
      </c>
      <c r="AB855">
        <v>-52.3</v>
      </c>
      <c r="AC855">
        <v>98.1</v>
      </c>
      <c r="AD855">
        <v>1.9</v>
      </c>
      <c r="AF855">
        <v>8</v>
      </c>
      <c r="AH855">
        <v>100</v>
      </c>
    </row>
    <row r="856" spans="7:34">
      <c r="G856" t="s">
        <v>336</v>
      </c>
      <c r="L856">
        <v>1.4999999999999999E-2</v>
      </c>
      <c r="M856">
        <v>0.06</v>
      </c>
      <c r="N856" t="s">
        <v>17</v>
      </c>
      <c r="V856" t="s">
        <v>177</v>
      </c>
      <c r="AB856">
        <v>-47.8</v>
      </c>
      <c r="AC856">
        <v>142.30000000000001</v>
      </c>
      <c r="AD856">
        <v>2.4</v>
      </c>
      <c r="AF856">
        <v>7</v>
      </c>
      <c r="AH856">
        <v>0</v>
      </c>
    </row>
    <row r="857" spans="7:34">
      <c r="G857" t="s">
        <v>336</v>
      </c>
      <c r="L857">
        <v>1.4999999999999999E-2</v>
      </c>
      <c r="M857">
        <v>0.06</v>
      </c>
      <c r="N857" t="s">
        <v>17</v>
      </c>
      <c r="V857" t="s">
        <v>177</v>
      </c>
      <c r="AB857">
        <v>-59</v>
      </c>
      <c r="AC857">
        <v>117.5</v>
      </c>
      <c r="AD857">
        <v>2.4</v>
      </c>
      <c r="AF857">
        <v>7</v>
      </c>
      <c r="AH857">
        <v>100</v>
      </c>
    </row>
    <row r="858" spans="7:34">
      <c r="G858" t="s">
        <v>337</v>
      </c>
      <c r="L858">
        <v>1.4999999999999999E-2</v>
      </c>
      <c r="M858">
        <v>0.06</v>
      </c>
      <c r="N858" t="s">
        <v>17</v>
      </c>
      <c r="V858" t="s">
        <v>177</v>
      </c>
      <c r="AB858">
        <v>-41</v>
      </c>
      <c r="AC858">
        <v>138.1</v>
      </c>
      <c r="AD858">
        <v>2.1</v>
      </c>
      <c r="AF858">
        <v>7</v>
      </c>
      <c r="AH858">
        <v>0</v>
      </c>
    </row>
    <row r="859" spans="7:34">
      <c r="G859" t="s">
        <v>337</v>
      </c>
      <c r="L859">
        <v>1.4999999999999999E-2</v>
      </c>
      <c r="M859">
        <v>0.06</v>
      </c>
      <c r="N859" t="s">
        <v>17</v>
      </c>
      <c r="V859" t="s">
        <v>177</v>
      </c>
      <c r="AB859">
        <v>-51.5</v>
      </c>
      <c r="AC859">
        <v>118.7</v>
      </c>
      <c r="AD859">
        <v>2.1</v>
      </c>
      <c r="AF859">
        <v>7</v>
      </c>
      <c r="AH859">
        <v>100</v>
      </c>
    </row>
    <row r="860" spans="7:34">
      <c r="G860" t="s">
        <v>338</v>
      </c>
      <c r="L860">
        <v>0.01</v>
      </c>
      <c r="M860">
        <v>0.09</v>
      </c>
      <c r="N860" t="s">
        <v>17</v>
      </c>
      <c r="V860" t="s">
        <v>177</v>
      </c>
      <c r="AB860">
        <v>-50</v>
      </c>
      <c r="AC860">
        <v>133.30000000000001</v>
      </c>
      <c r="AD860">
        <v>0.5</v>
      </c>
      <c r="AF860">
        <v>11</v>
      </c>
      <c r="AH860">
        <v>0</v>
      </c>
    </row>
    <row r="861" spans="7:34">
      <c r="G861" t="s">
        <v>338</v>
      </c>
      <c r="L861">
        <v>0.01</v>
      </c>
      <c r="M861">
        <v>0.09</v>
      </c>
      <c r="N861" t="s">
        <v>17</v>
      </c>
      <c r="V861" t="s">
        <v>177</v>
      </c>
      <c r="AB861">
        <v>-57.7</v>
      </c>
      <c r="AC861">
        <v>105.9</v>
      </c>
      <c r="AD861">
        <v>0.5</v>
      </c>
      <c r="AF861">
        <v>11</v>
      </c>
      <c r="AH861">
        <v>100</v>
      </c>
    </row>
    <row r="862" spans="7:34">
      <c r="G862" t="s">
        <v>339</v>
      </c>
      <c r="L862">
        <v>1.4999999999999999E-2</v>
      </c>
      <c r="M862">
        <v>0.08</v>
      </c>
      <c r="N862" t="s">
        <v>17</v>
      </c>
      <c r="V862" t="s">
        <v>177</v>
      </c>
      <c r="AB862">
        <v>-43.5</v>
      </c>
      <c r="AC862">
        <v>137.6</v>
      </c>
      <c r="AD862">
        <v>1.7</v>
      </c>
      <c r="AF862">
        <v>9</v>
      </c>
      <c r="AH862">
        <v>0</v>
      </c>
    </row>
    <row r="863" spans="7:34">
      <c r="G863" t="s">
        <v>339</v>
      </c>
      <c r="L863">
        <v>1.4999999999999999E-2</v>
      </c>
      <c r="M863">
        <v>0.08</v>
      </c>
      <c r="N863" t="s">
        <v>17</v>
      </c>
      <c r="V863" t="s">
        <v>177</v>
      </c>
      <c r="AB863">
        <v>-53.6</v>
      </c>
      <c r="AC863">
        <v>116.3</v>
      </c>
      <c r="AD863">
        <v>1.7</v>
      </c>
      <c r="AF863">
        <v>9</v>
      </c>
      <c r="AH863">
        <v>100</v>
      </c>
    </row>
    <row r="864" spans="7:34">
      <c r="G864" t="s">
        <v>340</v>
      </c>
      <c r="L864">
        <v>1.4999999999999999E-2</v>
      </c>
      <c r="M864">
        <v>0.08</v>
      </c>
      <c r="N864" t="s">
        <v>17</v>
      </c>
      <c r="V864" t="s">
        <v>177</v>
      </c>
      <c r="AB864">
        <v>-45.1</v>
      </c>
      <c r="AC864">
        <v>130.19999999999999</v>
      </c>
      <c r="AD864">
        <v>1.5</v>
      </c>
      <c r="AF864">
        <v>9</v>
      </c>
      <c r="AH864">
        <v>0</v>
      </c>
    </row>
    <row r="865" spans="7:34">
      <c r="G865" t="s">
        <v>340</v>
      </c>
      <c r="L865">
        <v>1.4999999999999999E-2</v>
      </c>
      <c r="M865">
        <v>0.08</v>
      </c>
      <c r="N865" t="s">
        <v>17</v>
      </c>
      <c r="V865" t="s">
        <v>177</v>
      </c>
      <c r="AB865">
        <v>-52.4</v>
      </c>
      <c r="AC865">
        <v>107.1</v>
      </c>
      <c r="AD865">
        <v>1.5</v>
      </c>
      <c r="AF865">
        <v>9</v>
      </c>
      <c r="AH865">
        <v>100</v>
      </c>
    </row>
    <row r="866" spans="7:34">
      <c r="G866" t="s">
        <v>341</v>
      </c>
      <c r="L866">
        <v>1.4999999999999999E-2</v>
      </c>
      <c r="M866">
        <v>0.1</v>
      </c>
      <c r="N866" t="s">
        <v>17</v>
      </c>
      <c r="V866" t="s">
        <v>177</v>
      </c>
      <c r="AB866">
        <v>-63.7</v>
      </c>
      <c r="AC866">
        <v>135.4</v>
      </c>
      <c r="AD866">
        <v>0.8</v>
      </c>
      <c r="AF866">
        <v>11</v>
      </c>
      <c r="AH866">
        <v>0</v>
      </c>
    </row>
    <row r="867" spans="7:34">
      <c r="G867" t="s">
        <v>341</v>
      </c>
      <c r="L867">
        <v>1.4999999999999999E-2</v>
      </c>
      <c r="M867">
        <v>0.1</v>
      </c>
      <c r="N867" t="s">
        <v>17</v>
      </c>
      <c r="V867" t="s">
        <v>177</v>
      </c>
      <c r="AB867">
        <v>-68.599999999999994</v>
      </c>
      <c r="AC867">
        <v>86.8</v>
      </c>
      <c r="AD867">
        <v>0.8</v>
      </c>
      <c r="AF867">
        <v>11</v>
      </c>
      <c r="AH867">
        <v>100</v>
      </c>
    </row>
    <row r="868" spans="7:34">
      <c r="G868" t="s">
        <v>342</v>
      </c>
      <c r="L868">
        <v>1.4999999999999999E-2</v>
      </c>
      <c r="M868">
        <v>0.1</v>
      </c>
      <c r="N868" t="s">
        <v>17</v>
      </c>
      <c r="V868" t="s">
        <v>177</v>
      </c>
      <c r="AB868">
        <v>-61.8</v>
      </c>
      <c r="AC868">
        <v>140.30000000000001</v>
      </c>
      <c r="AD868">
        <v>0.6</v>
      </c>
      <c r="AF868">
        <v>11</v>
      </c>
      <c r="AH868">
        <v>0</v>
      </c>
    </row>
    <row r="869" spans="7:34">
      <c r="G869" t="s">
        <v>342</v>
      </c>
      <c r="L869">
        <v>1.4999999999999999E-2</v>
      </c>
      <c r="M869">
        <v>0.1</v>
      </c>
      <c r="N869" t="s">
        <v>17</v>
      </c>
      <c r="V869" t="s">
        <v>177</v>
      </c>
      <c r="AB869">
        <v>-69.2</v>
      </c>
      <c r="AC869">
        <v>95.1</v>
      </c>
      <c r="AD869">
        <v>0.6</v>
      </c>
      <c r="AF869">
        <v>11</v>
      </c>
      <c r="AH869">
        <v>100</v>
      </c>
    </row>
    <row r="870" spans="7:34">
      <c r="G870" t="s">
        <v>343</v>
      </c>
      <c r="L870">
        <v>1.4999999999999999E-2</v>
      </c>
      <c r="M870">
        <v>0.1</v>
      </c>
      <c r="N870" t="s">
        <v>17</v>
      </c>
      <c r="V870" t="s">
        <v>177</v>
      </c>
      <c r="AB870">
        <v>-60</v>
      </c>
      <c r="AC870">
        <v>132.5</v>
      </c>
      <c r="AD870">
        <v>0.8</v>
      </c>
      <c r="AF870">
        <v>11</v>
      </c>
      <c r="AH870">
        <v>0</v>
      </c>
    </row>
    <row r="871" spans="7:34">
      <c r="G871" t="s">
        <v>343</v>
      </c>
      <c r="L871">
        <v>1.4999999999999999E-2</v>
      </c>
      <c r="M871">
        <v>0.1</v>
      </c>
      <c r="N871" t="s">
        <v>17</v>
      </c>
      <c r="V871" t="s">
        <v>177</v>
      </c>
      <c r="AB871">
        <v>-65.099999999999994</v>
      </c>
      <c r="AC871">
        <v>91.9</v>
      </c>
      <c r="AD871">
        <v>0.8</v>
      </c>
      <c r="AF871">
        <v>11</v>
      </c>
      <c r="AH871">
        <v>100</v>
      </c>
    </row>
    <row r="872" spans="7:34">
      <c r="G872" t="s">
        <v>344</v>
      </c>
      <c r="L872">
        <v>1.4999999999999999E-2</v>
      </c>
      <c r="M872">
        <v>0.1</v>
      </c>
      <c r="N872" t="s">
        <v>17</v>
      </c>
      <c r="V872" t="s">
        <v>177</v>
      </c>
      <c r="AB872">
        <v>-61.7</v>
      </c>
      <c r="AC872">
        <v>145.5</v>
      </c>
      <c r="AD872">
        <v>0.5</v>
      </c>
      <c r="AF872">
        <v>11</v>
      </c>
      <c r="AH872">
        <v>0</v>
      </c>
    </row>
    <row r="873" spans="7:34">
      <c r="G873" t="s">
        <v>344</v>
      </c>
      <c r="L873">
        <v>1.4999999999999999E-2</v>
      </c>
      <c r="M873">
        <v>0.1</v>
      </c>
      <c r="N873" t="s">
        <v>17</v>
      </c>
      <c r="V873" t="s">
        <v>177</v>
      </c>
      <c r="AB873">
        <v>-71</v>
      </c>
      <c r="AC873">
        <v>100</v>
      </c>
      <c r="AD873">
        <v>0.5</v>
      </c>
      <c r="AF873">
        <v>11</v>
      </c>
      <c r="AH873">
        <v>100</v>
      </c>
    </row>
    <row r="874" spans="7:34">
      <c r="G874" t="s">
        <v>345</v>
      </c>
      <c r="L874">
        <v>0.01</v>
      </c>
      <c r="M874">
        <v>0.1</v>
      </c>
      <c r="N874" t="s">
        <v>17</v>
      </c>
      <c r="V874" t="s">
        <v>177</v>
      </c>
      <c r="AB874">
        <v>-57.1</v>
      </c>
      <c r="AC874">
        <v>132</v>
      </c>
      <c r="AD874">
        <v>0.3</v>
      </c>
      <c r="AF874">
        <v>12</v>
      </c>
      <c r="AH874">
        <v>0</v>
      </c>
    </row>
    <row r="875" spans="7:34">
      <c r="G875" t="s">
        <v>345</v>
      </c>
      <c r="L875">
        <v>0.01</v>
      </c>
      <c r="M875">
        <v>0.1</v>
      </c>
      <c r="N875" t="s">
        <v>17</v>
      </c>
      <c r="V875" t="s">
        <v>177</v>
      </c>
      <c r="AB875">
        <v>-62.9</v>
      </c>
      <c r="AC875">
        <v>95.8</v>
      </c>
      <c r="AD875">
        <v>0.3</v>
      </c>
      <c r="AF875">
        <v>12</v>
      </c>
      <c r="AH875">
        <v>100</v>
      </c>
    </row>
    <row r="876" spans="7:34">
      <c r="G876" t="s">
        <v>346</v>
      </c>
      <c r="L876">
        <v>1.4999999999999999E-2</v>
      </c>
      <c r="M876">
        <v>0.1</v>
      </c>
      <c r="N876" t="s">
        <v>17</v>
      </c>
      <c r="V876" t="s">
        <v>177</v>
      </c>
      <c r="AB876">
        <v>-57.5</v>
      </c>
      <c r="AC876">
        <v>126.1</v>
      </c>
      <c r="AD876">
        <v>0.7</v>
      </c>
      <c r="AF876">
        <v>11</v>
      </c>
      <c r="AH876">
        <v>0</v>
      </c>
    </row>
    <row r="877" spans="7:34">
      <c r="G877" t="s">
        <v>346</v>
      </c>
      <c r="L877">
        <v>1.4999999999999999E-2</v>
      </c>
      <c r="M877">
        <v>0.1</v>
      </c>
      <c r="N877" t="s">
        <v>17</v>
      </c>
      <c r="V877" t="s">
        <v>177</v>
      </c>
      <c r="AB877">
        <v>-61.1</v>
      </c>
      <c r="AC877">
        <v>90.3</v>
      </c>
      <c r="AD877">
        <v>0.7</v>
      </c>
      <c r="AF877">
        <v>11</v>
      </c>
      <c r="AH877">
        <v>100</v>
      </c>
    </row>
    <row r="878" spans="7:34">
      <c r="G878" t="s">
        <v>347</v>
      </c>
      <c r="L878">
        <v>1.4999999999999999E-2</v>
      </c>
      <c r="M878">
        <v>0.1</v>
      </c>
      <c r="N878" t="s">
        <v>17</v>
      </c>
      <c r="V878" t="s">
        <v>177</v>
      </c>
      <c r="AB878">
        <v>-63.6</v>
      </c>
      <c r="AC878">
        <v>134.30000000000001</v>
      </c>
      <c r="AD878">
        <v>0.9</v>
      </c>
      <c r="AF878">
        <v>11</v>
      </c>
      <c r="AH878">
        <v>0</v>
      </c>
    </row>
    <row r="879" spans="7:34">
      <c r="G879" t="s">
        <v>347</v>
      </c>
      <c r="L879">
        <v>1.4999999999999999E-2</v>
      </c>
      <c r="M879">
        <v>0.1</v>
      </c>
      <c r="N879" t="s">
        <v>17</v>
      </c>
      <c r="V879" t="s">
        <v>177</v>
      </c>
      <c r="AB879">
        <v>-68.2</v>
      </c>
      <c r="AC879">
        <v>86.3</v>
      </c>
      <c r="AD879">
        <v>0.9</v>
      </c>
      <c r="AF879">
        <v>11</v>
      </c>
      <c r="AH879">
        <v>100</v>
      </c>
    </row>
    <row r="880" spans="7:34">
      <c r="G880" t="s">
        <v>348</v>
      </c>
      <c r="L880">
        <v>1.4999999999999999E-2</v>
      </c>
      <c r="M880">
        <v>0.1</v>
      </c>
      <c r="N880" t="s">
        <v>17</v>
      </c>
      <c r="V880" t="s">
        <v>177</v>
      </c>
      <c r="AB880">
        <v>-57.1</v>
      </c>
      <c r="AC880">
        <v>135.4</v>
      </c>
      <c r="AD880">
        <v>0.9</v>
      </c>
      <c r="AF880">
        <v>11</v>
      </c>
      <c r="AH880">
        <v>0</v>
      </c>
    </row>
    <row r="881" spans="7:34">
      <c r="G881" t="s">
        <v>348</v>
      </c>
      <c r="L881">
        <v>1.4999999999999999E-2</v>
      </c>
      <c r="M881">
        <v>0.1</v>
      </c>
      <c r="N881" t="s">
        <v>17</v>
      </c>
      <c r="V881" t="s">
        <v>177</v>
      </c>
      <c r="AB881">
        <v>-64.099999999999994</v>
      </c>
      <c r="AC881">
        <v>98.9</v>
      </c>
      <c r="AD881">
        <v>0.9</v>
      </c>
      <c r="AF881">
        <v>11</v>
      </c>
      <c r="AH881">
        <v>100</v>
      </c>
    </row>
    <row r="882" spans="7:34">
      <c r="G882" t="s">
        <v>349</v>
      </c>
      <c r="L882">
        <v>0.02</v>
      </c>
      <c r="M882">
        <v>7.0000000000000007E-2</v>
      </c>
      <c r="N882" t="s">
        <v>17</v>
      </c>
      <c r="V882" t="s">
        <v>177</v>
      </c>
      <c r="AB882">
        <v>-50.2</v>
      </c>
      <c r="AC882">
        <v>143.19999999999999</v>
      </c>
      <c r="AD882">
        <v>1.9</v>
      </c>
      <c r="AF882">
        <v>7</v>
      </c>
      <c r="AH882">
        <v>0</v>
      </c>
    </row>
    <row r="883" spans="7:34">
      <c r="G883" t="s">
        <v>349</v>
      </c>
      <c r="L883">
        <v>0.02</v>
      </c>
      <c r="M883">
        <v>7.0000000000000007E-2</v>
      </c>
      <c r="N883" t="s">
        <v>17</v>
      </c>
      <c r="V883" t="s">
        <v>177</v>
      </c>
      <c r="AB883">
        <v>-61.3</v>
      </c>
      <c r="AC883">
        <v>116.1</v>
      </c>
      <c r="AD883">
        <v>1.9</v>
      </c>
      <c r="AF883">
        <v>7</v>
      </c>
      <c r="AH883">
        <v>100</v>
      </c>
    </row>
    <row r="884" spans="7:34">
      <c r="G884" t="s">
        <v>350</v>
      </c>
      <c r="L884">
        <v>8.0000000000000002E-3</v>
      </c>
      <c r="M884">
        <v>0.08</v>
      </c>
      <c r="N884" t="s">
        <v>17</v>
      </c>
      <c r="V884" t="s">
        <v>177</v>
      </c>
      <c r="AB884">
        <v>-54.8</v>
      </c>
      <c r="AC884">
        <v>145.80000000000001</v>
      </c>
      <c r="AD884">
        <v>0.7</v>
      </c>
      <c r="AF884">
        <v>11</v>
      </c>
      <c r="AH884">
        <v>0</v>
      </c>
    </row>
    <row r="885" spans="7:34">
      <c r="G885" t="s">
        <v>350</v>
      </c>
      <c r="L885">
        <v>8.0000000000000002E-3</v>
      </c>
      <c r="M885">
        <v>0.08</v>
      </c>
      <c r="N885" t="s">
        <v>17</v>
      </c>
      <c r="V885" t="s">
        <v>177</v>
      </c>
      <c r="AB885">
        <v>-65.900000000000006</v>
      </c>
      <c r="AC885">
        <v>113.2</v>
      </c>
      <c r="AD885">
        <v>0.7</v>
      </c>
      <c r="AF885">
        <v>11</v>
      </c>
      <c r="AH885">
        <v>100</v>
      </c>
    </row>
    <row r="886" spans="7:34">
      <c r="G886" t="s">
        <v>351</v>
      </c>
      <c r="L886">
        <v>0.01</v>
      </c>
      <c r="M886">
        <v>0.08</v>
      </c>
      <c r="N886" t="s">
        <v>17</v>
      </c>
      <c r="V886" t="s">
        <v>177</v>
      </c>
      <c r="AB886">
        <v>-51.1</v>
      </c>
      <c r="AC886">
        <v>126.3</v>
      </c>
      <c r="AD886">
        <v>0.9</v>
      </c>
      <c r="AF886">
        <v>10</v>
      </c>
      <c r="AH886">
        <v>0</v>
      </c>
    </row>
    <row r="887" spans="7:34">
      <c r="G887" t="s">
        <v>351</v>
      </c>
      <c r="L887">
        <v>0.01</v>
      </c>
      <c r="M887">
        <v>0.08</v>
      </c>
      <c r="N887" t="s">
        <v>17</v>
      </c>
      <c r="V887" t="s">
        <v>177</v>
      </c>
      <c r="AB887">
        <v>-56</v>
      </c>
      <c r="AC887">
        <v>98.1</v>
      </c>
      <c r="AD887">
        <v>0.9</v>
      </c>
      <c r="AF887">
        <v>10</v>
      </c>
      <c r="AH887">
        <v>100</v>
      </c>
    </row>
    <row r="888" spans="7:34">
      <c r="G888" t="s">
        <v>352</v>
      </c>
      <c r="L888">
        <v>1.4999999999999999E-2</v>
      </c>
      <c r="M888">
        <v>0.08</v>
      </c>
      <c r="N888" t="s">
        <v>17</v>
      </c>
      <c r="V888" t="s">
        <v>177</v>
      </c>
      <c r="AB888">
        <v>-47.7</v>
      </c>
      <c r="AC888">
        <v>120.9</v>
      </c>
      <c r="AD888">
        <v>0.9</v>
      </c>
      <c r="AF888">
        <v>9</v>
      </c>
      <c r="AH888">
        <v>0</v>
      </c>
    </row>
    <row r="889" spans="7:34">
      <c r="G889" t="s">
        <v>352</v>
      </c>
      <c r="L889">
        <v>1.4999999999999999E-2</v>
      </c>
      <c r="M889">
        <v>0.08</v>
      </c>
      <c r="N889" t="s">
        <v>17</v>
      </c>
      <c r="V889" t="s">
        <v>177</v>
      </c>
      <c r="AB889">
        <v>-51.3</v>
      </c>
      <c r="AC889">
        <v>96.2</v>
      </c>
      <c r="AD889">
        <v>0.9</v>
      </c>
      <c r="AF889">
        <v>9</v>
      </c>
      <c r="AH889">
        <v>100</v>
      </c>
    </row>
    <row r="890" spans="7:34">
      <c r="G890" t="s">
        <v>353</v>
      </c>
      <c r="L890">
        <v>0.01</v>
      </c>
      <c r="M890">
        <v>0.1</v>
      </c>
      <c r="N890" t="s">
        <v>17</v>
      </c>
      <c r="V890" t="s">
        <v>177</v>
      </c>
      <c r="AB890">
        <v>-59.7</v>
      </c>
      <c r="AC890">
        <v>141</v>
      </c>
      <c r="AD890">
        <v>0.3</v>
      </c>
      <c r="AF890">
        <v>12</v>
      </c>
      <c r="AH890">
        <v>0</v>
      </c>
    </row>
    <row r="891" spans="7:34">
      <c r="G891" t="s">
        <v>353</v>
      </c>
      <c r="L891">
        <v>0.01</v>
      </c>
      <c r="M891">
        <v>0.1</v>
      </c>
      <c r="N891" t="s">
        <v>17</v>
      </c>
      <c r="V891" t="s">
        <v>177</v>
      </c>
      <c r="AB891">
        <v>-68</v>
      </c>
      <c r="AC891">
        <v>100</v>
      </c>
      <c r="AD891">
        <v>0.3</v>
      </c>
      <c r="AF891">
        <v>12</v>
      </c>
      <c r="AH891">
        <v>100</v>
      </c>
    </row>
    <row r="892" spans="7:34">
      <c r="G892" t="s">
        <v>354</v>
      </c>
      <c r="L892">
        <v>1.4999999999999999E-2</v>
      </c>
      <c r="M892">
        <v>0.1</v>
      </c>
      <c r="N892" t="s">
        <v>17</v>
      </c>
      <c r="V892" t="s">
        <v>177</v>
      </c>
      <c r="AB892">
        <v>-59.1</v>
      </c>
      <c r="AC892">
        <v>139.9</v>
      </c>
      <c r="AD892">
        <v>0.7</v>
      </c>
      <c r="AF892">
        <v>11</v>
      </c>
      <c r="AH892">
        <v>0</v>
      </c>
    </row>
    <row r="893" spans="7:34">
      <c r="G893" t="s">
        <v>354</v>
      </c>
      <c r="L893">
        <v>1.4999999999999999E-2</v>
      </c>
      <c r="M893">
        <v>0.1</v>
      </c>
      <c r="N893" t="s">
        <v>17</v>
      </c>
      <c r="V893" t="s">
        <v>177</v>
      </c>
      <c r="AB893">
        <v>-67.2</v>
      </c>
      <c r="AC893">
        <v>100</v>
      </c>
      <c r="AD893">
        <v>0.7</v>
      </c>
      <c r="AF893">
        <v>11</v>
      </c>
      <c r="AH893">
        <v>100</v>
      </c>
    </row>
    <row r="894" spans="7:34">
      <c r="G894" t="s">
        <v>355</v>
      </c>
      <c r="L894">
        <v>0.01</v>
      </c>
      <c r="M894">
        <v>0.1</v>
      </c>
      <c r="N894" t="s">
        <v>17</v>
      </c>
      <c r="V894" t="s">
        <v>177</v>
      </c>
      <c r="AB894">
        <v>-51.7</v>
      </c>
      <c r="AC894">
        <v>121.7</v>
      </c>
      <c r="AD894">
        <v>0.4</v>
      </c>
      <c r="AF894">
        <v>12</v>
      </c>
      <c r="AH894">
        <v>0</v>
      </c>
    </row>
    <row r="895" spans="7:34">
      <c r="G895" t="s">
        <v>355</v>
      </c>
      <c r="L895">
        <v>0.01</v>
      </c>
      <c r="M895">
        <v>0.1</v>
      </c>
      <c r="N895" t="s">
        <v>17</v>
      </c>
      <c r="V895" t="s">
        <v>177</v>
      </c>
      <c r="AB895">
        <v>-54.9</v>
      </c>
      <c r="AC895">
        <v>93.1</v>
      </c>
      <c r="AD895">
        <v>0.4</v>
      </c>
      <c r="AF895">
        <v>12</v>
      </c>
      <c r="AH895">
        <v>100</v>
      </c>
    </row>
    <row r="896" spans="7:34">
      <c r="G896" t="s">
        <v>356</v>
      </c>
      <c r="L896">
        <v>0.01</v>
      </c>
      <c r="M896">
        <v>0.1</v>
      </c>
      <c r="N896" t="s">
        <v>17</v>
      </c>
      <c r="V896" t="s">
        <v>177</v>
      </c>
      <c r="AB896">
        <v>-54.4</v>
      </c>
      <c r="AC896">
        <v>134.6</v>
      </c>
      <c r="AD896">
        <v>0.8</v>
      </c>
      <c r="AF896">
        <v>12</v>
      </c>
      <c r="AH896">
        <v>0</v>
      </c>
    </row>
    <row r="897" spans="7:34">
      <c r="G897" t="s">
        <v>356</v>
      </c>
      <c r="L897">
        <v>0.01</v>
      </c>
      <c r="M897">
        <v>0.1</v>
      </c>
      <c r="N897" t="s">
        <v>17</v>
      </c>
      <c r="V897" t="s">
        <v>177</v>
      </c>
      <c r="AB897">
        <v>-61.6</v>
      </c>
      <c r="AC897">
        <v>102.1</v>
      </c>
      <c r="AD897">
        <v>0.8</v>
      </c>
      <c r="AF897">
        <v>12</v>
      </c>
      <c r="AH897">
        <v>100</v>
      </c>
    </row>
    <row r="898" spans="7:34">
      <c r="G898" t="s">
        <v>242</v>
      </c>
      <c r="L898">
        <v>0.02</v>
      </c>
      <c r="M898">
        <v>0.1</v>
      </c>
      <c r="N898" t="s">
        <v>17</v>
      </c>
      <c r="V898" t="s">
        <v>177</v>
      </c>
      <c r="AB898">
        <v>-38</v>
      </c>
      <c r="AC898">
        <v>146.30000000000001</v>
      </c>
      <c r="AD898">
        <v>1.1000000000000001</v>
      </c>
      <c r="AF898">
        <v>10</v>
      </c>
      <c r="AH898">
        <v>0</v>
      </c>
    </row>
    <row r="899" spans="7:34">
      <c r="G899" t="s">
        <v>242</v>
      </c>
      <c r="L899">
        <v>0.02</v>
      </c>
      <c r="M899">
        <v>0.1</v>
      </c>
      <c r="N899" t="s">
        <v>17</v>
      </c>
      <c r="V899" t="s">
        <v>177</v>
      </c>
      <c r="AB899">
        <v>-49.3</v>
      </c>
      <c r="AC899">
        <v>131.5</v>
      </c>
      <c r="AD899">
        <v>1.1000000000000001</v>
      </c>
      <c r="AF899">
        <v>10</v>
      </c>
      <c r="AH899">
        <v>100</v>
      </c>
    </row>
    <row r="900" spans="7:34">
      <c r="G900" t="s">
        <v>243</v>
      </c>
      <c r="L900">
        <v>0.03</v>
      </c>
      <c r="M900">
        <v>0.1</v>
      </c>
      <c r="N900" t="s">
        <v>17</v>
      </c>
      <c r="V900" t="s">
        <v>177</v>
      </c>
      <c r="AB900">
        <v>-34.9</v>
      </c>
      <c r="AC900">
        <v>141.1</v>
      </c>
      <c r="AD900">
        <v>1.4</v>
      </c>
      <c r="AF900">
        <v>8</v>
      </c>
      <c r="AH900">
        <v>0</v>
      </c>
    </row>
    <row r="901" spans="7:34">
      <c r="G901" t="s">
        <v>243</v>
      </c>
      <c r="L901">
        <v>0.03</v>
      </c>
      <c r="M901">
        <v>0.1</v>
      </c>
      <c r="N901" t="s">
        <v>17</v>
      </c>
      <c r="V901" t="s">
        <v>177</v>
      </c>
      <c r="AB901">
        <v>-44.9</v>
      </c>
      <c r="AC901">
        <v>127.4</v>
      </c>
      <c r="AD901">
        <v>1.4</v>
      </c>
      <c r="AF901">
        <v>8</v>
      </c>
      <c r="AH901">
        <v>100</v>
      </c>
    </row>
    <row r="902" spans="7:34">
      <c r="G902" t="s">
        <v>244</v>
      </c>
      <c r="L902">
        <v>0.02</v>
      </c>
      <c r="M902">
        <v>0.1</v>
      </c>
      <c r="N902" t="s">
        <v>17</v>
      </c>
      <c r="V902" t="s">
        <v>177</v>
      </c>
      <c r="AB902">
        <v>-36.5</v>
      </c>
      <c r="AC902">
        <v>147.80000000000001</v>
      </c>
      <c r="AD902">
        <v>1.4</v>
      </c>
      <c r="AF902">
        <v>10</v>
      </c>
      <c r="AH902">
        <v>0</v>
      </c>
    </row>
    <row r="903" spans="7:34">
      <c r="G903" t="s">
        <v>244</v>
      </c>
      <c r="L903">
        <v>0.02</v>
      </c>
      <c r="M903">
        <v>0.1</v>
      </c>
      <c r="N903" t="s">
        <v>17</v>
      </c>
      <c r="V903" t="s">
        <v>177</v>
      </c>
      <c r="AB903">
        <v>-48.3</v>
      </c>
      <c r="AC903">
        <v>134</v>
      </c>
      <c r="AD903">
        <v>1.4</v>
      </c>
      <c r="AF903">
        <v>10</v>
      </c>
      <c r="AH903">
        <v>100</v>
      </c>
    </row>
    <row r="904" spans="7:34">
      <c r="G904" t="s">
        <v>245</v>
      </c>
      <c r="L904">
        <v>2.5000000000000001E-2</v>
      </c>
      <c r="M904">
        <v>0.1</v>
      </c>
      <c r="N904" t="s">
        <v>17</v>
      </c>
      <c r="V904" t="s">
        <v>177</v>
      </c>
      <c r="AB904">
        <v>-39.9</v>
      </c>
      <c r="AC904">
        <v>144</v>
      </c>
      <c r="AD904">
        <v>1.6</v>
      </c>
      <c r="AF904">
        <v>9</v>
      </c>
      <c r="AH904">
        <v>0</v>
      </c>
    </row>
    <row r="905" spans="7:34">
      <c r="G905" t="s">
        <v>245</v>
      </c>
      <c r="L905">
        <v>2.5000000000000001E-2</v>
      </c>
      <c r="M905">
        <v>0.1</v>
      </c>
      <c r="N905" t="s">
        <v>17</v>
      </c>
      <c r="V905" t="s">
        <v>177</v>
      </c>
      <c r="AB905">
        <v>-50.4</v>
      </c>
      <c r="AC905">
        <v>127.9</v>
      </c>
      <c r="AD905">
        <v>1.6</v>
      </c>
      <c r="AF905">
        <v>9</v>
      </c>
      <c r="AH905">
        <v>100</v>
      </c>
    </row>
    <row r="906" spans="7:34">
      <c r="G906" t="s">
        <v>246</v>
      </c>
      <c r="L906">
        <v>0.03</v>
      </c>
      <c r="M906">
        <v>0.1</v>
      </c>
      <c r="N906" t="s">
        <v>17</v>
      </c>
      <c r="V906" t="s">
        <v>177</v>
      </c>
      <c r="AB906">
        <v>-35.9</v>
      </c>
      <c r="AC906">
        <v>141.1</v>
      </c>
      <c r="AD906">
        <v>2.2999999999999998</v>
      </c>
      <c r="AF906">
        <v>8</v>
      </c>
      <c r="AH906">
        <v>0</v>
      </c>
    </row>
    <row r="907" spans="7:34">
      <c r="G907" t="s">
        <v>246</v>
      </c>
      <c r="L907">
        <v>0.03</v>
      </c>
      <c r="M907">
        <v>0.1</v>
      </c>
      <c r="N907" t="s">
        <v>17</v>
      </c>
      <c r="V907" t="s">
        <v>177</v>
      </c>
      <c r="AB907">
        <v>-45.8</v>
      </c>
      <c r="AC907">
        <v>126.9</v>
      </c>
      <c r="AD907">
        <v>2.2999999999999998</v>
      </c>
      <c r="AF907">
        <v>8</v>
      </c>
      <c r="AH907">
        <v>100</v>
      </c>
    </row>
    <row r="908" spans="7:34">
      <c r="G908" t="s">
        <v>247</v>
      </c>
      <c r="L908">
        <v>0.02</v>
      </c>
      <c r="M908">
        <v>0.1</v>
      </c>
      <c r="N908" t="s">
        <v>17</v>
      </c>
      <c r="V908" t="s">
        <v>177</v>
      </c>
      <c r="AB908">
        <v>-43.4</v>
      </c>
      <c r="AC908">
        <v>143.9</v>
      </c>
      <c r="AD908">
        <v>1.7</v>
      </c>
      <c r="AF908">
        <v>10</v>
      </c>
      <c r="AH908">
        <v>0</v>
      </c>
    </row>
    <row r="909" spans="7:34">
      <c r="G909" t="s">
        <v>247</v>
      </c>
      <c r="L909">
        <v>0.02</v>
      </c>
      <c r="M909">
        <v>0.1</v>
      </c>
      <c r="N909" t="s">
        <v>17</v>
      </c>
      <c r="V909" t="s">
        <v>177</v>
      </c>
      <c r="AB909">
        <v>-53.5</v>
      </c>
      <c r="AC909">
        <v>125.4</v>
      </c>
      <c r="AD909">
        <v>1.7</v>
      </c>
      <c r="AF909">
        <v>10</v>
      </c>
      <c r="AH909">
        <v>100</v>
      </c>
    </row>
    <row r="910" spans="7:34">
      <c r="G910" t="s">
        <v>248</v>
      </c>
      <c r="L910">
        <v>0.05</v>
      </c>
      <c r="M910">
        <v>0.17</v>
      </c>
      <c r="N910" t="s">
        <v>17</v>
      </c>
      <c r="V910" t="s">
        <v>177</v>
      </c>
      <c r="AB910">
        <v>-39.1</v>
      </c>
      <c r="AC910">
        <v>144.69999999999999</v>
      </c>
      <c r="AD910">
        <v>2.2999999999999998</v>
      </c>
      <c r="AF910">
        <v>9</v>
      </c>
      <c r="AH910">
        <v>0</v>
      </c>
    </row>
    <row r="911" spans="7:34">
      <c r="G911" t="s">
        <v>248</v>
      </c>
      <c r="L911">
        <v>0.05</v>
      </c>
      <c r="M911">
        <v>0.17</v>
      </c>
      <c r="N911" t="s">
        <v>17</v>
      </c>
      <c r="V911" t="s">
        <v>177</v>
      </c>
      <c r="AB911">
        <v>-49.8</v>
      </c>
      <c r="AC911">
        <v>129.1</v>
      </c>
      <c r="AD911">
        <v>2.2999999999999998</v>
      </c>
      <c r="AF911">
        <v>9</v>
      </c>
      <c r="AH911">
        <v>100</v>
      </c>
    </row>
    <row r="912" spans="7:34">
      <c r="G912" t="s">
        <v>249</v>
      </c>
      <c r="L912">
        <v>0.06</v>
      </c>
      <c r="M912">
        <v>0.17</v>
      </c>
      <c r="N912" t="s">
        <v>17</v>
      </c>
      <c r="V912" t="s">
        <v>177</v>
      </c>
      <c r="AB912">
        <v>-35.5</v>
      </c>
      <c r="AC912">
        <v>140.4</v>
      </c>
      <c r="AD912">
        <v>2.6</v>
      </c>
      <c r="AF912">
        <v>8</v>
      </c>
      <c r="AH912">
        <v>0</v>
      </c>
    </row>
    <row r="913" spans="7:34">
      <c r="G913" t="s">
        <v>249</v>
      </c>
      <c r="L913">
        <v>0.06</v>
      </c>
      <c r="M913">
        <v>0.17</v>
      </c>
      <c r="N913" t="s">
        <v>17</v>
      </c>
      <c r="V913" t="s">
        <v>177</v>
      </c>
      <c r="AB913">
        <v>-45.3</v>
      </c>
      <c r="AC913">
        <v>126.3</v>
      </c>
      <c r="AD913">
        <v>2.6</v>
      </c>
      <c r="AF913">
        <v>8</v>
      </c>
      <c r="AH913">
        <v>100</v>
      </c>
    </row>
    <row r="914" spans="7:34">
      <c r="G914" t="s">
        <v>255</v>
      </c>
      <c r="L914">
        <v>1.4999999999999999E-2</v>
      </c>
      <c r="M914">
        <v>0.1</v>
      </c>
      <c r="N914" t="s">
        <v>17</v>
      </c>
      <c r="V914" t="s">
        <v>177</v>
      </c>
      <c r="AB914">
        <v>-44.1</v>
      </c>
      <c r="AC914">
        <v>152.19999999999999</v>
      </c>
      <c r="AD914">
        <v>0.2</v>
      </c>
      <c r="AF914">
        <v>11</v>
      </c>
      <c r="AH914">
        <v>0</v>
      </c>
    </row>
    <row r="915" spans="7:34">
      <c r="G915" t="s">
        <v>255</v>
      </c>
      <c r="L915">
        <v>1.4999999999999999E-2</v>
      </c>
      <c r="M915">
        <v>0.1</v>
      </c>
      <c r="N915" t="s">
        <v>17</v>
      </c>
      <c r="V915" t="s">
        <v>177</v>
      </c>
      <c r="AB915">
        <v>-56.7</v>
      </c>
      <c r="AC915">
        <v>134.4</v>
      </c>
      <c r="AD915">
        <v>0.2</v>
      </c>
      <c r="AF915">
        <v>11</v>
      </c>
      <c r="AH915">
        <v>100</v>
      </c>
    </row>
    <row r="916" spans="7:34">
      <c r="G916" t="s">
        <v>256</v>
      </c>
      <c r="L916">
        <v>1.4999999999999999E-2</v>
      </c>
      <c r="M916">
        <v>0.1</v>
      </c>
      <c r="N916" t="s">
        <v>17</v>
      </c>
      <c r="V916" t="s">
        <v>177</v>
      </c>
      <c r="AB916">
        <v>-49.9</v>
      </c>
      <c r="AC916">
        <v>154.80000000000001</v>
      </c>
      <c r="AD916">
        <v>0.3</v>
      </c>
      <c r="AF916">
        <v>11</v>
      </c>
      <c r="AH916">
        <v>0</v>
      </c>
    </row>
    <row r="917" spans="7:34">
      <c r="G917" t="s">
        <v>256</v>
      </c>
      <c r="L917">
        <v>1.4999999999999999E-2</v>
      </c>
      <c r="M917">
        <v>0.1</v>
      </c>
      <c r="N917" t="s">
        <v>17</v>
      </c>
      <c r="V917" t="s">
        <v>177</v>
      </c>
      <c r="AB917">
        <v>-62.6</v>
      </c>
      <c r="AC917">
        <v>132.9</v>
      </c>
      <c r="AD917">
        <v>0.3</v>
      </c>
      <c r="AF917">
        <v>11</v>
      </c>
      <c r="AH917">
        <v>100</v>
      </c>
    </row>
    <row r="918" spans="7:34">
      <c r="G918" t="s">
        <v>257</v>
      </c>
      <c r="L918">
        <v>1.4999999999999999E-2</v>
      </c>
      <c r="M918">
        <v>0.1</v>
      </c>
      <c r="N918" t="s">
        <v>17</v>
      </c>
      <c r="V918" t="s">
        <v>177</v>
      </c>
      <c r="AB918">
        <v>-47.9</v>
      </c>
      <c r="AC918">
        <v>134.1</v>
      </c>
      <c r="AD918">
        <v>0.6</v>
      </c>
      <c r="AF918">
        <v>11</v>
      </c>
      <c r="AH918">
        <v>0</v>
      </c>
    </row>
    <row r="919" spans="7:34">
      <c r="G919" t="s">
        <v>257</v>
      </c>
      <c r="L919">
        <v>1.4999999999999999E-2</v>
      </c>
      <c r="M919">
        <v>0.1</v>
      </c>
      <c r="N919" t="s">
        <v>17</v>
      </c>
      <c r="V919" t="s">
        <v>177</v>
      </c>
      <c r="AB919">
        <v>-54.5</v>
      </c>
      <c r="AC919">
        <v>111.5</v>
      </c>
      <c r="AD919">
        <v>0.6</v>
      </c>
      <c r="AF919">
        <v>11</v>
      </c>
      <c r="AH919">
        <v>100</v>
      </c>
    </row>
    <row r="920" spans="7:34">
      <c r="G920" t="s">
        <v>258</v>
      </c>
      <c r="L920">
        <v>1.4999999999999999E-2</v>
      </c>
      <c r="M920">
        <v>0.1</v>
      </c>
      <c r="N920" t="s">
        <v>17</v>
      </c>
      <c r="V920" t="s">
        <v>177</v>
      </c>
      <c r="AB920">
        <v>-48.7</v>
      </c>
      <c r="AC920">
        <v>149.30000000000001</v>
      </c>
      <c r="AD920">
        <v>1.4</v>
      </c>
      <c r="AF920">
        <v>11</v>
      </c>
      <c r="AH920">
        <v>0</v>
      </c>
    </row>
    <row r="921" spans="7:34">
      <c r="G921" t="s">
        <v>258</v>
      </c>
      <c r="L921">
        <v>1.4999999999999999E-2</v>
      </c>
      <c r="M921">
        <v>0.1</v>
      </c>
      <c r="N921" t="s">
        <v>17</v>
      </c>
      <c r="V921" t="s">
        <v>177</v>
      </c>
      <c r="AB921">
        <v>-60</v>
      </c>
      <c r="AC921">
        <v>127.4</v>
      </c>
      <c r="AD921">
        <v>1.4</v>
      </c>
      <c r="AF921">
        <v>11</v>
      </c>
      <c r="AH921">
        <v>100</v>
      </c>
    </row>
    <row r="922" spans="7:34">
      <c r="G922" t="s">
        <v>259</v>
      </c>
      <c r="L922">
        <v>0.05</v>
      </c>
      <c r="M922">
        <v>0.14000000000000001</v>
      </c>
      <c r="N922" t="s">
        <v>17</v>
      </c>
      <c r="V922" t="s">
        <v>177</v>
      </c>
      <c r="AB922">
        <v>-37</v>
      </c>
      <c r="AC922">
        <v>148</v>
      </c>
      <c r="AD922">
        <v>3.9</v>
      </c>
      <c r="AF922">
        <v>8</v>
      </c>
      <c r="AH922">
        <v>0</v>
      </c>
    </row>
    <row r="923" spans="7:34">
      <c r="G923" t="s">
        <v>259</v>
      </c>
      <c r="L923">
        <v>0.05</v>
      </c>
      <c r="M923">
        <v>0.14000000000000001</v>
      </c>
      <c r="N923" t="s">
        <v>17</v>
      </c>
      <c r="V923" t="s">
        <v>177</v>
      </c>
      <c r="AB923">
        <v>-48.8</v>
      </c>
      <c r="AC923">
        <v>134</v>
      </c>
      <c r="AD923">
        <v>3.9</v>
      </c>
      <c r="AF923">
        <v>8</v>
      </c>
      <c r="AH923">
        <v>100</v>
      </c>
    </row>
    <row r="924" spans="7:34">
      <c r="G924" t="s">
        <v>260</v>
      </c>
      <c r="L924">
        <v>0.02</v>
      </c>
      <c r="M924">
        <v>0.14000000000000001</v>
      </c>
      <c r="N924" t="s">
        <v>17</v>
      </c>
      <c r="V924" t="s">
        <v>177</v>
      </c>
      <c r="AB924">
        <v>-43.7</v>
      </c>
      <c r="AC924">
        <v>158.5</v>
      </c>
      <c r="AD924">
        <v>1.5</v>
      </c>
      <c r="AF924">
        <v>12</v>
      </c>
      <c r="AH924">
        <v>0</v>
      </c>
    </row>
    <row r="925" spans="7:34">
      <c r="G925" t="s">
        <v>260</v>
      </c>
      <c r="L925">
        <v>0.02</v>
      </c>
      <c r="M925">
        <v>0.14000000000000001</v>
      </c>
      <c r="N925" t="s">
        <v>17</v>
      </c>
      <c r="V925" t="s">
        <v>177</v>
      </c>
      <c r="AB925">
        <v>-57.9</v>
      </c>
      <c r="AC925">
        <v>142.6</v>
      </c>
      <c r="AD925">
        <v>1.5</v>
      </c>
      <c r="AF925">
        <v>12</v>
      </c>
      <c r="AH925">
        <v>100</v>
      </c>
    </row>
    <row r="926" spans="7:34">
      <c r="G926" t="s">
        <v>261</v>
      </c>
      <c r="L926">
        <v>2.5000000000000001E-2</v>
      </c>
      <c r="M926">
        <v>0.12</v>
      </c>
      <c r="N926" t="s">
        <v>17</v>
      </c>
      <c r="V926" t="s">
        <v>177</v>
      </c>
      <c r="AB926">
        <v>-18.7</v>
      </c>
      <c r="AC926">
        <v>148.69999999999999</v>
      </c>
      <c r="AD926">
        <v>5.7</v>
      </c>
      <c r="AF926">
        <v>10</v>
      </c>
      <c r="AH926">
        <v>0</v>
      </c>
    </row>
    <row r="927" spans="7:34">
      <c r="G927" t="s">
        <v>261</v>
      </c>
      <c r="L927">
        <v>2.5000000000000001E-2</v>
      </c>
      <c r="M927">
        <v>0.12</v>
      </c>
      <c r="N927" t="s">
        <v>17</v>
      </c>
      <c r="V927" t="s">
        <v>177</v>
      </c>
      <c r="AB927">
        <v>-31.6</v>
      </c>
      <c r="AC927">
        <v>142</v>
      </c>
      <c r="AD927">
        <v>5.7</v>
      </c>
      <c r="AF927">
        <v>10</v>
      </c>
      <c r="AH927">
        <v>100</v>
      </c>
    </row>
    <row r="928" spans="7:34">
      <c r="G928" s="121" t="s">
        <v>868</v>
      </c>
      <c r="L928">
        <v>0.01</v>
      </c>
      <c r="M928">
        <v>7.0000000000000007E-2</v>
      </c>
      <c r="N928" t="s">
        <v>17</v>
      </c>
      <c r="V928" t="s">
        <v>177</v>
      </c>
      <c r="AB928">
        <v>-58.2</v>
      </c>
      <c r="AC928">
        <v>142.6</v>
      </c>
      <c r="AD928">
        <v>0.8</v>
      </c>
      <c r="AF928">
        <v>9</v>
      </c>
      <c r="AH928">
        <v>0</v>
      </c>
    </row>
    <row r="929" spans="7:34">
      <c r="G929" s="121" t="s">
        <v>868</v>
      </c>
      <c r="L929">
        <v>0.01</v>
      </c>
      <c r="M929">
        <v>7.0000000000000007E-2</v>
      </c>
      <c r="N929" t="s">
        <v>17</v>
      </c>
      <c r="V929" t="s">
        <v>177</v>
      </c>
      <c r="AB929">
        <v>-65.900000000000006</v>
      </c>
      <c r="AC929">
        <v>108.7</v>
      </c>
      <c r="AD929">
        <v>0.8</v>
      </c>
      <c r="AF929">
        <v>9</v>
      </c>
      <c r="AH929">
        <v>100</v>
      </c>
    </row>
    <row r="930" spans="7:34">
      <c r="G930" s="121" t="s">
        <v>869</v>
      </c>
      <c r="L930">
        <v>1.4999999999999999E-2</v>
      </c>
      <c r="M930">
        <v>0.08</v>
      </c>
      <c r="N930" t="s">
        <v>17</v>
      </c>
      <c r="V930" t="s">
        <v>177</v>
      </c>
      <c r="AB930">
        <v>-44.9</v>
      </c>
      <c r="AC930">
        <v>137.1</v>
      </c>
      <c r="AD930">
        <v>1.3</v>
      </c>
      <c r="AF930">
        <v>9</v>
      </c>
      <c r="AH930">
        <v>0</v>
      </c>
    </row>
    <row r="931" spans="7:34">
      <c r="G931" s="121" t="s">
        <v>869</v>
      </c>
      <c r="L931">
        <v>1.4999999999999999E-2</v>
      </c>
      <c r="M931">
        <v>0.08</v>
      </c>
      <c r="N931" t="s">
        <v>17</v>
      </c>
      <c r="V931" t="s">
        <v>177</v>
      </c>
      <c r="AB931">
        <v>-52.8</v>
      </c>
      <c r="AC931">
        <v>116.9</v>
      </c>
      <c r="AD931">
        <v>1.3</v>
      </c>
      <c r="AF931">
        <v>9</v>
      </c>
      <c r="AH931">
        <v>100</v>
      </c>
    </row>
    <row r="932" spans="7:34">
      <c r="G932" s="121" t="s">
        <v>870</v>
      </c>
      <c r="L932">
        <v>0.05</v>
      </c>
      <c r="M932">
        <v>0.14000000000000001</v>
      </c>
      <c r="N932" t="s">
        <v>17</v>
      </c>
      <c r="V932" t="s">
        <v>177</v>
      </c>
      <c r="AB932">
        <v>-45.3</v>
      </c>
      <c r="AC932">
        <v>139.69999999999999</v>
      </c>
      <c r="AD932">
        <v>3.6</v>
      </c>
      <c r="AF932">
        <v>8</v>
      </c>
      <c r="AH932">
        <v>0</v>
      </c>
    </row>
    <row r="933" spans="7:34">
      <c r="G933" s="121" t="s">
        <v>870</v>
      </c>
      <c r="L933">
        <v>0.05</v>
      </c>
      <c r="M933">
        <v>0.14000000000000001</v>
      </c>
      <c r="N933" t="s">
        <v>17</v>
      </c>
      <c r="V933" t="s">
        <v>177</v>
      </c>
      <c r="AB933">
        <v>-54</v>
      </c>
      <c r="AC933">
        <v>119.5</v>
      </c>
      <c r="AD933">
        <v>3.6</v>
      </c>
      <c r="AF933">
        <v>8</v>
      </c>
      <c r="AH933">
        <v>100</v>
      </c>
    </row>
    <row r="934" spans="7:34">
      <c r="G934" s="121" t="s">
        <v>871</v>
      </c>
      <c r="L934">
        <v>0.03</v>
      </c>
      <c r="M934">
        <v>0.14000000000000001</v>
      </c>
      <c r="N934" t="s">
        <v>17</v>
      </c>
      <c r="V934" t="s">
        <v>177</v>
      </c>
      <c r="AB934">
        <v>-37.799999999999997</v>
      </c>
      <c r="AC934">
        <v>144.6</v>
      </c>
      <c r="AD934">
        <v>3</v>
      </c>
      <c r="AF934">
        <v>10</v>
      </c>
      <c r="AH934">
        <v>0</v>
      </c>
    </row>
    <row r="935" spans="7:34">
      <c r="G935" s="121" t="s">
        <v>871</v>
      </c>
      <c r="L935">
        <v>0.03</v>
      </c>
      <c r="M935">
        <v>0.14000000000000001</v>
      </c>
      <c r="N935" t="s">
        <v>17</v>
      </c>
      <c r="V935" t="s">
        <v>177</v>
      </c>
      <c r="AB935">
        <v>-48.7</v>
      </c>
      <c r="AC935">
        <v>129.69999999999999</v>
      </c>
      <c r="AD935">
        <v>3</v>
      </c>
      <c r="AF935">
        <v>10</v>
      </c>
      <c r="AH935">
        <v>100</v>
      </c>
    </row>
    <row r="936" spans="7:34">
      <c r="G936" s="121" t="s">
        <v>872</v>
      </c>
      <c r="L936">
        <v>1.4999999999999999E-2</v>
      </c>
      <c r="M936">
        <v>0.1</v>
      </c>
      <c r="N936" t="s">
        <v>17</v>
      </c>
      <c r="V936" t="s">
        <v>177</v>
      </c>
      <c r="AB936">
        <v>-33.1</v>
      </c>
      <c r="AC936">
        <v>138.6</v>
      </c>
      <c r="AD936">
        <v>1.7</v>
      </c>
      <c r="AF936">
        <v>11</v>
      </c>
      <c r="AH936">
        <v>0</v>
      </c>
    </row>
    <row r="937" spans="7:34">
      <c r="G937" s="121" t="s">
        <v>872</v>
      </c>
      <c r="L937">
        <v>1.4999999999999999E-2</v>
      </c>
      <c r="M937">
        <v>0.1</v>
      </c>
      <c r="N937" t="s">
        <v>17</v>
      </c>
      <c r="V937" t="s">
        <v>177</v>
      </c>
      <c r="AB937">
        <v>-42.5</v>
      </c>
      <c r="AC937">
        <v>125.6</v>
      </c>
      <c r="AD937">
        <v>1.7</v>
      </c>
      <c r="AF937">
        <v>11</v>
      </c>
      <c r="AH937">
        <v>100</v>
      </c>
    </row>
    <row r="938" spans="7:34">
      <c r="G938" s="121" t="s">
        <v>873</v>
      </c>
      <c r="L938">
        <v>0.05</v>
      </c>
      <c r="M938">
        <v>0.14000000000000001</v>
      </c>
      <c r="N938" t="s">
        <v>17</v>
      </c>
      <c r="V938" t="s">
        <v>177</v>
      </c>
      <c r="AB938">
        <v>-51.2</v>
      </c>
      <c r="AC938">
        <v>140.6</v>
      </c>
      <c r="AD938">
        <v>3.1</v>
      </c>
      <c r="AF938">
        <v>8</v>
      </c>
      <c r="AH938">
        <v>0</v>
      </c>
    </row>
    <row r="939" spans="7:34">
      <c r="G939" s="121" t="s">
        <v>873</v>
      </c>
      <c r="L939">
        <v>0.05</v>
      </c>
      <c r="M939">
        <v>0.14000000000000001</v>
      </c>
      <c r="N939" t="s">
        <v>17</v>
      </c>
      <c r="V939" t="s">
        <v>177</v>
      </c>
      <c r="AB939">
        <v>-59.4</v>
      </c>
      <c r="AC939">
        <v>115.4</v>
      </c>
      <c r="AD939">
        <v>3.1</v>
      </c>
      <c r="AF939">
        <v>8</v>
      </c>
      <c r="AH939">
        <v>100</v>
      </c>
    </row>
    <row r="940" spans="7:34">
      <c r="G940" s="121" t="s">
        <v>874</v>
      </c>
      <c r="L940">
        <v>0.05</v>
      </c>
      <c r="M940">
        <v>0.14000000000000001</v>
      </c>
      <c r="N940" t="s">
        <v>17</v>
      </c>
      <c r="V940" t="s">
        <v>177</v>
      </c>
      <c r="AB940">
        <v>-55.1</v>
      </c>
      <c r="AC940">
        <v>146.6</v>
      </c>
      <c r="AD940">
        <v>2</v>
      </c>
      <c r="AF940">
        <v>8</v>
      </c>
      <c r="AH940">
        <v>0</v>
      </c>
    </row>
    <row r="941" spans="7:34">
      <c r="G941" s="121" t="s">
        <v>874</v>
      </c>
      <c r="L941">
        <v>0.05</v>
      </c>
      <c r="M941">
        <v>0.14000000000000001</v>
      </c>
      <c r="N941" t="s">
        <v>17</v>
      </c>
      <c r="V941" t="s">
        <v>177</v>
      </c>
      <c r="AB941">
        <v>-64.7</v>
      </c>
      <c r="AC941">
        <v>117.3</v>
      </c>
      <c r="AD941">
        <v>2</v>
      </c>
      <c r="AF941">
        <v>8</v>
      </c>
      <c r="AH941">
        <v>100</v>
      </c>
    </row>
    <row r="942" spans="7:34">
      <c r="G942" t="s">
        <v>858</v>
      </c>
      <c r="L942">
        <v>8.0000000000000002E-3</v>
      </c>
      <c r="M942">
        <v>0.1</v>
      </c>
      <c r="N942" t="s">
        <v>17</v>
      </c>
      <c r="V942" t="s">
        <v>177</v>
      </c>
      <c r="AB942">
        <v>-57</v>
      </c>
      <c r="AC942">
        <v>144.4</v>
      </c>
      <c r="AD942">
        <v>0.7</v>
      </c>
      <c r="AF942">
        <v>13</v>
      </c>
      <c r="AH942">
        <v>0</v>
      </c>
    </row>
    <row r="943" spans="7:34">
      <c r="G943" t="s">
        <v>858</v>
      </c>
      <c r="L943">
        <v>8.0000000000000002E-3</v>
      </c>
      <c r="M943">
        <v>0.1</v>
      </c>
      <c r="N943" t="s">
        <v>17</v>
      </c>
      <c r="V943" t="s">
        <v>177</v>
      </c>
      <c r="AB943">
        <v>-67.099999999999994</v>
      </c>
      <c r="AC943">
        <v>115.4</v>
      </c>
      <c r="AD943">
        <v>0.7</v>
      </c>
      <c r="AF943">
        <v>13</v>
      </c>
      <c r="AH943">
        <v>100</v>
      </c>
    </row>
    <row r="944" spans="7:34">
      <c r="G944" t="s">
        <v>859</v>
      </c>
      <c r="L944">
        <v>8.0000000000000002E-3</v>
      </c>
      <c r="M944">
        <v>0.1</v>
      </c>
      <c r="N944" t="s">
        <v>17</v>
      </c>
      <c r="V944" t="s">
        <v>177</v>
      </c>
      <c r="AB944">
        <v>-55</v>
      </c>
      <c r="AC944">
        <v>158.19999999999999</v>
      </c>
      <c r="AD944">
        <v>0.3</v>
      </c>
      <c r="AF944">
        <v>13</v>
      </c>
      <c r="AH944">
        <v>0</v>
      </c>
    </row>
    <row r="945" spans="7:34">
      <c r="G945" t="s">
        <v>859</v>
      </c>
      <c r="L945">
        <v>8.0000000000000002E-3</v>
      </c>
      <c r="M945">
        <v>0.1</v>
      </c>
      <c r="N945" t="s">
        <v>17</v>
      </c>
      <c r="V945" t="s">
        <v>177</v>
      </c>
      <c r="AB945">
        <v>-69.099999999999994</v>
      </c>
      <c r="AC945">
        <v>136.19999999999999</v>
      </c>
      <c r="AD945">
        <v>0.3</v>
      </c>
      <c r="AF945">
        <v>13</v>
      </c>
      <c r="AH945">
        <v>100</v>
      </c>
    </row>
    <row r="946" spans="7:34">
      <c r="G946" t="s">
        <v>860</v>
      </c>
      <c r="L946">
        <v>8.0000000000000002E-3</v>
      </c>
      <c r="M946">
        <v>0.1</v>
      </c>
      <c r="N946" t="s">
        <v>17</v>
      </c>
      <c r="V946" t="s">
        <v>177</v>
      </c>
      <c r="AB946">
        <v>-56.9</v>
      </c>
      <c r="AC946">
        <v>158.69999999999999</v>
      </c>
      <c r="AD946">
        <v>0.6</v>
      </c>
      <c r="AF946">
        <v>13</v>
      </c>
      <c r="AH946">
        <v>0</v>
      </c>
    </row>
    <row r="947" spans="7:34">
      <c r="G947" t="s">
        <v>860</v>
      </c>
      <c r="L947">
        <v>8.0000000000000002E-3</v>
      </c>
      <c r="M947">
        <v>0.1</v>
      </c>
      <c r="N947" t="s">
        <v>17</v>
      </c>
      <c r="V947" t="s">
        <v>177</v>
      </c>
      <c r="AB947">
        <v>-71</v>
      </c>
      <c r="AC947">
        <v>134.30000000000001</v>
      </c>
      <c r="AD947">
        <v>0.6</v>
      </c>
      <c r="AF947">
        <v>13</v>
      </c>
      <c r="AH947">
        <v>100</v>
      </c>
    </row>
    <row r="948" spans="7:34">
      <c r="G948" t="s">
        <v>861</v>
      </c>
      <c r="L948">
        <v>8.0000000000000002E-3</v>
      </c>
      <c r="M948">
        <v>0.1</v>
      </c>
      <c r="N948" t="s">
        <v>17</v>
      </c>
      <c r="V948" t="s">
        <v>177</v>
      </c>
      <c r="AB948">
        <v>-58.2</v>
      </c>
      <c r="AC948">
        <v>154.30000000000001</v>
      </c>
      <c r="AD948">
        <v>0.4</v>
      </c>
      <c r="AF948">
        <v>13</v>
      </c>
      <c r="AH948">
        <v>0</v>
      </c>
    </row>
    <row r="949" spans="7:34">
      <c r="G949" t="s">
        <v>861</v>
      </c>
      <c r="L949">
        <v>8.0000000000000002E-3</v>
      </c>
      <c r="M949">
        <v>0.1</v>
      </c>
      <c r="N949" t="s">
        <v>17</v>
      </c>
      <c r="V949" t="s">
        <v>177</v>
      </c>
      <c r="AB949">
        <v>-71</v>
      </c>
      <c r="AC949">
        <v>126.1</v>
      </c>
      <c r="AD949">
        <v>0.4</v>
      </c>
      <c r="AF949">
        <v>13</v>
      </c>
      <c r="AH949">
        <v>100</v>
      </c>
    </row>
    <row r="950" spans="7:34">
      <c r="G950" t="s">
        <v>862</v>
      </c>
      <c r="L950">
        <v>8.0000000000000002E-3</v>
      </c>
      <c r="M950">
        <v>0.1</v>
      </c>
      <c r="N950" t="s">
        <v>17</v>
      </c>
      <c r="V950" t="s">
        <v>177</v>
      </c>
      <c r="AB950">
        <v>-57.4</v>
      </c>
      <c r="AC950">
        <v>151.69999999999999</v>
      </c>
      <c r="AD950">
        <v>0.3</v>
      </c>
      <c r="AF950">
        <v>13</v>
      </c>
      <c r="AH950">
        <v>0</v>
      </c>
    </row>
    <row r="951" spans="7:34">
      <c r="G951" t="s">
        <v>862</v>
      </c>
      <c r="L951">
        <v>8.0000000000000002E-3</v>
      </c>
      <c r="M951">
        <v>0.1</v>
      </c>
      <c r="N951" t="s">
        <v>17</v>
      </c>
      <c r="V951" t="s">
        <v>177</v>
      </c>
      <c r="AB951">
        <v>-69.599999999999994</v>
      </c>
      <c r="AC951">
        <v>123.9</v>
      </c>
      <c r="AD951">
        <v>0.3</v>
      </c>
      <c r="AF951">
        <v>13</v>
      </c>
      <c r="AH951">
        <v>100</v>
      </c>
    </row>
    <row r="952" spans="7:34">
      <c r="G952" t="s">
        <v>863</v>
      </c>
      <c r="L952">
        <v>8.0000000000000002E-3</v>
      </c>
      <c r="M952">
        <v>0.1</v>
      </c>
      <c r="N952" t="s">
        <v>17</v>
      </c>
      <c r="V952" t="s">
        <v>177</v>
      </c>
      <c r="AB952">
        <v>-53.2</v>
      </c>
      <c r="AC952">
        <v>148.69999999999999</v>
      </c>
      <c r="AD952">
        <v>0.5</v>
      </c>
      <c r="AF952">
        <v>13</v>
      </c>
      <c r="AH952">
        <v>0</v>
      </c>
    </row>
    <row r="953" spans="7:34">
      <c r="G953" t="s">
        <v>863</v>
      </c>
      <c r="L953">
        <v>8.0000000000000002E-3</v>
      </c>
      <c r="M953">
        <v>0.1</v>
      </c>
      <c r="N953" t="s">
        <v>17</v>
      </c>
      <c r="V953" t="s">
        <v>177</v>
      </c>
      <c r="AB953">
        <v>-65.099999999999994</v>
      </c>
      <c r="AC953">
        <v>125.2</v>
      </c>
      <c r="AD953">
        <v>0.5</v>
      </c>
      <c r="AF953">
        <v>13</v>
      </c>
      <c r="AH953">
        <v>100</v>
      </c>
    </row>
    <row r="954" spans="7:34">
      <c r="G954" t="s">
        <v>864</v>
      </c>
      <c r="L954">
        <v>8.0000000000000002E-3</v>
      </c>
      <c r="M954">
        <v>0.1</v>
      </c>
      <c r="N954" t="s">
        <v>17</v>
      </c>
      <c r="V954" t="s">
        <v>177</v>
      </c>
      <c r="AB954">
        <v>-55.1</v>
      </c>
      <c r="AC954">
        <v>149.5</v>
      </c>
      <c r="AD954">
        <v>0.5</v>
      </c>
      <c r="AF954">
        <v>13</v>
      </c>
      <c r="AH954">
        <v>0</v>
      </c>
    </row>
    <row r="955" spans="7:34">
      <c r="G955" t="s">
        <v>864</v>
      </c>
      <c r="L955">
        <v>8.0000000000000002E-3</v>
      </c>
      <c r="M955">
        <v>0.1</v>
      </c>
      <c r="N955" t="s">
        <v>17</v>
      </c>
      <c r="V955" t="s">
        <v>177</v>
      </c>
      <c r="AB955">
        <v>-67</v>
      </c>
      <c r="AC955">
        <v>124</v>
      </c>
      <c r="AD955">
        <v>0.5</v>
      </c>
      <c r="AF955">
        <v>13</v>
      </c>
      <c r="AH955">
        <v>100</v>
      </c>
    </row>
    <row r="956" spans="7:34">
      <c r="G956" t="s">
        <v>865</v>
      </c>
      <c r="L956">
        <v>8.0000000000000002E-3</v>
      </c>
      <c r="M956">
        <v>0.1</v>
      </c>
      <c r="N956" t="s">
        <v>17</v>
      </c>
      <c r="V956" t="s">
        <v>177</v>
      </c>
      <c r="AB956">
        <v>-57.6</v>
      </c>
      <c r="AC956">
        <v>153.69999999999999</v>
      </c>
      <c r="AD956">
        <v>0.6</v>
      </c>
      <c r="AF956">
        <v>13</v>
      </c>
      <c r="AH956">
        <v>0</v>
      </c>
    </row>
    <row r="957" spans="7:34">
      <c r="G957" t="s">
        <v>865</v>
      </c>
      <c r="L957">
        <v>8.0000000000000002E-3</v>
      </c>
      <c r="M957">
        <v>0.1</v>
      </c>
      <c r="N957" t="s">
        <v>17</v>
      </c>
      <c r="V957" t="s">
        <v>177</v>
      </c>
      <c r="AB957">
        <v>-70.400000000000006</v>
      </c>
      <c r="AC957">
        <v>126</v>
      </c>
      <c r="AD957">
        <v>0.6</v>
      </c>
      <c r="AF957">
        <v>13</v>
      </c>
      <c r="AH957">
        <v>100</v>
      </c>
    </row>
    <row r="958" spans="7:34">
      <c r="G958" s="133" t="s">
        <v>188</v>
      </c>
      <c r="L958">
        <v>8.0000000000000002E-3</v>
      </c>
      <c r="M958">
        <v>0.1</v>
      </c>
      <c r="N958" t="s">
        <v>17</v>
      </c>
      <c r="V958" t="s">
        <v>177</v>
      </c>
      <c r="AB958" s="133">
        <v>-59.4</v>
      </c>
      <c r="AC958" s="133">
        <v>154.80000000000001</v>
      </c>
      <c r="AD958">
        <v>0.7</v>
      </c>
      <c r="AF958" s="133">
        <v>13</v>
      </c>
      <c r="AH958">
        <v>0</v>
      </c>
    </row>
    <row r="959" spans="7:34">
      <c r="G959" t="s">
        <v>188</v>
      </c>
      <c r="L959">
        <v>8.0000000000000002E-3</v>
      </c>
      <c r="M959">
        <v>0.1</v>
      </c>
      <c r="N959" t="s">
        <v>17</v>
      </c>
      <c r="V959" t="s">
        <v>177</v>
      </c>
      <c r="AB959" s="133">
        <v>-72.099999999999994</v>
      </c>
      <c r="AC959" s="133">
        <v>124.9</v>
      </c>
      <c r="AD959">
        <v>0.7</v>
      </c>
      <c r="AF959">
        <v>13</v>
      </c>
      <c r="AH959">
        <v>100</v>
      </c>
    </row>
    <row r="960" spans="7:34">
      <c r="G960" t="s">
        <v>189</v>
      </c>
      <c r="L960">
        <v>8.0000000000000002E-3</v>
      </c>
      <c r="M960">
        <v>0.1</v>
      </c>
      <c r="N960" t="s">
        <v>17</v>
      </c>
      <c r="V960" t="s">
        <v>177</v>
      </c>
      <c r="AB960">
        <v>-62.1</v>
      </c>
      <c r="AC960">
        <v>171.1</v>
      </c>
      <c r="AD960">
        <v>0.3</v>
      </c>
      <c r="AF960">
        <v>13</v>
      </c>
      <c r="AH960">
        <v>0</v>
      </c>
    </row>
    <row r="961" spans="7:34">
      <c r="G961" s="133" t="s">
        <v>189</v>
      </c>
      <c r="L961">
        <v>8.0000000000000002E-3</v>
      </c>
      <c r="M961">
        <v>0.1</v>
      </c>
      <c r="N961" t="s">
        <v>17</v>
      </c>
      <c r="V961" t="s">
        <v>177</v>
      </c>
      <c r="AB961">
        <v>-78.400000000000006</v>
      </c>
      <c r="AC961">
        <v>147.5</v>
      </c>
      <c r="AD961">
        <v>0.3</v>
      </c>
      <c r="AF961" s="133">
        <v>13</v>
      </c>
      <c r="AH961">
        <v>100</v>
      </c>
    </row>
    <row r="962" spans="7:34">
      <c r="G962" t="s">
        <v>190</v>
      </c>
      <c r="L962">
        <v>8.0000000000000002E-3</v>
      </c>
      <c r="M962">
        <v>0.1</v>
      </c>
      <c r="N962" t="s">
        <v>17</v>
      </c>
      <c r="V962" t="s">
        <v>177</v>
      </c>
      <c r="AB962">
        <v>-62</v>
      </c>
      <c r="AC962">
        <v>148.1</v>
      </c>
      <c r="AD962">
        <v>0.6</v>
      </c>
      <c r="AF962">
        <v>13</v>
      </c>
      <c r="AH962">
        <v>0</v>
      </c>
    </row>
    <row r="963" spans="7:34">
      <c r="G963" t="s">
        <v>190</v>
      </c>
      <c r="L963">
        <v>8.0000000000000002E-3</v>
      </c>
      <c r="M963">
        <v>0.1</v>
      </c>
      <c r="N963" t="s">
        <v>17</v>
      </c>
      <c r="V963" t="s">
        <v>177</v>
      </c>
      <c r="AB963">
        <v>-72.3</v>
      </c>
      <c r="AC963">
        <v>111.1</v>
      </c>
      <c r="AD963">
        <v>0.6</v>
      </c>
      <c r="AF963">
        <v>13</v>
      </c>
      <c r="AH963">
        <v>100</v>
      </c>
    </row>
    <row r="964" spans="7:34">
      <c r="G964" t="s">
        <v>191</v>
      </c>
      <c r="L964">
        <v>8.0000000000000002E-3</v>
      </c>
      <c r="M964">
        <v>0.1</v>
      </c>
      <c r="N964" t="s">
        <v>17</v>
      </c>
      <c r="V964" t="s">
        <v>177</v>
      </c>
      <c r="AB964">
        <v>-63.4</v>
      </c>
      <c r="AC964">
        <v>149.5</v>
      </c>
      <c r="AD964">
        <v>0.4</v>
      </c>
      <c r="AF964">
        <v>13</v>
      </c>
      <c r="AH964">
        <v>0</v>
      </c>
    </row>
    <row r="965" spans="7:34">
      <c r="G965" t="s">
        <v>191</v>
      </c>
      <c r="L965">
        <v>8.0000000000000002E-3</v>
      </c>
      <c r="M965">
        <v>0.1</v>
      </c>
      <c r="N965" t="s">
        <v>17</v>
      </c>
      <c r="V965" t="s">
        <v>177</v>
      </c>
      <c r="AB965">
        <v>-73.8</v>
      </c>
      <c r="AC965">
        <v>109.6</v>
      </c>
      <c r="AD965">
        <v>0.4</v>
      </c>
      <c r="AF965">
        <v>13</v>
      </c>
      <c r="AH965">
        <v>100</v>
      </c>
    </row>
    <row r="966" spans="7:34">
      <c r="G966" t="s">
        <v>192</v>
      </c>
      <c r="L966">
        <v>8.0000000000000002E-3</v>
      </c>
      <c r="M966">
        <v>0.1</v>
      </c>
      <c r="N966" t="s">
        <v>17</v>
      </c>
      <c r="V966" t="s">
        <v>177</v>
      </c>
      <c r="AB966">
        <v>-53.8</v>
      </c>
      <c r="AC966">
        <v>141.80000000000001</v>
      </c>
      <c r="AD966">
        <v>0.3</v>
      </c>
      <c r="AF966">
        <v>13</v>
      </c>
      <c r="AH966">
        <v>0</v>
      </c>
    </row>
    <row r="967" spans="7:34">
      <c r="G967" s="133" t="s">
        <v>192</v>
      </c>
      <c r="L967">
        <v>8.0000000000000002E-3</v>
      </c>
      <c r="M967">
        <v>0.1</v>
      </c>
      <c r="N967" t="s">
        <v>17</v>
      </c>
      <c r="V967" t="s">
        <v>177</v>
      </c>
      <c r="AB967">
        <v>-63.6</v>
      </c>
      <c r="AC967">
        <v>116.2</v>
      </c>
      <c r="AD967">
        <v>0.3</v>
      </c>
      <c r="AF967" s="133">
        <v>13</v>
      </c>
      <c r="AH967">
        <v>100</v>
      </c>
    </row>
    <row r="968" spans="7:34">
      <c r="G968" t="s">
        <v>193</v>
      </c>
      <c r="L968">
        <v>8.0000000000000002E-3</v>
      </c>
      <c r="M968">
        <v>0.1</v>
      </c>
      <c r="N968" t="s">
        <v>17</v>
      </c>
      <c r="V968" t="s">
        <v>177</v>
      </c>
      <c r="AB968">
        <v>-62.4</v>
      </c>
      <c r="AC968">
        <v>152.9</v>
      </c>
      <c r="AD968">
        <v>0.5</v>
      </c>
      <c r="AF968">
        <v>13</v>
      </c>
      <c r="AH968">
        <v>0</v>
      </c>
    </row>
    <row r="969" spans="7:34">
      <c r="G969" s="133" t="s">
        <v>193</v>
      </c>
      <c r="L969">
        <v>8.0000000000000002E-3</v>
      </c>
      <c r="M969">
        <v>0.1</v>
      </c>
      <c r="N969" t="s">
        <v>17</v>
      </c>
      <c r="V969" t="s">
        <v>177</v>
      </c>
      <c r="AB969">
        <v>-74</v>
      </c>
      <c r="AC969">
        <v>116.3</v>
      </c>
      <c r="AD969">
        <v>0.5</v>
      </c>
      <c r="AF969" s="133">
        <v>13</v>
      </c>
      <c r="AH969">
        <v>100</v>
      </c>
    </row>
    <row r="970" spans="7:34">
      <c r="G970" t="s">
        <v>194</v>
      </c>
      <c r="L970">
        <v>8.0000000000000002E-3</v>
      </c>
      <c r="M970">
        <v>0.1</v>
      </c>
      <c r="N970" t="s">
        <v>17</v>
      </c>
      <c r="V970" t="s">
        <v>177</v>
      </c>
      <c r="AB970">
        <v>-49.1</v>
      </c>
      <c r="AC970">
        <v>156.1</v>
      </c>
      <c r="AD970">
        <v>0.5</v>
      </c>
      <c r="AF970">
        <v>13</v>
      </c>
      <c r="AH970">
        <v>0</v>
      </c>
    </row>
    <row r="971" spans="7:34">
      <c r="G971" s="133" t="s">
        <v>194</v>
      </c>
      <c r="L971">
        <v>8.0000000000000002E-3</v>
      </c>
      <c r="M971">
        <v>0.1</v>
      </c>
      <c r="N971" t="s">
        <v>17</v>
      </c>
      <c r="V971" t="s">
        <v>177</v>
      </c>
      <c r="AB971">
        <v>-63.1</v>
      </c>
      <c r="AC971">
        <v>138.80000000000001</v>
      </c>
      <c r="AD971">
        <v>0.5</v>
      </c>
      <c r="AF971" s="133">
        <v>13</v>
      </c>
      <c r="AH971">
        <v>100</v>
      </c>
    </row>
    <row r="972" spans="7:34">
      <c r="G972" t="s">
        <v>195</v>
      </c>
      <c r="L972">
        <v>8.0000000000000002E-3</v>
      </c>
      <c r="M972">
        <v>0.1</v>
      </c>
      <c r="N972" t="s">
        <v>17</v>
      </c>
      <c r="V972" t="s">
        <v>177</v>
      </c>
      <c r="AB972">
        <v>-59.4</v>
      </c>
      <c r="AC972">
        <v>52.7</v>
      </c>
      <c r="AD972">
        <v>0.6</v>
      </c>
      <c r="AF972">
        <v>13</v>
      </c>
      <c r="AH972">
        <v>0</v>
      </c>
    </row>
    <row r="973" spans="7:34">
      <c r="G973" s="133" t="s">
        <v>195</v>
      </c>
      <c r="L973">
        <v>8.0000000000000002E-3</v>
      </c>
      <c r="M973">
        <v>0.1</v>
      </c>
      <c r="N973" t="s">
        <v>17</v>
      </c>
      <c r="V973" t="s">
        <v>177</v>
      </c>
      <c r="AB973">
        <v>-45</v>
      </c>
      <c r="AC973">
        <v>38.1</v>
      </c>
      <c r="AD973">
        <v>0.6</v>
      </c>
      <c r="AF973" s="133">
        <v>13</v>
      </c>
      <c r="AH973">
        <v>100</v>
      </c>
    </row>
    <row r="974" spans="7:34">
      <c r="G974" t="s">
        <v>178</v>
      </c>
      <c r="L974">
        <v>8.0000000000000002E-3</v>
      </c>
      <c r="M974">
        <v>0.1</v>
      </c>
      <c r="N974" t="s">
        <v>17</v>
      </c>
      <c r="V974" t="s">
        <v>177</v>
      </c>
      <c r="AB974">
        <v>-45.2</v>
      </c>
      <c r="AC974">
        <v>130.6</v>
      </c>
      <c r="AD974">
        <v>0.8</v>
      </c>
      <c r="AF974">
        <v>13</v>
      </c>
      <c r="AH974">
        <v>0</v>
      </c>
    </row>
    <row r="975" spans="7:34">
      <c r="G975" t="s">
        <v>178</v>
      </c>
      <c r="L975">
        <v>8.0000000000000002E-3</v>
      </c>
      <c r="M975">
        <v>0.1</v>
      </c>
      <c r="N975" t="s">
        <v>17</v>
      </c>
      <c r="V975" t="s">
        <v>177</v>
      </c>
      <c r="AB975">
        <v>-52.7</v>
      </c>
      <c r="AC975">
        <v>111.5</v>
      </c>
      <c r="AD975">
        <v>0.8</v>
      </c>
      <c r="AF975">
        <v>13</v>
      </c>
      <c r="AH975">
        <v>100</v>
      </c>
    </row>
    <row r="976" spans="7:34">
      <c r="G976" t="s">
        <v>179</v>
      </c>
      <c r="L976">
        <v>8.0000000000000002E-3</v>
      </c>
      <c r="M976">
        <v>0.1</v>
      </c>
      <c r="N976" t="s">
        <v>17</v>
      </c>
      <c r="V976" t="s">
        <v>177</v>
      </c>
      <c r="AB976">
        <v>-53.3</v>
      </c>
      <c r="AC976">
        <v>136.69999999999999</v>
      </c>
      <c r="AD976">
        <v>0.4</v>
      </c>
      <c r="AF976">
        <v>13</v>
      </c>
      <c r="AH976">
        <v>0</v>
      </c>
    </row>
    <row r="977" spans="7:34">
      <c r="G977" t="s">
        <v>179</v>
      </c>
      <c r="L977">
        <v>8.0000000000000002E-3</v>
      </c>
      <c r="M977">
        <v>0.1</v>
      </c>
      <c r="N977" t="s">
        <v>17</v>
      </c>
      <c r="V977" t="s">
        <v>177</v>
      </c>
      <c r="AB977">
        <v>-61.7</v>
      </c>
      <c r="AC977">
        <v>111.1</v>
      </c>
      <c r="AD977">
        <v>0.4</v>
      </c>
      <c r="AF977">
        <v>13</v>
      </c>
      <c r="AH977">
        <v>100</v>
      </c>
    </row>
    <row r="978" spans="7:34">
      <c r="G978" t="s">
        <v>180</v>
      </c>
      <c r="L978">
        <v>8.0000000000000002E-3</v>
      </c>
      <c r="M978">
        <v>0.1</v>
      </c>
      <c r="N978" t="s">
        <v>17</v>
      </c>
      <c r="V978" t="s">
        <v>177</v>
      </c>
      <c r="AB978">
        <v>-49.1</v>
      </c>
      <c r="AC978">
        <v>114.1</v>
      </c>
      <c r="AD978">
        <v>0.7</v>
      </c>
      <c r="AF978">
        <v>13</v>
      </c>
      <c r="AH978">
        <v>0</v>
      </c>
    </row>
    <row r="979" spans="7:34">
      <c r="G979" t="s">
        <v>180</v>
      </c>
      <c r="L979">
        <v>8.0000000000000002E-3</v>
      </c>
      <c r="M979">
        <v>0.1</v>
      </c>
      <c r="N979" t="s">
        <v>17</v>
      </c>
      <c r="V979" t="s">
        <v>177</v>
      </c>
      <c r="AB979">
        <v>-51.1</v>
      </c>
      <c r="AC979">
        <v>92.4</v>
      </c>
      <c r="AD979">
        <v>0.7</v>
      </c>
      <c r="AF979">
        <v>13</v>
      </c>
      <c r="AH979">
        <v>100</v>
      </c>
    </row>
    <row r="980" spans="7:34">
      <c r="G980" t="s">
        <v>181</v>
      </c>
      <c r="L980">
        <v>8.0000000000000002E-3</v>
      </c>
      <c r="M980">
        <v>0.1</v>
      </c>
      <c r="N980" t="s">
        <v>17</v>
      </c>
      <c r="V980" t="s">
        <v>177</v>
      </c>
      <c r="AB980">
        <v>-52.7</v>
      </c>
      <c r="AC980">
        <v>123.8</v>
      </c>
      <c r="AD980">
        <v>0.3</v>
      </c>
      <c r="AF980">
        <v>13</v>
      </c>
      <c r="AH980">
        <v>0</v>
      </c>
    </row>
    <row r="981" spans="7:34">
      <c r="G981" t="s">
        <v>181</v>
      </c>
      <c r="L981">
        <v>8.0000000000000002E-3</v>
      </c>
      <c r="M981">
        <v>0.1</v>
      </c>
      <c r="N981" t="s">
        <v>17</v>
      </c>
      <c r="V981" t="s">
        <v>177</v>
      </c>
      <c r="AB981">
        <v>-57.2</v>
      </c>
      <c r="AC981">
        <v>98.5</v>
      </c>
      <c r="AD981">
        <v>0.3</v>
      </c>
      <c r="AF981">
        <v>13</v>
      </c>
      <c r="AH981">
        <v>100</v>
      </c>
    </row>
    <row r="982" spans="7:34">
      <c r="G982" t="s">
        <v>182</v>
      </c>
      <c r="L982">
        <v>8.0000000000000002E-3</v>
      </c>
      <c r="M982">
        <v>0.1</v>
      </c>
      <c r="N982" t="s">
        <v>17</v>
      </c>
      <c r="V982" t="s">
        <v>177</v>
      </c>
      <c r="AB982">
        <v>-55.7</v>
      </c>
      <c r="AC982">
        <v>129</v>
      </c>
      <c r="AD982">
        <v>0.3</v>
      </c>
      <c r="AF982">
        <v>13</v>
      </c>
      <c r="AH982">
        <v>0</v>
      </c>
    </row>
    <row r="983" spans="7:34">
      <c r="G983" t="s">
        <v>182</v>
      </c>
      <c r="L983">
        <v>8.0000000000000002E-3</v>
      </c>
      <c r="M983">
        <v>0.1</v>
      </c>
      <c r="N983" t="s">
        <v>17</v>
      </c>
      <c r="V983" t="s">
        <v>177</v>
      </c>
      <c r="AB983">
        <v>-61.4</v>
      </c>
      <c r="AC983">
        <v>100.4</v>
      </c>
      <c r="AD983">
        <v>0.3</v>
      </c>
      <c r="AF983">
        <v>13</v>
      </c>
      <c r="AH983">
        <v>100</v>
      </c>
    </row>
    <row r="984" spans="7:34">
      <c r="G984" t="s">
        <v>183</v>
      </c>
      <c r="L984">
        <v>8.0000000000000002E-3</v>
      </c>
      <c r="M984">
        <v>0.1</v>
      </c>
      <c r="N984" t="s">
        <v>17</v>
      </c>
      <c r="V984" t="s">
        <v>177</v>
      </c>
      <c r="AB984">
        <v>-49.7</v>
      </c>
      <c r="AC984">
        <v>135.1</v>
      </c>
      <c r="AD984">
        <v>0.4</v>
      </c>
      <c r="AF984">
        <v>13</v>
      </c>
      <c r="AH984">
        <v>0</v>
      </c>
    </row>
    <row r="985" spans="7:34">
      <c r="G985" t="s">
        <v>183</v>
      </c>
      <c r="L985">
        <v>8.0000000000000002E-3</v>
      </c>
      <c r="M985">
        <v>0.1</v>
      </c>
      <c r="N985" t="s">
        <v>17</v>
      </c>
      <c r="V985" t="s">
        <v>177</v>
      </c>
      <c r="AB985">
        <v>-58</v>
      </c>
      <c r="AC985">
        <v>112.7</v>
      </c>
      <c r="AD985">
        <v>0.4</v>
      </c>
      <c r="AF985">
        <v>13</v>
      </c>
      <c r="AH985">
        <v>100</v>
      </c>
    </row>
    <row r="986" spans="7:34">
      <c r="G986" t="s">
        <v>184</v>
      </c>
      <c r="L986">
        <v>8.0000000000000002E-3</v>
      </c>
      <c r="M986">
        <v>0.1</v>
      </c>
      <c r="N986" t="s">
        <v>17</v>
      </c>
      <c r="V986" t="s">
        <v>177</v>
      </c>
      <c r="AB986">
        <v>-55.3</v>
      </c>
      <c r="AC986">
        <v>148.5</v>
      </c>
      <c r="AD986">
        <v>0.9</v>
      </c>
      <c r="AF986">
        <v>13</v>
      </c>
      <c r="AH986">
        <v>0</v>
      </c>
    </row>
    <row r="987" spans="7:34">
      <c r="G987" t="s">
        <v>184</v>
      </c>
      <c r="L987">
        <v>8.0000000000000002E-3</v>
      </c>
      <c r="M987">
        <v>0.1</v>
      </c>
      <c r="N987" t="s">
        <v>17</v>
      </c>
      <c r="V987" t="s">
        <v>177</v>
      </c>
      <c r="AB987">
        <v>-66.8</v>
      </c>
      <c r="AC987">
        <v>122.6</v>
      </c>
      <c r="AD987">
        <v>0.9</v>
      </c>
      <c r="AF987">
        <v>13</v>
      </c>
      <c r="AH987">
        <v>100</v>
      </c>
    </row>
    <row r="988" spans="7:34">
      <c r="G988" t="s">
        <v>185</v>
      </c>
      <c r="L988">
        <v>8.0000000000000002E-3</v>
      </c>
      <c r="M988">
        <v>0.1</v>
      </c>
      <c r="N988" t="s">
        <v>17</v>
      </c>
      <c r="V988" t="s">
        <v>177</v>
      </c>
      <c r="AB988">
        <v>-48.2</v>
      </c>
      <c r="AC988">
        <v>146.69999999999999</v>
      </c>
      <c r="AD988">
        <v>1.5</v>
      </c>
      <c r="AF988">
        <v>13</v>
      </c>
      <c r="AH988">
        <v>0</v>
      </c>
    </row>
    <row r="989" spans="7:34">
      <c r="G989" t="s">
        <v>185</v>
      </c>
      <c r="L989">
        <v>8.0000000000000002E-3</v>
      </c>
      <c r="M989">
        <v>0.1</v>
      </c>
      <c r="N989" t="s">
        <v>17</v>
      </c>
      <c r="V989" t="s">
        <v>177</v>
      </c>
      <c r="AB989">
        <v>-60</v>
      </c>
      <c r="AC989">
        <v>127.4</v>
      </c>
      <c r="AD989">
        <v>1.5</v>
      </c>
      <c r="AF989">
        <v>13</v>
      </c>
      <c r="AH989">
        <v>100</v>
      </c>
    </row>
    <row r="990" spans="7:34">
      <c r="G990" t="s">
        <v>203</v>
      </c>
      <c r="L990">
        <v>0.01</v>
      </c>
      <c r="M990">
        <v>0.08</v>
      </c>
      <c r="N990" t="s">
        <v>17</v>
      </c>
      <c r="V990" t="s">
        <v>177</v>
      </c>
      <c r="AB990">
        <v>-53.4</v>
      </c>
      <c r="AC990">
        <v>148.4</v>
      </c>
      <c r="AD990">
        <v>3.5</v>
      </c>
      <c r="AF990">
        <v>10</v>
      </c>
      <c r="AH990">
        <v>0</v>
      </c>
    </row>
    <row r="991" spans="7:34">
      <c r="G991" s="125" t="s">
        <v>203</v>
      </c>
      <c r="L991">
        <v>0.01</v>
      </c>
      <c r="M991">
        <v>0.08</v>
      </c>
      <c r="N991" t="s">
        <v>17</v>
      </c>
      <c r="V991" t="s">
        <v>177</v>
      </c>
      <c r="AB991">
        <v>-65.2</v>
      </c>
      <c r="AC991">
        <v>124.7</v>
      </c>
      <c r="AD991">
        <v>3.5</v>
      </c>
      <c r="AF991">
        <v>10</v>
      </c>
      <c r="AH991">
        <v>100</v>
      </c>
    </row>
    <row r="992" spans="7:34">
      <c r="G992" t="s">
        <v>202</v>
      </c>
      <c r="L992">
        <v>0.01</v>
      </c>
      <c r="M992">
        <v>0.08</v>
      </c>
      <c r="N992" t="s">
        <v>17</v>
      </c>
      <c r="V992" t="s">
        <v>177</v>
      </c>
      <c r="AB992">
        <v>-48</v>
      </c>
      <c r="AC992">
        <v>136.19999999999999</v>
      </c>
      <c r="AD992">
        <v>2.1</v>
      </c>
      <c r="AF992">
        <v>10</v>
      </c>
      <c r="AH992">
        <v>0</v>
      </c>
    </row>
    <row r="993" spans="7:34">
      <c r="G993" t="s">
        <v>202</v>
      </c>
      <c r="L993">
        <v>0.01</v>
      </c>
      <c r="M993">
        <v>0.08</v>
      </c>
      <c r="N993" t="s">
        <v>17</v>
      </c>
      <c r="V993" t="s">
        <v>177</v>
      </c>
      <c r="AB993">
        <v>-56.9</v>
      </c>
      <c r="AC993">
        <v>115.3</v>
      </c>
      <c r="AD993">
        <v>2.1</v>
      </c>
      <c r="AF993">
        <v>10</v>
      </c>
      <c r="AH993">
        <v>100</v>
      </c>
    </row>
    <row r="994" spans="7:34">
      <c r="G994" t="s">
        <v>204</v>
      </c>
      <c r="L994">
        <v>0.01</v>
      </c>
      <c r="M994">
        <v>0.08</v>
      </c>
      <c r="N994" t="s">
        <v>17</v>
      </c>
      <c r="V994" t="s">
        <v>177</v>
      </c>
      <c r="AB994">
        <v>-52.4</v>
      </c>
      <c r="AC994">
        <v>136.19999999999999</v>
      </c>
      <c r="AD994">
        <v>2.6</v>
      </c>
      <c r="AF994">
        <v>10</v>
      </c>
      <c r="AH994">
        <v>0</v>
      </c>
    </row>
    <row r="995" spans="7:34">
      <c r="G995" t="s">
        <v>204</v>
      </c>
      <c r="L995">
        <v>0.01</v>
      </c>
      <c r="M995">
        <v>0.08</v>
      </c>
      <c r="N995" t="s">
        <v>17</v>
      </c>
      <c r="V995" t="s">
        <v>177</v>
      </c>
      <c r="AB995">
        <v>-60.7</v>
      </c>
      <c r="AC995">
        <v>111.5</v>
      </c>
      <c r="AD995">
        <v>2.6</v>
      </c>
      <c r="AF995">
        <v>10</v>
      </c>
      <c r="AH995">
        <v>100</v>
      </c>
    </row>
    <row r="996" spans="7:34">
      <c r="G996" t="s">
        <v>205</v>
      </c>
      <c r="L996">
        <v>0.01</v>
      </c>
      <c r="M996">
        <v>0.08</v>
      </c>
      <c r="N996" t="s">
        <v>17</v>
      </c>
      <c r="V996" t="s">
        <v>177</v>
      </c>
      <c r="AB996">
        <v>-48.6</v>
      </c>
      <c r="AC996">
        <v>147.5</v>
      </c>
      <c r="AD996">
        <v>1.9</v>
      </c>
      <c r="AF996">
        <v>10</v>
      </c>
      <c r="AH996">
        <v>0</v>
      </c>
    </row>
    <row r="997" spans="7:34">
      <c r="G997" t="s">
        <v>205</v>
      </c>
      <c r="L997">
        <v>0.01</v>
      </c>
      <c r="M997">
        <v>0.08</v>
      </c>
      <c r="N997" t="s">
        <v>17</v>
      </c>
      <c r="V997" t="s">
        <v>177</v>
      </c>
      <c r="AB997">
        <v>-60.6</v>
      </c>
      <c r="AC997">
        <v>128</v>
      </c>
      <c r="AD997">
        <v>1.9</v>
      </c>
      <c r="AF997">
        <v>10</v>
      </c>
      <c r="AH997">
        <v>100</v>
      </c>
    </row>
    <row r="998" spans="7:34">
      <c r="G998" t="s">
        <v>206</v>
      </c>
      <c r="L998">
        <v>0.01</v>
      </c>
      <c r="M998">
        <v>0.08</v>
      </c>
      <c r="N998" t="s">
        <v>17</v>
      </c>
      <c r="V998" t="s">
        <v>177</v>
      </c>
      <c r="AB998">
        <v>-56.2</v>
      </c>
      <c r="AC998">
        <v>152.19999999999999</v>
      </c>
      <c r="AD998">
        <v>0.5</v>
      </c>
      <c r="AF998">
        <v>10</v>
      </c>
      <c r="AH998">
        <v>0</v>
      </c>
    </row>
    <row r="999" spans="7:34">
      <c r="G999" t="s">
        <v>206</v>
      </c>
      <c r="L999">
        <v>0.01</v>
      </c>
      <c r="M999">
        <v>0.08</v>
      </c>
      <c r="N999" t="s">
        <v>17</v>
      </c>
      <c r="V999" t="s">
        <v>177</v>
      </c>
      <c r="AB999">
        <v>-68.7</v>
      </c>
      <c r="AC999">
        <v>126.3</v>
      </c>
      <c r="AD999">
        <v>0.5</v>
      </c>
      <c r="AF999">
        <v>10</v>
      </c>
      <c r="AH999">
        <v>100</v>
      </c>
    </row>
    <row r="1000" spans="7:34">
      <c r="G1000" t="s">
        <v>207</v>
      </c>
      <c r="L1000">
        <v>0.01</v>
      </c>
      <c r="M1000">
        <v>0.08</v>
      </c>
      <c r="N1000" t="s">
        <v>17</v>
      </c>
      <c r="V1000" t="s">
        <v>177</v>
      </c>
      <c r="AB1000">
        <v>-60.3</v>
      </c>
      <c r="AC1000">
        <v>156.5</v>
      </c>
      <c r="AD1000">
        <v>0.4</v>
      </c>
      <c r="AF1000">
        <v>10</v>
      </c>
      <c r="AH1000">
        <v>0</v>
      </c>
    </row>
    <row r="1001" spans="7:34">
      <c r="G1001" t="s">
        <v>207</v>
      </c>
      <c r="L1001">
        <v>0.01</v>
      </c>
      <c r="M1001">
        <v>0.08</v>
      </c>
      <c r="N1001" t="s">
        <v>17</v>
      </c>
      <c r="V1001" t="s">
        <v>177</v>
      </c>
      <c r="AB1001">
        <v>-73.3</v>
      </c>
      <c r="AC1001">
        <v>125.6</v>
      </c>
      <c r="AD1001">
        <v>0.4</v>
      </c>
      <c r="AF1001">
        <v>10</v>
      </c>
      <c r="AH1001">
        <v>100</v>
      </c>
    </row>
    <row r="1002" spans="7:34">
      <c r="G1002" t="s">
        <v>208</v>
      </c>
      <c r="L1002">
        <v>0.01</v>
      </c>
      <c r="M1002">
        <v>0.08</v>
      </c>
      <c r="N1002" t="s">
        <v>17</v>
      </c>
      <c r="V1002" t="s">
        <v>177</v>
      </c>
      <c r="AB1002">
        <v>-62</v>
      </c>
      <c r="AC1002">
        <v>24</v>
      </c>
      <c r="AD1002">
        <v>2.5</v>
      </c>
      <c r="AF1002">
        <v>10</v>
      </c>
      <c r="AH1002">
        <v>0</v>
      </c>
    </row>
    <row r="1003" spans="7:34">
      <c r="G1003" t="s">
        <v>208</v>
      </c>
      <c r="L1003">
        <v>0.01</v>
      </c>
      <c r="M1003">
        <v>0.08</v>
      </c>
      <c r="N1003" t="s">
        <v>17</v>
      </c>
      <c r="V1003" t="s">
        <v>177</v>
      </c>
      <c r="AB1003">
        <v>-44.5</v>
      </c>
      <c r="AC1003">
        <v>18.100000000000001</v>
      </c>
      <c r="AD1003">
        <v>2.5</v>
      </c>
      <c r="AF1003">
        <v>10</v>
      </c>
      <c r="AH1003">
        <v>100</v>
      </c>
    </row>
    <row r="1004" spans="7:34">
      <c r="G1004" t="s">
        <v>209</v>
      </c>
      <c r="L1004">
        <v>0.01</v>
      </c>
      <c r="M1004">
        <v>0.08</v>
      </c>
      <c r="N1004" t="s">
        <v>17</v>
      </c>
      <c r="V1004" t="s">
        <v>177</v>
      </c>
      <c r="AB1004">
        <v>-3.1</v>
      </c>
      <c r="AC1004">
        <v>201.9</v>
      </c>
      <c r="AD1004">
        <v>0.6</v>
      </c>
      <c r="AF1004">
        <v>10</v>
      </c>
      <c r="AH1004">
        <v>0</v>
      </c>
    </row>
    <row r="1005" spans="7:34">
      <c r="G1005" t="s">
        <v>209</v>
      </c>
      <c r="L1005">
        <v>0.01</v>
      </c>
      <c r="M1005">
        <v>0.08</v>
      </c>
      <c r="N1005" t="s">
        <v>17</v>
      </c>
      <c r="V1005" t="s">
        <v>177</v>
      </c>
      <c r="AB1005">
        <v>-20.5</v>
      </c>
      <c r="AC1005">
        <v>202.9</v>
      </c>
      <c r="AD1005">
        <v>0.6</v>
      </c>
      <c r="AF1005">
        <v>10</v>
      </c>
      <c r="AH1005">
        <v>100</v>
      </c>
    </row>
    <row r="1006" spans="7:34">
      <c r="G1006" s="125" t="s">
        <v>210</v>
      </c>
      <c r="L1006">
        <v>1.4999999999999999E-2</v>
      </c>
      <c r="M1006">
        <v>0.1</v>
      </c>
      <c r="N1006" t="s">
        <v>17</v>
      </c>
      <c r="V1006" t="s">
        <v>177</v>
      </c>
      <c r="AB1006">
        <v>-61.7</v>
      </c>
      <c r="AC1006">
        <v>148</v>
      </c>
      <c r="AD1006">
        <v>0.8</v>
      </c>
      <c r="AF1006">
        <v>11</v>
      </c>
      <c r="AH1006">
        <v>0</v>
      </c>
    </row>
    <row r="1007" spans="7:34">
      <c r="G1007" s="125" t="s">
        <v>210</v>
      </c>
      <c r="L1007">
        <v>1.4999999999999999E-2</v>
      </c>
      <c r="M1007">
        <v>0.1</v>
      </c>
      <c r="N1007" t="s">
        <v>17</v>
      </c>
      <c r="V1007" t="s">
        <v>177</v>
      </c>
      <c r="AB1007">
        <v>-72</v>
      </c>
      <c r="AC1007">
        <v>111.7</v>
      </c>
      <c r="AD1007">
        <v>0.8</v>
      </c>
      <c r="AF1007">
        <v>11</v>
      </c>
      <c r="AH1007">
        <v>100</v>
      </c>
    </row>
    <row r="1008" spans="7:34">
      <c r="G1008" s="125" t="s">
        <v>211</v>
      </c>
      <c r="L1008">
        <v>1.4999999999999999E-2</v>
      </c>
      <c r="M1008">
        <v>0.1</v>
      </c>
      <c r="N1008" t="s">
        <v>17</v>
      </c>
      <c r="V1008" t="s">
        <v>177</v>
      </c>
      <c r="AB1008">
        <v>-59.6</v>
      </c>
      <c r="AC1008">
        <v>147</v>
      </c>
      <c r="AD1008">
        <v>0.7</v>
      </c>
      <c r="AF1008">
        <v>11</v>
      </c>
      <c r="AH1008">
        <v>0</v>
      </c>
    </row>
    <row r="1009" spans="7:34">
      <c r="G1009" s="125" t="s">
        <v>211</v>
      </c>
      <c r="L1009">
        <v>1.4999999999999999E-2</v>
      </c>
      <c r="M1009">
        <v>0.1</v>
      </c>
      <c r="N1009" t="s">
        <v>17</v>
      </c>
      <c r="V1009" t="s">
        <v>177</v>
      </c>
      <c r="AB1009">
        <v>-70.099999999999994</v>
      </c>
      <c r="AC1009">
        <v>114.5</v>
      </c>
      <c r="AD1009">
        <v>0.7</v>
      </c>
      <c r="AF1009">
        <v>11</v>
      </c>
      <c r="AH1009">
        <v>100</v>
      </c>
    </row>
    <row r="1010" spans="7:34">
      <c r="G1010" s="125" t="s">
        <v>212</v>
      </c>
      <c r="L1010">
        <v>1.4999999999999999E-2</v>
      </c>
      <c r="M1010">
        <v>0.1</v>
      </c>
      <c r="N1010" t="s">
        <v>17</v>
      </c>
      <c r="V1010" t="s">
        <v>177</v>
      </c>
      <c r="AB1010">
        <v>-63.5</v>
      </c>
      <c r="AC1010">
        <v>147.9</v>
      </c>
      <c r="AD1010">
        <v>0.2</v>
      </c>
      <c r="AF1010">
        <v>11</v>
      </c>
      <c r="AH1010">
        <v>0</v>
      </c>
    </row>
    <row r="1011" spans="7:34">
      <c r="G1011" s="125" t="s">
        <v>212</v>
      </c>
      <c r="L1011">
        <v>1.4999999999999999E-2</v>
      </c>
      <c r="M1011">
        <v>0.1</v>
      </c>
      <c r="N1011" t="s">
        <v>17</v>
      </c>
      <c r="V1011" t="s">
        <v>177</v>
      </c>
      <c r="AB1011">
        <v>-73.400000000000006</v>
      </c>
      <c r="AC1011">
        <v>107.5</v>
      </c>
      <c r="AD1011">
        <v>0.2</v>
      </c>
      <c r="AF1011">
        <v>11</v>
      </c>
      <c r="AH1011">
        <v>100</v>
      </c>
    </row>
    <row r="1012" spans="7:34">
      <c r="G1012" s="125" t="s">
        <v>213</v>
      </c>
      <c r="L1012">
        <v>1.4999999999999999E-2</v>
      </c>
      <c r="M1012">
        <v>0.1</v>
      </c>
      <c r="N1012" t="s">
        <v>17</v>
      </c>
      <c r="V1012" t="s">
        <v>177</v>
      </c>
      <c r="AB1012">
        <v>-59.5</v>
      </c>
      <c r="AC1012">
        <v>131.1</v>
      </c>
      <c r="AD1012">
        <v>0.6</v>
      </c>
      <c r="AF1012">
        <v>11</v>
      </c>
      <c r="AH1012">
        <v>0</v>
      </c>
    </row>
    <row r="1013" spans="7:34">
      <c r="G1013" s="125" t="s">
        <v>213</v>
      </c>
      <c r="L1013">
        <v>1.4999999999999999E-2</v>
      </c>
      <c r="M1013">
        <v>0.1</v>
      </c>
      <c r="N1013" t="s">
        <v>17</v>
      </c>
      <c r="V1013" t="s">
        <v>177</v>
      </c>
      <c r="AB1013">
        <v>-65.2</v>
      </c>
      <c r="AC1013">
        <v>97.6</v>
      </c>
      <c r="AD1013">
        <v>0.6</v>
      </c>
      <c r="AF1013">
        <v>11</v>
      </c>
      <c r="AH1013">
        <v>100</v>
      </c>
    </row>
    <row r="1014" spans="7:34">
      <c r="G1014" s="125" t="s">
        <v>214</v>
      </c>
      <c r="L1014">
        <v>1.4999999999999999E-2</v>
      </c>
      <c r="M1014">
        <v>0.1</v>
      </c>
      <c r="N1014" t="s">
        <v>17</v>
      </c>
      <c r="V1014" t="s">
        <v>177</v>
      </c>
      <c r="AB1014">
        <v>-60.9</v>
      </c>
      <c r="AC1014">
        <v>130.30000000000001</v>
      </c>
      <c r="AD1014">
        <v>0.7</v>
      </c>
      <c r="AF1014">
        <v>11</v>
      </c>
      <c r="AH1014">
        <v>0</v>
      </c>
    </row>
    <row r="1015" spans="7:34">
      <c r="G1015" s="125" t="s">
        <v>214</v>
      </c>
      <c r="L1015">
        <v>1.4999999999999999E-2</v>
      </c>
      <c r="M1015">
        <v>0.1</v>
      </c>
      <c r="N1015" t="s">
        <v>17</v>
      </c>
      <c r="V1015" t="s">
        <v>177</v>
      </c>
      <c r="AB1015">
        <v>-66</v>
      </c>
      <c r="AC1015">
        <v>94.7</v>
      </c>
      <c r="AD1015">
        <v>0.7</v>
      </c>
      <c r="AF1015">
        <v>11</v>
      </c>
      <c r="AH1015">
        <v>100</v>
      </c>
    </row>
    <row r="1016" spans="7:34">
      <c r="G1016" s="125" t="s">
        <v>215</v>
      </c>
      <c r="L1016">
        <v>1.4999999999999999E-2</v>
      </c>
      <c r="M1016">
        <v>0.1</v>
      </c>
      <c r="N1016" t="s">
        <v>17</v>
      </c>
      <c r="V1016" t="s">
        <v>177</v>
      </c>
      <c r="AB1016">
        <v>-62.2</v>
      </c>
      <c r="AC1016">
        <v>137.69999999999999</v>
      </c>
      <c r="AD1016">
        <v>0.6</v>
      </c>
      <c r="AF1016">
        <v>11</v>
      </c>
      <c r="AH1016">
        <v>0</v>
      </c>
    </row>
    <row r="1017" spans="7:34">
      <c r="G1017" s="125" t="s">
        <v>215</v>
      </c>
      <c r="L1017">
        <v>1.4999999999999999E-2</v>
      </c>
      <c r="M1017">
        <v>0.1</v>
      </c>
      <c r="N1017" t="s">
        <v>17</v>
      </c>
      <c r="V1017" t="s">
        <v>177</v>
      </c>
      <c r="AB1017">
        <v>-69.3</v>
      </c>
      <c r="AC1017">
        <v>99.4</v>
      </c>
      <c r="AD1017">
        <v>0.6</v>
      </c>
      <c r="AF1017">
        <v>11</v>
      </c>
      <c r="AH1017">
        <v>100</v>
      </c>
    </row>
    <row r="1018" spans="7:34">
      <c r="G1018" s="125" t="s">
        <v>216</v>
      </c>
      <c r="L1018">
        <v>1.4999999999999999E-2</v>
      </c>
      <c r="M1018">
        <v>0.1</v>
      </c>
      <c r="N1018" t="s">
        <v>17</v>
      </c>
      <c r="V1018" t="s">
        <v>177</v>
      </c>
      <c r="AB1018">
        <v>-61.3</v>
      </c>
      <c r="AC1018">
        <v>146</v>
      </c>
      <c r="AD1018">
        <v>0.3</v>
      </c>
      <c r="AF1018">
        <v>11</v>
      </c>
      <c r="AH1018">
        <v>0</v>
      </c>
    </row>
    <row r="1019" spans="7:34">
      <c r="G1019" s="125" t="s">
        <v>216</v>
      </c>
      <c r="L1019">
        <v>1.4999999999999999E-2</v>
      </c>
      <c r="M1019">
        <v>0.1</v>
      </c>
      <c r="N1019" t="s">
        <v>17</v>
      </c>
      <c r="V1019" t="s">
        <v>177</v>
      </c>
      <c r="AB1019">
        <v>-71.099999999999994</v>
      </c>
      <c r="AC1019">
        <v>110</v>
      </c>
      <c r="AD1019">
        <v>0.3</v>
      </c>
      <c r="AF1019">
        <v>11</v>
      </c>
      <c r="AH1019">
        <v>100</v>
      </c>
    </row>
    <row r="1020" spans="7:34">
      <c r="G1020" s="125" t="s">
        <v>217</v>
      </c>
      <c r="L1020">
        <v>1.4999999999999999E-2</v>
      </c>
      <c r="M1020">
        <v>0.1</v>
      </c>
      <c r="N1020" t="s">
        <v>17</v>
      </c>
      <c r="V1020" t="s">
        <v>177</v>
      </c>
      <c r="AB1020">
        <v>-62.1</v>
      </c>
      <c r="AC1020">
        <v>134.30000000000001</v>
      </c>
      <c r="AD1020">
        <v>0.7</v>
      </c>
      <c r="AF1020">
        <v>11</v>
      </c>
      <c r="AH1020">
        <v>0</v>
      </c>
    </row>
    <row r="1021" spans="7:34">
      <c r="G1021" s="125" t="s">
        <v>217</v>
      </c>
      <c r="L1021">
        <v>1.4999999999999999E-2</v>
      </c>
      <c r="M1021">
        <v>0.1</v>
      </c>
      <c r="N1021" t="s">
        <v>17</v>
      </c>
      <c r="V1021" t="s">
        <v>177</v>
      </c>
      <c r="AB1021">
        <v>-68.099999999999994</v>
      </c>
      <c r="AC1021">
        <v>96.5</v>
      </c>
      <c r="AD1021">
        <v>0.7</v>
      </c>
      <c r="AF1021">
        <v>11</v>
      </c>
      <c r="AH1021">
        <v>100</v>
      </c>
    </row>
    <row r="1022" spans="7:34">
      <c r="G1022" s="125" t="s">
        <v>218</v>
      </c>
      <c r="L1022">
        <v>0.01</v>
      </c>
      <c r="M1022">
        <v>0.1</v>
      </c>
      <c r="N1022" t="s">
        <v>17</v>
      </c>
      <c r="V1022" t="s">
        <v>177</v>
      </c>
      <c r="AB1022">
        <v>-61.6</v>
      </c>
      <c r="AC1022">
        <v>121.1</v>
      </c>
      <c r="AD1022">
        <v>0.5</v>
      </c>
      <c r="AF1022">
        <v>12</v>
      </c>
      <c r="AH1022">
        <v>0</v>
      </c>
    </row>
    <row r="1023" spans="7:34">
      <c r="G1023" s="125" t="s">
        <v>218</v>
      </c>
      <c r="L1023">
        <v>0.01</v>
      </c>
      <c r="M1023">
        <v>0.1</v>
      </c>
      <c r="N1023" t="s">
        <v>17</v>
      </c>
      <c r="V1023" t="s">
        <v>177</v>
      </c>
      <c r="AB1023">
        <v>-63.7</v>
      </c>
      <c r="AC1023">
        <v>85.7</v>
      </c>
      <c r="AD1023">
        <v>0.5</v>
      </c>
      <c r="AF1023">
        <v>12</v>
      </c>
      <c r="AH1023">
        <v>100</v>
      </c>
    </row>
    <row r="1024" spans="7:34">
      <c r="G1024" s="125" t="s">
        <v>219</v>
      </c>
      <c r="L1024">
        <v>0.01</v>
      </c>
      <c r="M1024">
        <v>0.1</v>
      </c>
      <c r="N1024" t="s">
        <v>17</v>
      </c>
      <c r="V1024" t="s">
        <v>177</v>
      </c>
      <c r="AB1024">
        <v>-65.3</v>
      </c>
      <c r="AC1024">
        <v>148.80000000000001</v>
      </c>
      <c r="AD1024">
        <v>0.2</v>
      </c>
      <c r="AF1024">
        <v>12</v>
      </c>
      <c r="AH1024">
        <v>0</v>
      </c>
    </row>
    <row r="1025" spans="7:34">
      <c r="G1025" s="125" t="s">
        <v>219</v>
      </c>
      <c r="L1025">
        <v>0.01</v>
      </c>
      <c r="M1025">
        <v>0.1</v>
      </c>
      <c r="N1025" t="s">
        <v>17</v>
      </c>
      <c r="V1025" t="s">
        <v>177</v>
      </c>
      <c r="AB1025">
        <v>-74.900000000000006</v>
      </c>
      <c r="AC1025">
        <v>104</v>
      </c>
      <c r="AD1025">
        <v>0.2</v>
      </c>
      <c r="AF1025">
        <v>12</v>
      </c>
      <c r="AH1025">
        <v>100</v>
      </c>
    </row>
    <row r="1026" spans="7:34">
      <c r="G1026" s="125" t="s">
        <v>220</v>
      </c>
      <c r="L1026">
        <v>0.01</v>
      </c>
      <c r="M1026">
        <v>0.1</v>
      </c>
      <c r="N1026" t="s">
        <v>17</v>
      </c>
      <c r="V1026" t="s">
        <v>177</v>
      </c>
      <c r="AB1026">
        <v>-67.3</v>
      </c>
      <c r="AC1026">
        <v>118.7</v>
      </c>
      <c r="AD1026">
        <v>0.2</v>
      </c>
      <c r="AF1026">
        <v>12</v>
      </c>
      <c r="AH1026">
        <v>0</v>
      </c>
    </row>
    <row r="1027" spans="7:34">
      <c r="G1027" s="125" t="s">
        <v>220</v>
      </c>
      <c r="L1027">
        <v>0.01</v>
      </c>
      <c r="M1027">
        <v>0.1</v>
      </c>
      <c r="N1027" t="s">
        <v>17</v>
      </c>
      <c r="V1027" t="s">
        <v>177</v>
      </c>
      <c r="AB1027">
        <v>-67.099999999999994</v>
      </c>
      <c r="AC1027">
        <v>74.400000000000006</v>
      </c>
      <c r="AD1027">
        <v>0.2</v>
      </c>
      <c r="AF1027">
        <v>12</v>
      </c>
      <c r="AH1027">
        <v>100</v>
      </c>
    </row>
    <row r="1028" spans="7:34">
      <c r="G1028" s="125" t="s">
        <v>221</v>
      </c>
      <c r="L1028">
        <v>0.01</v>
      </c>
      <c r="M1028">
        <v>0.1</v>
      </c>
      <c r="N1028" t="s">
        <v>17</v>
      </c>
      <c r="V1028" t="s">
        <v>177</v>
      </c>
      <c r="AB1028">
        <v>-66.900000000000006</v>
      </c>
      <c r="AC1028">
        <v>123.8</v>
      </c>
      <c r="AD1028">
        <v>0.4</v>
      </c>
      <c r="AF1028">
        <v>12</v>
      </c>
      <c r="AH1028">
        <v>0</v>
      </c>
    </row>
    <row r="1029" spans="7:34">
      <c r="G1029" s="125" t="s">
        <v>221</v>
      </c>
      <c r="L1029">
        <v>0.01</v>
      </c>
      <c r="M1029">
        <v>0.1</v>
      </c>
      <c r="N1029" t="s">
        <v>17</v>
      </c>
      <c r="V1029" t="s">
        <v>177</v>
      </c>
      <c r="AB1029">
        <v>-68.3</v>
      </c>
      <c r="AC1029">
        <v>78.7</v>
      </c>
      <c r="AD1029">
        <v>0.4</v>
      </c>
      <c r="AF1029">
        <v>12</v>
      </c>
      <c r="AH1029">
        <v>100</v>
      </c>
    </row>
    <row r="1030" spans="7:34">
      <c r="G1030" s="125" t="s">
        <v>222</v>
      </c>
      <c r="L1030">
        <v>0.01</v>
      </c>
      <c r="M1030">
        <v>0.1</v>
      </c>
      <c r="N1030" t="s">
        <v>17</v>
      </c>
      <c r="V1030" t="s">
        <v>177</v>
      </c>
      <c r="AB1030">
        <v>-66.2</v>
      </c>
      <c r="AC1030">
        <v>113.8</v>
      </c>
      <c r="AD1030">
        <v>0.2</v>
      </c>
      <c r="AF1030">
        <v>12</v>
      </c>
      <c r="AH1030">
        <v>0</v>
      </c>
    </row>
    <row r="1031" spans="7:34">
      <c r="G1031" s="125" t="s">
        <v>222</v>
      </c>
      <c r="L1031">
        <v>0.01</v>
      </c>
      <c r="M1031">
        <v>0.1</v>
      </c>
      <c r="N1031" t="s">
        <v>17</v>
      </c>
      <c r="V1031" t="s">
        <v>177</v>
      </c>
      <c r="AB1031">
        <v>-65</v>
      </c>
      <c r="AC1031">
        <v>73</v>
      </c>
      <c r="AD1031">
        <v>0.2</v>
      </c>
      <c r="AF1031">
        <v>12</v>
      </c>
      <c r="AH1031">
        <v>100</v>
      </c>
    </row>
    <row r="1032" spans="7:34">
      <c r="G1032" s="125" t="s">
        <v>223</v>
      </c>
      <c r="L1032">
        <v>0.01</v>
      </c>
      <c r="M1032">
        <v>0.1</v>
      </c>
      <c r="N1032" t="s">
        <v>17</v>
      </c>
      <c r="V1032" t="s">
        <v>177</v>
      </c>
      <c r="AB1032">
        <v>-66.5</v>
      </c>
      <c r="AC1032">
        <v>104.8</v>
      </c>
      <c r="AD1032">
        <v>0.5</v>
      </c>
      <c r="AF1032">
        <v>12</v>
      </c>
      <c r="AH1032">
        <v>0</v>
      </c>
    </row>
    <row r="1033" spans="7:34">
      <c r="G1033" s="125" t="s">
        <v>223</v>
      </c>
      <c r="L1033">
        <v>0.01</v>
      </c>
      <c r="M1033">
        <v>0.1</v>
      </c>
      <c r="N1033" t="s">
        <v>17</v>
      </c>
      <c r="V1033" t="s">
        <v>177</v>
      </c>
      <c r="AB1033">
        <v>-62.7</v>
      </c>
      <c r="AC1033">
        <v>66.5</v>
      </c>
      <c r="AD1033">
        <v>0.5</v>
      </c>
      <c r="AF1033">
        <v>12</v>
      </c>
      <c r="AH1033">
        <v>100</v>
      </c>
    </row>
    <row r="1034" spans="7:34">
      <c r="G1034" s="125" t="s">
        <v>224</v>
      </c>
      <c r="L1034">
        <v>0.01</v>
      </c>
      <c r="M1034">
        <v>0.1</v>
      </c>
      <c r="N1034" t="s">
        <v>17</v>
      </c>
      <c r="V1034" t="s">
        <v>177</v>
      </c>
      <c r="AB1034">
        <v>-59.6</v>
      </c>
      <c r="AC1034">
        <v>125</v>
      </c>
      <c r="AD1034">
        <v>0.6</v>
      </c>
      <c r="AF1034">
        <v>12</v>
      </c>
      <c r="AH1034">
        <v>0</v>
      </c>
    </row>
    <row r="1035" spans="7:34">
      <c r="G1035" s="125" t="s">
        <v>224</v>
      </c>
      <c r="L1035">
        <v>0.01</v>
      </c>
      <c r="M1035">
        <v>0.1</v>
      </c>
      <c r="N1035" t="s">
        <v>17</v>
      </c>
      <c r="V1035" t="s">
        <v>177</v>
      </c>
      <c r="AB1035">
        <v>-63.3</v>
      </c>
      <c r="AC1035">
        <v>91.8</v>
      </c>
      <c r="AD1035">
        <v>0.6</v>
      </c>
      <c r="AF1035">
        <v>12</v>
      </c>
      <c r="AH1035">
        <v>100</v>
      </c>
    </row>
    <row r="1036" spans="7:34">
      <c r="G1036" s="125" t="s">
        <v>225</v>
      </c>
      <c r="L1036">
        <v>0.01</v>
      </c>
      <c r="M1036">
        <v>0.1</v>
      </c>
      <c r="N1036" t="s">
        <v>17</v>
      </c>
      <c r="V1036" t="s">
        <v>177</v>
      </c>
      <c r="AB1036">
        <v>-60.2</v>
      </c>
      <c r="AC1036">
        <v>113.7</v>
      </c>
      <c r="AD1036">
        <v>1</v>
      </c>
      <c r="AF1036">
        <v>12</v>
      </c>
      <c r="AH1036">
        <v>0</v>
      </c>
    </row>
    <row r="1037" spans="7:34">
      <c r="G1037" s="125" t="s">
        <v>225</v>
      </c>
      <c r="L1037">
        <v>0.01</v>
      </c>
      <c r="M1037">
        <v>0.1</v>
      </c>
      <c r="N1037" t="s">
        <v>17</v>
      </c>
      <c r="V1037" t="s">
        <v>177</v>
      </c>
      <c r="AB1037">
        <v>-60.4</v>
      </c>
      <c r="AC1037">
        <v>81.5</v>
      </c>
      <c r="AD1037">
        <v>1</v>
      </c>
      <c r="AF1037">
        <v>12</v>
      </c>
      <c r="AH1037">
        <v>100</v>
      </c>
    </row>
    <row r="1038" spans="7:34">
      <c r="G1038" t="s">
        <v>226</v>
      </c>
      <c r="L1038">
        <v>0.01</v>
      </c>
      <c r="M1038">
        <v>0.1</v>
      </c>
      <c r="N1038" t="s">
        <v>17</v>
      </c>
      <c r="V1038" t="s">
        <v>177</v>
      </c>
      <c r="AB1038">
        <v>-60.4</v>
      </c>
      <c r="AC1038">
        <v>123.1</v>
      </c>
      <c r="AD1038">
        <v>0.1</v>
      </c>
      <c r="AF1038">
        <v>12</v>
      </c>
      <c r="AH1038">
        <v>0</v>
      </c>
    </row>
    <row r="1039" spans="7:34">
      <c r="G1039" t="s">
        <v>226</v>
      </c>
      <c r="L1039">
        <v>0.01</v>
      </c>
      <c r="M1039">
        <v>0.1</v>
      </c>
      <c r="N1039" t="s">
        <v>17</v>
      </c>
      <c r="V1039" t="s">
        <v>177</v>
      </c>
      <c r="AB1039">
        <v>-63.4</v>
      </c>
      <c r="AC1039">
        <v>89</v>
      </c>
      <c r="AD1039">
        <v>0.1</v>
      </c>
      <c r="AF1039">
        <v>12</v>
      </c>
      <c r="AH1039">
        <v>100</v>
      </c>
    </row>
    <row r="1040" spans="7:34">
      <c r="G1040" t="s">
        <v>227</v>
      </c>
      <c r="L1040">
        <v>0.01</v>
      </c>
      <c r="M1040">
        <v>0.1</v>
      </c>
      <c r="N1040" t="s">
        <v>17</v>
      </c>
      <c r="V1040" t="s">
        <v>177</v>
      </c>
      <c r="AB1040">
        <v>-58.1</v>
      </c>
      <c r="AC1040">
        <v>141.5</v>
      </c>
      <c r="AD1040">
        <v>0.3</v>
      </c>
      <c r="AF1040">
        <v>12</v>
      </c>
      <c r="AH1040">
        <v>0</v>
      </c>
    </row>
    <row r="1041" spans="7:34">
      <c r="G1041" t="s">
        <v>227</v>
      </c>
      <c r="L1041">
        <v>0.01</v>
      </c>
      <c r="M1041">
        <v>0.1</v>
      </c>
      <c r="N1041" t="s">
        <v>17</v>
      </c>
      <c r="V1041" t="s">
        <v>177</v>
      </c>
      <c r="AB1041">
        <v>-67.2</v>
      </c>
      <c r="AC1041">
        <v>110.5</v>
      </c>
      <c r="AD1041">
        <v>0.3</v>
      </c>
      <c r="AF1041">
        <v>12</v>
      </c>
      <c r="AH1041">
        <v>100</v>
      </c>
    </row>
    <row r="1042" spans="7:34">
      <c r="G1042" t="s">
        <v>228</v>
      </c>
      <c r="L1042">
        <v>0.01</v>
      </c>
      <c r="M1042">
        <v>0.1</v>
      </c>
      <c r="N1042" t="s">
        <v>17</v>
      </c>
      <c r="V1042" t="s">
        <v>177</v>
      </c>
      <c r="AB1042">
        <v>-64.599999999999994</v>
      </c>
      <c r="AC1042">
        <v>124.5</v>
      </c>
      <c r="AD1042">
        <v>0.2</v>
      </c>
      <c r="AF1042">
        <v>12</v>
      </c>
      <c r="AH1042">
        <v>0</v>
      </c>
    </row>
    <row r="1043" spans="7:34">
      <c r="G1043" t="s">
        <v>228</v>
      </c>
      <c r="L1043">
        <v>0.01</v>
      </c>
      <c r="M1043">
        <v>0.1</v>
      </c>
      <c r="N1043" t="s">
        <v>17</v>
      </c>
      <c r="V1043" t="s">
        <v>177</v>
      </c>
      <c r="AB1043">
        <v>-67</v>
      </c>
      <c r="AC1043">
        <v>83.6</v>
      </c>
      <c r="AD1043">
        <v>0.2</v>
      </c>
      <c r="AF1043">
        <v>12</v>
      </c>
      <c r="AH1043">
        <v>100</v>
      </c>
    </row>
    <row r="1044" spans="7:34">
      <c r="G1044" t="s">
        <v>229</v>
      </c>
      <c r="L1044">
        <v>0.01</v>
      </c>
      <c r="M1044">
        <v>0.1</v>
      </c>
      <c r="N1044" t="s">
        <v>17</v>
      </c>
      <c r="V1044" t="s">
        <v>177</v>
      </c>
      <c r="AB1044">
        <v>-63.1</v>
      </c>
      <c r="AC1044">
        <v>114.8</v>
      </c>
      <c r="AD1044">
        <v>0.3</v>
      </c>
      <c r="AF1044">
        <v>12</v>
      </c>
      <c r="AH1044">
        <v>0</v>
      </c>
    </row>
    <row r="1045" spans="7:34">
      <c r="G1045" t="s">
        <v>229</v>
      </c>
      <c r="L1045">
        <v>0.01</v>
      </c>
      <c r="M1045">
        <v>0.1</v>
      </c>
      <c r="N1045" t="s">
        <v>17</v>
      </c>
      <c r="V1045" t="s">
        <v>177</v>
      </c>
      <c r="AB1045">
        <v>-62.9</v>
      </c>
      <c r="AC1045">
        <v>78.5</v>
      </c>
      <c r="AD1045">
        <v>0.3</v>
      </c>
      <c r="AF1045">
        <v>12</v>
      </c>
      <c r="AH1045">
        <v>100</v>
      </c>
    </row>
    <row r="1046" spans="7:34">
      <c r="G1046" t="s">
        <v>230</v>
      </c>
      <c r="L1046">
        <v>0.01</v>
      </c>
      <c r="M1046">
        <v>0.1</v>
      </c>
      <c r="N1046" t="s">
        <v>17</v>
      </c>
      <c r="V1046" t="s">
        <v>177</v>
      </c>
      <c r="AB1046">
        <v>-60.7</v>
      </c>
      <c r="AC1046">
        <v>135.80000000000001</v>
      </c>
      <c r="AD1046">
        <v>0.3</v>
      </c>
      <c r="AF1046">
        <v>12</v>
      </c>
      <c r="AH1046">
        <v>0</v>
      </c>
    </row>
    <row r="1047" spans="7:34">
      <c r="G1047" t="s">
        <v>230</v>
      </c>
      <c r="L1047">
        <v>0.01</v>
      </c>
      <c r="M1047">
        <v>0.1</v>
      </c>
      <c r="N1047" t="s">
        <v>17</v>
      </c>
      <c r="V1047" t="s">
        <v>177</v>
      </c>
      <c r="AB1047">
        <v>-67.5</v>
      </c>
      <c r="AC1047">
        <v>100.4</v>
      </c>
      <c r="AD1047">
        <v>0.3</v>
      </c>
      <c r="AF1047">
        <v>12</v>
      </c>
      <c r="AH1047">
        <v>100</v>
      </c>
    </row>
    <row r="1048" spans="7:34">
      <c r="G1048" t="s">
        <v>231</v>
      </c>
      <c r="L1048">
        <v>0.01</v>
      </c>
      <c r="M1048">
        <v>0.1</v>
      </c>
      <c r="N1048" t="s">
        <v>17</v>
      </c>
      <c r="V1048" t="s">
        <v>177</v>
      </c>
      <c r="AB1048">
        <v>-56.9</v>
      </c>
      <c r="AC1048">
        <v>138.4</v>
      </c>
      <c r="AD1048">
        <v>0.7</v>
      </c>
      <c r="AF1048">
        <v>12</v>
      </c>
      <c r="AH1048">
        <v>0</v>
      </c>
    </row>
    <row r="1049" spans="7:34">
      <c r="G1049" t="s">
        <v>231</v>
      </c>
      <c r="L1049">
        <v>0.01</v>
      </c>
      <c r="M1049">
        <v>0.1</v>
      </c>
      <c r="N1049" t="s">
        <v>17</v>
      </c>
      <c r="V1049" t="s">
        <v>177</v>
      </c>
      <c r="AB1049">
        <v>-65.3</v>
      </c>
      <c r="AC1049">
        <v>108.7</v>
      </c>
      <c r="AD1049">
        <v>0.7</v>
      </c>
      <c r="AF1049">
        <v>12</v>
      </c>
      <c r="AH1049">
        <v>100</v>
      </c>
    </row>
    <row r="1050" spans="7:34">
      <c r="G1050" t="s">
        <v>232</v>
      </c>
      <c r="L1050">
        <v>0.01</v>
      </c>
      <c r="M1050">
        <v>0.1</v>
      </c>
      <c r="N1050" t="s">
        <v>17</v>
      </c>
      <c r="V1050" t="s">
        <v>177</v>
      </c>
      <c r="AB1050">
        <v>-37.5</v>
      </c>
      <c r="AC1050">
        <v>143.9</v>
      </c>
      <c r="AD1050">
        <v>0.4</v>
      </c>
      <c r="AF1050">
        <v>12</v>
      </c>
      <c r="AH1050">
        <v>0</v>
      </c>
    </row>
    <row r="1051" spans="7:34">
      <c r="G1051" t="s">
        <v>232</v>
      </c>
      <c r="L1051">
        <v>0.01</v>
      </c>
      <c r="M1051">
        <v>0.1</v>
      </c>
      <c r="N1051" t="s">
        <v>17</v>
      </c>
      <c r="V1051" t="s">
        <v>177</v>
      </c>
      <c r="AB1051">
        <v>-49.3</v>
      </c>
      <c r="AC1051">
        <v>130.9</v>
      </c>
      <c r="AD1051">
        <v>0.4</v>
      </c>
      <c r="AF1051">
        <v>12</v>
      </c>
      <c r="AH1051">
        <v>100</v>
      </c>
    </row>
    <row r="1052" spans="7:34">
      <c r="G1052" t="s">
        <v>233</v>
      </c>
      <c r="L1052">
        <v>0.01</v>
      </c>
      <c r="M1052">
        <v>0.1</v>
      </c>
      <c r="N1052" t="s">
        <v>17</v>
      </c>
      <c r="V1052" t="s">
        <v>177</v>
      </c>
      <c r="AB1052">
        <v>-58.4</v>
      </c>
      <c r="AC1052">
        <v>148.9</v>
      </c>
      <c r="AD1052">
        <v>0.3</v>
      </c>
      <c r="AF1052">
        <v>12</v>
      </c>
      <c r="AH1052">
        <v>0</v>
      </c>
    </row>
    <row r="1053" spans="7:34">
      <c r="G1053" t="s">
        <v>233</v>
      </c>
      <c r="L1053">
        <v>0.01</v>
      </c>
      <c r="M1053">
        <v>0.1</v>
      </c>
      <c r="N1053" t="s">
        <v>17</v>
      </c>
      <c r="V1053" t="s">
        <v>177</v>
      </c>
      <c r="AB1053">
        <v>-69.599999999999994</v>
      </c>
      <c r="AC1053">
        <v>118.8</v>
      </c>
      <c r="AD1053">
        <v>0.3</v>
      </c>
      <c r="AF1053">
        <v>12</v>
      </c>
      <c r="AH1053">
        <v>100</v>
      </c>
    </row>
    <row r="1054" spans="7:34">
      <c r="G1054" t="s">
        <v>234</v>
      </c>
      <c r="L1054">
        <v>5.0000000000000001E-3</v>
      </c>
      <c r="M1054">
        <v>0.06</v>
      </c>
      <c r="N1054" t="s">
        <v>17</v>
      </c>
      <c r="V1054" t="s">
        <v>177</v>
      </c>
      <c r="AB1054">
        <v>-14.7</v>
      </c>
      <c r="AC1054">
        <v>136.6</v>
      </c>
      <c r="AD1054">
        <v>5.5</v>
      </c>
      <c r="AF1054">
        <v>10</v>
      </c>
      <c r="AH1054">
        <v>0</v>
      </c>
    </row>
    <row r="1055" spans="7:34">
      <c r="G1055" t="s">
        <v>234</v>
      </c>
      <c r="L1055">
        <v>5.0000000000000001E-3</v>
      </c>
      <c r="M1055">
        <v>0.06</v>
      </c>
      <c r="N1055" t="s">
        <v>17</v>
      </c>
      <c r="V1055" t="s">
        <v>177</v>
      </c>
      <c r="AB1055">
        <v>-25.6</v>
      </c>
      <c r="AC1055">
        <v>131.30000000000001</v>
      </c>
      <c r="AD1055">
        <v>5.5</v>
      </c>
      <c r="AF1055">
        <v>10</v>
      </c>
      <c r="AH1055">
        <v>100</v>
      </c>
    </row>
    <row r="1056" spans="7:34">
      <c r="G1056" t="s">
        <v>235</v>
      </c>
      <c r="L1056">
        <v>5.0000000000000001E-3</v>
      </c>
      <c r="M1056">
        <v>0.06</v>
      </c>
      <c r="N1056" t="s">
        <v>17</v>
      </c>
      <c r="V1056" t="s">
        <v>177</v>
      </c>
      <c r="AB1056">
        <v>-23.2</v>
      </c>
      <c r="AC1056">
        <v>124.6</v>
      </c>
      <c r="AD1056">
        <v>3.3</v>
      </c>
      <c r="AF1056">
        <v>10</v>
      </c>
      <c r="AH1056">
        <v>0</v>
      </c>
    </row>
    <row r="1057" spans="7:34">
      <c r="G1057" t="s">
        <v>235</v>
      </c>
      <c r="L1057">
        <v>5.0000000000000001E-3</v>
      </c>
      <c r="M1057">
        <v>0.06</v>
      </c>
      <c r="N1057" t="s">
        <v>17</v>
      </c>
      <c r="V1057" t="s">
        <v>177</v>
      </c>
      <c r="AB1057">
        <v>-30.5</v>
      </c>
      <c r="AC1057">
        <v>116.1</v>
      </c>
      <c r="AD1057">
        <v>3.3</v>
      </c>
      <c r="AF1057">
        <v>10</v>
      </c>
      <c r="AH1057">
        <v>100</v>
      </c>
    </row>
    <row r="1058" spans="7:34">
      <c r="G1058" t="s">
        <v>236</v>
      </c>
      <c r="L1058">
        <v>5.0000000000000001E-3</v>
      </c>
      <c r="M1058">
        <v>0.06</v>
      </c>
      <c r="N1058" t="s">
        <v>17</v>
      </c>
      <c r="V1058" t="s">
        <v>177</v>
      </c>
      <c r="AB1058">
        <v>-29.1</v>
      </c>
      <c r="AC1058">
        <v>134.80000000000001</v>
      </c>
      <c r="AD1058">
        <v>2.9</v>
      </c>
      <c r="AF1058">
        <v>10</v>
      </c>
      <c r="AH1058">
        <v>0</v>
      </c>
    </row>
    <row r="1059" spans="7:34">
      <c r="G1059" t="s">
        <v>236</v>
      </c>
      <c r="L1059">
        <v>5.0000000000000001E-3</v>
      </c>
      <c r="M1059">
        <v>0.06</v>
      </c>
      <c r="N1059" t="s">
        <v>17</v>
      </c>
      <c r="V1059" t="s">
        <v>177</v>
      </c>
      <c r="AB1059">
        <v>-38.799999999999997</v>
      </c>
      <c r="AC1059">
        <v>124.6</v>
      </c>
      <c r="AD1059">
        <v>2.9</v>
      </c>
      <c r="AF1059">
        <v>10</v>
      </c>
      <c r="AH1059">
        <v>100</v>
      </c>
    </row>
    <row r="1060" spans="7:34">
      <c r="G1060" t="s">
        <v>237</v>
      </c>
      <c r="L1060">
        <v>5.0000000000000001E-3</v>
      </c>
      <c r="M1060">
        <v>0.06</v>
      </c>
      <c r="N1060" t="s">
        <v>17</v>
      </c>
      <c r="V1060" t="s">
        <v>177</v>
      </c>
      <c r="AB1060">
        <v>-29.5</v>
      </c>
      <c r="AC1060">
        <v>136.9</v>
      </c>
      <c r="AD1060">
        <v>2.9</v>
      </c>
      <c r="AF1060">
        <v>10</v>
      </c>
      <c r="AH1060">
        <v>0</v>
      </c>
    </row>
    <row r="1061" spans="7:34">
      <c r="G1061" t="s">
        <v>237</v>
      </c>
      <c r="L1061">
        <v>5.0000000000000001E-3</v>
      </c>
      <c r="M1061">
        <v>0.06</v>
      </c>
      <c r="N1061" t="s">
        <v>17</v>
      </c>
      <c r="V1061" t="s">
        <v>177</v>
      </c>
      <c r="AB1061">
        <v>-39.799999999999997</v>
      </c>
      <c r="AC1061">
        <v>126.6</v>
      </c>
      <c r="AD1061">
        <v>2.9</v>
      </c>
      <c r="AF1061">
        <v>10</v>
      </c>
      <c r="AH1061">
        <v>100</v>
      </c>
    </row>
    <row r="1062" spans="7:34">
      <c r="G1062" t="s">
        <v>238</v>
      </c>
      <c r="L1062">
        <v>5.0000000000000001E-3</v>
      </c>
      <c r="M1062">
        <v>0.06</v>
      </c>
      <c r="N1062" t="s">
        <v>17</v>
      </c>
      <c r="V1062" t="s">
        <v>177</v>
      </c>
      <c r="AB1062">
        <v>-30.2</v>
      </c>
      <c r="AC1062">
        <v>127.3</v>
      </c>
      <c r="AD1062">
        <v>1.2</v>
      </c>
      <c r="AF1062">
        <v>10</v>
      </c>
      <c r="AH1062">
        <v>0</v>
      </c>
    </row>
    <row r="1063" spans="7:34">
      <c r="G1063" t="s">
        <v>238</v>
      </c>
      <c r="L1063">
        <v>5.0000000000000001E-3</v>
      </c>
      <c r="M1063">
        <v>0.06</v>
      </c>
      <c r="N1063" t="s">
        <v>17</v>
      </c>
      <c r="V1063" t="s">
        <v>177</v>
      </c>
      <c r="AB1063">
        <v>-37.9</v>
      </c>
      <c r="AC1063">
        <v>116.2</v>
      </c>
      <c r="AD1063">
        <v>1.2</v>
      </c>
      <c r="AF1063">
        <v>10</v>
      </c>
      <c r="AH1063">
        <v>100</v>
      </c>
    </row>
    <row r="1064" spans="7:34">
      <c r="G1064" t="s">
        <v>239</v>
      </c>
      <c r="L1064">
        <v>5.0000000000000001E-3</v>
      </c>
      <c r="M1064">
        <v>0.06</v>
      </c>
      <c r="N1064" t="s">
        <v>17</v>
      </c>
      <c r="V1064" t="s">
        <v>177</v>
      </c>
      <c r="AB1064">
        <v>-32.299999999999997</v>
      </c>
      <c r="AC1064">
        <v>127.5</v>
      </c>
      <c r="AD1064">
        <v>0.9</v>
      </c>
      <c r="AF1064">
        <v>10</v>
      </c>
      <c r="AH1064">
        <v>0</v>
      </c>
    </row>
    <row r="1065" spans="7:34">
      <c r="G1065" t="s">
        <v>239</v>
      </c>
      <c r="L1065">
        <v>5.0000000000000001E-3</v>
      </c>
      <c r="M1065">
        <v>0.06</v>
      </c>
      <c r="N1065" t="s">
        <v>17</v>
      </c>
      <c r="V1065" t="s">
        <v>177</v>
      </c>
      <c r="AB1065">
        <v>-39.9</v>
      </c>
      <c r="AC1065">
        <v>115.4</v>
      </c>
      <c r="AD1065">
        <v>0.9</v>
      </c>
      <c r="AF1065">
        <v>10</v>
      </c>
      <c r="AH1065">
        <v>100</v>
      </c>
    </row>
    <row r="1066" spans="7:34">
      <c r="G1066" t="s">
        <v>240</v>
      </c>
      <c r="L1066">
        <v>5.0000000000000001E-3</v>
      </c>
      <c r="M1066">
        <v>0.06</v>
      </c>
      <c r="N1066" t="s">
        <v>17</v>
      </c>
      <c r="V1066" t="s">
        <v>177</v>
      </c>
      <c r="AB1066">
        <v>-31.3</v>
      </c>
      <c r="AC1066">
        <v>125</v>
      </c>
      <c r="AD1066">
        <v>0.9</v>
      </c>
      <c r="AF1066">
        <v>10</v>
      </c>
      <c r="AH1066">
        <v>0</v>
      </c>
    </row>
    <row r="1067" spans="7:34">
      <c r="G1067" t="s">
        <v>240</v>
      </c>
      <c r="L1067">
        <v>5.0000000000000001E-3</v>
      </c>
      <c r="M1067">
        <v>0.06</v>
      </c>
      <c r="N1067" t="s">
        <v>17</v>
      </c>
      <c r="V1067" t="s">
        <v>177</v>
      </c>
      <c r="AB1067">
        <v>-38.200000000000003</v>
      </c>
      <c r="AC1067">
        <v>113.4</v>
      </c>
      <c r="AD1067">
        <v>0.9</v>
      </c>
      <c r="AF1067">
        <v>10</v>
      </c>
      <c r="AH1067">
        <v>100</v>
      </c>
    </row>
    <row r="1068" spans="7:34">
      <c r="G1068" t="s">
        <v>241</v>
      </c>
      <c r="L1068">
        <v>5.0000000000000001E-3</v>
      </c>
      <c r="M1068">
        <v>0.06</v>
      </c>
      <c r="N1068" t="s">
        <v>17</v>
      </c>
      <c r="V1068" t="s">
        <v>177</v>
      </c>
      <c r="AB1068">
        <v>-29.2</v>
      </c>
      <c r="AC1068">
        <v>126.3</v>
      </c>
      <c r="AD1068">
        <v>1.6</v>
      </c>
      <c r="AF1068">
        <v>10</v>
      </c>
      <c r="AH1068">
        <v>0</v>
      </c>
    </row>
    <row r="1069" spans="7:34">
      <c r="G1069" t="s">
        <v>241</v>
      </c>
      <c r="L1069">
        <v>5.0000000000000001E-3</v>
      </c>
      <c r="M1069">
        <v>0.06</v>
      </c>
      <c r="N1069" t="s">
        <v>17</v>
      </c>
      <c r="V1069" t="s">
        <v>177</v>
      </c>
      <c r="AB1069">
        <v>-36.5</v>
      </c>
      <c r="AC1069">
        <v>115.6</v>
      </c>
      <c r="AD1069">
        <v>1.6</v>
      </c>
      <c r="AF1069">
        <v>10</v>
      </c>
      <c r="AH1069">
        <v>100</v>
      </c>
    </row>
    <row r="1070" spans="7:34">
      <c r="G1070" t="s">
        <v>173</v>
      </c>
      <c r="L1070">
        <v>3.0000000000000001E-3</v>
      </c>
      <c r="M1070">
        <v>0.1</v>
      </c>
      <c r="N1070" t="s">
        <v>17</v>
      </c>
      <c r="V1070" t="s">
        <v>4</v>
      </c>
      <c r="AB1070">
        <v>-70.5</v>
      </c>
      <c r="AC1070">
        <v>95.8</v>
      </c>
      <c r="AD1070">
        <v>0.2</v>
      </c>
      <c r="AF1070">
        <v>15</v>
      </c>
      <c r="AH1070">
        <v>0</v>
      </c>
    </row>
    <row r="1071" spans="7:34">
      <c r="G1071" t="s">
        <v>173</v>
      </c>
      <c r="L1071">
        <v>3.0000000000000001E-3</v>
      </c>
      <c r="M1071">
        <v>0.1</v>
      </c>
      <c r="N1071" t="s">
        <v>17</v>
      </c>
      <c r="V1071" t="s">
        <v>4</v>
      </c>
      <c r="AB1071">
        <v>-63.6</v>
      </c>
      <c r="AC1071">
        <v>55.4</v>
      </c>
      <c r="AD1071">
        <v>0.2</v>
      </c>
      <c r="AF1071">
        <v>15</v>
      </c>
      <c r="AH1071">
        <v>100</v>
      </c>
    </row>
    <row r="1072" spans="7:34">
      <c r="G1072" t="s">
        <v>174</v>
      </c>
      <c r="L1072">
        <v>3.0000000000000001E-3</v>
      </c>
      <c r="M1072">
        <v>0.1</v>
      </c>
      <c r="N1072" t="s">
        <v>17</v>
      </c>
      <c r="V1072" t="s">
        <v>4</v>
      </c>
      <c r="AB1072">
        <v>-72.400000000000006</v>
      </c>
      <c r="AC1072">
        <v>89.9</v>
      </c>
      <c r="AD1072">
        <v>0.6</v>
      </c>
      <c r="AF1072">
        <v>15</v>
      </c>
      <c r="AH1072">
        <v>0</v>
      </c>
    </row>
    <row r="1073" spans="7:34">
      <c r="G1073" t="s">
        <v>174</v>
      </c>
      <c r="L1073">
        <v>3.0000000000000001E-3</v>
      </c>
      <c r="M1073">
        <v>0.1</v>
      </c>
      <c r="N1073" t="s">
        <v>17</v>
      </c>
      <c r="V1073" t="s">
        <v>4</v>
      </c>
      <c r="AB1073">
        <v>-63.5</v>
      </c>
      <c r="AC1073">
        <v>49.3</v>
      </c>
      <c r="AD1073">
        <v>0.6</v>
      </c>
      <c r="AF1073">
        <v>15</v>
      </c>
      <c r="AH1073">
        <v>100</v>
      </c>
    </row>
    <row r="1074" spans="7:34">
      <c r="G1074" t="s">
        <v>175</v>
      </c>
      <c r="L1074">
        <v>3.0000000000000001E-3</v>
      </c>
      <c r="M1074">
        <v>0.06</v>
      </c>
      <c r="N1074" t="s">
        <v>17</v>
      </c>
      <c r="V1074" t="s">
        <v>4</v>
      </c>
      <c r="AB1074">
        <v>-75.3</v>
      </c>
      <c r="AC1074">
        <v>113.1</v>
      </c>
      <c r="AD1074">
        <v>0.3</v>
      </c>
      <c r="AF1074">
        <v>11</v>
      </c>
      <c r="AH1074">
        <v>0</v>
      </c>
    </row>
    <row r="1075" spans="7:34">
      <c r="G1075" t="s">
        <v>175</v>
      </c>
      <c r="L1075">
        <v>3.0000000000000001E-3</v>
      </c>
      <c r="M1075">
        <v>0.06</v>
      </c>
      <c r="N1075" t="s">
        <v>17</v>
      </c>
      <c r="V1075" t="s">
        <v>4</v>
      </c>
      <c r="AB1075">
        <v>-70.3</v>
      </c>
      <c r="AC1075">
        <v>53.4</v>
      </c>
      <c r="AD1075">
        <v>0.3</v>
      </c>
      <c r="AF1075">
        <v>11</v>
      </c>
      <c r="AH1075">
        <v>100</v>
      </c>
    </row>
    <row r="1076" spans="7:34">
      <c r="G1076" t="s">
        <v>0</v>
      </c>
      <c r="L1076">
        <v>3.0000000000000001E-3</v>
      </c>
      <c r="M1076">
        <v>0.08</v>
      </c>
      <c r="N1076" t="s">
        <v>17</v>
      </c>
      <c r="V1076" t="s">
        <v>4</v>
      </c>
      <c r="AB1076">
        <v>-73.599999999999994</v>
      </c>
      <c r="AC1076">
        <v>108.2</v>
      </c>
      <c r="AD1076">
        <v>0.2</v>
      </c>
      <c r="AF1076">
        <v>13</v>
      </c>
      <c r="AH1076">
        <v>0</v>
      </c>
    </row>
    <row r="1077" spans="7:34">
      <c r="G1077" t="s">
        <v>0</v>
      </c>
      <c r="L1077">
        <v>3.0000000000000001E-3</v>
      </c>
      <c r="M1077">
        <v>0.08</v>
      </c>
      <c r="N1077" t="s">
        <v>17</v>
      </c>
      <c r="V1077" t="s">
        <v>4</v>
      </c>
      <c r="AB1077">
        <v>-68.3</v>
      </c>
      <c r="AC1077">
        <v>55.6</v>
      </c>
      <c r="AD1077">
        <v>0.2</v>
      </c>
      <c r="AF1077">
        <v>13</v>
      </c>
      <c r="AH1077">
        <v>100</v>
      </c>
    </row>
    <row r="1078" spans="7:34">
      <c r="G1078" t="s">
        <v>1</v>
      </c>
      <c r="L1078">
        <v>3.0000000000000001E-3</v>
      </c>
      <c r="M1078">
        <v>0.1</v>
      </c>
      <c r="N1078" t="s">
        <v>17</v>
      </c>
      <c r="V1078" t="s">
        <v>4</v>
      </c>
      <c r="AB1078">
        <v>-69.7</v>
      </c>
      <c r="AC1078">
        <v>95.8</v>
      </c>
      <c r="AD1078">
        <v>0.2</v>
      </c>
      <c r="AF1078">
        <v>15</v>
      </c>
      <c r="AH1078">
        <v>0</v>
      </c>
    </row>
    <row r="1079" spans="7:34">
      <c r="G1079" t="s">
        <v>1</v>
      </c>
      <c r="L1079">
        <v>3.0000000000000001E-3</v>
      </c>
      <c r="M1079">
        <v>0.1</v>
      </c>
      <c r="N1079" t="s">
        <v>17</v>
      </c>
      <c r="V1079" t="s">
        <v>4</v>
      </c>
      <c r="AB1079">
        <v>-62.9</v>
      </c>
      <c r="AC1079">
        <v>56.4</v>
      </c>
      <c r="AD1079">
        <v>0.2</v>
      </c>
      <c r="AF1079">
        <v>15</v>
      </c>
      <c r="AH1079">
        <v>100</v>
      </c>
    </row>
    <row r="1080" spans="7:34">
      <c r="G1080" t="s">
        <v>2</v>
      </c>
      <c r="L1080">
        <v>3.0000000000000001E-3</v>
      </c>
      <c r="M1080">
        <v>0.08</v>
      </c>
      <c r="N1080" t="s">
        <v>17</v>
      </c>
      <c r="V1080" t="s">
        <v>4</v>
      </c>
      <c r="AB1080">
        <v>-77.599999999999994</v>
      </c>
      <c r="AC1080">
        <v>117.1</v>
      </c>
      <c r="AD1080">
        <v>0.4</v>
      </c>
      <c r="AF1080">
        <v>13</v>
      </c>
      <c r="AH1080">
        <v>0</v>
      </c>
    </row>
    <row r="1081" spans="7:34">
      <c r="G1081" t="s">
        <v>2</v>
      </c>
      <c r="L1081">
        <v>3.0000000000000001E-3</v>
      </c>
      <c r="M1081">
        <v>0.08</v>
      </c>
      <c r="N1081" t="s">
        <v>17</v>
      </c>
      <c r="V1081" t="s">
        <v>4</v>
      </c>
      <c r="AB1081">
        <v>-72.099999999999994</v>
      </c>
      <c r="AC1081">
        <v>47.9</v>
      </c>
      <c r="AD1081">
        <v>0.4</v>
      </c>
      <c r="AF1081">
        <v>13</v>
      </c>
      <c r="AH1081">
        <v>100</v>
      </c>
    </row>
    <row r="1082" spans="7:34">
      <c r="G1082" t="s">
        <v>3</v>
      </c>
      <c r="L1082">
        <v>3.0000000000000001E-3</v>
      </c>
      <c r="M1082">
        <v>0.08</v>
      </c>
      <c r="N1082" t="s">
        <v>17</v>
      </c>
      <c r="V1082" t="s">
        <v>4</v>
      </c>
      <c r="AB1082">
        <v>-72.3</v>
      </c>
      <c r="AC1082">
        <v>118.6</v>
      </c>
      <c r="AD1082">
        <v>0.5</v>
      </c>
      <c r="AF1082">
        <v>13</v>
      </c>
      <c r="AH1082">
        <v>0</v>
      </c>
    </row>
    <row r="1083" spans="7:34">
      <c r="G1083" t="s">
        <v>3</v>
      </c>
      <c r="L1083">
        <v>3.0000000000000001E-3</v>
      </c>
      <c r="M1083">
        <v>0.08</v>
      </c>
      <c r="N1083" t="s">
        <v>17</v>
      </c>
      <c r="V1083" t="s">
        <v>4</v>
      </c>
      <c r="AB1083">
        <v>-70.099999999999994</v>
      </c>
      <c r="AC1083">
        <v>63.3</v>
      </c>
      <c r="AD1083">
        <v>0.5</v>
      </c>
      <c r="AF1083">
        <v>13</v>
      </c>
      <c r="AH1083">
        <v>100</v>
      </c>
    </row>
    <row r="1084" spans="7:34">
      <c r="G1084" t="s">
        <v>20</v>
      </c>
      <c r="L1084">
        <v>8.0000000000000002E-3</v>
      </c>
      <c r="M1084">
        <v>0.1</v>
      </c>
      <c r="N1084" t="s">
        <v>17</v>
      </c>
      <c r="V1084" t="s">
        <v>19</v>
      </c>
      <c r="AB1084">
        <v>-64.099999999999994</v>
      </c>
      <c r="AC1084">
        <v>96.3</v>
      </c>
      <c r="AD1084">
        <v>0.6</v>
      </c>
      <c r="AF1084">
        <v>13</v>
      </c>
      <c r="AH1084">
        <v>0</v>
      </c>
    </row>
    <row r="1085" spans="7:34">
      <c r="G1085" t="s">
        <v>20</v>
      </c>
      <c r="L1085">
        <v>8.0000000000000002E-3</v>
      </c>
      <c r="M1085">
        <v>0.1</v>
      </c>
      <c r="N1085" t="s">
        <v>17</v>
      </c>
      <c r="V1085" t="s">
        <v>19</v>
      </c>
      <c r="AB1085">
        <v>-58.7</v>
      </c>
      <c r="AC1085">
        <v>64</v>
      </c>
      <c r="AD1085">
        <v>0.6</v>
      </c>
      <c r="AF1085">
        <v>13</v>
      </c>
      <c r="AH1085">
        <v>100</v>
      </c>
    </row>
    <row r="1086" spans="7:34">
      <c r="G1086" t="s">
        <v>21</v>
      </c>
      <c r="L1086">
        <v>8.0000000000000002E-3</v>
      </c>
      <c r="M1086">
        <v>0.1</v>
      </c>
      <c r="N1086" t="s">
        <v>17</v>
      </c>
      <c r="V1086" t="s">
        <v>19</v>
      </c>
      <c r="AB1086">
        <v>-71.599999999999994</v>
      </c>
      <c r="AC1086">
        <v>110.8</v>
      </c>
      <c r="AD1086">
        <v>0.9</v>
      </c>
      <c r="AF1086">
        <v>13</v>
      </c>
      <c r="AH1086">
        <v>0</v>
      </c>
    </row>
    <row r="1087" spans="7:34">
      <c r="G1087" t="s">
        <v>21</v>
      </c>
      <c r="L1087">
        <v>8.0000000000000002E-3</v>
      </c>
      <c r="M1087">
        <v>0.1</v>
      </c>
      <c r="N1087" t="s">
        <v>17</v>
      </c>
      <c r="V1087" t="s">
        <v>19</v>
      </c>
      <c r="AB1087">
        <v>-67.8</v>
      </c>
      <c r="AC1087">
        <v>61</v>
      </c>
      <c r="AD1087">
        <v>0.9</v>
      </c>
      <c r="AF1087">
        <v>13</v>
      </c>
      <c r="AH1087">
        <v>100</v>
      </c>
    </row>
    <row r="1088" spans="7:34">
      <c r="G1088" t="s">
        <v>22</v>
      </c>
      <c r="L1088">
        <v>8.0000000000000002E-3</v>
      </c>
      <c r="M1088">
        <v>0.09</v>
      </c>
      <c r="N1088" t="s">
        <v>17</v>
      </c>
      <c r="V1088" t="s">
        <v>19</v>
      </c>
      <c r="AB1088">
        <v>-74.400000000000006</v>
      </c>
      <c r="AC1088">
        <v>112.9</v>
      </c>
      <c r="AD1088">
        <v>0.8</v>
      </c>
      <c r="AF1088">
        <v>12</v>
      </c>
      <c r="AH1088">
        <v>0</v>
      </c>
    </row>
    <row r="1089" spans="7:34">
      <c r="G1089" t="s">
        <v>22</v>
      </c>
      <c r="L1089">
        <v>8.0000000000000002E-3</v>
      </c>
      <c r="M1089">
        <v>0.09</v>
      </c>
      <c r="N1089" t="s">
        <v>17</v>
      </c>
      <c r="V1089" t="s">
        <v>19</v>
      </c>
      <c r="AB1089">
        <v>-69.8</v>
      </c>
      <c r="AC1089">
        <v>55.7</v>
      </c>
      <c r="AD1089">
        <v>0.8</v>
      </c>
      <c r="AF1089">
        <v>12</v>
      </c>
      <c r="AH1089">
        <v>100</v>
      </c>
    </row>
    <row r="1090" spans="7:34">
      <c r="G1090" t="s">
        <v>23</v>
      </c>
      <c r="L1090">
        <v>8.0000000000000002E-3</v>
      </c>
      <c r="M1090">
        <v>0.09</v>
      </c>
      <c r="N1090" t="s">
        <v>17</v>
      </c>
      <c r="V1090" t="s">
        <v>19</v>
      </c>
      <c r="AB1090">
        <v>-69.8</v>
      </c>
      <c r="AC1090">
        <v>83.2</v>
      </c>
      <c r="AD1090">
        <v>0.9</v>
      </c>
      <c r="AF1090">
        <v>12</v>
      </c>
      <c r="AH1090">
        <v>0</v>
      </c>
    </row>
    <row r="1091" spans="7:34">
      <c r="G1091" t="s">
        <v>23</v>
      </c>
      <c r="L1091">
        <v>8.0000000000000002E-3</v>
      </c>
      <c r="M1091">
        <v>0.09</v>
      </c>
      <c r="N1091" t="s">
        <v>17</v>
      </c>
      <c r="V1091" t="s">
        <v>19</v>
      </c>
      <c r="AB1091">
        <v>-60.1</v>
      </c>
      <c r="AC1091">
        <v>49.3</v>
      </c>
      <c r="AD1091">
        <v>0.9</v>
      </c>
      <c r="AF1091">
        <v>12</v>
      </c>
      <c r="AH1091">
        <v>100</v>
      </c>
    </row>
    <row r="1092" spans="7:34">
      <c r="G1092" t="s">
        <v>24</v>
      </c>
      <c r="L1092">
        <v>8.0000000000000002E-3</v>
      </c>
      <c r="M1092">
        <v>0.1</v>
      </c>
      <c r="N1092" t="s">
        <v>17</v>
      </c>
      <c r="V1092" t="s">
        <v>19</v>
      </c>
      <c r="AB1092">
        <v>-70.7</v>
      </c>
      <c r="AC1092">
        <v>113.3</v>
      </c>
      <c r="AD1092">
        <v>0.9</v>
      </c>
      <c r="AF1092">
        <v>13</v>
      </c>
      <c r="AH1092">
        <v>0</v>
      </c>
    </row>
    <row r="1093" spans="7:34">
      <c r="G1093" t="s">
        <v>24</v>
      </c>
      <c r="L1093">
        <v>8.0000000000000002E-3</v>
      </c>
      <c r="M1093">
        <v>0.1</v>
      </c>
      <c r="N1093" t="s">
        <v>17</v>
      </c>
      <c r="V1093" t="s">
        <v>19</v>
      </c>
      <c r="AB1093">
        <v>-67.900000000000006</v>
      </c>
      <c r="AC1093">
        <v>64.3</v>
      </c>
      <c r="AD1093">
        <v>0.9</v>
      </c>
      <c r="AF1093">
        <v>13</v>
      </c>
      <c r="AH1093">
        <v>100</v>
      </c>
    </row>
    <row r="1094" spans="7:34">
      <c r="G1094" t="s">
        <v>25</v>
      </c>
      <c r="L1094">
        <v>8.0000000000000002E-3</v>
      </c>
      <c r="M1094">
        <v>0.12</v>
      </c>
      <c r="N1094" t="s">
        <v>17</v>
      </c>
      <c r="V1094" t="s">
        <v>19</v>
      </c>
      <c r="AB1094">
        <v>-66.5</v>
      </c>
      <c r="AC1094">
        <v>126.5</v>
      </c>
      <c r="AD1094">
        <v>1.1000000000000001</v>
      </c>
      <c r="AF1094">
        <v>14</v>
      </c>
      <c r="AH1094">
        <v>0</v>
      </c>
    </row>
    <row r="1095" spans="7:34">
      <c r="G1095" t="s">
        <v>25</v>
      </c>
      <c r="L1095">
        <v>8.0000000000000002E-3</v>
      </c>
      <c r="M1095">
        <v>0.12</v>
      </c>
      <c r="N1095" t="s">
        <v>17</v>
      </c>
      <c r="V1095" t="s">
        <v>19</v>
      </c>
      <c r="AB1095">
        <v>-68.900000000000006</v>
      </c>
      <c r="AC1095">
        <v>81.400000000000006</v>
      </c>
      <c r="AD1095">
        <v>1.1000000000000001</v>
      </c>
      <c r="AF1095">
        <v>14</v>
      </c>
      <c r="AH1095">
        <v>100</v>
      </c>
    </row>
    <row r="1096" spans="7:34">
      <c r="G1096" t="s">
        <v>26</v>
      </c>
      <c r="L1096">
        <v>5.0000000000000001E-3</v>
      </c>
      <c r="M1096">
        <v>0.14000000000000001</v>
      </c>
      <c r="N1096" t="s">
        <v>17</v>
      </c>
      <c r="V1096" t="s">
        <v>19</v>
      </c>
      <c r="AB1096">
        <v>-64.900000000000006</v>
      </c>
      <c r="AC1096">
        <v>109.8</v>
      </c>
      <c r="AD1096">
        <v>0.5</v>
      </c>
      <c r="AF1096">
        <v>16</v>
      </c>
      <c r="AH1096">
        <v>0</v>
      </c>
    </row>
    <row r="1097" spans="7:34">
      <c r="G1097" t="s">
        <v>26</v>
      </c>
      <c r="L1097">
        <v>5.0000000000000001E-3</v>
      </c>
      <c r="M1097">
        <v>0.14000000000000001</v>
      </c>
      <c r="N1097" t="s">
        <v>17</v>
      </c>
      <c r="V1097" t="s">
        <v>19</v>
      </c>
      <c r="AB1097">
        <v>-62.8</v>
      </c>
      <c r="AC1097">
        <v>72.400000000000006</v>
      </c>
      <c r="AD1097">
        <v>0.5</v>
      </c>
      <c r="AF1097">
        <v>16</v>
      </c>
      <c r="AH1097">
        <v>100</v>
      </c>
    </row>
    <row r="1098" spans="7:34">
      <c r="G1098" t="s">
        <v>27</v>
      </c>
      <c r="L1098">
        <v>5.0000000000000001E-3</v>
      </c>
      <c r="M1098">
        <v>0.12</v>
      </c>
      <c r="N1098" t="s">
        <v>17</v>
      </c>
      <c r="V1098" t="s">
        <v>19</v>
      </c>
      <c r="AB1098">
        <v>-66.5</v>
      </c>
      <c r="AC1098">
        <v>109.7</v>
      </c>
      <c r="AD1098">
        <v>1.5</v>
      </c>
      <c r="AF1098">
        <v>15</v>
      </c>
      <c r="AH1098">
        <v>0</v>
      </c>
    </row>
    <row r="1099" spans="7:34">
      <c r="G1099" t="s">
        <v>27</v>
      </c>
      <c r="L1099">
        <v>5.0000000000000001E-3</v>
      </c>
      <c r="M1099">
        <v>0.12</v>
      </c>
      <c r="N1099" t="s">
        <v>17</v>
      </c>
      <c r="V1099" t="s">
        <v>19</v>
      </c>
      <c r="AB1099">
        <v>-64</v>
      </c>
      <c r="AC1099">
        <v>69.8</v>
      </c>
      <c r="AD1099">
        <v>1.5</v>
      </c>
      <c r="AF1099">
        <v>15</v>
      </c>
      <c r="AH1099">
        <v>100</v>
      </c>
    </row>
    <row r="1100" spans="7:34">
      <c r="G1100" t="s">
        <v>73</v>
      </c>
      <c r="L1100">
        <v>1.4999999999999999E-2</v>
      </c>
      <c r="M1100">
        <v>0.1</v>
      </c>
      <c r="N1100" t="s">
        <v>17</v>
      </c>
      <c r="V1100" t="s">
        <v>4</v>
      </c>
      <c r="AB1100">
        <v>-63.5</v>
      </c>
      <c r="AC1100">
        <v>107.1</v>
      </c>
      <c r="AD1100">
        <v>5.6</v>
      </c>
      <c r="AF1100">
        <v>11</v>
      </c>
      <c r="AH1100">
        <v>0</v>
      </c>
    </row>
    <row r="1101" spans="7:34">
      <c r="G1101" t="s">
        <v>73</v>
      </c>
      <c r="L1101">
        <v>1.4999999999999999E-2</v>
      </c>
      <c r="M1101">
        <v>0.1</v>
      </c>
      <c r="N1101" t="s">
        <v>17</v>
      </c>
      <c r="V1101" t="s">
        <v>4</v>
      </c>
      <c r="AB1101">
        <v>-61.1</v>
      </c>
      <c r="AC1101">
        <v>72.2</v>
      </c>
      <c r="AD1101">
        <v>5.6</v>
      </c>
      <c r="AF1101">
        <v>11</v>
      </c>
      <c r="AH1101">
        <v>100</v>
      </c>
    </row>
    <row r="1102" spans="7:34">
      <c r="G1102" t="s">
        <v>74</v>
      </c>
      <c r="L1102">
        <v>0.01</v>
      </c>
      <c r="M1102">
        <v>0.1</v>
      </c>
      <c r="N1102" t="s">
        <v>17</v>
      </c>
      <c r="V1102" t="s">
        <v>4</v>
      </c>
      <c r="AB1102">
        <v>-68.8</v>
      </c>
      <c r="AC1102">
        <v>124.5</v>
      </c>
      <c r="AD1102">
        <v>2.9</v>
      </c>
      <c r="AF1102">
        <v>12</v>
      </c>
      <c r="AH1102">
        <v>0</v>
      </c>
    </row>
    <row r="1103" spans="7:34">
      <c r="G1103" t="s">
        <v>74</v>
      </c>
      <c r="L1103">
        <v>0.01</v>
      </c>
      <c r="M1103">
        <v>0.1</v>
      </c>
      <c r="N1103" t="s">
        <v>17</v>
      </c>
      <c r="V1103" t="s">
        <v>4</v>
      </c>
      <c r="AB1103">
        <v>-69.8</v>
      </c>
      <c r="AC1103">
        <v>75</v>
      </c>
      <c r="AD1103">
        <v>2.9</v>
      </c>
      <c r="AF1103">
        <v>12</v>
      </c>
      <c r="AH1103">
        <v>100</v>
      </c>
    </row>
    <row r="1104" spans="7:34">
      <c r="G1104" t="s">
        <v>75</v>
      </c>
      <c r="L1104">
        <v>1.4999999999999999E-2</v>
      </c>
      <c r="M1104">
        <v>0.1</v>
      </c>
      <c r="N1104" t="s">
        <v>17</v>
      </c>
      <c r="V1104" t="s">
        <v>4</v>
      </c>
      <c r="AB1104">
        <v>-65.8</v>
      </c>
      <c r="AC1104">
        <v>106.5</v>
      </c>
      <c r="AD1104">
        <v>6.7</v>
      </c>
      <c r="AF1104">
        <v>11</v>
      </c>
      <c r="AH1104">
        <v>0</v>
      </c>
    </row>
    <row r="1105" spans="7:34">
      <c r="G1105" t="s">
        <v>75</v>
      </c>
      <c r="L1105">
        <v>1.4999999999999999E-2</v>
      </c>
      <c r="M1105">
        <v>0.1</v>
      </c>
      <c r="N1105" t="s">
        <v>17</v>
      </c>
      <c r="V1105" t="s">
        <v>4</v>
      </c>
      <c r="AB1105">
        <v>-62.800000000000004</v>
      </c>
      <c r="AC1105">
        <v>68.599999999999994</v>
      </c>
      <c r="AD1105">
        <v>6.7</v>
      </c>
      <c r="AF1105">
        <v>11</v>
      </c>
      <c r="AH1105">
        <v>100</v>
      </c>
    </row>
    <row r="1106" spans="7:34">
      <c r="G1106" t="s">
        <v>76</v>
      </c>
      <c r="L1106">
        <v>0.02</v>
      </c>
      <c r="M1106">
        <v>0.1</v>
      </c>
      <c r="N1106" t="s">
        <v>17</v>
      </c>
      <c r="V1106" t="s">
        <v>4</v>
      </c>
      <c r="AB1106">
        <v>-74.8</v>
      </c>
      <c r="AC1106">
        <v>118.2</v>
      </c>
      <c r="AD1106">
        <v>3.4</v>
      </c>
      <c r="AF1106">
        <v>10</v>
      </c>
      <c r="AH1106">
        <v>0</v>
      </c>
    </row>
    <row r="1107" spans="7:34">
      <c r="G1107" t="s">
        <v>76</v>
      </c>
      <c r="L1107">
        <v>0.02</v>
      </c>
      <c r="M1107">
        <v>0.1</v>
      </c>
      <c r="N1107" t="s">
        <v>17</v>
      </c>
      <c r="V1107" t="s">
        <v>4</v>
      </c>
      <c r="AB1107">
        <v>-71.3</v>
      </c>
      <c r="AC1107">
        <v>56.4</v>
      </c>
      <c r="AD1107">
        <v>3.4</v>
      </c>
      <c r="AF1107">
        <v>10</v>
      </c>
      <c r="AH1107">
        <v>100</v>
      </c>
    </row>
    <row r="1108" spans="7:34">
      <c r="G1108" t="s">
        <v>77</v>
      </c>
      <c r="L1108">
        <v>2.5000000000000001E-2</v>
      </c>
      <c r="M1108">
        <v>0.1</v>
      </c>
      <c r="N1108" t="s">
        <v>17</v>
      </c>
      <c r="V1108" t="s">
        <v>4</v>
      </c>
      <c r="AB1108">
        <v>-72.400000000000006</v>
      </c>
      <c r="AC1108">
        <v>123.5</v>
      </c>
      <c r="AD1108">
        <v>2.2999999999999998</v>
      </c>
      <c r="AF1108">
        <v>9</v>
      </c>
      <c r="AH1108">
        <v>0</v>
      </c>
    </row>
    <row r="1109" spans="7:34">
      <c r="G1109" t="s">
        <v>77</v>
      </c>
      <c r="L1109">
        <v>2.5000000000000001E-2</v>
      </c>
      <c r="M1109">
        <v>0.1</v>
      </c>
      <c r="N1109" t="s">
        <v>17</v>
      </c>
      <c r="V1109" t="s">
        <v>4</v>
      </c>
      <c r="AB1109">
        <v>-71.5</v>
      </c>
      <c r="AC1109">
        <v>65.5</v>
      </c>
      <c r="AD1109">
        <v>2.2999999999999998</v>
      </c>
      <c r="AF1109">
        <v>9</v>
      </c>
      <c r="AH1109">
        <v>100</v>
      </c>
    </row>
    <row r="1110" spans="7:34">
      <c r="G1110" t="s">
        <v>78</v>
      </c>
      <c r="L1110">
        <v>0.01</v>
      </c>
      <c r="M1110">
        <v>0.1</v>
      </c>
      <c r="N1110" t="s">
        <v>17</v>
      </c>
      <c r="V1110" t="s">
        <v>4</v>
      </c>
      <c r="AB1110">
        <v>-70.2</v>
      </c>
      <c r="AC1110">
        <v>119.5</v>
      </c>
      <c r="AD1110">
        <v>1.2</v>
      </c>
      <c r="AF1110">
        <v>12</v>
      </c>
      <c r="AH1110">
        <v>0</v>
      </c>
    </row>
    <row r="1111" spans="7:34">
      <c r="G1111" t="s">
        <v>78</v>
      </c>
      <c r="L1111">
        <v>0.01</v>
      </c>
      <c r="M1111">
        <v>0.1</v>
      </c>
      <c r="N1111" t="s">
        <v>17</v>
      </c>
      <c r="V1111" t="s">
        <v>4</v>
      </c>
      <c r="AB1111">
        <v>-69.2</v>
      </c>
      <c r="AC1111">
        <v>69</v>
      </c>
      <c r="AD1111">
        <v>1.2</v>
      </c>
      <c r="AF1111">
        <v>12</v>
      </c>
      <c r="AH1111">
        <v>100</v>
      </c>
    </row>
    <row r="1112" spans="7:34">
      <c r="G1112" t="s">
        <v>79</v>
      </c>
      <c r="L1112">
        <v>0.01</v>
      </c>
      <c r="M1112">
        <v>0.09</v>
      </c>
      <c r="N1112" t="s">
        <v>17</v>
      </c>
      <c r="V1112" t="s">
        <v>4</v>
      </c>
      <c r="AB1112">
        <v>-73.2</v>
      </c>
      <c r="AC1112">
        <v>118.8</v>
      </c>
      <c r="AD1112">
        <v>1.9</v>
      </c>
      <c r="AF1112">
        <v>11</v>
      </c>
      <c r="AH1112">
        <v>0</v>
      </c>
    </row>
    <row r="1113" spans="7:34">
      <c r="G1113" t="s">
        <v>79</v>
      </c>
      <c r="L1113">
        <v>0.01</v>
      </c>
      <c r="M1113">
        <v>0.09</v>
      </c>
      <c r="N1113" t="s">
        <v>17</v>
      </c>
      <c r="V1113" t="s">
        <v>4</v>
      </c>
      <c r="AB1113">
        <v>-70.599999999999994</v>
      </c>
      <c r="AC1113">
        <v>61.300000000000004</v>
      </c>
      <c r="AD1113">
        <v>1.9</v>
      </c>
      <c r="AF1113">
        <v>11</v>
      </c>
      <c r="AH1113">
        <v>100</v>
      </c>
    </row>
    <row r="1114" spans="7:34">
      <c r="G1114" t="s">
        <v>81</v>
      </c>
      <c r="L1114">
        <v>5.0000000000000001E-3</v>
      </c>
      <c r="M1114">
        <v>0.1</v>
      </c>
      <c r="N1114" t="s">
        <v>17</v>
      </c>
      <c r="V1114" t="s">
        <v>4</v>
      </c>
      <c r="AB1114">
        <v>-74.099999999999994</v>
      </c>
      <c r="AC1114">
        <v>123.6</v>
      </c>
      <c r="AD1114">
        <v>1.3</v>
      </c>
      <c r="AF1114">
        <v>14</v>
      </c>
      <c r="AH1114">
        <v>0</v>
      </c>
    </row>
    <row r="1115" spans="7:34">
      <c r="G1115" t="s">
        <v>81</v>
      </c>
      <c r="L1115">
        <v>5.0000000000000001E-3</v>
      </c>
      <c r="M1115">
        <v>0.1</v>
      </c>
      <c r="N1115" t="s">
        <v>17</v>
      </c>
      <c r="V1115" t="s">
        <v>4</v>
      </c>
      <c r="AB1115">
        <v>-72.3</v>
      </c>
      <c r="AC1115">
        <v>60.8</v>
      </c>
      <c r="AD1115">
        <v>1.3</v>
      </c>
      <c r="AF1115">
        <v>14</v>
      </c>
      <c r="AH1115">
        <v>100</v>
      </c>
    </row>
    <row r="1116" spans="7:34">
      <c r="G1116" t="s">
        <v>82</v>
      </c>
      <c r="L1116">
        <v>5.0000000000000001E-3</v>
      </c>
      <c r="M1116">
        <v>0.1</v>
      </c>
      <c r="N1116" t="s">
        <v>17</v>
      </c>
      <c r="V1116" t="s">
        <v>4</v>
      </c>
      <c r="AB1116">
        <v>-76.3</v>
      </c>
      <c r="AC1116">
        <v>135.80000000000001</v>
      </c>
      <c r="AD1116">
        <v>1.6</v>
      </c>
      <c r="AF1116">
        <v>14</v>
      </c>
      <c r="AH1116">
        <v>0</v>
      </c>
    </row>
    <row r="1117" spans="7:34">
      <c r="G1117" t="s">
        <v>82</v>
      </c>
      <c r="L1117">
        <v>5.0000000000000001E-3</v>
      </c>
      <c r="M1117">
        <v>0.1</v>
      </c>
      <c r="N1117" t="s">
        <v>17</v>
      </c>
      <c r="V1117" t="s">
        <v>4</v>
      </c>
      <c r="AB1117">
        <v>-75.900000000000006</v>
      </c>
      <c r="AC1117">
        <v>56.2</v>
      </c>
      <c r="AD1117">
        <v>1.6</v>
      </c>
      <c r="AF1117">
        <v>14</v>
      </c>
      <c r="AH1117">
        <v>100</v>
      </c>
    </row>
    <row r="1118" spans="7:34">
      <c r="G1118" t="s">
        <v>83</v>
      </c>
      <c r="L1118">
        <v>3.0000000000000001E-3</v>
      </c>
      <c r="M1118">
        <v>0.1</v>
      </c>
      <c r="N1118" t="s">
        <v>17</v>
      </c>
      <c r="V1118" t="s">
        <v>4</v>
      </c>
      <c r="AB1118">
        <v>-73.8</v>
      </c>
      <c r="AC1118">
        <v>93.3</v>
      </c>
      <c r="AD1118">
        <v>0.8</v>
      </c>
      <c r="AF1118">
        <v>15</v>
      </c>
      <c r="AH1118">
        <v>0</v>
      </c>
    </row>
    <row r="1119" spans="7:34">
      <c r="G1119" t="s">
        <v>83</v>
      </c>
      <c r="L1119">
        <v>3.0000000000000001E-3</v>
      </c>
      <c r="M1119">
        <v>0.1</v>
      </c>
      <c r="N1119" t="s">
        <v>17</v>
      </c>
      <c r="V1119" t="s">
        <v>4</v>
      </c>
      <c r="AB1119">
        <v>-65.2</v>
      </c>
      <c r="AC1119">
        <v>48.6</v>
      </c>
      <c r="AD1119">
        <v>0.8</v>
      </c>
      <c r="AF1119">
        <v>15</v>
      </c>
      <c r="AH1119">
        <v>100</v>
      </c>
    </row>
    <row r="1120" spans="7:34">
      <c r="G1120" t="s">
        <v>84</v>
      </c>
      <c r="L1120">
        <v>3.0000000000000001E-3</v>
      </c>
      <c r="M1120">
        <v>0.1</v>
      </c>
      <c r="N1120" t="s">
        <v>17</v>
      </c>
      <c r="V1120" t="s">
        <v>4</v>
      </c>
      <c r="AB1120">
        <v>-72.5</v>
      </c>
      <c r="AC1120">
        <v>91.3</v>
      </c>
      <c r="AD1120">
        <v>1</v>
      </c>
      <c r="AF1120">
        <v>15</v>
      </c>
      <c r="AH1120">
        <v>0</v>
      </c>
    </row>
    <row r="1121" spans="7:34">
      <c r="G1121" t="s">
        <v>84</v>
      </c>
      <c r="L1121">
        <v>3.0000000000000001E-3</v>
      </c>
      <c r="M1121">
        <v>0.1</v>
      </c>
      <c r="N1121" t="s">
        <v>17</v>
      </c>
      <c r="V1121" t="s">
        <v>4</v>
      </c>
      <c r="AB1121">
        <v>-63.8</v>
      </c>
      <c r="AC1121">
        <v>49.8</v>
      </c>
      <c r="AD1121">
        <v>1</v>
      </c>
      <c r="AF1121">
        <v>15</v>
      </c>
      <c r="AH1121">
        <v>100</v>
      </c>
    </row>
    <row r="1122" spans="7:34">
      <c r="G1122" t="s">
        <v>85</v>
      </c>
      <c r="L1122">
        <v>3.0000000000000001E-3</v>
      </c>
      <c r="M1122">
        <v>0.1</v>
      </c>
      <c r="N1122" t="s">
        <v>17</v>
      </c>
      <c r="V1122" t="s">
        <v>4</v>
      </c>
      <c r="AB1122">
        <v>-74.400000000000006</v>
      </c>
      <c r="AC1122">
        <v>96.3</v>
      </c>
      <c r="AD1122">
        <v>0.7</v>
      </c>
      <c r="AF1122">
        <v>15</v>
      </c>
      <c r="AH1122">
        <v>0</v>
      </c>
    </row>
    <row r="1123" spans="7:34">
      <c r="G1123" t="s">
        <v>85</v>
      </c>
      <c r="L1123">
        <v>3.0000000000000001E-3</v>
      </c>
      <c r="M1123">
        <v>0.1</v>
      </c>
      <c r="N1123" t="s">
        <v>17</v>
      </c>
      <c r="V1123" t="s">
        <v>4</v>
      </c>
      <c r="AB1123">
        <v>-66.2</v>
      </c>
      <c r="AC1123">
        <v>48.9</v>
      </c>
      <c r="AD1123">
        <v>0.7</v>
      </c>
      <c r="AF1123">
        <v>15</v>
      </c>
      <c r="AH1123">
        <v>100</v>
      </c>
    </row>
    <row r="1124" spans="7:34">
      <c r="G1124" t="s">
        <v>86</v>
      </c>
      <c r="L1124">
        <v>2.5000000000000001E-2</v>
      </c>
      <c r="M1124">
        <v>0.1</v>
      </c>
      <c r="N1124" t="s">
        <v>17</v>
      </c>
      <c r="V1124" t="s">
        <v>4</v>
      </c>
      <c r="AB1124">
        <v>-71.8</v>
      </c>
      <c r="AC1124">
        <v>94.9</v>
      </c>
      <c r="AD1124">
        <v>0.7</v>
      </c>
      <c r="AF1124">
        <v>9</v>
      </c>
      <c r="AH1124">
        <v>0</v>
      </c>
    </row>
    <row r="1125" spans="7:34">
      <c r="G1125" t="s">
        <v>86</v>
      </c>
      <c r="L1125">
        <v>2.5000000000000001E-2</v>
      </c>
      <c r="M1125">
        <v>0.1</v>
      </c>
      <c r="N1125" t="s">
        <v>17</v>
      </c>
      <c r="V1125" t="s">
        <v>4</v>
      </c>
      <c r="AB1125">
        <v>-64.099999999999994</v>
      </c>
      <c r="AC1125">
        <v>52.7</v>
      </c>
      <c r="AD1125">
        <v>0.7</v>
      </c>
      <c r="AF1125">
        <v>9</v>
      </c>
      <c r="AH1125">
        <v>100</v>
      </c>
    </row>
    <row r="1126" spans="7:34">
      <c r="G1126" t="s">
        <v>87</v>
      </c>
      <c r="L1126">
        <v>1.4999999999999999E-2</v>
      </c>
      <c r="M1126">
        <v>0.1</v>
      </c>
      <c r="N1126" t="s">
        <v>17</v>
      </c>
      <c r="V1126" t="s">
        <v>4</v>
      </c>
      <c r="AB1126">
        <v>-82.1</v>
      </c>
      <c r="AC1126">
        <v>113</v>
      </c>
      <c r="AD1126">
        <v>1.8</v>
      </c>
      <c r="AF1126">
        <v>11</v>
      </c>
      <c r="AH1126">
        <v>0</v>
      </c>
    </row>
    <row r="1127" spans="7:34">
      <c r="G1127" t="s">
        <v>87</v>
      </c>
      <c r="L1127">
        <v>1.4999999999999999E-2</v>
      </c>
      <c r="M1127">
        <v>0.1</v>
      </c>
      <c r="N1127" t="s">
        <v>17</v>
      </c>
      <c r="V1127" t="s">
        <v>4</v>
      </c>
      <c r="AB1127">
        <v>-72.5</v>
      </c>
      <c r="AC1127">
        <v>33.200000000000003</v>
      </c>
      <c r="AD1127">
        <v>1.8</v>
      </c>
      <c r="AF1127">
        <v>11</v>
      </c>
      <c r="AH1127">
        <v>100</v>
      </c>
    </row>
    <row r="1128" spans="7:34">
      <c r="G1128" t="s">
        <v>88</v>
      </c>
      <c r="L1128">
        <v>8.0000000000000002E-3</v>
      </c>
      <c r="M1128">
        <v>0.1</v>
      </c>
      <c r="N1128" t="s">
        <v>17</v>
      </c>
      <c r="V1128" t="s">
        <v>4</v>
      </c>
      <c r="AB1128">
        <v>-84.5</v>
      </c>
      <c r="AC1128">
        <v>96.1</v>
      </c>
      <c r="AD1128">
        <v>1.8</v>
      </c>
      <c r="AF1128">
        <v>13</v>
      </c>
      <c r="AH1128">
        <v>0</v>
      </c>
    </row>
    <row r="1129" spans="7:34">
      <c r="G1129" t="s">
        <v>88</v>
      </c>
      <c r="L1129">
        <v>8.0000000000000002E-3</v>
      </c>
      <c r="M1129">
        <v>0.1</v>
      </c>
      <c r="N1129" t="s">
        <v>17</v>
      </c>
      <c r="V1129" t="s">
        <v>4</v>
      </c>
      <c r="AB1129">
        <v>-71.099999999999994</v>
      </c>
      <c r="AC1129">
        <v>24.3</v>
      </c>
      <c r="AD1129">
        <v>1.8</v>
      </c>
      <c r="AF1129">
        <v>13</v>
      </c>
      <c r="AH1129">
        <v>100</v>
      </c>
    </row>
    <row r="1130" spans="7:34">
      <c r="G1130" t="s">
        <v>29</v>
      </c>
      <c r="L1130">
        <v>5.0000000000000001E-3</v>
      </c>
      <c r="M1130">
        <v>0.1</v>
      </c>
      <c r="N1130" t="s">
        <v>17</v>
      </c>
      <c r="V1130" t="s">
        <v>19</v>
      </c>
      <c r="AB1130">
        <v>-48.2</v>
      </c>
      <c r="AC1130">
        <v>127.4</v>
      </c>
      <c r="AD1130">
        <v>0.4</v>
      </c>
      <c r="AF1130">
        <v>14</v>
      </c>
      <c r="AH1130">
        <v>0</v>
      </c>
    </row>
    <row r="1131" spans="7:34">
      <c r="G1131" t="s">
        <v>29</v>
      </c>
      <c r="L1131">
        <v>5.0000000000000001E-3</v>
      </c>
      <c r="M1131">
        <v>0.1</v>
      </c>
      <c r="N1131" t="s">
        <v>17</v>
      </c>
      <c r="V1131" t="s">
        <v>19</v>
      </c>
      <c r="AB1131">
        <v>-54.4</v>
      </c>
      <c r="AC1131">
        <v>105.9</v>
      </c>
      <c r="AD1131">
        <v>0.4</v>
      </c>
      <c r="AF1131">
        <v>14</v>
      </c>
      <c r="AH1131">
        <v>100</v>
      </c>
    </row>
    <row r="1132" spans="7:34">
      <c r="G1132" t="s">
        <v>30</v>
      </c>
      <c r="L1132">
        <v>5.0000000000000001E-3</v>
      </c>
      <c r="M1132">
        <v>0.1</v>
      </c>
      <c r="N1132" t="s">
        <v>17</v>
      </c>
      <c r="V1132" t="s">
        <v>19</v>
      </c>
      <c r="AB1132">
        <v>-53.8</v>
      </c>
      <c r="AC1132">
        <v>122.2</v>
      </c>
      <c r="AD1132">
        <v>0.3</v>
      </c>
      <c r="AF1132">
        <v>14</v>
      </c>
      <c r="AH1132">
        <v>0</v>
      </c>
    </row>
    <row r="1133" spans="7:34">
      <c r="G1133" t="s">
        <v>30</v>
      </c>
      <c r="L1133">
        <v>5.0000000000000001E-3</v>
      </c>
      <c r="M1133">
        <v>0.1</v>
      </c>
      <c r="N1133" t="s">
        <v>17</v>
      </c>
      <c r="V1133" t="s">
        <v>19</v>
      </c>
      <c r="AB1133">
        <v>-57.8</v>
      </c>
      <c r="AC1133">
        <v>95.9</v>
      </c>
      <c r="AD1133">
        <v>0.3</v>
      </c>
      <c r="AF1133">
        <v>14</v>
      </c>
      <c r="AH1133">
        <v>100</v>
      </c>
    </row>
    <row r="1134" spans="7:34">
      <c r="G1134" t="s">
        <v>32</v>
      </c>
      <c r="L1134">
        <v>5.0000000000000001E-3</v>
      </c>
      <c r="M1134">
        <v>0.1</v>
      </c>
      <c r="N1134" t="s">
        <v>17</v>
      </c>
      <c r="V1134" t="s">
        <v>19</v>
      </c>
      <c r="AB1134">
        <v>-44.8</v>
      </c>
      <c r="AC1134">
        <v>133.1</v>
      </c>
      <c r="AD1134">
        <v>0.5</v>
      </c>
      <c r="AF1134">
        <v>14</v>
      </c>
      <c r="AH1134">
        <v>0</v>
      </c>
    </row>
    <row r="1135" spans="7:34">
      <c r="G1135" t="s">
        <v>32</v>
      </c>
      <c r="L1135">
        <v>5.0000000000000001E-3</v>
      </c>
      <c r="M1135">
        <v>0.1</v>
      </c>
      <c r="N1135" t="s">
        <v>17</v>
      </c>
      <c r="V1135" t="s">
        <v>19</v>
      </c>
      <c r="AB1135">
        <v>-53</v>
      </c>
      <c r="AC1135">
        <v>114.5</v>
      </c>
      <c r="AD1135">
        <v>0.5</v>
      </c>
      <c r="AF1135">
        <v>14</v>
      </c>
      <c r="AH1135">
        <v>100</v>
      </c>
    </row>
    <row r="1136" spans="7:34">
      <c r="G1136" t="s">
        <v>33</v>
      </c>
      <c r="L1136">
        <v>5.0000000000000001E-3</v>
      </c>
      <c r="M1136">
        <v>0.1</v>
      </c>
      <c r="N1136" t="s">
        <v>17</v>
      </c>
      <c r="V1136" t="s">
        <v>19</v>
      </c>
      <c r="AB1136">
        <v>-55.4</v>
      </c>
      <c r="AC1136">
        <v>119.6</v>
      </c>
      <c r="AD1136">
        <v>0.2</v>
      </c>
      <c r="AF1136">
        <v>14</v>
      </c>
      <c r="AH1136">
        <v>0</v>
      </c>
    </row>
    <row r="1137" spans="7:34">
      <c r="G1137" t="s">
        <v>33</v>
      </c>
      <c r="L1137">
        <v>5.0000000000000001E-3</v>
      </c>
      <c r="M1137">
        <v>0.1</v>
      </c>
      <c r="N1137" t="s">
        <v>17</v>
      </c>
      <c r="V1137" t="s">
        <v>19</v>
      </c>
      <c r="AB1137">
        <v>-58.2</v>
      </c>
      <c r="AC1137">
        <v>92</v>
      </c>
      <c r="AD1137">
        <v>0.2</v>
      </c>
      <c r="AF1137">
        <v>14</v>
      </c>
      <c r="AH1137">
        <v>100</v>
      </c>
    </row>
    <row r="1138" spans="7:34">
      <c r="G1138" t="s">
        <v>34</v>
      </c>
      <c r="L1138">
        <v>5.0000000000000001E-3</v>
      </c>
      <c r="M1138">
        <v>0.1</v>
      </c>
      <c r="N1138" t="s">
        <v>17</v>
      </c>
      <c r="V1138" t="s">
        <v>19</v>
      </c>
      <c r="AB1138">
        <v>-48</v>
      </c>
      <c r="AC1138">
        <v>113.1</v>
      </c>
      <c r="AD1138">
        <v>0.5</v>
      </c>
      <c r="AF1138">
        <v>14</v>
      </c>
      <c r="AH1138">
        <v>0</v>
      </c>
    </row>
    <row r="1139" spans="7:34">
      <c r="G1139" t="s">
        <v>34</v>
      </c>
      <c r="L1139">
        <v>5.0000000000000001E-3</v>
      </c>
      <c r="M1139">
        <v>0.1</v>
      </c>
      <c r="N1139" t="s">
        <v>17</v>
      </c>
      <c r="V1139" t="s">
        <v>19</v>
      </c>
      <c r="AB1139">
        <v>-49.9</v>
      </c>
      <c r="AC1139">
        <v>92.2</v>
      </c>
      <c r="AD1139">
        <v>0.5</v>
      </c>
      <c r="AF1139">
        <v>14</v>
      </c>
      <c r="AH1139">
        <v>100</v>
      </c>
    </row>
    <row r="1140" spans="7:34">
      <c r="G1140" t="s">
        <v>35</v>
      </c>
      <c r="L1140">
        <v>5.0000000000000001E-3</v>
      </c>
      <c r="M1140">
        <v>0.1</v>
      </c>
      <c r="N1140" t="s">
        <v>17</v>
      </c>
      <c r="V1140" t="s">
        <v>19</v>
      </c>
      <c r="AB1140">
        <v>-42.6</v>
      </c>
      <c r="AC1140">
        <v>111.2</v>
      </c>
      <c r="AD1140">
        <v>0.2</v>
      </c>
      <c r="AF1140">
        <v>14</v>
      </c>
      <c r="AH1140">
        <v>0</v>
      </c>
    </row>
    <row r="1141" spans="7:34">
      <c r="G1141" t="s">
        <v>35</v>
      </c>
      <c r="L1141">
        <v>5.0000000000000001E-3</v>
      </c>
      <c r="M1141">
        <v>0.1</v>
      </c>
      <c r="N1141" t="s">
        <v>17</v>
      </c>
      <c r="V1141" t="s">
        <v>19</v>
      </c>
      <c r="AB1141">
        <v>-44.4</v>
      </c>
      <c r="AC1141">
        <v>93.9</v>
      </c>
      <c r="AD1141">
        <v>0.2</v>
      </c>
      <c r="AF1141">
        <v>14</v>
      </c>
      <c r="AH1141">
        <v>100</v>
      </c>
    </row>
    <row r="1142" spans="7:34">
      <c r="G1142" t="s">
        <v>36</v>
      </c>
      <c r="L1142">
        <v>5.0000000000000001E-3</v>
      </c>
      <c r="M1142">
        <v>0.1</v>
      </c>
      <c r="N1142" t="s">
        <v>17</v>
      </c>
      <c r="V1142" t="s">
        <v>19</v>
      </c>
      <c r="AB1142">
        <v>-48.3</v>
      </c>
      <c r="AC1142">
        <v>111</v>
      </c>
      <c r="AD1142">
        <v>0.5</v>
      </c>
      <c r="AF1142">
        <v>14</v>
      </c>
      <c r="AH1142">
        <v>0</v>
      </c>
    </row>
    <row r="1143" spans="7:34">
      <c r="G1143" t="s">
        <v>36</v>
      </c>
      <c r="L1143">
        <v>5.0000000000000001E-3</v>
      </c>
      <c r="M1143">
        <v>0.1</v>
      </c>
      <c r="N1143" t="s">
        <v>17</v>
      </c>
      <c r="V1143" t="s">
        <v>19</v>
      </c>
      <c r="AB1143">
        <v>-49.5</v>
      </c>
      <c r="AC1143">
        <v>90.1</v>
      </c>
      <c r="AD1143">
        <v>0.5</v>
      </c>
      <c r="AF1143">
        <v>14</v>
      </c>
      <c r="AH1143">
        <v>100</v>
      </c>
    </row>
    <row r="1144" spans="7:34">
      <c r="G1144" t="s">
        <v>37</v>
      </c>
      <c r="L1144">
        <v>5.0000000000000001E-3</v>
      </c>
      <c r="M1144">
        <v>0.1</v>
      </c>
      <c r="N1144" t="s">
        <v>17</v>
      </c>
      <c r="V1144" t="s">
        <v>19</v>
      </c>
      <c r="AB1144">
        <v>-44.7</v>
      </c>
      <c r="AC1144">
        <v>104.7</v>
      </c>
      <c r="AD1144">
        <v>0.6</v>
      </c>
      <c r="AF1144">
        <v>14</v>
      </c>
      <c r="AH1144">
        <v>0</v>
      </c>
    </row>
    <row r="1145" spans="7:34">
      <c r="G1145" t="s">
        <v>37</v>
      </c>
      <c r="L1145">
        <v>5.0000000000000001E-3</v>
      </c>
      <c r="M1145">
        <v>0.1</v>
      </c>
      <c r="N1145" t="s">
        <v>17</v>
      </c>
      <c r="V1145" t="s">
        <v>19</v>
      </c>
      <c r="AB1145">
        <v>-44.3</v>
      </c>
      <c r="AC1145">
        <v>86.8</v>
      </c>
      <c r="AD1145">
        <v>0.6</v>
      </c>
      <c r="AF1145">
        <v>14</v>
      </c>
      <c r="AH1145">
        <v>100</v>
      </c>
    </row>
    <row r="1146" spans="7:34">
      <c r="G1146" t="s">
        <v>41</v>
      </c>
      <c r="L1146">
        <v>0.02</v>
      </c>
      <c r="M1146">
        <v>0.1</v>
      </c>
      <c r="N1146" t="s">
        <v>17</v>
      </c>
      <c r="V1146" t="s">
        <v>19</v>
      </c>
      <c r="AB1146">
        <v>-48.6</v>
      </c>
      <c r="AC1146">
        <v>103.8</v>
      </c>
      <c r="AD1146">
        <v>2.2999999999999998</v>
      </c>
      <c r="AF1146" s="55">
        <v>10</v>
      </c>
      <c r="AH1146">
        <v>0</v>
      </c>
    </row>
    <row r="1147" spans="7:34">
      <c r="G1147" t="s">
        <v>41</v>
      </c>
      <c r="L1147">
        <v>0.02</v>
      </c>
      <c r="M1147">
        <v>0.1</v>
      </c>
      <c r="N1147" t="s">
        <v>17</v>
      </c>
      <c r="V1147" t="s">
        <v>19</v>
      </c>
      <c r="AB1147">
        <v>-47.6</v>
      </c>
      <c r="AC1147">
        <v>83.5</v>
      </c>
      <c r="AD1147">
        <v>2.2999999999999998</v>
      </c>
      <c r="AF1147" s="55">
        <v>10</v>
      </c>
      <c r="AH1147">
        <v>100</v>
      </c>
    </row>
    <row r="1148" spans="7:34">
      <c r="G1148" t="s">
        <v>43</v>
      </c>
      <c r="L1148">
        <v>8.0000000000000002E-3</v>
      </c>
      <c r="M1148">
        <v>0.1</v>
      </c>
      <c r="N1148" t="s">
        <v>17</v>
      </c>
      <c r="V1148" t="s">
        <v>19</v>
      </c>
      <c r="AB1148">
        <v>-45.1</v>
      </c>
      <c r="AC1148">
        <v>114.6</v>
      </c>
      <c r="AD1148">
        <v>0.7</v>
      </c>
      <c r="AF1148" s="55">
        <v>13</v>
      </c>
      <c r="AH1148">
        <v>0</v>
      </c>
    </row>
    <row r="1149" spans="7:34">
      <c r="G1149" t="s">
        <v>43</v>
      </c>
      <c r="L1149">
        <v>8.0000000000000002E-3</v>
      </c>
      <c r="M1149">
        <v>0.1</v>
      </c>
      <c r="N1149" t="s">
        <v>17</v>
      </c>
      <c r="V1149" t="s">
        <v>19</v>
      </c>
      <c r="AB1149">
        <v>-47.8</v>
      </c>
      <c r="AC1149">
        <v>95.7</v>
      </c>
      <c r="AD1149">
        <v>0.7</v>
      </c>
      <c r="AF1149" s="55">
        <v>13</v>
      </c>
      <c r="AH1149">
        <v>100</v>
      </c>
    </row>
    <row r="1150" spans="7:34">
      <c r="G1150" t="s">
        <v>44</v>
      </c>
      <c r="L1150">
        <v>8.0000000000000002E-3</v>
      </c>
      <c r="M1150">
        <v>0.1</v>
      </c>
      <c r="N1150" t="s">
        <v>17</v>
      </c>
      <c r="V1150" t="s">
        <v>19</v>
      </c>
      <c r="AB1150">
        <v>-49.9</v>
      </c>
      <c r="AC1150">
        <v>131.6</v>
      </c>
      <c r="AD1150">
        <v>0.1</v>
      </c>
      <c r="AF1150" s="55">
        <v>13</v>
      </c>
      <c r="AH1150">
        <v>0</v>
      </c>
    </row>
    <row r="1151" spans="7:34">
      <c r="G1151" t="s">
        <v>44</v>
      </c>
      <c r="L1151">
        <v>8.0000000000000002E-3</v>
      </c>
      <c r="M1151">
        <v>0.1</v>
      </c>
      <c r="N1151" t="s">
        <v>17</v>
      </c>
      <c r="V1151" t="s">
        <v>19</v>
      </c>
      <c r="AB1151">
        <v>-57.2</v>
      </c>
      <c r="AC1151">
        <v>108.9</v>
      </c>
      <c r="AD1151">
        <v>0.1</v>
      </c>
      <c r="AF1151" s="55">
        <v>13</v>
      </c>
      <c r="AH1151">
        <v>100</v>
      </c>
    </row>
    <row r="1152" spans="7:34">
      <c r="G1152" t="s">
        <v>45</v>
      </c>
      <c r="L1152">
        <v>8.0000000000000002E-3</v>
      </c>
      <c r="M1152">
        <v>0.1</v>
      </c>
      <c r="N1152" t="s">
        <v>17</v>
      </c>
      <c r="V1152" t="s">
        <v>19</v>
      </c>
      <c r="AB1152">
        <v>-53.3</v>
      </c>
      <c r="AC1152">
        <v>121.8</v>
      </c>
      <c r="AD1152">
        <v>0.3</v>
      </c>
      <c r="AF1152" s="55">
        <v>13</v>
      </c>
      <c r="AH1152">
        <v>0</v>
      </c>
    </row>
    <row r="1153" spans="7:34">
      <c r="G1153" t="s">
        <v>45</v>
      </c>
      <c r="L1153">
        <v>8.0000000000000002E-3</v>
      </c>
      <c r="M1153">
        <v>0.1</v>
      </c>
      <c r="N1153" t="s">
        <v>17</v>
      </c>
      <c r="V1153" t="s">
        <v>19</v>
      </c>
      <c r="AB1153">
        <v>-57.1</v>
      </c>
      <c r="AC1153">
        <v>96</v>
      </c>
      <c r="AD1153">
        <v>0.3</v>
      </c>
      <c r="AF1153" s="55">
        <v>13</v>
      </c>
      <c r="AH1153">
        <v>100</v>
      </c>
    </row>
    <row r="1154" spans="7:34">
      <c r="G1154" t="s">
        <v>46</v>
      </c>
      <c r="L1154">
        <v>0.01</v>
      </c>
      <c r="M1154">
        <v>0.1</v>
      </c>
      <c r="N1154" t="s">
        <v>17</v>
      </c>
      <c r="V1154" t="s">
        <v>19</v>
      </c>
      <c r="AB1154">
        <v>-45.1</v>
      </c>
      <c r="AC1154">
        <v>123.1</v>
      </c>
      <c r="AD1154">
        <v>1.1000000000000001</v>
      </c>
      <c r="AF1154" s="55">
        <v>12</v>
      </c>
      <c r="AH1154">
        <v>0</v>
      </c>
    </row>
    <row r="1155" spans="7:34">
      <c r="G1155" t="s">
        <v>46</v>
      </c>
      <c r="L1155">
        <v>0.01</v>
      </c>
      <c r="M1155">
        <v>0.1</v>
      </c>
      <c r="N1155" t="s">
        <v>17</v>
      </c>
      <c r="V1155" t="s">
        <v>19</v>
      </c>
      <c r="AB1155">
        <v>-50.2</v>
      </c>
      <c r="AC1155">
        <v>103.8</v>
      </c>
      <c r="AD1155">
        <v>1.1000000000000001</v>
      </c>
      <c r="AF1155" s="55">
        <v>12</v>
      </c>
      <c r="AH1155">
        <v>100</v>
      </c>
    </row>
    <row r="1156" spans="7:34">
      <c r="G1156" t="s">
        <v>47</v>
      </c>
      <c r="L1156">
        <v>0.01</v>
      </c>
      <c r="M1156">
        <v>0.05</v>
      </c>
      <c r="N1156" t="s">
        <v>17</v>
      </c>
      <c r="V1156" t="s">
        <v>19</v>
      </c>
      <c r="AB1156">
        <v>-44.1</v>
      </c>
      <c r="AC1156">
        <v>123.1</v>
      </c>
      <c r="AD1156">
        <v>1.9</v>
      </c>
      <c r="AF1156" s="55">
        <v>7</v>
      </c>
      <c r="AH1156">
        <v>0</v>
      </c>
    </row>
    <row r="1157" spans="7:34">
      <c r="G1157" t="s">
        <v>47</v>
      </c>
      <c r="L1157">
        <v>0.01</v>
      </c>
      <c r="M1157">
        <v>0.05</v>
      </c>
      <c r="N1157" t="s">
        <v>17</v>
      </c>
      <c r="V1157" t="s">
        <v>19</v>
      </c>
      <c r="AB1157">
        <v>-49.5</v>
      </c>
      <c r="AC1157">
        <v>104.5</v>
      </c>
      <c r="AD1157">
        <v>1.9</v>
      </c>
      <c r="AF1157" s="55">
        <v>7</v>
      </c>
      <c r="AH1157">
        <v>100</v>
      </c>
    </row>
    <row r="1158" spans="7:34">
      <c r="G1158" t="s">
        <v>48</v>
      </c>
      <c r="L1158">
        <v>0.01</v>
      </c>
      <c r="M1158">
        <v>7.0000000000000007E-2</v>
      </c>
      <c r="N1158" t="s">
        <v>17</v>
      </c>
      <c r="V1158" t="s">
        <v>19</v>
      </c>
      <c r="AB1158">
        <v>-53.4</v>
      </c>
      <c r="AC1158">
        <v>119.1</v>
      </c>
      <c r="AD1158">
        <v>0.7</v>
      </c>
      <c r="AF1158" s="55">
        <v>9</v>
      </c>
      <c r="AH1158">
        <v>0</v>
      </c>
    </row>
    <row r="1159" spans="7:34">
      <c r="G1159" t="s">
        <v>48</v>
      </c>
      <c r="L1159">
        <v>0.01</v>
      </c>
      <c r="M1159">
        <v>7.0000000000000007E-2</v>
      </c>
      <c r="N1159" t="s">
        <v>17</v>
      </c>
      <c r="V1159" t="s">
        <v>19</v>
      </c>
      <c r="AB1159">
        <v>-56.5</v>
      </c>
      <c r="AC1159">
        <v>93.4</v>
      </c>
      <c r="AD1159">
        <v>0.7</v>
      </c>
      <c r="AF1159" s="55">
        <v>9</v>
      </c>
      <c r="AH1159">
        <v>100</v>
      </c>
    </row>
    <row r="1160" spans="7:34">
      <c r="G1160" t="s">
        <v>49</v>
      </c>
      <c r="L1160">
        <v>1.4999999999999999E-2</v>
      </c>
      <c r="M1160">
        <v>0.1</v>
      </c>
      <c r="N1160" t="s">
        <v>17</v>
      </c>
      <c r="V1160" t="s">
        <v>19</v>
      </c>
      <c r="AB1160">
        <v>-51.7</v>
      </c>
      <c r="AC1160">
        <v>128.69999999999999</v>
      </c>
      <c r="AD1160">
        <v>0.9</v>
      </c>
      <c r="AF1160" s="55">
        <v>11</v>
      </c>
      <c r="AH1160">
        <v>0</v>
      </c>
    </row>
    <row r="1161" spans="7:34">
      <c r="G1161" t="s">
        <v>49</v>
      </c>
      <c r="L1161">
        <v>1.4999999999999999E-2</v>
      </c>
      <c r="M1161">
        <v>0.1</v>
      </c>
      <c r="N1161" t="s">
        <v>17</v>
      </c>
      <c r="V1161" t="s">
        <v>19</v>
      </c>
      <c r="AB1161">
        <v>-57.9</v>
      </c>
      <c r="AC1161">
        <v>104.3</v>
      </c>
      <c r="AD1161">
        <v>0.9</v>
      </c>
      <c r="AF1161" s="55">
        <v>11</v>
      </c>
      <c r="AH1161">
        <v>100</v>
      </c>
    </row>
    <row r="1162" spans="7:34">
      <c r="G1162" t="s">
        <v>53</v>
      </c>
      <c r="L1162">
        <v>8.0000000000000002E-3</v>
      </c>
      <c r="M1162">
        <v>0.1</v>
      </c>
      <c r="N1162" t="s">
        <v>17</v>
      </c>
      <c r="V1162" t="s">
        <v>4</v>
      </c>
      <c r="AB1162">
        <v>-58.5</v>
      </c>
      <c r="AC1162">
        <v>149.4</v>
      </c>
      <c r="AD1162">
        <v>0.6</v>
      </c>
      <c r="AF1162">
        <v>13</v>
      </c>
      <c r="AH1162">
        <v>0</v>
      </c>
    </row>
    <row r="1163" spans="7:34">
      <c r="G1163" t="s">
        <v>53</v>
      </c>
      <c r="L1163">
        <v>8.0000000000000002E-3</v>
      </c>
      <c r="M1163">
        <v>0.1</v>
      </c>
      <c r="N1163" t="s">
        <v>17</v>
      </c>
      <c r="V1163" t="s">
        <v>4</v>
      </c>
      <c r="AB1163">
        <v>-69.900000000000006</v>
      </c>
      <c r="AC1163">
        <v>119.4</v>
      </c>
      <c r="AD1163">
        <v>0.6</v>
      </c>
      <c r="AF1163">
        <v>13</v>
      </c>
      <c r="AH1163">
        <v>100</v>
      </c>
    </row>
    <row r="1164" spans="7:34">
      <c r="G1164" t="s">
        <v>90</v>
      </c>
      <c r="L1164">
        <v>8.0000000000000002E-3</v>
      </c>
      <c r="M1164">
        <v>0.1</v>
      </c>
      <c r="N1164" t="s">
        <v>17</v>
      </c>
      <c r="V1164" t="s">
        <v>4</v>
      </c>
      <c r="AB1164">
        <v>-47.5</v>
      </c>
      <c r="AC1164">
        <v>134.1</v>
      </c>
      <c r="AD1164">
        <v>0.4</v>
      </c>
      <c r="AF1164">
        <v>13</v>
      </c>
      <c r="AH1164">
        <v>0</v>
      </c>
    </row>
    <row r="1165" spans="7:34">
      <c r="G1165" t="s">
        <v>90</v>
      </c>
      <c r="L1165">
        <v>8.0000000000000002E-3</v>
      </c>
      <c r="M1165">
        <v>0.1</v>
      </c>
      <c r="N1165" t="s">
        <v>17</v>
      </c>
      <c r="V1165" t="s">
        <v>4</v>
      </c>
      <c r="AB1165">
        <v>-55.8</v>
      </c>
      <c r="AC1165">
        <v>113.6</v>
      </c>
      <c r="AD1165">
        <v>0.4</v>
      </c>
      <c r="AF1165">
        <v>13</v>
      </c>
      <c r="AH1165">
        <v>100</v>
      </c>
    </row>
    <row r="1166" spans="7:34">
      <c r="G1166" t="s">
        <v>91</v>
      </c>
      <c r="L1166">
        <v>5.0000000000000001E-3</v>
      </c>
      <c r="M1166">
        <v>0.1</v>
      </c>
      <c r="N1166" t="s">
        <v>17</v>
      </c>
      <c r="V1166" t="s">
        <v>4</v>
      </c>
      <c r="AB1166">
        <v>-33.6</v>
      </c>
      <c r="AC1166">
        <v>124.4</v>
      </c>
      <c r="AD1166">
        <v>0.7</v>
      </c>
      <c r="AF1166">
        <v>14</v>
      </c>
      <c r="AH1166">
        <v>0</v>
      </c>
    </row>
    <row r="1167" spans="7:34">
      <c r="G1167" t="s">
        <v>91</v>
      </c>
      <c r="L1167">
        <v>5.0000000000000001E-3</v>
      </c>
      <c r="M1167">
        <v>0.1</v>
      </c>
      <c r="N1167" t="s">
        <v>17</v>
      </c>
      <c r="V1167" t="s">
        <v>4</v>
      </c>
      <c r="AB1167">
        <v>-40.1</v>
      </c>
      <c r="AC1167">
        <v>111.6</v>
      </c>
      <c r="AD1167">
        <v>0.7</v>
      </c>
      <c r="AF1167">
        <v>14</v>
      </c>
      <c r="AH1167">
        <v>100</v>
      </c>
    </row>
    <row r="1168" spans="7:34">
      <c r="G1168" t="s">
        <v>92</v>
      </c>
      <c r="L1168">
        <v>5.0000000000000001E-3</v>
      </c>
      <c r="M1168">
        <v>0.1</v>
      </c>
      <c r="N1168" t="s">
        <v>17</v>
      </c>
      <c r="V1168" t="s">
        <v>4</v>
      </c>
      <c r="AB1168">
        <v>-26.4</v>
      </c>
      <c r="AC1168">
        <v>112.2</v>
      </c>
      <c r="AD1168">
        <v>0.6</v>
      </c>
      <c r="AF1168">
        <v>14</v>
      </c>
      <c r="AH1168">
        <v>0</v>
      </c>
    </row>
    <row r="1169" spans="7:34">
      <c r="G1169" t="s">
        <v>92</v>
      </c>
      <c r="L1169">
        <v>5.0000000000000001E-3</v>
      </c>
      <c r="M1169">
        <v>0.1</v>
      </c>
      <c r="N1169" t="s">
        <v>17</v>
      </c>
      <c r="V1169" t="s">
        <v>4</v>
      </c>
      <c r="AB1169">
        <v>-29.7</v>
      </c>
      <c r="AC1169">
        <v>102.7</v>
      </c>
      <c r="AD1169">
        <v>0.6</v>
      </c>
      <c r="AF1169">
        <v>14</v>
      </c>
      <c r="AH1169">
        <v>100</v>
      </c>
    </row>
    <row r="1170" spans="7:34">
      <c r="G1170" t="s">
        <v>93</v>
      </c>
      <c r="L1170">
        <v>5.0000000000000001E-3</v>
      </c>
      <c r="M1170">
        <v>0.1</v>
      </c>
      <c r="N1170" t="s">
        <v>17</v>
      </c>
      <c r="V1170" t="s">
        <v>4</v>
      </c>
      <c r="AB1170">
        <v>-53</v>
      </c>
      <c r="AC1170">
        <v>115.9</v>
      </c>
      <c r="AD1170">
        <v>0.5</v>
      </c>
      <c r="AF1170">
        <v>14</v>
      </c>
      <c r="AH1170">
        <v>0</v>
      </c>
    </row>
    <row r="1171" spans="7:34">
      <c r="G1171" t="s">
        <v>93</v>
      </c>
      <c r="L1171">
        <v>5.0000000000000001E-3</v>
      </c>
      <c r="M1171">
        <v>0.1</v>
      </c>
      <c r="N1171" t="s">
        <v>17</v>
      </c>
      <c r="V1171" t="s">
        <v>4</v>
      </c>
      <c r="AB1171">
        <v>-55.1</v>
      </c>
      <c r="AC1171">
        <v>90.9</v>
      </c>
      <c r="AD1171">
        <v>0.5</v>
      </c>
      <c r="AF1171">
        <v>14</v>
      </c>
      <c r="AH1171">
        <v>100</v>
      </c>
    </row>
    <row r="1172" spans="7:34">
      <c r="G1172" t="s">
        <v>94</v>
      </c>
      <c r="L1172">
        <v>5.0000000000000001E-3</v>
      </c>
      <c r="M1172">
        <v>0.1</v>
      </c>
      <c r="N1172" t="s">
        <v>17</v>
      </c>
      <c r="V1172" t="s">
        <v>4</v>
      </c>
      <c r="AB1172">
        <v>-50.1</v>
      </c>
      <c r="AC1172">
        <v>132.69999999999999</v>
      </c>
      <c r="AD1172">
        <v>0.4</v>
      </c>
      <c r="AF1172">
        <v>14</v>
      </c>
      <c r="AH1172">
        <v>0</v>
      </c>
    </row>
    <row r="1173" spans="7:34">
      <c r="G1173" t="s">
        <v>94</v>
      </c>
      <c r="L1173">
        <v>5.0000000000000001E-3</v>
      </c>
      <c r="M1173">
        <v>0.1</v>
      </c>
      <c r="N1173" t="s">
        <v>17</v>
      </c>
      <c r="V1173" t="s">
        <v>4</v>
      </c>
      <c r="AB1173">
        <v>-57.8</v>
      </c>
      <c r="AC1173">
        <v>109.9</v>
      </c>
      <c r="AD1173">
        <v>0.4</v>
      </c>
      <c r="AF1173">
        <v>14</v>
      </c>
      <c r="AH1173">
        <v>100</v>
      </c>
    </row>
    <row r="1174" spans="7:34">
      <c r="G1174" t="s">
        <v>95</v>
      </c>
      <c r="L1174">
        <v>5.0000000000000001E-3</v>
      </c>
      <c r="M1174">
        <v>0.1</v>
      </c>
      <c r="N1174" t="s">
        <v>17</v>
      </c>
      <c r="V1174" t="s">
        <v>4</v>
      </c>
      <c r="AB1174">
        <v>-47</v>
      </c>
      <c r="AC1174">
        <v>138.6</v>
      </c>
      <c r="AD1174">
        <v>0.2</v>
      </c>
      <c r="AF1174">
        <v>14</v>
      </c>
      <c r="AH1174">
        <v>0</v>
      </c>
    </row>
    <row r="1175" spans="7:34">
      <c r="G1175" t="s">
        <v>95</v>
      </c>
      <c r="L1175">
        <v>5.0000000000000001E-3</v>
      </c>
      <c r="M1175">
        <v>0.1</v>
      </c>
      <c r="N1175" t="s">
        <v>17</v>
      </c>
      <c r="V1175" t="s">
        <v>4</v>
      </c>
      <c r="AB1175">
        <v>-56.6</v>
      </c>
      <c r="AC1175">
        <v>118.7</v>
      </c>
      <c r="AD1175">
        <v>0.2</v>
      </c>
      <c r="AF1175">
        <v>14</v>
      </c>
      <c r="AH1175">
        <v>100</v>
      </c>
    </row>
    <row r="1176" spans="7:34">
      <c r="G1176" t="s">
        <v>96</v>
      </c>
      <c r="L1176">
        <v>5.0000000000000001E-3</v>
      </c>
      <c r="M1176">
        <v>0.1</v>
      </c>
      <c r="N1176" t="s">
        <v>17</v>
      </c>
      <c r="V1176" t="s">
        <v>4</v>
      </c>
      <c r="AB1176">
        <v>-46.5</v>
      </c>
      <c r="AC1176">
        <v>136.80000000000001</v>
      </c>
      <c r="AD1176">
        <v>0.2</v>
      </c>
      <c r="AF1176">
        <v>14</v>
      </c>
      <c r="AH1176">
        <v>0</v>
      </c>
    </row>
    <row r="1177" spans="7:34">
      <c r="G1177" t="s">
        <v>96</v>
      </c>
      <c r="L1177">
        <v>5.0000000000000001E-3</v>
      </c>
      <c r="M1177">
        <v>0.1</v>
      </c>
      <c r="N1177" t="s">
        <v>17</v>
      </c>
      <c r="V1177" t="s">
        <v>4</v>
      </c>
      <c r="AB1177">
        <v>-55.7</v>
      </c>
      <c r="AC1177">
        <v>117.2</v>
      </c>
      <c r="AD1177">
        <v>0.2</v>
      </c>
      <c r="AF1177">
        <v>14</v>
      </c>
      <c r="AH1177">
        <v>100</v>
      </c>
    </row>
    <row r="1178" spans="7:34">
      <c r="G1178" t="s">
        <v>98</v>
      </c>
      <c r="L1178">
        <v>7.0000000000000007E-2</v>
      </c>
      <c r="M1178">
        <v>0.17</v>
      </c>
      <c r="N1178" t="s">
        <v>17</v>
      </c>
      <c r="V1178" t="s">
        <v>19</v>
      </c>
      <c r="AB1178">
        <v>-37.1</v>
      </c>
      <c r="AC1178">
        <v>133.19999999999999</v>
      </c>
      <c r="AD1178">
        <v>5.7</v>
      </c>
      <c r="AF1178">
        <v>7</v>
      </c>
      <c r="AH1178">
        <v>0</v>
      </c>
    </row>
    <row r="1179" spans="7:34">
      <c r="G1179" t="s">
        <v>98</v>
      </c>
      <c r="L1179">
        <v>7.0000000000000007E-2</v>
      </c>
      <c r="M1179">
        <v>0.17</v>
      </c>
      <c r="N1179" t="s">
        <v>17</v>
      </c>
      <c r="V1179" t="s">
        <v>19</v>
      </c>
      <c r="AB1179">
        <v>-46</v>
      </c>
      <c r="AC1179">
        <v>119.1</v>
      </c>
      <c r="AD1179">
        <v>5.7</v>
      </c>
      <c r="AF1179">
        <v>7</v>
      </c>
      <c r="AH1179">
        <v>100</v>
      </c>
    </row>
    <row r="1180" spans="7:34">
      <c r="G1180" t="s">
        <v>134</v>
      </c>
      <c r="L1180">
        <v>7.0000000000000007E-2</v>
      </c>
      <c r="M1180">
        <v>0.17</v>
      </c>
      <c r="N1180" t="s">
        <v>17</v>
      </c>
      <c r="V1180" t="s">
        <v>19</v>
      </c>
      <c r="AB1180">
        <v>-43</v>
      </c>
      <c r="AC1180">
        <v>138.1</v>
      </c>
      <c r="AD1180">
        <v>4.5999999999999996</v>
      </c>
      <c r="AF1180">
        <v>7</v>
      </c>
      <c r="AH1180">
        <v>0</v>
      </c>
    </row>
    <row r="1181" spans="7:34">
      <c r="G1181" t="s">
        <v>134</v>
      </c>
      <c r="L1181">
        <v>7.0000000000000007E-2</v>
      </c>
      <c r="M1181">
        <v>0.17</v>
      </c>
      <c r="N1181" t="s">
        <v>17</v>
      </c>
      <c r="V1181" t="s">
        <v>19</v>
      </c>
      <c r="AB1181">
        <v>-52.9</v>
      </c>
      <c r="AC1181">
        <v>121.1</v>
      </c>
      <c r="AD1181">
        <v>4.5999999999999996</v>
      </c>
      <c r="AF1181">
        <v>7</v>
      </c>
      <c r="AH1181">
        <v>100</v>
      </c>
    </row>
    <row r="1182" spans="7:34">
      <c r="G1182" t="s">
        <v>846</v>
      </c>
      <c r="L1182">
        <v>0.05</v>
      </c>
      <c r="M1182">
        <v>0.17</v>
      </c>
      <c r="N1182" t="s">
        <v>17</v>
      </c>
      <c r="V1182" t="s">
        <v>19</v>
      </c>
      <c r="AB1182">
        <v>-42</v>
      </c>
      <c r="AC1182">
        <v>133.1</v>
      </c>
      <c r="AD1182">
        <v>23.5</v>
      </c>
      <c r="AF1182">
        <v>9</v>
      </c>
      <c r="AH1182">
        <v>0</v>
      </c>
    </row>
    <row r="1183" spans="7:34">
      <c r="G1183" t="s">
        <v>846</v>
      </c>
      <c r="L1183">
        <v>0.05</v>
      </c>
      <c r="M1183">
        <v>0.17</v>
      </c>
      <c r="N1183" t="s">
        <v>17</v>
      </c>
      <c r="V1183" t="s">
        <v>19</v>
      </c>
      <c r="AB1183">
        <v>-50.4</v>
      </c>
      <c r="AC1183">
        <v>116.3</v>
      </c>
      <c r="AD1183">
        <v>23.5</v>
      </c>
      <c r="AF1183" s="132">
        <v>9</v>
      </c>
      <c r="AH1183">
        <v>100</v>
      </c>
    </row>
    <row r="1184" spans="7:34">
      <c r="G1184" t="s">
        <v>99</v>
      </c>
      <c r="L1184">
        <v>0.09</v>
      </c>
      <c r="M1184">
        <v>0.14000000000000001</v>
      </c>
      <c r="N1184" t="s">
        <v>17</v>
      </c>
      <c r="V1184" t="s">
        <v>19</v>
      </c>
      <c r="AB1184">
        <v>-34.700000000000003</v>
      </c>
      <c r="AC1184">
        <v>116.8</v>
      </c>
      <c r="AD1184">
        <v>11.7</v>
      </c>
      <c r="AF1184">
        <v>4</v>
      </c>
      <c r="AH1184">
        <v>0</v>
      </c>
    </row>
    <row r="1185" spans="7:34">
      <c r="G1185" t="s">
        <v>99</v>
      </c>
      <c r="L1185">
        <v>0.09</v>
      </c>
      <c r="M1185">
        <v>0.14000000000000001</v>
      </c>
      <c r="N1185" t="s">
        <v>17</v>
      </c>
      <c r="V1185" t="s">
        <v>19</v>
      </c>
      <c r="AB1185">
        <v>-38.700000000000003</v>
      </c>
      <c r="AC1185">
        <v>103.5</v>
      </c>
      <c r="AD1185" s="132">
        <v>11.7</v>
      </c>
      <c r="AF1185" s="132">
        <v>4</v>
      </c>
      <c r="AH1185">
        <v>100</v>
      </c>
    </row>
    <row r="1186" spans="7:34">
      <c r="G1186" t="s">
        <v>100</v>
      </c>
      <c r="L1186">
        <v>0.1</v>
      </c>
      <c r="M1186">
        <v>0.17</v>
      </c>
      <c r="N1186" t="s">
        <v>17</v>
      </c>
      <c r="V1186" t="s">
        <v>19</v>
      </c>
      <c r="AB1186">
        <v>-34.4</v>
      </c>
      <c r="AC1186">
        <v>115.5</v>
      </c>
      <c r="AD1186">
        <v>9.5</v>
      </c>
      <c r="AF1186">
        <v>4</v>
      </c>
      <c r="AH1186">
        <v>0</v>
      </c>
    </row>
    <row r="1187" spans="7:34">
      <c r="G1187" t="s">
        <v>100</v>
      </c>
      <c r="L1187">
        <v>0.1</v>
      </c>
      <c r="M1187">
        <v>0.17</v>
      </c>
      <c r="N1187" t="s">
        <v>17</v>
      </c>
      <c r="V1187" t="s">
        <v>19</v>
      </c>
      <c r="AB1187">
        <v>-38.200000000000003</v>
      </c>
      <c r="AC1187">
        <v>102.4</v>
      </c>
      <c r="AD1187" s="132">
        <v>9.5</v>
      </c>
      <c r="AF1187" s="132">
        <v>4</v>
      </c>
      <c r="AH1187">
        <v>100</v>
      </c>
    </row>
    <row r="1188" spans="7:34">
      <c r="G1188" t="s">
        <v>101</v>
      </c>
      <c r="L1188">
        <v>7.0000000000000007E-2</v>
      </c>
      <c r="M1188">
        <v>0.17</v>
      </c>
      <c r="N1188" t="s">
        <v>17</v>
      </c>
      <c r="V1188" t="s">
        <v>19</v>
      </c>
      <c r="AB1188">
        <v>-41.8</v>
      </c>
      <c r="AC1188">
        <v>128.6</v>
      </c>
      <c r="AD1188">
        <v>3.5</v>
      </c>
      <c r="AF1188">
        <v>7</v>
      </c>
      <c r="AH1188">
        <v>0</v>
      </c>
    </row>
    <row r="1189" spans="7:34">
      <c r="G1189" t="s">
        <v>101</v>
      </c>
      <c r="L1189">
        <v>7.0000000000000007E-2</v>
      </c>
      <c r="M1189">
        <v>0.17</v>
      </c>
      <c r="N1189" t="s">
        <v>17</v>
      </c>
      <c r="V1189" t="s">
        <v>19</v>
      </c>
      <c r="AB1189">
        <v>-49.1</v>
      </c>
      <c r="AC1189">
        <v>111.6</v>
      </c>
      <c r="AD1189" s="132">
        <v>3.5</v>
      </c>
      <c r="AF1189" s="132">
        <v>7</v>
      </c>
      <c r="AH1189">
        <v>100</v>
      </c>
    </row>
    <row r="1190" spans="7:34">
      <c r="G1190" t="s">
        <v>848</v>
      </c>
      <c r="L1190">
        <v>0.01</v>
      </c>
      <c r="M1190">
        <v>0.1</v>
      </c>
      <c r="N1190" t="s">
        <v>17</v>
      </c>
      <c r="V1190" t="s">
        <v>19</v>
      </c>
      <c r="AB1190">
        <v>-47.3</v>
      </c>
      <c r="AC1190">
        <v>150.19999999999999</v>
      </c>
      <c r="AD1190">
        <v>0.7</v>
      </c>
      <c r="AF1190">
        <v>12</v>
      </c>
      <c r="AH1190">
        <v>0</v>
      </c>
    </row>
    <row r="1191" spans="7:34">
      <c r="G1191" t="s">
        <v>848</v>
      </c>
      <c r="L1191">
        <v>0.01</v>
      </c>
      <c r="M1191">
        <v>0.1</v>
      </c>
      <c r="N1191" t="s">
        <v>17</v>
      </c>
      <c r="V1191" t="s">
        <v>19</v>
      </c>
      <c r="AB1191">
        <v>-60.1</v>
      </c>
      <c r="AC1191">
        <v>132.5</v>
      </c>
      <c r="AD1191">
        <v>0.7</v>
      </c>
      <c r="AF1191">
        <v>12</v>
      </c>
      <c r="AH1191">
        <v>100</v>
      </c>
    </row>
    <row r="1192" spans="7:34">
      <c r="G1192" t="s">
        <v>849</v>
      </c>
      <c r="L1192">
        <v>0.01</v>
      </c>
      <c r="M1192">
        <v>0.1</v>
      </c>
      <c r="N1192" t="s">
        <v>17</v>
      </c>
      <c r="V1192" t="s">
        <v>19</v>
      </c>
      <c r="AB1192">
        <v>-47.4</v>
      </c>
      <c r="AC1192">
        <v>140.9</v>
      </c>
      <c r="AD1192">
        <v>0.6</v>
      </c>
      <c r="AF1192">
        <v>12</v>
      </c>
      <c r="AH1192">
        <v>0</v>
      </c>
    </row>
    <row r="1193" spans="7:34">
      <c r="G1193" t="s">
        <v>849</v>
      </c>
      <c r="L1193">
        <v>0.01</v>
      </c>
      <c r="M1193">
        <v>0.1</v>
      </c>
      <c r="N1193" t="s">
        <v>17</v>
      </c>
      <c r="V1193" t="s">
        <v>19</v>
      </c>
      <c r="AB1193">
        <v>-57.7</v>
      </c>
      <c r="AC1193">
        <v>121.2</v>
      </c>
      <c r="AD1193">
        <v>0.6</v>
      </c>
      <c r="AF1193">
        <v>12</v>
      </c>
      <c r="AH1193">
        <v>100</v>
      </c>
    </row>
    <row r="1194" spans="7:34">
      <c r="G1194" t="s">
        <v>850</v>
      </c>
      <c r="L1194">
        <v>0.01</v>
      </c>
      <c r="M1194">
        <v>0.1</v>
      </c>
      <c r="N1194" t="s">
        <v>17</v>
      </c>
      <c r="V1194" t="s">
        <v>19</v>
      </c>
      <c r="AB1194">
        <v>-50.5</v>
      </c>
      <c r="AC1194">
        <v>147.6</v>
      </c>
      <c r="AD1194">
        <v>0.9</v>
      </c>
      <c r="AF1194">
        <v>12</v>
      </c>
      <c r="AH1194">
        <v>0</v>
      </c>
    </row>
    <row r="1195" spans="7:34">
      <c r="G1195" t="s">
        <v>850</v>
      </c>
      <c r="L1195">
        <v>0.01</v>
      </c>
      <c r="M1195">
        <v>0.1</v>
      </c>
      <c r="N1195" t="s">
        <v>17</v>
      </c>
      <c r="V1195" t="s">
        <v>19</v>
      </c>
      <c r="AB1195">
        <v>-62.3</v>
      </c>
      <c r="AC1195">
        <v>126.5</v>
      </c>
      <c r="AD1195">
        <v>0.9</v>
      </c>
      <c r="AF1195">
        <v>12</v>
      </c>
      <c r="AH1195">
        <v>100</v>
      </c>
    </row>
    <row r="1196" spans="7:34">
      <c r="G1196" t="s">
        <v>851</v>
      </c>
      <c r="L1196">
        <v>0.01</v>
      </c>
      <c r="M1196">
        <v>0.1</v>
      </c>
      <c r="N1196" t="s">
        <v>17</v>
      </c>
      <c r="V1196" t="s">
        <v>19</v>
      </c>
      <c r="AB1196">
        <v>-50.1</v>
      </c>
      <c r="AC1196">
        <v>143.69999999999999</v>
      </c>
      <c r="AD1196">
        <v>0.5</v>
      </c>
      <c r="AF1196">
        <v>12</v>
      </c>
      <c r="AH1196">
        <v>0</v>
      </c>
    </row>
    <row r="1197" spans="7:34">
      <c r="G1197" t="s">
        <v>851</v>
      </c>
      <c r="L1197">
        <v>0.01</v>
      </c>
      <c r="M1197">
        <v>0.1</v>
      </c>
      <c r="N1197" t="s">
        <v>17</v>
      </c>
      <c r="V1197" t="s">
        <v>19</v>
      </c>
      <c r="AB1197">
        <v>-60.9</v>
      </c>
      <c r="AC1197">
        <v>122.2</v>
      </c>
      <c r="AD1197">
        <v>0.5</v>
      </c>
      <c r="AF1197">
        <v>12</v>
      </c>
      <c r="AH1197">
        <v>100</v>
      </c>
    </row>
    <row r="1198" spans="7:34">
      <c r="G1198" t="s">
        <v>852</v>
      </c>
      <c r="L1198">
        <v>0.01</v>
      </c>
      <c r="M1198">
        <v>0.1</v>
      </c>
      <c r="N1198" t="s">
        <v>17</v>
      </c>
      <c r="V1198" t="s">
        <v>19</v>
      </c>
      <c r="AB1198" s="133">
        <v>-56.4</v>
      </c>
      <c r="AC1198" s="133">
        <v>140.80000000000001</v>
      </c>
      <c r="AD1198">
        <v>0.5</v>
      </c>
      <c r="AF1198">
        <v>12</v>
      </c>
      <c r="AH1198">
        <v>0</v>
      </c>
    </row>
    <row r="1199" spans="7:34">
      <c r="G1199" t="s">
        <v>852</v>
      </c>
      <c r="L1199">
        <v>0.01</v>
      </c>
      <c r="M1199">
        <v>0.1</v>
      </c>
      <c r="N1199" t="s">
        <v>17</v>
      </c>
      <c r="V1199" t="s">
        <v>19</v>
      </c>
      <c r="AB1199">
        <v>-65.599999999999994</v>
      </c>
      <c r="AC1199">
        <v>111.9</v>
      </c>
      <c r="AD1199">
        <v>0.5</v>
      </c>
      <c r="AF1199">
        <v>12</v>
      </c>
      <c r="AH1199">
        <v>100</v>
      </c>
    </row>
    <row r="1200" spans="7:34">
      <c r="G1200" t="s">
        <v>853</v>
      </c>
      <c r="L1200">
        <v>0.01</v>
      </c>
      <c r="M1200">
        <v>0.1</v>
      </c>
      <c r="N1200" t="s">
        <v>17</v>
      </c>
      <c r="V1200" t="s">
        <v>19</v>
      </c>
      <c r="AB1200" s="133">
        <v>-52.8</v>
      </c>
      <c r="AC1200" s="133">
        <v>145.4</v>
      </c>
      <c r="AD1200">
        <v>0.4</v>
      </c>
      <c r="AF1200">
        <v>12</v>
      </c>
      <c r="AH1200">
        <v>0</v>
      </c>
    </row>
    <row r="1201" spans="7:34">
      <c r="G1201" t="s">
        <v>853</v>
      </c>
      <c r="L1201">
        <v>0.01</v>
      </c>
      <c r="M1201">
        <v>0.1</v>
      </c>
      <c r="N1201" t="s">
        <v>17</v>
      </c>
      <c r="V1201" t="s">
        <v>19</v>
      </c>
      <c r="AB1201">
        <v>-63.8</v>
      </c>
      <c r="AC1201">
        <v>121.6</v>
      </c>
      <c r="AD1201">
        <v>0.4</v>
      </c>
      <c r="AF1201">
        <v>12</v>
      </c>
      <c r="AH1201">
        <v>100</v>
      </c>
    </row>
    <row r="1202" spans="7:34">
      <c r="G1202" t="s">
        <v>854</v>
      </c>
      <c r="L1202">
        <v>0.01</v>
      </c>
      <c r="M1202">
        <v>0.1</v>
      </c>
      <c r="N1202" t="s">
        <v>17</v>
      </c>
      <c r="V1202" t="s">
        <v>19</v>
      </c>
      <c r="AB1202" s="133">
        <v>-49.1</v>
      </c>
      <c r="AC1202" s="133">
        <v>137.1</v>
      </c>
      <c r="AD1202">
        <v>0.6</v>
      </c>
      <c r="AF1202">
        <v>12</v>
      </c>
      <c r="AH1202">
        <v>0</v>
      </c>
    </row>
    <row r="1203" spans="7:34">
      <c r="G1203" t="s">
        <v>854</v>
      </c>
      <c r="L1203">
        <v>0.01</v>
      </c>
      <c r="M1203">
        <v>0.1</v>
      </c>
      <c r="N1203" t="s">
        <v>17</v>
      </c>
      <c r="V1203" t="s">
        <v>19</v>
      </c>
      <c r="AB1203">
        <v>-58.1</v>
      </c>
      <c r="AC1203">
        <v>115.5</v>
      </c>
      <c r="AD1203">
        <v>0.6</v>
      </c>
      <c r="AF1203">
        <v>12</v>
      </c>
      <c r="AH1203">
        <v>100</v>
      </c>
    </row>
    <row r="1204" spans="7:34">
      <c r="G1204" t="s">
        <v>855</v>
      </c>
      <c r="L1204">
        <v>0.01</v>
      </c>
      <c r="M1204">
        <v>0.1</v>
      </c>
      <c r="N1204" t="s">
        <v>17</v>
      </c>
      <c r="V1204" t="s">
        <v>19</v>
      </c>
      <c r="AB1204">
        <v>-49.2</v>
      </c>
      <c r="AC1204">
        <v>142.69999999999999</v>
      </c>
      <c r="AD1204">
        <v>0.5</v>
      </c>
      <c r="AF1204">
        <v>12</v>
      </c>
      <c r="AH1204">
        <v>0</v>
      </c>
    </row>
    <row r="1205" spans="7:34">
      <c r="G1205" t="s">
        <v>855</v>
      </c>
      <c r="L1205">
        <v>0.01</v>
      </c>
      <c r="M1205">
        <v>0.1</v>
      </c>
      <c r="N1205" t="s">
        <v>17</v>
      </c>
      <c r="V1205" t="s">
        <v>19</v>
      </c>
      <c r="AB1205">
        <v>-59.8</v>
      </c>
      <c r="AC1205">
        <v>121.8</v>
      </c>
      <c r="AD1205">
        <v>0.5</v>
      </c>
      <c r="AF1205">
        <v>12</v>
      </c>
      <c r="AH1205">
        <v>0</v>
      </c>
    </row>
    <row r="1206" spans="7:34">
      <c r="G1206" t="s">
        <v>103</v>
      </c>
      <c r="L1206">
        <v>0.01</v>
      </c>
      <c r="M1206">
        <v>0.1</v>
      </c>
      <c r="N1206" t="s">
        <v>17</v>
      </c>
      <c r="V1206" t="s">
        <v>19</v>
      </c>
      <c r="AB1206">
        <v>-45.2</v>
      </c>
      <c r="AC1206">
        <v>136</v>
      </c>
      <c r="AD1206">
        <v>0.7</v>
      </c>
      <c r="AF1206">
        <v>12</v>
      </c>
      <c r="AH1206">
        <v>0</v>
      </c>
    </row>
    <row r="1207" spans="7:34">
      <c r="G1207" t="s">
        <v>103</v>
      </c>
      <c r="L1207">
        <v>0.01</v>
      </c>
      <c r="M1207">
        <v>0.1</v>
      </c>
      <c r="N1207" t="s">
        <v>17</v>
      </c>
      <c r="V1207" t="s">
        <v>19</v>
      </c>
      <c r="AB1207">
        <v>-54.2</v>
      </c>
      <c r="AC1207">
        <v>117.3</v>
      </c>
      <c r="AD1207">
        <v>0.7</v>
      </c>
      <c r="AF1207">
        <v>12</v>
      </c>
      <c r="AH1207">
        <v>100</v>
      </c>
    </row>
    <row r="1208" spans="7:34">
      <c r="G1208" t="s">
        <v>104</v>
      </c>
      <c r="L1208">
        <v>0.02</v>
      </c>
      <c r="M1208">
        <v>0.1</v>
      </c>
      <c r="N1208" t="s">
        <v>17</v>
      </c>
      <c r="V1208" t="s">
        <v>19</v>
      </c>
      <c r="AB1208">
        <v>-45.6</v>
      </c>
      <c r="AC1208">
        <v>147.80000000000001</v>
      </c>
      <c r="AD1208">
        <v>1.2</v>
      </c>
      <c r="AF1208">
        <v>10</v>
      </c>
      <c r="AH1208">
        <v>0</v>
      </c>
    </row>
    <row r="1209" spans="7:34">
      <c r="G1209" t="s">
        <v>104</v>
      </c>
      <c r="L1209">
        <v>0.02</v>
      </c>
      <c r="M1209">
        <v>0.1</v>
      </c>
      <c r="N1209" t="s">
        <v>17</v>
      </c>
      <c r="V1209" t="s">
        <v>19</v>
      </c>
      <c r="AB1209">
        <v>-57.9</v>
      </c>
      <c r="AC1209">
        <v>130.80000000000001</v>
      </c>
      <c r="AD1209">
        <v>1.2</v>
      </c>
      <c r="AF1209">
        <v>10</v>
      </c>
      <c r="AH1209">
        <v>100</v>
      </c>
    </row>
    <row r="1210" spans="7:34">
      <c r="G1210" t="s">
        <v>105</v>
      </c>
      <c r="L1210">
        <v>0.02</v>
      </c>
      <c r="M1210">
        <v>0.1</v>
      </c>
      <c r="N1210" t="s">
        <v>17</v>
      </c>
      <c r="V1210" t="s">
        <v>19</v>
      </c>
      <c r="AB1210">
        <v>-49.6</v>
      </c>
      <c r="AC1210">
        <v>138.6</v>
      </c>
      <c r="AD1210">
        <v>1.1000000000000001</v>
      </c>
      <c r="AF1210">
        <v>10</v>
      </c>
      <c r="AH1210">
        <v>0</v>
      </c>
    </row>
    <row r="1211" spans="7:34">
      <c r="G1211" t="s">
        <v>105</v>
      </c>
      <c r="L1211">
        <v>0.02</v>
      </c>
      <c r="M1211">
        <v>0.1</v>
      </c>
      <c r="N1211" t="s">
        <v>17</v>
      </c>
      <c r="V1211" t="s">
        <v>19</v>
      </c>
      <c r="AB1211">
        <v>-59</v>
      </c>
      <c r="AC1211">
        <v>116.7</v>
      </c>
      <c r="AD1211">
        <v>1.1000000000000001</v>
      </c>
      <c r="AF1211">
        <v>10</v>
      </c>
      <c r="AH1211">
        <v>100</v>
      </c>
    </row>
    <row r="1212" spans="7:34">
      <c r="G1212" t="s">
        <v>106</v>
      </c>
      <c r="L1212">
        <v>1.4999999999999999E-2</v>
      </c>
      <c r="M1212">
        <v>0.1</v>
      </c>
      <c r="N1212" t="s">
        <v>17</v>
      </c>
      <c r="V1212" t="s">
        <v>19</v>
      </c>
      <c r="AB1212">
        <v>-50</v>
      </c>
      <c r="AC1212">
        <v>125.4</v>
      </c>
      <c r="AD1212">
        <v>1.2</v>
      </c>
      <c r="AF1212">
        <v>11</v>
      </c>
      <c r="AH1212">
        <v>0</v>
      </c>
    </row>
    <row r="1213" spans="7:34">
      <c r="G1213" t="s">
        <v>106</v>
      </c>
      <c r="L1213">
        <v>1.4999999999999999E-2</v>
      </c>
      <c r="M1213">
        <v>0.1</v>
      </c>
      <c r="N1213" t="s">
        <v>17</v>
      </c>
      <c r="V1213" t="s">
        <v>19</v>
      </c>
      <c r="AB1213">
        <v>-55.4</v>
      </c>
      <c r="AC1213">
        <v>102.5</v>
      </c>
      <c r="AD1213">
        <v>1.2</v>
      </c>
      <c r="AF1213">
        <v>11</v>
      </c>
      <c r="AH1213">
        <v>100</v>
      </c>
    </row>
    <row r="1214" spans="7:34">
      <c r="G1214" t="s">
        <v>107</v>
      </c>
      <c r="L1214">
        <v>0.02</v>
      </c>
      <c r="M1214">
        <v>0.1</v>
      </c>
      <c r="N1214" t="s">
        <v>17</v>
      </c>
      <c r="V1214" t="s">
        <v>19</v>
      </c>
      <c r="AB1214">
        <v>-48.4</v>
      </c>
      <c r="AC1214">
        <v>143.9</v>
      </c>
      <c r="AD1214">
        <v>0.8</v>
      </c>
      <c r="AF1214">
        <v>10</v>
      </c>
      <c r="AH1214">
        <v>0</v>
      </c>
    </row>
    <row r="1215" spans="7:34">
      <c r="G1215" t="s">
        <v>107</v>
      </c>
      <c r="L1215">
        <v>0.02</v>
      </c>
      <c r="M1215">
        <v>0.1</v>
      </c>
      <c r="N1215" t="s">
        <v>17</v>
      </c>
      <c r="V1215" t="s">
        <v>19</v>
      </c>
      <c r="AB1215">
        <v>-59.5</v>
      </c>
      <c r="AC1215">
        <v>123.9</v>
      </c>
      <c r="AD1215">
        <v>0.8</v>
      </c>
      <c r="AF1215">
        <v>10</v>
      </c>
      <c r="AH1215">
        <v>100</v>
      </c>
    </row>
    <row r="1216" spans="7:34">
      <c r="G1216" t="s">
        <v>109</v>
      </c>
      <c r="L1216">
        <v>0.02</v>
      </c>
      <c r="M1216">
        <v>0.1</v>
      </c>
      <c r="N1216" t="s">
        <v>17</v>
      </c>
      <c r="V1216" t="s">
        <v>19</v>
      </c>
      <c r="AB1216">
        <v>-45.4</v>
      </c>
      <c r="AC1216">
        <v>127.1</v>
      </c>
      <c r="AD1216">
        <v>0.8</v>
      </c>
      <c r="AF1216">
        <v>10</v>
      </c>
      <c r="AH1216">
        <v>0</v>
      </c>
    </row>
    <row r="1217" spans="7:34">
      <c r="G1217" t="s">
        <v>109</v>
      </c>
      <c r="L1217">
        <v>0.02</v>
      </c>
      <c r="M1217">
        <v>0.1</v>
      </c>
      <c r="N1217" t="s">
        <v>17</v>
      </c>
      <c r="V1217" t="s">
        <v>19</v>
      </c>
      <c r="AB1217">
        <v>-51.9</v>
      </c>
      <c r="AC1217">
        <v>107.7</v>
      </c>
      <c r="AD1217">
        <v>0.8</v>
      </c>
      <c r="AF1217">
        <v>10</v>
      </c>
      <c r="AH1217">
        <v>100</v>
      </c>
    </row>
    <row r="1218" spans="7:34">
      <c r="G1218" t="s">
        <v>110</v>
      </c>
      <c r="L1218">
        <v>1.4999999999999999E-2</v>
      </c>
      <c r="M1218">
        <v>0.1</v>
      </c>
      <c r="N1218" t="s">
        <v>17</v>
      </c>
      <c r="V1218" t="s">
        <v>19</v>
      </c>
      <c r="AB1218">
        <v>-48.3</v>
      </c>
      <c r="AC1218">
        <v>130.80000000000001</v>
      </c>
      <c r="AD1218">
        <v>0.7</v>
      </c>
      <c r="AF1218">
        <v>11</v>
      </c>
      <c r="AH1218">
        <v>0</v>
      </c>
    </row>
    <row r="1219" spans="7:34">
      <c r="G1219" t="s">
        <v>110</v>
      </c>
      <c r="L1219">
        <v>1.4999999999999999E-2</v>
      </c>
      <c r="M1219">
        <v>0.1</v>
      </c>
      <c r="N1219" t="s">
        <v>17</v>
      </c>
      <c r="V1219" t="s">
        <v>19</v>
      </c>
      <c r="AB1219">
        <v>-55.5</v>
      </c>
      <c r="AC1219">
        <v>109.3</v>
      </c>
      <c r="AD1219">
        <v>0.7</v>
      </c>
      <c r="AF1219">
        <v>11</v>
      </c>
      <c r="AH1219">
        <v>100</v>
      </c>
    </row>
    <row r="1220" spans="7:34">
      <c r="G1220" t="s">
        <v>111</v>
      </c>
      <c r="L1220">
        <v>1.4999999999999999E-2</v>
      </c>
      <c r="M1220">
        <v>0.1</v>
      </c>
      <c r="N1220" t="s">
        <v>17</v>
      </c>
      <c r="V1220" t="s">
        <v>19</v>
      </c>
      <c r="AB1220">
        <v>-46.7</v>
      </c>
      <c r="AC1220">
        <v>135.80000000000001</v>
      </c>
      <c r="AD1220">
        <v>0.7</v>
      </c>
      <c r="AF1220">
        <v>11</v>
      </c>
      <c r="AH1220">
        <v>0</v>
      </c>
    </row>
    <row r="1221" spans="7:34">
      <c r="G1221" t="s">
        <v>111</v>
      </c>
      <c r="L1221">
        <v>1.4999999999999999E-2</v>
      </c>
      <c r="M1221">
        <v>0.1</v>
      </c>
      <c r="N1221" t="s">
        <v>17</v>
      </c>
      <c r="V1221" t="s">
        <v>19</v>
      </c>
      <c r="AB1221">
        <v>-55.6</v>
      </c>
      <c r="AC1221">
        <v>116</v>
      </c>
      <c r="AD1221">
        <v>0.7</v>
      </c>
      <c r="AF1221">
        <v>11</v>
      </c>
      <c r="AH1221">
        <v>0</v>
      </c>
    </row>
    <row r="1222" spans="7:34">
      <c r="G1222" t="s">
        <v>113</v>
      </c>
      <c r="L1222">
        <v>1.4999999999999999E-2</v>
      </c>
      <c r="M1222">
        <v>0.1</v>
      </c>
      <c r="N1222" t="s">
        <v>17</v>
      </c>
      <c r="V1222" t="s">
        <v>19</v>
      </c>
      <c r="AB1222">
        <v>-53.2</v>
      </c>
      <c r="AC1222">
        <v>132.5</v>
      </c>
      <c r="AD1222">
        <v>1.1000000000000001</v>
      </c>
      <c r="AF1222">
        <v>11</v>
      </c>
      <c r="AH1222">
        <v>0</v>
      </c>
    </row>
    <row r="1223" spans="7:34">
      <c r="G1223" t="s">
        <v>113</v>
      </c>
      <c r="L1223">
        <v>1.4999999999999999E-2</v>
      </c>
      <c r="M1223">
        <v>0.1</v>
      </c>
      <c r="N1223" t="s">
        <v>17</v>
      </c>
      <c r="V1223" t="s">
        <v>19</v>
      </c>
      <c r="AB1223">
        <v>-60.4</v>
      </c>
      <c r="AC1223">
        <v>106.6</v>
      </c>
      <c r="AD1223">
        <v>1.1000000000000001</v>
      </c>
      <c r="AF1223">
        <v>11</v>
      </c>
      <c r="AH1223">
        <v>100</v>
      </c>
    </row>
    <row r="1224" spans="7:34">
      <c r="G1224" t="s">
        <v>114</v>
      </c>
      <c r="L1224">
        <v>2.5000000000000001E-2</v>
      </c>
      <c r="M1224">
        <v>0.1</v>
      </c>
      <c r="N1224" t="s">
        <v>17</v>
      </c>
      <c r="V1224" t="s">
        <v>19</v>
      </c>
      <c r="AB1224">
        <v>-46.1</v>
      </c>
      <c r="AC1224">
        <v>129.69999999999999</v>
      </c>
      <c r="AD1224">
        <v>0.9</v>
      </c>
      <c r="AF1224">
        <v>9</v>
      </c>
      <c r="AH1224">
        <v>0</v>
      </c>
    </row>
    <row r="1225" spans="7:34">
      <c r="G1225" t="s">
        <v>114</v>
      </c>
      <c r="L1225">
        <v>2.5000000000000001E-2</v>
      </c>
      <c r="M1225">
        <v>0.1</v>
      </c>
      <c r="N1225" t="s">
        <v>17</v>
      </c>
      <c r="V1225" t="s">
        <v>19</v>
      </c>
      <c r="AB1225">
        <v>-53.2</v>
      </c>
      <c r="AC1225">
        <v>109.9</v>
      </c>
      <c r="AD1225">
        <v>0.9</v>
      </c>
      <c r="AF1225">
        <v>9</v>
      </c>
      <c r="AH1225">
        <v>100</v>
      </c>
    </row>
    <row r="1226" spans="7:34">
      <c r="G1226" t="s">
        <v>115</v>
      </c>
      <c r="L1226">
        <v>2.5000000000000001E-2</v>
      </c>
      <c r="M1226">
        <v>0.1</v>
      </c>
      <c r="N1226" t="s">
        <v>17</v>
      </c>
      <c r="V1226" t="s">
        <v>19</v>
      </c>
      <c r="AB1226">
        <v>-42</v>
      </c>
      <c r="AC1226">
        <v>138.69999999999999</v>
      </c>
      <c r="AD1226">
        <v>1.6</v>
      </c>
      <c r="AF1226">
        <v>9</v>
      </c>
      <c r="AH1226">
        <v>0</v>
      </c>
    </row>
    <row r="1227" spans="7:34">
      <c r="G1227" t="s">
        <v>115</v>
      </c>
      <c r="L1227">
        <v>2.5000000000000001E-2</v>
      </c>
      <c r="M1227">
        <v>0.1</v>
      </c>
      <c r="N1227" t="s">
        <v>17</v>
      </c>
      <c r="V1227" t="s">
        <v>19</v>
      </c>
      <c r="AB1227">
        <v>-52</v>
      </c>
      <c r="AC1227">
        <v>122.4</v>
      </c>
      <c r="AD1227">
        <v>1.6</v>
      </c>
      <c r="AF1227">
        <v>9</v>
      </c>
      <c r="AH1227">
        <v>100</v>
      </c>
    </row>
    <row r="1228" spans="7:34">
      <c r="G1228" t="s">
        <v>116</v>
      </c>
      <c r="L1228">
        <v>0.02</v>
      </c>
      <c r="M1228">
        <v>0.1</v>
      </c>
      <c r="N1228" t="s">
        <v>17</v>
      </c>
      <c r="V1228" t="s">
        <v>19</v>
      </c>
      <c r="AB1228">
        <v>-43.6</v>
      </c>
      <c r="AC1228">
        <v>142.69999999999999</v>
      </c>
      <c r="AD1228">
        <v>1.6</v>
      </c>
      <c r="AF1228">
        <v>10</v>
      </c>
      <c r="AH1228">
        <v>0</v>
      </c>
    </row>
    <row r="1229" spans="7:34">
      <c r="G1229" t="s">
        <v>116</v>
      </c>
      <c r="L1229">
        <v>0.02</v>
      </c>
      <c r="M1229">
        <v>0.1</v>
      </c>
      <c r="N1229" t="s">
        <v>17</v>
      </c>
      <c r="V1229" t="s">
        <v>19</v>
      </c>
      <c r="AB1229">
        <v>-54.7</v>
      </c>
      <c r="AC1229">
        <v>125.8</v>
      </c>
      <c r="AD1229">
        <v>1.6</v>
      </c>
      <c r="AF1229">
        <v>10</v>
      </c>
      <c r="AH1229">
        <v>100</v>
      </c>
    </row>
    <row r="1230" spans="7:34">
      <c r="G1230" t="s">
        <v>117</v>
      </c>
      <c r="L1230">
        <v>1.4999999999999999E-2</v>
      </c>
      <c r="M1230">
        <v>0.1</v>
      </c>
      <c r="N1230" t="s">
        <v>17</v>
      </c>
      <c r="V1230" t="s">
        <v>4</v>
      </c>
      <c r="AB1230">
        <v>-59.3</v>
      </c>
      <c r="AC1230">
        <v>134.69999999999999</v>
      </c>
      <c r="AD1230">
        <v>1</v>
      </c>
      <c r="AF1230">
        <v>11</v>
      </c>
      <c r="AH1230">
        <v>0</v>
      </c>
    </row>
    <row r="1231" spans="7:34">
      <c r="G1231" t="s">
        <v>117</v>
      </c>
      <c r="L1231">
        <v>1.4999999999999999E-2</v>
      </c>
      <c r="M1231">
        <v>0.1</v>
      </c>
      <c r="N1231" t="s">
        <v>17</v>
      </c>
      <c r="V1231" t="s">
        <v>4</v>
      </c>
      <c r="AB1231">
        <v>-66.099999999999994</v>
      </c>
      <c r="AC1231">
        <v>101.4</v>
      </c>
      <c r="AD1231">
        <v>1</v>
      </c>
      <c r="AF1231">
        <v>11</v>
      </c>
      <c r="AH1231">
        <v>100</v>
      </c>
    </row>
    <row r="1232" spans="7:34">
      <c r="G1232" t="s">
        <v>118</v>
      </c>
      <c r="L1232">
        <v>7.0000000000000007E-2</v>
      </c>
      <c r="M1232">
        <v>0.12</v>
      </c>
      <c r="N1232" t="s">
        <v>17</v>
      </c>
      <c r="V1232" t="s">
        <v>4</v>
      </c>
      <c r="AB1232">
        <v>-50.6</v>
      </c>
      <c r="AC1232">
        <v>148.5</v>
      </c>
      <c r="AD1232">
        <v>1.3</v>
      </c>
      <c r="AF1232">
        <v>5</v>
      </c>
      <c r="AH1232">
        <v>0</v>
      </c>
    </row>
    <row r="1233" spans="7:34">
      <c r="G1233" t="s">
        <v>118</v>
      </c>
      <c r="L1233">
        <v>7.0000000000000007E-2</v>
      </c>
      <c r="M1233">
        <v>0.12</v>
      </c>
      <c r="N1233" t="s">
        <v>17</v>
      </c>
      <c r="V1233" t="s">
        <v>4</v>
      </c>
      <c r="AB1233">
        <v>-62.6</v>
      </c>
      <c r="AC1233">
        <v>127.5</v>
      </c>
      <c r="AD1233">
        <v>1.3</v>
      </c>
      <c r="AF1233">
        <v>5</v>
      </c>
      <c r="AH1233">
        <v>100</v>
      </c>
    </row>
    <row r="1234" spans="7:34">
      <c r="G1234" t="s">
        <v>119</v>
      </c>
      <c r="L1234">
        <v>0.04</v>
      </c>
      <c r="M1234">
        <v>0.09</v>
      </c>
      <c r="N1234" t="s">
        <v>17</v>
      </c>
      <c r="V1234" t="s">
        <v>4</v>
      </c>
      <c r="AB1234">
        <v>-40.1</v>
      </c>
      <c r="AC1234" s="56">
        <v>132</v>
      </c>
      <c r="AD1234">
        <v>2.1</v>
      </c>
      <c r="AF1234">
        <v>6</v>
      </c>
      <c r="AH1234">
        <v>0</v>
      </c>
    </row>
    <row r="1235" spans="7:34">
      <c r="G1235" t="s">
        <v>119</v>
      </c>
      <c r="L1235">
        <v>0.04</v>
      </c>
      <c r="M1235">
        <v>0.09</v>
      </c>
      <c r="N1235" t="s">
        <v>17</v>
      </c>
      <c r="V1235" t="s">
        <v>4</v>
      </c>
      <c r="AB1235">
        <v>-48.3</v>
      </c>
      <c r="AC1235">
        <v>116.2</v>
      </c>
      <c r="AD1235">
        <v>2.1</v>
      </c>
      <c r="AF1235">
        <v>6</v>
      </c>
      <c r="AH1235">
        <v>100</v>
      </c>
    </row>
    <row r="1236" spans="7:34">
      <c r="G1236" t="s">
        <v>120</v>
      </c>
      <c r="L1236">
        <v>2.5000000000000001E-2</v>
      </c>
      <c r="M1236">
        <v>0.09</v>
      </c>
      <c r="N1236" t="s">
        <v>17</v>
      </c>
      <c r="V1236" t="s">
        <v>4</v>
      </c>
      <c r="AB1236">
        <v>-29.6</v>
      </c>
      <c r="AC1236">
        <v>166.9</v>
      </c>
      <c r="AD1236">
        <v>0.9</v>
      </c>
      <c r="AF1236">
        <v>8</v>
      </c>
      <c r="AH1236">
        <v>0</v>
      </c>
    </row>
    <row r="1237" spans="7:34">
      <c r="G1237" t="s">
        <v>120</v>
      </c>
      <c r="L1237">
        <v>2.5000000000000001E-2</v>
      </c>
      <c r="M1237">
        <v>0.09</v>
      </c>
      <c r="N1237" t="s">
        <v>17</v>
      </c>
      <c r="V1237" t="s">
        <v>4</v>
      </c>
      <c r="AB1237">
        <v>-46.2</v>
      </c>
      <c r="AC1237">
        <v>161.4</v>
      </c>
      <c r="AD1237">
        <v>0.9</v>
      </c>
      <c r="AF1237">
        <v>8</v>
      </c>
      <c r="AH1237">
        <v>100</v>
      </c>
    </row>
    <row r="1238" spans="7:34">
      <c r="G1238" t="s">
        <v>121</v>
      </c>
      <c r="L1238">
        <v>0.02</v>
      </c>
      <c r="M1238">
        <v>0.1</v>
      </c>
      <c r="N1238" t="s">
        <v>17</v>
      </c>
      <c r="V1238" t="s">
        <v>4</v>
      </c>
      <c r="AB1238">
        <v>-40.5</v>
      </c>
      <c r="AC1238">
        <v>143.9</v>
      </c>
      <c r="AD1238">
        <v>1.7</v>
      </c>
      <c r="AF1238">
        <v>10</v>
      </c>
      <c r="AH1238">
        <v>0</v>
      </c>
    </row>
    <row r="1239" spans="7:34">
      <c r="G1239" t="s">
        <v>121</v>
      </c>
      <c r="L1239">
        <v>0.02</v>
      </c>
      <c r="M1239">
        <v>0.1</v>
      </c>
      <c r="N1239" t="s">
        <v>17</v>
      </c>
      <c r="V1239" t="s">
        <v>4</v>
      </c>
      <c r="AB1239">
        <v>-52.2</v>
      </c>
      <c r="AC1239">
        <v>129.19999999999999</v>
      </c>
      <c r="AD1239">
        <v>1.7</v>
      </c>
      <c r="AF1239">
        <v>10</v>
      </c>
      <c r="AH1239">
        <v>100</v>
      </c>
    </row>
    <row r="1240" spans="7:34">
      <c r="G1240" t="s">
        <v>89</v>
      </c>
      <c r="L1240">
        <v>0.03</v>
      </c>
      <c r="M1240">
        <v>0.1</v>
      </c>
      <c r="N1240" t="s">
        <v>17</v>
      </c>
      <c r="V1240" t="s">
        <v>4</v>
      </c>
      <c r="AB1240">
        <v>-40.700000000000003</v>
      </c>
      <c r="AC1240">
        <v>139.1</v>
      </c>
      <c r="AD1240">
        <v>2.7</v>
      </c>
      <c r="AF1240">
        <v>8</v>
      </c>
      <c r="AH1240">
        <v>0</v>
      </c>
    </row>
    <row r="1241" spans="7:34">
      <c r="G1241" t="s">
        <v>122</v>
      </c>
      <c r="L1241">
        <v>0.03</v>
      </c>
      <c r="M1241">
        <v>0.1</v>
      </c>
      <c r="N1241" t="s">
        <v>17</v>
      </c>
      <c r="V1241" t="s">
        <v>4</v>
      </c>
      <c r="AB1241">
        <v>-51</v>
      </c>
      <c r="AC1241">
        <v>123.5</v>
      </c>
      <c r="AD1241">
        <v>2.7</v>
      </c>
      <c r="AF1241">
        <v>8</v>
      </c>
      <c r="AH1241">
        <v>100</v>
      </c>
    </row>
    <row r="1242" spans="7:34">
      <c r="G1242" t="s">
        <v>123</v>
      </c>
      <c r="L1242">
        <v>1.4999999999999999E-2</v>
      </c>
      <c r="M1242">
        <v>0.1</v>
      </c>
      <c r="N1242" t="s">
        <v>17</v>
      </c>
      <c r="V1242" t="s">
        <v>4</v>
      </c>
      <c r="AB1242">
        <v>-52</v>
      </c>
      <c r="AC1242">
        <v>140.80000000000001</v>
      </c>
      <c r="AD1242">
        <v>1.1000000000000001</v>
      </c>
      <c r="AF1242">
        <v>11</v>
      </c>
      <c r="AH1242">
        <v>0</v>
      </c>
    </row>
    <row r="1243" spans="7:34">
      <c r="G1243" t="s">
        <v>123</v>
      </c>
      <c r="L1243">
        <v>1.4999999999999999E-2</v>
      </c>
      <c r="M1243">
        <v>0.1</v>
      </c>
      <c r="N1243" t="s">
        <v>17</v>
      </c>
      <c r="V1243" t="s">
        <v>4</v>
      </c>
      <c r="AB1243">
        <v>-61.8</v>
      </c>
      <c r="AC1243">
        <v>117</v>
      </c>
      <c r="AD1243">
        <v>1.1000000000000001</v>
      </c>
      <c r="AF1243">
        <v>11</v>
      </c>
      <c r="AH1243">
        <v>100</v>
      </c>
    </row>
    <row r="1244" spans="7:34">
      <c r="G1244" t="s">
        <v>124</v>
      </c>
      <c r="L1244">
        <v>0.03</v>
      </c>
      <c r="M1244">
        <v>0.1</v>
      </c>
      <c r="N1244" t="s">
        <v>17</v>
      </c>
      <c r="V1244" t="s">
        <v>4</v>
      </c>
      <c r="AB1244">
        <v>-42.7</v>
      </c>
      <c r="AC1244">
        <v>125</v>
      </c>
      <c r="AD1244">
        <v>2.4</v>
      </c>
      <c r="AF1244">
        <v>8</v>
      </c>
      <c r="AH1244">
        <v>0</v>
      </c>
    </row>
    <row r="1245" spans="7:34">
      <c r="G1245" t="s">
        <v>124</v>
      </c>
      <c r="L1245">
        <v>0.03</v>
      </c>
      <c r="M1245">
        <v>0.1</v>
      </c>
      <c r="N1245" t="s">
        <v>17</v>
      </c>
      <c r="V1245" t="s">
        <v>4</v>
      </c>
      <c r="AB1245">
        <v>-48.8</v>
      </c>
      <c r="AC1245">
        <v>107.4</v>
      </c>
      <c r="AD1245">
        <v>2.4</v>
      </c>
      <c r="AF1245">
        <v>8</v>
      </c>
      <c r="AH1245">
        <v>100</v>
      </c>
    </row>
    <row r="1246" spans="7:34">
      <c r="G1246" t="s">
        <v>127</v>
      </c>
      <c r="L1246">
        <v>1.4999999999999999E-2</v>
      </c>
      <c r="M1246">
        <v>0.1</v>
      </c>
      <c r="N1246" t="s">
        <v>17</v>
      </c>
      <c r="V1246" t="s">
        <v>4</v>
      </c>
      <c r="AB1246">
        <v>-52.1</v>
      </c>
      <c r="AC1246">
        <v>132.1</v>
      </c>
      <c r="AD1246">
        <v>0.8</v>
      </c>
      <c r="AF1246">
        <v>11</v>
      </c>
      <c r="AH1246">
        <v>0</v>
      </c>
    </row>
    <row r="1247" spans="7:34">
      <c r="G1247" t="s">
        <v>127</v>
      </c>
      <c r="L1247">
        <v>1.4999999999999999E-2</v>
      </c>
      <c r="M1247">
        <v>0.1</v>
      </c>
      <c r="N1247" t="s">
        <v>17</v>
      </c>
      <c r="V1247" t="s">
        <v>4</v>
      </c>
      <c r="AB1247">
        <v>-59.300000000000004</v>
      </c>
      <c r="AC1247">
        <v>107.4</v>
      </c>
      <c r="AD1247">
        <v>0.8</v>
      </c>
      <c r="AF1247">
        <v>11</v>
      </c>
      <c r="AH1247">
        <v>100</v>
      </c>
    </row>
    <row r="1248" spans="7:34">
      <c r="G1248" t="s">
        <v>128</v>
      </c>
      <c r="L1248">
        <v>1.4999999999999999E-2</v>
      </c>
      <c r="M1248">
        <v>0.1</v>
      </c>
      <c r="N1248" t="s">
        <v>17</v>
      </c>
      <c r="V1248" t="s">
        <v>4</v>
      </c>
      <c r="AB1248">
        <v>-48</v>
      </c>
      <c r="AC1248">
        <v>137.1</v>
      </c>
      <c r="AD1248">
        <v>1.1000000000000001</v>
      </c>
      <c r="AF1248">
        <v>11</v>
      </c>
      <c r="AH1248">
        <v>0</v>
      </c>
    </row>
    <row r="1249" spans="7:34">
      <c r="G1249" t="s">
        <v>128</v>
      </c>
      <c r="L1249">
        <v>1.4999999999999999E-2</v>
      </c>
      <c r="M1249">
        <v>0.1</v>
      </c>
      <c r="N1249" t="s">
        <v>17</v>
      </c>
      <c r="V1249" t="s">
        <v>4</v>
      </c>
      <c r="AB1249">
        <v>-57.1</v>
      </c>
      <c r="AC1249">
        <v>116.4</v>
      </c>
      <c r="AD1249">
        <v>1.1000000000000001</v>
      </c>
      <c r="AF1249">
        <v>11</v>
      </c>
      <c r="AH1249">
        <v>100</v>
      </c>
    </row>
    <row r="1250" spans="7:34">
      <c r="G1250" t="s">
        <v>129</v>
      </c>
      <c r="L1250">
        <v>0.01</v>
      </c>
      <c r="M1250">
        <v>0.1</v>
      </c>
      <c r="N1250" t="s">
        <v>17</v>
      </c>
      <c r="V1250" t="s">
        <v>4</v>
      </c>
      <c r="AB1250">
        <v>-52.5</v>
      </c>
      <c r="AC1250">
        <v>152.4</v>
      </c>
      <c r="AD1250">
        <v>0.4</v>
      </c>
      <c r="AF1250">
        <v>12</v>
      </c>
      <c r="AH1250">
        <v>0</v>
      </c>
    </row>
    <row r="1251" spans="7:34">
      <c r="G1251" t="s">
        <v>129</v>
      </c>
      <c r="L1251">
        <v>0.01</v>
      </c>
      <c r="M1251">
        <v>0.1</v>
      </c>
      <c r="N1251" t="s">
        <v>17</v>
      </c>
      <c r="V1251" t="s">
        <v>4</v>
      </c>
      <c r="AB1251">
        <v>-65.400000000000006</v>
      </c>
      <c r="AC1251">
        <v>130.9</v>
      </c>
      <c r="AD1251">
        <v>0.4</v>
      </c>
      <c r="AF1251">
        <v>12</v>
      </c>
      <c r="AH1251">
        <v>100</v>
      </c>
    </row>
    <row r="1252" spans="7:34">
      <c r="G1252" t="s">
        <v>130</v>
      </c>
      <c r="L1252">
        <v>0.01</v>
      </c>
      <c r="M1252">
        <v>0.1</v>
      </c>
      <c r="N1252" t="s">
        <v>17</v>
      </c>
      <c r="V1252" t="s">
        <v>4</v>
      </c>
      <c r="AB1252">
        <v>-55.9</v>
      </c>
      <c r="AC1252">
        <v>141.9</v>
      </c>
      <c r="AD1252">
        <v>0.5</v>
      </c>
      <c r="AF1252">
        <v>12</v>
      </c>
      <c r="AH1252">
        <v>0</v>
      </c>
    </row>
    <row r="1253" spans="7:34">
      <c r="G1253" t="s">
        <v>130</v>
      </c>
      <c r="L1253">
        <v>0.01</v>
      </c>
      <c r="M1253">
        <v>0.1</v>
      </c>
      <c r="N1253" t="s">
        <v>17</v>
      </c>
      <c r="V1253" t="s">
        <v>4</v>
      </c>
      <c r="AB1253">
        <v>-65.5</v>
      </c>
      <c r="AC1253">
        <v>113.9</v>
      </c>
      <c r="AD1253">
        <v>0.5</v>
      </c>
      <c r="AF1253">
        <v>12</v>
      </c>
      <c r="AH1253">
        <v>100</v>
      </c>
    </row>
    <row r="1254" spans="7:34">
      <c r="G1254" t="s">
        <v>131</v>
      </c>
      <c r="L1254">
        <v>0.01</v>
      </c>
      <c r="M1254">
        <v>0.1</v>
      </c>
      <c r="N1254" t="s">
        <v>17</v>
      </c>
      <c r="V1254" t="s">
        <v>4</v>
      </c>
      <c r="AB1254">
        <v>-51.4</v>
      </c>
      <c r="AC1254">
        <v>144.5</v>
      </c>
      <c r="AD1254">
        <v>0.6</v>
      </c>
      <c r="AF1254">
        <v>12</v>
      </c>
      <c r="AH1254">
        <v>0</v>
      </c>
    </row>
    <row r="1255" spans="7:34">
      <c r="G1255" t="s">
        <v>131</v>
      </c>
      <c r="L1255">
        <v>0.01</v>
      </c>
      <c r="M1255">
        <v>0.1</v>
      </c>
      <c r="N1255" t="s">
        <v>17</v>
      </c>
      <c r="V1255" t="s">
        <v>4</v>
      </c>
      <c r="AB1255">
        <v>-62.300000000000004</v>
      </c>
      <c r="AC1255">
        <v>121.9</v>
      </c>
      <c r="AD1255">
        <v>0.6</v>
      </c>
      <c r="AF1255">
        <v>12</v>
      </c>
      <c r="AH1255">
        <v>100</v>
      </c>
    </row>
    <row r="1256" spans="7:34">
      <c r="G1256" t="s">
        <v>132</v>
      </c>
      <c r="L1256">
        <v>0.01</v>
      </c>
      <c r="M1256">
        <v>0.1</v>
      </c>
      <c r="N1256" t="s">
        <v>17</v>
      </c>
      <c r="V1256" t="s">
        <v>4</v>
      </c>
      <c r="AB1256">
        <v>-58.1</v>
      </c>
      <c r="AC1256">
        <v>151.1</v>
      </c>
      <c r="AD1256">
        <v>0.4</v>
      </c>
      <c r="AF1256">
        <v>12</v>
      </c>
      <c r="AH1256">
        <v>0</v>
      </c>
    </row>
    <row r="1257" spans="7:34">
      <c r="G1257" t="s">
        <v>132</v>
      </c>
      <c r="L1257">
        <v>0.01</v>
      </c>
      <c r="M1257">
        <v>0.1</v>
      </c>
      <c r="N1257" t="s">
        <v>17</v>
      </c>
      <c r="V1257" t="s">
        <v>4</v>
      </c>
      <c r="AB1257">
        <v>-70</v>
      </c>
      <c r="AC1257">
        <v>122</v>
      </c>
      <c r="AD1257">
        <v>0.4</v>
      </c>
      <c r="AF1257">
        <v>12</v>
      </c>
      <c r="AH1257">
        <v>100</v>
      </c>
    </row>
    <row r="1258" spans="7:34">
      <c r="G1258" t="s">
        <v>133</v>
      </c>
      <c r="L1258">
        <v>8.0000000000000002E-3</v>
      </c>
      <c r="M1258">
        <v>0.09</v>
      </c>
      <c r="N1258" t="s">
        <v>17</v>
      </c>
      <c r="V1258" t="s">
        <v>4</v>
      </c>
      <c r="AB1258">
        <v>-54.800000000000004</v>
      </c>
      <c r="AC1258">
        <v>145.19999999999999</v>
      </c>
      <c r="AD1258">
        <v>0.4</v>
      </c>
      <c r="AF1258">
        <v>12</v>
      </c>
      <c r="AH1258">
        <v>0</v>
      </c>
    </row>
    <row r="1259" spans="7:34">
      <c r="G1259" t="s">
        <v>133</v>
      </c>
      <c r="L1259">
        <v>8.0000000000000002E-3</v>
      </c>
      <c r="M1259">
        <v>0.09</v>
      </c>
      <c r="N1259" t="s">
        <v>17</v>
      </c>
      <c r="V1259" t="s">
        <v>4</v>
      </c>
      <c r="AB1259">
        <v>-65.5</v>
      </c>
      <c r="AC1259">
        <v>119.1</v>
      </c>
      <c r="AD1259">
        <v>0.4</v>
      </c>
      <c r="AF1259">
        <v>12</v>
      </c>
      <c r="AH1259">
        <v>100</v>
      </c>
    </row>
    <row r="1260" spans="7:34">
      <c r="G1260" t="s">
        <v>56</v>
      </c>
      <c r="L1260">
        <v>3.0000000000000001E-3</v>
      </c>
      <c r="M1260">
        <v>0.1</v>
      </c>
      <c r="N1260" t="s">
        <v>17</v>
      </c>
      <c r="V1260" t="s">
        <v>4</v>
      </c>
      <c r="AB1260">
        <v>-49</v>
      </c>
      <c r="AC1260">
        <v>115.6</v>
      </c>
      <c r="AD1260">
        <v>2</v>
      </c>
      <c r="AF1260">
        <v>15</v>
      </c>
      <c r="AH1260">
        <v>0</v>
      </c>
    </row>
    <row r="1261" spans="7:34">
      <c r="G1261" t="s">
        <v>56</v>
      </c>
      <c r="L1261">
        <v>3.0000000000000001E-3</v>
      </c>
      <c r="M1261">
        <v>0.1</v>
      </c>
      <c r="N1261" t="s">
        <v>17</v>
      </c>
      <c r="V1261" t="s">
        <v>4</v>
      </c>
      <c r="AB1261">
        <v>-51.5</v>
      </c>
      <c r="AC1261">
        <v>93.9</v>
      </c>
      <c r="AD1261">
        <v>2</v>
      </c>
      <c r="AF1261">
        <v>15</v>
      </c>
      <c r="AH1261">
        <v>100</v>
      </c>
    </row>
    <row r="1262" spans="7:34">
      <c r="G1262" t="s">
        <v>57</v>
      </c>
      <c r="L1262">
        <v>3.0000000000000001E-3</v>
      </c>
      <c r="M1262">
        <v>0.1</v>
      </c>
      <c r="N1262" t="s">
        <v>17</v>
      </c>
      <c r="V1262" t="s">
        <v>4</v>
      </c>
      <c r="AB1262">
        <v>-46.2</v>
      </c>
      <c r="AC1262">
        <v>115.6</v>
      </c>
      <c r="AD1262">
        <v>1.6</v>
      </c>
      <c r="AF1262">
        <v>15</v>
      </c>
      <c r="AH1262">
        <v>0</v>
      </c>
    </row>
    <row r="1263" spans="7:34">
      <c r="G1263" t="s">
        <v>57</v>
      </c>
      <c r="L1263">
        <v>3.0000000000000001E-3</v>
      </c>
      <c r="M1263">
        <v>0.1</v>
      </c>
      <c r="N1263" t="s">
        <v>17</v>
      </c>
      <c r="V1263" t="s">
        <v>4</v>
      </c>
      <c r="AB1263">
        <v>-48.9</v>
      </c>
      <c r="AC1263">
        <v>95.8</v>
      </c>
      <c r="AD1263">
        <v>1.6</v>
      </c>
      <c r="AF1263">
        <v>15</v>
      </c>
      <c r="AH1263">
        <v>100</v>
      </c>
    </row>
    <row r="1264" spans="7:34">
      <c r="G1264" t="s">
        <v>58</v>
      </c>
      <c r="L1264">
        <v>5.0000000000000001E-3</v>
      </c>
      <c r="M1264">
        <v>0.1</v>
      </c>
      <c r="N1264" t="s">
        <v>17</v>
      </c>
      <c r="V1264" t="s">
        <v>4</v>
      </c>
      <c r="AB1264">
        <v>-58.8</v>
      </c>
      <c r="AC1264">
        <v>120.6</v>
      </c>
      <c r="AD1264">
        <v>1.1000000000000001</v>
      </c>
      <c r="AF1264">
        <v>14</v>
      </c>
      <c r="AH1264">
        <v>0</v>
      </c>
    </row>
    <row r="1265" spans="7:34">
      <c r="G1265" t="s">
        <v>58</v>
      </c>
      <c r="L1265">
        <v>5.0000000000000001E-3</v>
      </c>
      <c r="M1265">
        <v>0.1</v>
      </c>
      <c r="N1265" t="s">
        <v>17</v>
      </c>
      <c r="V1265" t="s">
        <v>4</v>
      </c>
      <c r="AB1265">
        <v>-61.3</v>
      </c>
      <c r="AC1265">
        <v>88.9</v>
      </c>
      <c r="AD1265">
        <v>1.1000000000000001</v>
      </c>
      <c r="AF1265">
        <v>14</v>
      </c>
      <c r="AH1265">
        <v>100</v>
      </c>
    </row>
    <row r="1266" spans="7:34">
      <c r="G1266" t="s">
        <v>59</v>
      </c>
      <c r="L1266">
        <v>3.0000000000000001E-3</v>
      </c>
      <c r="M1266">
        <v>0.1</v>
      </c>
      <c r="N1266" t="s">
        <v>17</v>
      </c>
      <c r="V1266" t="s">
        <v>4</v>
      </c>
      <c r="AB1266">
        <v>-61.4</v>
      </c>
      <c r="AC1266">
        <v>123.5</v>
      </c>
      <c r="AD1266">
        <v>0.6</v>
      </c>
      <c r="AF1266">
        <v>15</v>
      </c>
      <c r="AH1266">
        <v>0</v>
      </c>
    </row>
    <row r="1267" spans="7:34">
      <c r="G1267" t="s">
        <v>59</v>
      </c>
      <c r="L1267">
        <v>3.0000000000000001E-3</v>
      </c>
      <c r="M1267">
        <v>0.1</v>
      </c>
      <c r="N1267" t="s">
        <v>17</v>
      </c>
      <c r="V1267" t="s">
        <v>4</v>
      </c>
      <c r="AB1267">
        <v>-64.3</v>
      </c>
      <c r="AC1267">
        <v>88</v>
      </c>
      <c r="AD1267">
        <v>0.6</v>
      </c>
      <c r="AF1267">
        <v>15</v>
      </c>
      <c r="AH1267">
        <v>100</v>
      </c>
    </row>
    <row r="1268" spans="7:34">
      <c r="G1268" t="s">
        <v>60</v>
      </c>
      <c r="L1268">
        <v>1.4999999999999999E-2</v>
      </c>
      <c r="M1268">
        <v>0.05</v>
      </c>
      <c r="N1268" t="s">
        <v>17</v>
      </c>
      <c r="V1268" t="s">
        <v>4</v>
      </c>
      <c r="AB1268">
        <v>-49.2</v>
      </c>
      <c r="AC1268">
        <v>108.3</v>
      </c>
      <c r="AD1268">
        <v>2.2000000000000002</v>
      </c>
      <c r="AF1268">
        <v>6</v>
      </c>
      <c r="AH1268">
        <v>0</v>
      </c>
    </row>
    <row r="1269" spans="7:34">
      <c r="G1269" t="s">
        <v>60</v>
      </c>
      <c r="L1269">
        <v>1.4999999999999999E-2</v>
      </c>
      <c r="M1269">
        <v>0.05</v>
      </c>
      <c r="N1269" t="s">
        <v>17</v>
      </c>
      <c r="V1269" t="s">
        <v>4</v>
      </c>
      <c r="AB1269">
        <v>-49.4</v>
      </c>
      <c r="AC1269">
        <v>87.2</v>
      </c>
      <c r="AD1269">
        <v>2.2000000000000002</v>
      </c>
      <c r="AF1269">
        <v>6</v>
      </c>
      <c r="AH1269">
        <v>100</v>
      </c>
    </row>
    <row r="1270" spans="7:34">
      <c r="G1270" t="s">
        <v>61</v>
      </c>
      <c r="L1270">
        <v>5.0000000000000001E-3</v>
      </c>
      <c r="M1270">
        <v>0.04</v>
      </c>
      <c r="N1270" t="s">
        <v>17</v>
      </c>
      <c r="V1270" t="s">
        <v>4</v>
      </c>
      <c r="AB1270">
        <v>-39.6</v>
      </c>
      <c r="AC1270">
        <v>126.5</v>
      </c>
      <c r="AD1270">
        <v>2.5</v>
      </c>
      <c r="AF1270">
        <v>8</v>
      </c>
      <c r="AH1270">
        <v>0</v>
      </c>
    </row>
    <row r="1271" spans="7:34">
      <c r="G1271" t="s">
        <v>61</v>
      </c>
      <c r="L1271">
        <v>5.0000000000000001E-3</v>
      </c>
      <c r="M1271">
        <v>0.04</v>
      </c>
      <c r="N1271" t="s">
        <v>17</v>
      </c>
      <c r="V1271" t="s">
        <v>4</v>
      </c>
      <c r="AB1271">
        <v>-46.3</v>
      </c>
      <c r="AC1271">
        <v>110.8</v>
      </c>
      <c r="AD1271">
        <v>2.5</v>
      </c>
      <c r="AF1271">
        <v>8</v>
      </c>
      <c r="AH1271">
        <v>100</v>
      </c>
    </row>
    <row r="1272" spans="7:34">
      <c r="G1272" t="s">
        <v>62</v>
      </c>
      <c r="L1272">
        <v>0.01</v>
      </c>
      <c r="M1272">
        <v>0.04</v>
      </c>
      <c r="N1272" t="s">
        <v>17</v>
      </c>
      <c r="V1272" t="s">
        <v>4</v>
      </c>
      <c r="AB1272">
        <v>-33.299999999999997</v>
      </c>
      <c r="AC1272">
        <v>100.3</v>
      </c>
      <c r="AD1272">
        <v>3.2</v>
      </c>
      <c r="AF1272">
        <v>6</v>
      </c>
      <c r="AH1272">
        <v>0</v>
      </c>
    </row>
    <row r="1273" spans="7:34">
      <c r="G1273" t="s">
        <v>62</v>
      </c>
      <c r="L1273">
        <v>0.01</v>
      </c>
      <c r="M1273">
        <v>0.04</v>
      </c>
      <c r="N1273" t="s">
        <v>17</v>
      </c>
      <c r="V1273" t="s">
        <v>4</v>
      </c>
      <c r="AB1273">
        <v>-32.5</v>
      </c>
      <c r="AC1273">
        <v>88.5</v>
      </c>
      <c r="AD1273">
        <v>3.2</v>
      </c>
      <c r="AF1273">
        <v>6</v>
      </c>
      <c r="AH1273">
        <v>100</v>
      </c>
    </row>
    <row r="1274" spans="7:34">
      <c r="G1274" t="s">
        <v>64</v>
      </c>
      <c r="L1274">
        <v>0.01</v>
      </c>
      <c r="M1274">
        <v>7.0000000000000007E-2</v>
      </c>
      <c r="N1274" t="s">
        <v>17</v>
      </c>
      <c r="V1274" t="s">
        <v>4</v>
      </c>
      <c r="AB1274">
        <v>45.4</v>
      </c>
      <c r="AC1274">
        <v>293.3</v>
      </c>
      <c r="AD1274">
        <v>0.9</v>
      </c>
      <c r="AF1274">
        <v>9</v>
      </c>
      <c r="AH1274">
        <v>0</v>
      </c>
    </row>
    <row r="1275" spans="7:34">
      <c r="G1275" t="s">
        <v>64</v>
      </c>
      <c r="L1275">
        <v>0.01</v>
      </c>
      <c r="M1275">
        <v>7.0000000000000007E-2</v>
      </c>
      <c r="N1275" t="s">
        <v>17</v>
      </c>
      <c r="V1275" t="s">
        <v>4</v>
      </c>
      <c r="AB1275">
        <v>47.6</v>
      </c>
      <c r="AC1275">
        <v>274.2</v>
      </c>
      <c r="AD1275">
        <v>0.9</v>
      </c>
      <c r="AF1275">
        <v>9</v>
      </c>
      <c r="AH1275">
        <v>100</v>
      </c>
    </row>
    <row r="1276" spans="7:34">
      <c r="G1276" t="s">
        <v>65</v>
      </c>
      <c r="L1276">
        <v>0.01</v>
      </c>
      <c r="M1276">
        <v>0.08</v>
      </c>
      <c r="N1276" t="s">
        <v>17</v>
      </c>
      <c r="V1276" t="s">
        <v>4</v>
      </c>
      <c r="AB1276">
        <v>34</v>
      </c>
      <c r="AC1276">
        <v>282.8</v>
      </c>
      <c r="AD1276">
        <v>0.5</v>
      </c>
      <c r="AF1276">
        <v>10</v>
      </c>
      <c r="AH1276">
        <v>0</v>
      </c>
    </row>
    <row r="1277" spans="7:34">
      <c r="G1277" t="s">
        <v>65</v>
      </c>
      <c r="L1277">
        <v>0.01</v>
      </c>
      <c r="M1277">
        <v>0.08</v>
      </c>
      <c r="N1277" t="s">
        <v>17</v>
      </c>
      <c r="V1277" t="s">
        <v>4</v>
      </c>
      <c r="AB1277">
        <v>33.9</v>
      </c>
      <c r="AC1277">
        <v>270.5</v>
      </c>
      <c r="AD1277">
        <v>0.5</v>
      </c>
      <c r="AF1277">
        <v>10</v>
      </c>
      <c r="AH1277">
        <v>100</v>
      </c>
    </row>
    <row r="1278" spans="7:34">
      <c r="G1278" t="s">
        <v>66</v>
      </c>
      <c r="L1278">
        <v>0.01</v>
      </c>
      <c r="M1278">
        <v>0.06</v>
      </c>
      <c r="N1278" t="s">
        <v>17</v>
      </c>
      <c r="V1278" t="s">
        <v>4</v>
      </c>
      <c r="AB1278">
        <v>45.1</v>
      </c>
      <c r="AC1278">
        <v>196.3</v>
      </c>
      <c r="AD1278">
        <v>1.1000000000000001</v>
      </c>
      <c r="AF1278">
        <v>8</v>
      </c>
      <c r="AH1278">
        <v>0</v>
      </c>
    </row>
    <row r="1279" spans="7:34">
      <c r="G1279" t="s">
        <v>66</v>
      </c>
      <c r="L1279">
        <v>0.01</v>
      </c>
      <c r="M1279">
        <v>0.06</v>
      </c>
      <c r="N1279" t="s">
        <v>17</v>
      </c>
      <c r="V1279" t="s">
        <v>4</v>
      </c>
      <c r="AB1279">
        <v>27.2</v>
      </c>
      <c r="AC1279">
        <v>194.4</v>
      </c>
      <c r="AD1279">
        <v>1.1000000000000001</v>
      </c>
      <c r="AF1279">
        <v>8</v>
      </c>
      <c r="AH1279">
        <v>100</v>
      </c>
    </row>
    <row r="1280" spans="7:34">
      <c r="G1280" t="s">
        <v>67</v>
      </c>
      <c r="L1280">
        <v>0.01</v>
      </c>
      <c r="M1280">
        <v>0.06</v>
      </c>
      <c r="N1280" t="s">
        <v>17</v>
      </c>
      <c r="V1280" t="s">
        <v>4</v>
      </c>
      <c r="AB1280">
        <v>47.5</v>
      </c>
      <c r="AC1280">
        <v>295.3</v>
      </c>
      <c r="AD1280">
        <v>0.8</v>
      </c>
      <c r="AF1280">
        <v>8</v>
      </c>
      <c r="AH1280">
        <v>0</v>
      </c>
    </row>
    <row r="1281" spans="7:34">
      <c r="G1281" t="s">
        <v>67</v>
      </c>
      <c r="L1281">
        <v>0.01</v>
      </c>
      <c r="M1281">
        <v>0.06</v>
      </c>
      <c r="N1281" t="s">
        <v>17</v>
      </c>
      <c r="V1281" t="s">
        <v>4</v>
      </c>
      <c r="AB1281">
        <v>50.1</v>
      </c>
      <c r="AC1281">
        <v>274.7</v>
      </c>
      <c r="AD1281">
        <v>0.8</v>
      </c>
      <c r="AF1281">
        <v>8</v>
      </c>
      <c r="AH1281">
        <v>100</v>
      </c>
    </row>
    <row r="1282" spans="7:34">
      <c r="G1282" t="s">
        <v>68</v>
      </c>
      <c r="L1282">
        <v>1.4999999999999999E-2</v>
      </c>
      <c r="M1282">
        <v>0.05</v>
      </c>
      <c r="N1282" t="s">
        <v>17</v>
      </c>
      <c r="V1282" t="s">
        <v>4</v>
      </c>
      <c r="AB1282">
        <v>53.5</v>
      </c>
      <c r="AC1282">
        <v>353.7</v>
      </c>
      <c r="AD1282">
        <v>0.6</v>
      </c>
      <c r="AF1282">
        <v>6</v>
      </c>
      <c r="AH1282">
        <v>0</v>
      </c>
    </row>
    <row r="1283" spans="7:34">
      <c r="G1283" t="s">
        <v>68</v>
      </c>
      <c r="L1283">
        <v>1.4999999999999999E-2</v>
      </c>
      <c r="M1283">
        <v>0.05</v>
      </c>
      <c r="N1283" t="s">
        <v>17</v>
      </c>
      <c r="V1283" t="s">
        <v>4</v>
      </c>
      <c r="AB1283">
        <v>70.599999999999994</v>
      </c>
      <c r="AC1283">
        <v>342.6</v>
      </c>
      <c r="AD1283">
        <v>0.6</v>
      </c>
      <c r="AF1283">
        <v>6</v>
      </c>
      <c r="AH1283">
        <v>100</v>
      </c>
    </row>
    <row r="1284" spans="7:34">
      <c r="G1284" t="s">
        <v>69</v>
      </c>
      <c r="L1284">
        <v>0.01</v>
      </c>
      <c r="M1284">
        <v>7.0000000000000007E-2</v>
      </c>
      <c r="N1284" t="s">
        <v>17</v>
      </c>
      <c r="V1284" t="s">
        <v>4</v>
      </c>
      <c r="AB1284">
        <v>55.4</v>
      </c>
      <c r="AC1284">
        <v>296.10000000000002</v>
      </c>
      <c r="AD1284">
        <v>0.6</v>
      </c>
      <c r="AF1284">
        <v>9</v>
      </c>
      <c r="AH1284">
        <v>0</v>
      </c>
    </row>
    <row r="1285" spans="7:34">
      <c r="G1285" t="s">
        <v>69</v>
      </c>
      <c r="L1285">
        <v>0.01</v>
      </c>
      <c r="M1285">
        <v>7.0000000000000007E-2</v>
      </c>
      <c r="N1285" t="s">
        <v>17</v>
      </c>
      <c r="V1285" t="s">
        <v>4</v>
      </c>
      <c r="AB1285">
        <v>57.2</v>
      </c>
      <c r="AC1285">
        <v>268.8</v>
      </c>
      <c r="AD1285">
        <v>0.6</v>
      </c>
      <c r="AF1285">
        <v>9</v>
      </c>
      <c r="AH1285">
        <v>100</v>
      </c>
    </row>
    <row r="1286" spans="7:34">
      <c r="G1286" t="s">
        <v>70</v>
      </c>
      <c r="L1286">
        <v>0.01</v>
      </c>
      <c r="M1286">
        <v>7.0000000000000007E-2</v>
      </c>
      <c r="N1286" t="s">
        <v>17</v>
      </c>
      <c r="V1286" t="s">
        <v>4</v>
      </c>
      <c r="AB1286">
        <v>55.6</v>
      </c>
      <c r="AC1286">
        <v>40.1</v>
      </c>
      <c r="AD1286">
        <v>0.8</v>
      </c>
      <c r="AF1286">
        <v>9</v>
      </c>
      <c r="AH1286">
        <v>0</v>
      </c>
    </row>
    <row r="1287" spans="7:34">
      <c r="G1287" t="s">
        <v>70</v>
      </c>
      <c r="L1287">
        <v>0.01</v>
      </c>
      <c r="M1287">
        <v>7.0000000000000007E-2</v>
      </c>
      <c r="N1287" t="s">
        <v>17</v>
      </c>
      <c r="V1287" t="s">
        <v>4</v>
      </c>
      <c r="AB1287">
        <v>68.599999999999994</v>
      </c>
      <c r="AC1287">
        <v>64.7</v>
      </c>
      <c r="AD1287">
        <v>0.8</v>
      </c>
      <c r="AF1287">
        <v>9</v>
      </c>
      <c r="AH1287">
        <v>100</v>
      </c>
    </row>
    <row r="1288" spans="7:34">
      <c r="G1288" t="s">
        <v>71</v>
      </c>
      <c r="L1288">
        <v>8.0000000000000002E-3</v>
      </c>
      <c r="M1288">
        <v>7.0000000000000007E-2</v>
      </c>
      <c r="N1288" t="s">
        <v>17</v>
      </c>
      <c r="V1288" t="s">
        <v>4</v>
      </c>
      <c r="AB1288">
        <v>50.2</v>
      </c>
      <c r="AC1288">
        <v>299.3</v>
      </c>
      <c r="AD1288">
        <v>0.8</v>
      </c>
      <c r="AF1288">
        <v>10</v>
      </c>
      <c r="AH1288">
        <v>0</v>
      </c>
    </row>
    <row r="1289" spans="7:34">
      <c r="G1289" t="s">
        <v>71</v>
      </c>
      <c r="L1289">
        <v>8.0000000000000002E-3</v>
      </c>
      <c r="M1289">
        <v>7.0000000000000007E-2</v>
      </c>
      <c r="N1289" t="s">
        <v>17</v>
      </c>
      <c r="V1289" t="s">
        <v>4</v>
      </c>
      <c r="AB1289">
        <v>53.7</v>
      </c>
      <c r="AC1289">
        <v>276.39999999999998</v>
      </c>
      <c r="AD1289">
        <v>0.8</v>
      </c>
      <c r="AF1289">
        <v>10</v>
      </c>
      <c r="AH1289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115" zoomScaleNormal="115" zoomScalePageLayoutView="115" workbookViewId="0">
      <selection activeCell="L13" sqref="L13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6" s="9" customFormat="1" ht="14.25" customHeight="1">
      <c r="A1" s="7" t="s">
        <v>664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6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08" t="s">
        <v>771</v>
      </c>
      <c r="V2" s="108" t="s">
        <v>772</v>
      </c>
    </row>
    <row r="3" spans="1:26" s="9" customFormat="1" ht="15">
      <c r="A3" t="s">
        <v>692</v>
      </c>
      <c r="B3">
        <v>0.04</v>
      </c>
      <c r="C3" s="71">
        <v>0.08</v>
      </c>
      <c r="D3" t="s">
        <v>17</v>
      </c>
      <c r="E3" t="s">
        <v>177</v>
      </c>
      <c r="F3">
        <v>0</v>
      </c>
      <c r="G3">
        <v>3.4</v>
      </c>
      <c r="H3">
        <v>5</v>
      </c>
      <c r="I3">
        <v>99.7</v>
      </c>
      <c r="J3">
        <v>-71.599999999999994</v>
      </c>
      <c r="K3" s="10"/>
      <c r="L3" s="12">
        <v>0</v>
      </c>
      <c r="M3" s="10"/>
      <c r="N3" s="52">
        <f>ATAN(0.5*TAN(P3))/(PI()/180)</f>
        <v>-56.363722599717249</v>
      </c>
      <c r="O3" s="6">
        <f t="shared" ref="O3:P12" si="0">I3*PI()/180</f>
        <v>1.7400932642383464</v>
      </c>
      <c r="P3" s="6">
        <f t="shared" si="0"/>
        <v>-1.2496557444279399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6" s="9" customFormat="1" ht="15">
      <c r="A4" t="s">
        <v>692</v>
      </c>
      <c r="B4">
        <v>0.04</v>
      </c>
      <c r="C4" s="71">
        <v>0.08</v>
      </c>
      <c r="D4" t="s">
        <v>17</v>
      </c>
      <c r="E4" t="s">
        <v>177</v>
      </c>
      <c r="F4">
        <v>100</v>
      </c>
      <c r="G4">
        <v>3.4</v>
      </c>
      <c r="H4">
        <v>5</v>
      </c>
      <c r="I4">
        <v>75.599999999999994</v>
      </c>
      <c r="J4">
        <v>-63</v>
      </c>
      <c r="K4" s="10"/>
      <c r="L4" s="12">
        <v>1</v>
      </c>
      <c r="M4" s="10"/>
      <c r="N4" s="52">
        <f>ATAN(0.5*TAN(P4))/(PI()/180)</f>
        <v>-44.459397622361955</v>
      </c>
      <c r="O4" s="6">
        <f t="shared" si="0"/>
        <v>1.319468914507713</v>
      </c>
      <c r="P4" s="6">
        <f t="shared" si="0"/>
        <v>-1.0995574287564276</v>
      </c>
      <c r="Q4" s="6">
        <f>COS(O4)*COS(P4)*L4</f>
        <v>0.112902846154144</v>
      </c>
      <c r="R4" s="6">
        <f>COS(P4)*SIN(O4)*L4</f>
        <v>0.43972755336009722</v>
      </c>
      <c r="S4" s="6">
        <f>-1*SIN(P4)*L4</f>
        <v>0.89100652418836779</v>
      </c>
      <c r="U4" s="12">
        <v>0</v>
      </c>
      <c r="V4" s="12">
        <v>1</v>
      </c>
    </row>
    <row r="5" spans="1:26" s="11" customFormat="1" ht="15">
      <c r="A5" s="59" t="s">
        <v>693</v>
      </c>
      <c r="B5">
        <v>0.02</v>
      </c>
      <c r="C5" s="71">
        <v>0.17</v>
      </c>
      <c r="D5" t="s">
        <v>17</v>
      </c>
      <c r="E5" t="s">
        <v>177</v>
      </c>
      <c r="F5">
        <v>0</v>
      </c>
      <c r="G5">
        <v>1.4</v>
      </c>
      <c r="H5">
        <v>8</v>
      </c>
      <c r="I5">
        <v>169.7</v>
      </c>
      <c r="J5">
        <v>-77</v>
      </c>
      <c r="K5" s="10"/>
      <c r="L5" s="12">
        <v>0</v>
      </c>
      <c r="M5" s="10"/>
      <c r="N5" s="52">
        <f>ATAN(0.5*TAN(P5))/(PI()/180)</f>
        <v>-65.21551153210612</v>
      </c>
      <c r="O5" s="6">
        <f t="shared" si="0"/>
        <v>2.9618237406343768</v>
      </c>
      <c r="P5" s="6">
        <f t="shared" si="0"/>
        <v>-1.3439035240356338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6" s="11" customFormat="1" ht="15">
      <c r="A6" s="59" t="s">
        <v>693</v>
      </c>
      <c r="B6">
        <v>0.02</v>
      </c>
      <c r="C6" s="71">
        <v>0.17</v>
      </c>
      <c r="D6" t="s">
        <v>17</v>
      </c>
      <c r="E6" t="s">
        <v>177</v>
      </c>
      <c r="F6">
        <v>100</v>
      </c>
      <c r="G6">
        <v>1.4</v>
      </c>
      <c r="H6">
        <v>8</v>
      </c>
      <c r="I6">
        <v>104.4</v>
      </c>
      <c r="J6">
        <v>-79.400000000000006</v>
      </c>
      <c r="K6" s="10"/>
      <c r="L6" s="53">
        <v>1</v>
      </c>
      <c r="M6" s="10"/>
      <c r="N6" s="52">
        <f t="shared" ref="N6:N12" si="1">ATAN(0.5*TAN(P6))/(PI()/180)</f>
        <v>-69.479636486129735</v>
      </c>
      <c r="O6" s="6">
        <f t="shared" si="0"/>
        <v>1.8221237390820801</v>
      </c>
      <c r="P6" s="6">
        <f t="shared" si="0"/>
        <v>-1.3857914260834978</v>
      </c>
      <c r="Q6" s="6">
        <f t="shared" ref="Q6:Q12" si="2">COS(O6)*COS(P6)*L6</f>
        <v>-4.57468406277E-2</v>
      </c>
      <c r="R6" s="6">
        <f t="shared" ref="R6:R12" si="3">COS(P6)*SIN(O6)*L6</f>
        <v>0.17817218067034951</v>
      </c>
      <c r="S6" s="6">
        <f t="shared" ref="S6:S12" si="4">-1*SIN(P6)*L6</f>
        <v>0.98293534914955427</v>
      </c>
      <c r="U6" s="12">
        <v>0</v>
      </c>
      <c r="V6" s="12">
        <v>1</v>
      </c>
    </row>
    <row r="7" spans="1:26" s="11" customFormat="1" ht="15">
      <c r="A7" t="s">
        <v>694</v>
      </c>
      <c r="B7">
        <v>0.02</v>
      </c>
      <c r="C7" s="71">
        <v>0.1</v>
      </c>
      <c r="D7" t="s">
        <v>17</v>
      </c>
      <c r="E7" t="s">
        <v>177</v>
      </c>
      <c r="F7">
        <v>0</v>
      </c>
      <c r="G7">
        <v>0.8</v>
      </c>
      <c r="H7">
        <v>10</v>
      </c>
      <c r="I7">
        <v>124.1</v>
      </c>
      <c r="J7">
        <v>-72.5</v>
      </c>
      <c r="K7" s="10"/>
      <c r="L7" s="53">
        <v>0</v>
      </c>
      <c r="M7" s="10"/>
      <c r="N7" s="52">
        <f t="shared" si="1"/>
        <v>-57.764568406109902</v>
      </c>
      <c r="O7" s="6">
        <f t="shared" si="0"/>
        <v>2.1659536017249628</v>
      </c>
      <c r="P7" s="6">
        <f t="shared" si="0"/>
        <v>-1.2653637076958888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6" s="11" customFormat="1" ht="15">
      <c r="A8" t="s">
        <v>694</v>
      </c>
      <c r="B8">
        <v>0.02</v>
      </c>
      <c r="C8" s="71">
        <v>0.1</v>
      </c>
      <c r="D8" t="s">
        <v>17</v>
      </c>
      <c r="E8" t="s">
        <v>177</v>
      </c>
      <c r="F8">
        <v>100</v>
      </c>
      <c r="G8">
        <v>0.8</v>
      </c>
      <c r="H8">
        <v>10</v>
      </c>
      <c r="I8">
        <v>89.8</v>
      </c>
      <c r="J8">
        <v>-67.7</v>
      </c>
      <c r="K8" s="10"/>
      <c r="L8" s="53">
        <v>1</v>
      </c>
      <c r="M8" s="10"/>
      <c r="N8" s="52">
        <f t="shared" si="1"/>
        <v>-50.639348581574794</v>
      </c>
      <c r="O8" s="6">
        <f t="shared" si="0"/>
        <v>1.5673056682909077</v>
      </c>
      <c r="P8" s="6">
        <f t="shared" si="0"/>
        <v>-1.1815879036001613</v>
      </c>
      <c r="Q8" s="6">
        <f t="shared" si="2"/>
        <v>1.3245491802753927E-3</v>
      </c>
      <c r="R8" s="6">
        <f t="shared" si="3"/>
        <v>0.37945384775222751</v>
      </c>
      <c r="S8" s="6">
        <f t="shared" si="4"/>
        <v>0.92520971838578214</v>
      </c>
      <c r="U8" s="12">
        <v>0</v>
      </c>
      <c r="V8" s="12">
        <v>1</v>
      </c>
    </row>
    <row r="9" spans="1:26" s="11" customFormat="1" ht="15">
      <c r="A9" t="s">
        <v>695</v>
      </c>
      <c r="B9">
        <v>0.03</v>
      </c>
      <c r="C9" s="71">
        <v>0.1</v>
      </c>
      <c r="D9" t="s">
        <v>17</v>
      </c>
      <c r="E9" t="s">
        <v>177</v>
      </c>
      <c r="F9">
        <v>0</v>
      </c>
      <c r="G9">
        <v>1</v>
      </c>
      <c r="H9">
        <v>8</v>
      </c>
      <c r="I9">
        <v>130</v>
      </c>
      <c r="J9">
        <v>-68.900000000000006</v>
      </c>
      <c r="K9" s="10"/>
      <c r="L9" s="12">
        <v>0</v>
      </c>
      <c r="M9" s="10"/>
      <c r="N9" s="52">
        <f t="shared" si="1"/>
        <v>-52.341346417345413</v>
      </c>
      <c r="O9" s="6">
        <f t="shared" si="0"/>
        <v>2.2689280275926285</v>
      </c>
      <c r="P9" s="6">
        <f t="shared" si="0"/>
        <v>-1.2025318546240931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2">
        <v>1</v>
      </c>
      <c r="V9" s="53">
        <v>0</v>
      </c>
    </row>
    <row r="10" spans="1:26" s="11" customFormat="1" ht="15">
      <c r="A10" t="s">
        <v>695</v>
      </c>
      <c r="B10">
        <v>0.03</v>
      </c>
      <c r="C10" s="71">
        <v>0.1</v>
      </c>
      <c r="D10" t="s">
        <v>17</v>
      </c>
      <c r="E10" t="s">
        <v>177</v>
      </c>
      <c r="F10">
        <v>100</v>
      </c>
      <c r="G10">
        <v>1</v>
      </c>
      <c r="H10">
        <v>8</v>
      </c>
      <c r="I10">
        <v>99.4</v>
      </c>
      <c r="J10">
        <v>-65.7</v>
      </c>
      <c r="K10" s="10"/>
      <c r="L10" s="12">
        <v>1</v>
      </c>
      <c r="M10" s="10"/>
      <c r="N10" s="52">
        <f t="shared" si="1"/>
        <v>-47.916870849116101</v>
      </c>
      <c r="O10" s="6">
        <f t="shared" si="0"/>
        <v>1.7348572764823638</v>
      </c>
      <c r="P10" s="6">
        <f t="shared" si="0"/>
        <v>-1.1466813185602747</v>
      </c>
      <c r="Q10" s="6">
        <f t="shared" si="2"/>
        <v>-6.7210978595423437E-2</v>
      </c>
      <c r="R10" s="6">
        <f t="shared" si="3"/>
        <v>0.40598861030134759</v>
      </c>
      <c r="S10" s="6">
        <f t="shared" si="4"/>
        <v>0.91140327663544529</v>
      </c>
      <c r="U10" s="53">
        <v>0</v>
      </c>
      <c r="V10" s="53">
        <v>1</v>
      </c>
    </row>
    <row r="11" spans="1:26" s="11" customFormat="1" ht="15">
      <c r="A11" t="s">
        <v>696</v>
      </c>
      <c r="B11">
        <v>0.03</v>
      </c>
      <c r="C11" s="71">
        <v>0.1</v>
      </c>
      <c r="D11" t="s">
        <v>17</v>
      </c>
      <c r="E11" t="s">
        <v>177</v>
      </c>
      <c r="F11">
        <v>0</v>
      </c>
      <c r="G11">
        <v>0.3</v>
      </c>
      <c r="H11">
        <v>8</v>
      </c>
      <c r="I11">
        <v>128.1</v>
      </c>
      <c r="J11">
        <v>-66.2</v>
      </c>
      <c r="K11" s="10"/>
      <c r="L11" s="12">
        <v>0</v>
      </c>
      <c r="M11" s="10"/>
      <c r="N11" s="52">
        <f t="shared" si="1"/>
        <v>-48.58431942619579</v>
      </c>
      <c r="O11" s="6">
        <f t="shared" si="0"/>
        <v>2.235766771804736</v>
      </c>
      <c r="P11" s="6">
        <f t="shared" si="0"/>
        <v>-1.1554079648202462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53">
        <v>1</v>
      </c>
      <c r="V11" s="53">
        <v>0</v>
      </c>
    </row>
    <row r="12" spans="1:26" s="13" customFormat="1" ht="15">
      <c r="A12" t="s">
        <v>696</v>
      </c>
      <c r="B12">
        <v>0.03</v>
      </c>
      <c r="C12" s="71">
        <v>0.1</v>
      </c>
      <c r="D12" t="s">
        <v>17</v>
      </c>
      <c r="E12" t="s">
        <v>177</v>
      </c>
      <c r="F12">
        <v>100</v>
      </c>
      <c r="G12">
        <v>0.3</v>
      </c>
      <c r="H12">
        <v>8</v>
      </c>
      <c r="I12">
        <v>101</v>
      </c>
      <c r="J12">
        <v>-63.2</v>
      </c>
      <c r="K12" s="10"/>
      <c r="L12" s="12">
        <v>1</v>
      </c>
      <c r="M12" s="10"/>
      <c r="N12" s="52">
        <f t="shared" si="1"/>
        <v>-44.707215337878729</v>
      </c>
      <c r="O12" s="6">
        <f t="shared" si="0"/>
        <v>1.7627825445142729</v>
      </c>
      <c r="P12" s="6">
        <f t="shared" si="0"/>
        <v>-1.1030480872604163</v>
      </c>
      <c r="Q12" s="6">
        <f t="shared" si="2"/>
        <v>-8.6031490576797501E-2</v>
      </c>
      <c r="R12" s="6">
        <f t="shared" si="3"/>
        <v>0.4425936503467755</v>
      </c>
      <c r="S12" s="6">
        <f t="shared" si="4"/>
        <v>0.89258581845212548</v>
      </c>
      <c r="U12" s="53">
        <v>0</v>
      </c>
      <c r="V12" s="53">
        <v>1</v>
      </c>
    </row>
    <row r="13" spans="1:26" s="13" customFormat="1" ht="16" thickBot="1">
      <c r="A13" s="7"/>
      <c r="B13" s="7"/>
      <c r="C13" s="7"/>
      <c r="D13" s="7"/>
      <c r="E13" s="7"/>
      <c r="F13" s="7"/>
      <c r="G13" s="7"/>
      <c r="H13" s="7"/>
      <c r="I13" s="17"/>
      <c r="J13" s="18"/>
      <c r="K13" s="19"/>
      <c r="L13" s="12"/>
      <c r="M13" s="7"/>
      <c r="N13" s="7"/>
      <c r="O13" s="7"/>
      <c r="P13" s="7"/>
      <c r="Q13" s="7"/>
      <c r="R13" s="7"/>
      <c r="S13" s="7"/>
      <c r="U13" s="53"/>
      <c r="V13" s="53"/>
    </row>
    <row r="14" spans="1:26" s="13" customFormat="1" ht="17" thickTop="1" thickBot="1">
      <c r="A14" s="54" t="s">
        <v>5</v>
      </c>
      <c r="B14"/>
      <c r="H14" s="23" t="s">
        <v>143</v>
      </c>
      <c r="I14" s="24">
        <f>IF(O14&gt;0, O14*180/PI(),360+O14*180/PI())</f>
        <v>92.629068082386652</v>
      </c>
      <c r="J14" s="25">
        <f>P14*180/PI()</f>
        <v>-68.127542134486475</v>
      </c>
      <c r="K14" s="19"/>
      <c r="L14" s="7"/>
      <c r="M14" s="7"/>
      <c r="N14" s="7"/>
      <c r="O14" s="26">
        <f>IF(Q14&gt;0, ATAN(R14/Q14),PI()+ATAN(R14/Q14))</f>
        <v>1.6166822210916372</v>
      </c>
      <c r="P14" s="26">
        <f>-1*ATAN(S14/(SQRT(Q14*Q14+R14*R14)))</f>
        <v>-1.1890499215379546</v>
      </c>
      <c r="Q14" s="26">
        <f>SUM(Q3:Q12)</f>
        <v>-8.4761914465501548E-2</v>
      </c>
      <c r="R14" s="26">
        <f>SUM(R3:R12)</f>
        <v>1.8459358424307974</v>
      </c>
      <c r="S14" s="26">
        <f>SUM(S3:S12)</f>
        <v>4.6031406868112743</v>
      </c>
      <c r="U14" s="53"/>
      <c r="V14" s="12"/>
    </row>
    <row r="15" spans="1:26" s="9" customFormat="1" ht="16" thickTop="1">
      <c r="A15" s="63">
        <v>127.7</v>
      </c>
      <c r="B15" s="64">
        <v>-72.3</v>
      </c>
      <c r="C15" s="7"/>
      <c r="D15" s="7"/>
      <c r="E15" s="7"/>
      <c r="F15" s="7"/>
      <c r="G15" s="7"/>
      <c r="H15" s="7"/>
      <c r="I15" s="29" t="s">
        <v>144</v>
      </c>
      <c r="J15" s="30">
        <f>SQRT(Q14*Q14+R14*R14+S14*S14)</f>
        <v>4.9601983729576711</v>
      </c>
      <c r="K15" s="19"/>
      <c r="L15" s="7"/>
      <c r="M15" s="7"/>
      <c r="N15" s="7"/>
      <c r="O15" s="7"/>
      <c r="P15" s="7"/>
      <c r="Q15" s="7"/>
      <c r="R15" s="7"/>
      <c r="S15" s="7"/>
    </row>
    <row r="16" spans="1:26" s="15" customFormat="1" ht="16">
      <c r="A16" t="s">
        <v>144</v>
      </c>
      <c r="B16">
        <v>4.9600629999999999</v>
      </c>
      <c r="C16" s="7"/>
      <c r="D16" s="7"/>
      <c r="E16" s="7"/>
      <c r="F16" s="7"/>
      <c r="G16" s="7"/>
      <c r="H16" s="7"/>
      <c r="I16" s="32" t="s">
        <v>145</v>
      </c>
      <c r="J16" s="33">
        <f>(J18-1)/(J18-J15)</f>
        <v>100.49840414177065</v>
      </c>
      <c r="K16" s="19"/>
      <c r="L16" s="7"/>
      <c r="M16" s="20"/>
      <c r="N16" s="20"/>
      <c r="O16" s="7"/>
      <c r="P16" s="7"/>
      <c r="Q16" s="7"/>
      <c r="R16" s="7"/>
      <c r="S16" s="7"/>
      <c r="T16" s="9"/>
      <c r="U16" s="9"/>
      <c r="V16" s="9"/>
      <c r="W16" s="9"/>
      <c r="X16" s="9"/>
      <c r="Y16" s="9"/>
      <c r="Z16" s="9"/>
    </row>
    <row r="17" spans="1:26" s="15" customFormat="1" ht="16">
      <c r="A17" t="s">
        <v>145</v>
      </c>
      <c r="B17">
        <v>100.1574</v>
      </c>
      <c r="C17" s="7"/>
      <c r="D17" s="7"/>
      <c r="E17" s="7"/>
      <c r="F17" s="7"/>
      <c r="G17" s="7"/>
      <c r="H17" s="7"/>
      <c r="I17" s="32" t="s">
        <v>147</v>
      </c>
      <c r="J17" s="35">
        <f>ACOS(1+(J18-1)*(1-20^(1/(J18-1)))/(J18*(J16-1)+1))*180/PI()</f>
        <v>7.6692000202407806</v>
      </c>
      <c r="K17" s="19"/>
      <c r="L17" s="7"/>
      <c r="M17" s="20"/>
      <c r="N17" s="20"/>
      <c r="O17" s="7"/>
      <c r="P17" s="7"/>
      <c r="Q17" s="7"/>
      <c r="R17" s="7"/>
      <c r="S17" s="7"/>
      <c r="T17" s="9"/>
      <c r="U17" s="9"/>
      <c r="V17" s="9"/>
      <c r="W17" s="9"/>
      <c r="X17" s="9"/>
      <c r="Y17" s="9"/>
      <c r="Z17" s="9"/>
    </row>
    <row r="18" spans="1:26" s="15" customFormat="1" ht="16">
      <c r="A18" t="s">
        <v>147</v>
      </c>
      <c r="B18" s="56">
        <v>7.7</v>
      </c>
      <c r="C18" s="7"/>
      <c r="D18" s="7"/>
      <c r="E18" s="7"/>
      <c r="F18" s="7"/>
      <c r="G18" s="7"/>
      <c r="H18" s="7"/>
      <c r="I18" s="36" t="s">
        <v>149</v>
      </c>
      <c r="J18" s="37">
        <f>SUM(L3:L12)</f>
        <v>5</v>
      </c>
      <c r="K18" s="19"/>
      <c r="L18" s="7"/>
      <c r="M18" s="7"/>
      <c r="N18" s="7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>
      <c r="A19" t="s">
        <v>149</v>
      </c>
      <c r="B19">
        <v>5</v>
      </c>
    </row>
    <row r="21" spans="1:26">
      <c r="A21" s="54" t="s">
        <v>6</v>
      </c>
      <c r="F21" s="59"/>
    </row>
    <row r="22" spans="1:26">
      <c r="A22" s="63">
        <v>92.6</v>
      </c>
      <c r="B22" s="64">
        <v>-68.099999999999994</v>
      </c>
    </row>
    <row r="23" spans="1:26">
      <c r="A23" t="s">
        <v>144</v>
      </c>
      <c r="B23">
        <v>4.9601980000000001</v>
      </c>
    </row>
    <row r="24" spans="1:26">
      <c r="A24" t="s">
        <v>145</v>
      </c>
      <c r="B24">
        <v>100.4984</v>
      </c>
    </row>
    <row r="25" spans="1:26">
      <c r="A25" t="s">
        <v>147</v>
      </c>
      <c r="B25" s="56">
        <v>7.7</v>
      </c>
    </row>
    <row r="26" spans="1:26">
      <c r="A26" t="s">
        <v>149</v>
      </c>
      <c r="B26">
        <v>5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115" zoomScaleNormal="115" zoomScalePageLayoutView="115" workbookViewId="0">
      <selection activeCell="L20" sqref="L20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666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08" t="s">
        <v>771</v>
      </c>
      <c r="V2" s="108" t="s">
        <v>772</v>
      </c>
    </row>
    <row r="3" spans="1:22" s="9" customFormat="1" ht="15">
      <c r="A3" t="s">
        <v>697</v>
      </c>
      <c r="B3">
        <v>2.5000000000000001E-2</v>
      </c>
      <c r="C3" s="71">
        <v>0.06</v>
      </c>
      <c r="D3" t="s">
        <v>17</v>
      </c>
      <c r="E3" t="s">
        <v>177</v>
      </c>
      <c r="F3">
        <v>0</v>
      </c>
      <c r="G3">
        <v>0.8</v>
      </c>
      <c r="H3">
        <v>5</v>
      </c>
      <c r="I3">
        <v>149.30000000000001</v>
      </c>
      <c r="J3">
        <v>-80.599999999999994</v>
      </c>
      <c r="K3" s="10"/>
      <c r="L3" s="12">
        <v>0</v>
      </c>
      <c r="M3" s="10"/>
      <c r="N3" s="52">
        <f>ATAN(0.5*TAN(P3))/(PI()/180)</f>
        <v>-71.680403614061959</v>
      </c>
      <c r="O3" s="6">
        <f t="shared" ref="O3:P14" si="0">I3*PI()/180</f>
        <v>2.605776573227534</v>
      </c>
      <c r="P3" s="6">
        <f t="shared" si="0"/>
        <v>-1.4067353771074296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697</v>
      </c>
      <c r="B4">
        <v>2.5000000000000001E-2</v>
      </c>
      <c r="C4" s="71">
        <v>0.06</v>
      </c>
      <c r="D4" t="s">
        <v>17</v>
      </c>
      <c r="E4" t="s">
        <v>177</v>
      </c>
      <c r="F4">
        <v>100</v>
      </c>
      <c r="G4">
        <v>0.8</v>
      </c>
      <c r="H4">
        <v>5</v>
      </c>
      <c r="I4">
        <v>80.5</v>
      </c>
      <c r="J4">
        <v>-77.2</v>
      </c>
      <c r="K4" s="10"/>
      <c r="L4" s="12">
        <v>1</v>
      </c>
      <c r="M4" s="10"/>
      <c r="N4" s="52">
        <f>ATAN(0.5*TAN(P4))/(PI()/180)</f>
        <v>-65.563481927068395</v>
      </c>
      <c r="O4" s="6">
        <f t="shared" si="0"/>
        <v>1.4049900478554351</v>
      </c>
      <c r="P4" s="6">
        <f t="shared" si="0"/>
        <v>-1.3473941825396225</v>
      </c>
      <c r="Q4" s="6">
        <f>COS(O4)*COS(P4)*L4</f>
        <v>3.6566049114123145E-2</v>
      </c>
      <c r="R4" s="6">
        <f>COS(P4)*SIN(O4)*L4</f>
        <v>0.21851009324428611</v>
      </c>
      <c r="S4" s="6">
        <f>-1*SIN(P4)*L4</f>
        <v>0.97514935430556327</v>
      </c>
      <c r="U4" s="12">
        <v>0</v>
      </c>
      <c r="V4" s="12">
        <v>1</v>
      </c>
    </row>
    <row r="5" spans="1:22" s="11" customFormat="1" ht="15">
      <c r="A5" s="59" t="s">
        <v>698</v>
      </c>
      <c r="B5">
        <v>2.5000000000000001E-2</v>
      </c>
      <c r="C5" s="71">
        <v>0.08</v>
      </c>
      <c r="D5" t="s">
        <v>17</v>
      </c>
      <c r="E5" t="s">
        <v>177</v>
      </c>
      <c r="F5">
        <v>0</v>
      </c>
      <c r="G5">
        <v>0.7</v>
      </c>
      <c r="H5">
        <v>7</v>
      </c>
      <c r="I5">
        <v>148.5</v>
      </c>
      <c r="J5">
        <v>-78.2</v>
      </c>
      <c r="K5" s="10"/>
      <c r="L5" s="12">
        <v>0</v>
      </c>
      <c r="M5" s="10"/>
      <c r="N5" s="52">
        <f>ATAN(0.5*TAN(P5))/(PI()/180)</f>
        <v>-67.323766022416109</v>
      </c>
      <c r="O5" s="6">
        <f t="shared" si="0"/>
        <v>2.5918139392115793</v>
      </c>
      <c r="P5" s="6">
        <f t="shared" si="0"/>
        <v>-1.3648474750595656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s="59" t="s">
        <v>698</v>
      </c>
      <c r="B6">
        <v>2.5000000000000001E-2</v>
      </c>
      <c r="C6" s="71">
        <v>0.08</v>
      </c>
      <c r="D6" t="s">
        <v>17</v>
      </c>
      <c r="E6" t="s">
        <v>177</v>
      </c>
      <c r="F6">
        <v>100</v>
      </c>
      <c r="G6">
        <v>0.7</v>
      </c>
      <c r="H6">
        <v>7</v>
      </c>
      <c r="I6">
        <v>89.9</v>
      </c>
      <c r="J6">
        <v>-75.900000000000006</v>
      </c>
      <c r="K6" s="10"/>
      <c r="L6" s="12">
        <v>1</v>
      </c>
      <c r="M6" s="10"/>
      <c r="N6" s="52">
        <f>ATAN(0.5*TAN(P6))/(PI()/180)</f>
        <v>-63.326635119190634</v>
      </c>
      <c r="O6" s="6">
        <f t="shared" si="0"/>
        <v>1.5690509975429023</v>
      </c>
      <c r="P6" s="6">
        <f t="shared" si="0"/>
        <v>-1.3247049022636963</v>
      </c>
      <c r="Q6" s="6">
        <f>COS(O6)*COS(P6)*L6</f>
        <v>4.2518819042878419E-4</v>
      </c>
      <c r="R6" s="6">
        <f>COS(P6)*SIN(O6)*L6</f>
        <v>0.243614640739235</v>
      </c>
      <c r="S6" s="6">
        <f>-1*SIN(P6)*L6</f>
        <v>0.96987201528474687</v>
      </c>
      <c r="U6" s="12">
        <v>0</v>
      </c>
      <c r="V6" s="12">
        <v>1</v>
      </c>
    </row>
    <row r="7" spans="1:22" s="11" customFormat="1" ht="15">
      <c r="A7" t="s">
        <v>699</v>
      </c>
      <c r="B7">
        <v>2.5000000000000001E-2</v>
      </c>
      <c r="C7" s="71">
        <v>0.08</v>
      </c>
      <c r="D7" t="s">
        <v>17</v>
      </c>
      <c r="E7" t="s">
        <v>177</v>
      </c>
      <c r="F7">
        <v>0</v>
      </c>
      <c r="G7">
        <v>1.4</v>
      </c>
      <c r="H7">
        <v>7</v>
      </c>
      <c r="I7">
        <v>141.1</v>
      </c>
      <c r="J7">
        <v>-79.400000000000006</v>
      </c>
      <c r="K7" s="10"/>
      <c r="L7" s="12">
        <v>0</v>
      </c>
      <c r="M7" s="10"/>
      <c r="N7" s="52">
        <f>ATAN(0.5*TAN(P7))/(PI()/180)</f>
        <v>-69.479636486129735</v>
      </c>
      <c r="O7" s="6">
        <f t="shared" si="0"/>
        <v>2.4626595745639985</v>
      </c>
      <c r="P7" s="6">
        <f t="shared" si="0"/>
        <v>-1.3857914260834978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2">
        <v>1</v>
      </c>
      <c r="V7" s="12">
        <v>0</v>
      </c>
    </row>
    <row r="8" spans="1:22" s="11" customFormat="1" ht="15">
      <c r="A8" t="s">
        <v>699</v>
      </c>
      <c r="B8">
        <v>2.5000000000000001E-2</v>
      </c>
      <c r="C8" s="71">
        <v>0.08</v>
      </c>
      <c r="D8" t="s">
        <v>17</v>
      </c>
      <c r="E8" t="s">
        <v>177</v>
      </c>
      <c r="F8">
        <v>100</v>
      </c>
      <c r="G8">
        <v>1.4</v>
      </c>
      <c r="H8">
        <v>7</v>
      </c>
      <c r="I8">
        <v>82.7</v>
      </c>
      <c r="J8">
        <v>-75.2</v>
      </c>
      <c r="K8" s="10"/>
      <c r="L8" s="12">
        <v>1</v>
      </c>
      <c r="M8" s="10"/>
      <c r="N8" s="52">
        <f t="shared" ref="N8:N14" si="1">ATAN(0.5*TAN(P8))/(PI()/180)</f>
        <v>-62.147006147130824</v>
      </c>
      <c r="O8" s="6">
        <f t="shared" si="0"/>
        <v>1.4433872913993104</v>
      </c>
      <c r="P8" s="6">
        <f t="shared" si="0"/>
        <v>-1.3124875974997359</v>
      </c>
      <c r="Q8" s="6">
        <f t="shared" ref="Q8:Q14" si="2">COS(O8)*COS(P8)*L8</f>
        <v>3.2458115250986568E-2</v>
      </c>
      <c r="R8" s="6">
        <f t="shared" ref="R8:R14" si="3">COS(P8)*SIN(O8)*L8</f>
        <v>0.25337522767970855</v>
      </c>
      <c r="S8" s="6">
        <f t="shared" ref="S8:S14" si="4">-1*SIN(P8)*L8</f>
        <v>0.96682338860445938</v>
      </c>
      <c r="U8" s="12">
        <v>0</v>
      </c>
      <c r="V8" s="12">
        <v>1</v>
      </c>
    </row>
    <row r="9" spans="1:22" s="11" customFormat="1" ht="15">
      <c r="A9" t="s">
        <v>700</v>
      </c>
      <c r="B9">
        <v>2.5000000000000001E-2</v>
      </c>
      <c r="C9" s="71">
        <v>7.0000000000000007E-2</v>
      </c>
      <c r="D9" t="s">
        <v>17</v>
      </c>
      <c r="E9" t="s">
        <v>177</v>
      </c>
      <c r="F9">
        <v>0</v>
      </c>
      <c r="G9">
        <v>0.8</v>
      </c>
      <c r="H9">
        <v>6</v>
      </c>
      <c r="I9">
        <v>124.1</v>
      </c>
      <c r="J9">
        <v>-78.3</v>
      </c>
      <c r="K9" s="10"/>
      <c r="L9" s="53">
        <v>0</v>
      </c>
      <c r="M9" s="10"/>
      <c r="N9" s="52">
        <f t="shared" si="1"/>
        <v>-67.50163704196288</v>
      </c>
      <c r="O9" s="6">
        <f t="shared" si="0"/>
        <v>2.1659536017249628</v>
      </c>
      <c r="P9" s="6">
        <f t="shared" si="0"/>
        <v>-1.3665928043115598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2">
        <v>1</v>
      </c>
      <c r="V9" s="53">
        <v>0</v>
      </c>
    </row>
    <row r="10" spans="1:22" s="11" customFormat="1" ht="15">
      <c r="A10" t="s">
        <v>700</v>
      </c>
      <c r="B10">
        <v>2.5000000000000001E-2</v>
      </c>
      <c r="C10" s="71">
        <v>7.0000000000000007E-2</v>
      </c>
      <c r="D10" t="s">
        <v>17</v>
      </c>
      <c r="E10" t="s">
        <v>177</v>
      </c>
      <c r="F10">
        <v>100</v>
      </c>
      <c r="G10">
        <v>0.8</v>
      </c>
      <c r="H10">
        <v>6</v>
      </c>
      <c r="I10">
        <v>79.099999999999994</v>
      </c>
      <c r="J10">
        <v>-72</v>
      </c>
      <c r="K10" s="10"/>
      <c r="L10" s="53">
        <v>1</v>
      </c>
      <c r="M10" s="10"/>
      <c r="N10" s="52">
        <f t="shared" si="1"/>
        <v>-56.982601905860022</v>
      </c>
      <c r="O10" s="6">
        <f t="shared" si="0"/>
        <v>1.3805554383275145</v>
      </c>
      <c r="P10" s="6">
        <f t="shared" si="0"/>
        <v>-1.2566370614359172</v>
      </c>
      <c r="Q10" s="6">
        <f t="shared" si="2"/>
        <v>5.8433705442735497E-2</v>
      </c>
      <c r="R10" s="6">
        <f t="shared" si="3"/>
        <v>0.30344192999774755</v>
      </c>
      <c r="S10" s="6">
        <f t="shared" si="4"/>
        <v>0.95105651629515353</v>
      </c>
      <c r="U10" s="53">
        <v>0</v>
      </c>
      <c r="V10" s="53">
        <v>1</v>
      </c>
    </row>
    <row r="11" spans="1:22" s="11" customFormat="1" ht="15">
      <c r="A11" t="s">
        <v>701</v>
      </c>
      <c r="B11">
        <v>2.5000000000000001E-2</v>
      </c>
      <c r="C11" s="71">
        <v>7.0000000000000007E-2</v>
      </c>
      <c r="D11" t="s">
        <v>17</v>
      </c>
      <c r="E11" t="s">
        <v>177</v>
      </c>
      <c r="F11">
        <v>0</v>
      </c>
      <c r="G11">
        <v>0.7</v>
      </c>
      <c r="H11">
        <v>6</v>
      </c>
      <c r="I11">
        <v>137.4</v>
      </c>
      <c r="J11">
        <v>-76.400000000000006</v>
      </c>
      <c r="K11" s="10"/>
      <c r="L11" s="53">
        <v>0</v>
      </c>
      <c r="M11" s="10"/>
      <c r="N11" s="52">
        <f t="shared" si="1"/>
        <v>-64.179938680354212</v>
      </c>
      <c r="O11" s="6">
        <f t="shared" si="0"/>
        <v>2.3980823922402088</v>
      </c>
      <c r="P11" s="6">
        <f t="shared" si="0"/>
        <v>-1.3334315485236679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53">
        <v>1</v>
      </c>
      <c r="V11" s="53">
        <v>0</v>
      </c>
    </row>
    <row r="12" spans="1:22" s="11" customFormat="1" ht="15">
      <c r="A12" t="s">
        <v>701</v>
      </c>
      <c r="B12">
        <v>2.5000000000000001E-2</v>
      </c>
      <c r="C12" s="71">
        <v>7.0000000000000007E-2</v>
      </c>
      <c r="D12" t="s">
        <v>17</v>
      </c>
      <c r="E12" t="s">
        <v>177</v>
      </c>
      <c r="F12">
        <v>100</v>
      </c>
      <c r="G12">
        <v>0.7</v>
      </c>
      <c r="H12">
        <v>6</v>
      </c>
      <c r="I12">
        <v>90</v>
      </c>
      <c r="J12">
        <v>-72.900000000000006</v>
      </c>
      <c r="K12" s="10"/>
      <c r="L12" s="12">
        <v>1</v>
      </c>
      <c r="M12" s="10"/>
      <c r="N12" s="52">
        <f t="shared" si="1"/>
        <v>-58.396831447950397</v>
      </c>
      <c r="O12" s="6">
        <f t="shared" si="0"/>
        <v>1.5707963267948966</v>
      </c>
      <c r="P12" s="6">
        <f t="shared" si="0"/>
        <v>-1.2723450247038663</v>
      </c>
      <c r="Q12" s="6">
        <f t="shared" si="2"/>
        <v>1.8012152506959263E-17</v>
      </c>
      <c r="R12" s="6">
        <f t="shared" si="3"/>
        <v>0.29404032523230389</v>
      </c>
      <c r="S12" s="6">
        <f t="shared" si="4"/>
        <v>0.95579301479833012</v>
      </c>
      <c r="U12" s="53">
        <v>0</v>
      </c>
      <c r="V12" s="53">
        <v>1</v>
      </c>
    </row>
    <row r="13" spans="1:22" s="11" customFormat="1" ht="15">
      <c r="A13" t="s">
        <v>702</v>
      </c>
      <c r="B13">
        <v>2.5000000000000001E-2</v>
      </c>
      <c r="C13" s="71">
        <v>0.08</v>
      </c>
      <c r="D13" t="s">
        <v>17</v>
      </c>
      <c r="E13" t="s">
        <v>177</v>
      </c>
      <c r="F13">
        <v>0</v>
      </c>
      <c r="G13">
        <v>0.7</v>
      </c>
      <c r="H13">
        <v>7</v>
      </c>
      <c r="I13">
        <v>120</v>
      </c>
      <c r="J13">
        <v>-71.7</v>
      </c>
      <c r="K13" s="10"/>
      <c r="L13" s="12">
        <v>0</v>
      </c>
      <c r="M13" s="10"/>
      <c r="N13" s="52">
        <f t="shared" si="1"/>
        <v>-56.517884605986801</v>
      </c>
      <c r="O13" s="6">
        <f t="shared" si="0"/>
        <v>2.0943951023931953</v>
      </c>
      <c r="P13" s="6">
        <f t="shared" si="0"/>
        <v>-1.2514010736799344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53">
        <v>1</v>
      </c>
      <c r="V13" s="53">
        <v>0</v>
      </c>
    </row>
    <row r="14" spans="1:22" s="13" customFormat="1" ht="15">
      <c r="A14" t="s">
        <v>702</v>
      </c>
      <c r="B14">
        <v>2.5000000000000001E-2</v>
      </c>
      <c r="C14" s="71">
        <v>0.08</v>
      </c>
      <c r="D14" t="s">
        <v>17</v>
      </c>
      <c r="E14" t="s">
        <v>177</v>
      </c>
      <c r="F14">
        <v>100</v>
      </c>
      <c r="G14">
        <v>0.7</v>
      </c>
      <c r="H14">
        <v>7</v>
      </c>
      <c r="I14">
        <v>88.5</v>
      </c>
      <c r="J14">
        <v>-66.2</v>
      </c>
      <c r="K14" s="10"/>
      <c r="L14" s="12">
        <v>1</v>
      </c>
      <c r="M14" s="10"/>
      <c r="N14" s="52">
        <f t="shared" si="1"/>
        <v>-48.58431942619579</v>
      </c>
      <c r="O14" s="6">
        <f t="shared" si="0"/>
        <v>1.5446163880149817</v>
      </c>
      <c r="P14" s="6">
        <f t="shared" si="0"/>
        <v>-1.1554079648202462</v>
      </c>
      <c r="Q14" s="6">
        <f t="shared" si="2"/>
        <v>1.0563584362501859E-2</v>
      </c>
      <c r="R14" s="6">
        <f t="shared" si="3"/>
        <v>0.40340701145809871</v>
      </c>
      <c r="S14" s="6">
        <f t="shared" si="4"/>
        <v>0.91495966784982485</v>
      </c>
      <c r="U14" s="53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  <c r="U15" s="12"/>
      <c r="V15" s="12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85.388416857354429</v>
      </c>
      <c r="J16" s="25">
        <f>P16*180/PI()</f>
        <v>-73.283635079621959</v>
      </c>
      <c r="K16" s="19"/>
      <c r="L16" s="7"/>
      <c r="M16" s="7"/>
      <c r="N16" s="7"/>
      <c r="O16" s="26">
        <f>IF(Q16&gt;0, ATAN(R16/Q16),PI()+ATAN(R16/Q16))</f>
        <v>1.4903090172262639</v>
      </c>
      <c r="P16" s="26">
        <f>-1*ATAN(S16/(SQRT(Q16*Q16+R16*R16)))</f>
        <v>-1.27904071996942</v>
      </c>
      <c r="Q16" s="26">
        <f>SUM(Q3:Q14)</f>
        <v>0.13844664236077586</v>
      </c>
      <c r="R16" s="26">
        <f>SUM(R3:R14)</f>
        <v>1.7163892283513797</v>
      </c>
      <c r="S16" s="26">
        <f>SUM(S3:S14)</f>
        <v>5.7336539571380785</v>
      </c>
      <c r="U16" s="12"/>
      <c r="V16" s="12"/>
    </row>
    <row r="17" spans="1:26" s="9" customFormat="1" ht="16" thickTop="1">
      <c r="A17" s="63">
        <v>134.90404691344872</v>
      </c>
      <c r="B17" s="64">
        <v>-77.680400469927804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5.9866474053669441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5.9868454051179345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374.45905738963313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380.09532371208337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3.466978629457468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3.4411127641182597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85.388416857354429</v>
      </c>
      <c r="B24" s="64">
        <v>-73.283635079621959</v>
      </c>
    </row>
    <row r="25" spans="1:26">
      <c r="A25" t="s">
        <v>144</v>
      </c>
      <c r="B25">
        <v>5.9866474053669441</v>
      </c>
    </row>
    <row r="26" spans="1:26">
      <c r="A26" t="s">
        <v>145</v>
      </c>
      <c r="B26">
        <v>374.45905738963313</v>
      </c>
    </row>
    <row r="27" spans="1:26">
      <c r="A27" t="s">
        <v>147</v>
      </c>
      <c r="B27" s="56">
        <v>3.466978629457468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I37" sqref="I37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667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703</v>
      </c>
      <c r="B3">
        <v>0.02</v>
      </c>
      <c r="C3" s="71">
        <v>0.08</v>
      </c>
      <c r="D3" t="s">
        <v>17</v>
      </c>
      <c r="E3" t="s">
        <v>177</v>
      </c>
      <c r="F3">
        <v>0</v>
      </c>
      <c r="G3">
        <v>0.9</v>
      </c>
      <c r="H3">
        <v>8</v>
      </c>
      <c r="I3">
        <v>129.80000000000001</v>
      </c>
      <c r="J3">
        <v>-74.599999999999994</v>
      </c>
      <c r="K3" s="10"/>
      <c r="L3" s="101">
        <v>0</v>
      </c>
      <c r="M3" s="10"/>
      <c r="N3" s="52">
        <f>ATAN(0.5*TAN(P3))/(PI()/180)</f>
        <v>-61.149992371092594</v>
      </c>
      <c r="O3" s="6">
        <f t="shared" ref="O3:P14" si="0">I3*PI()/180</f>
        <v>2.26543736908864</v>
      </c>
      <c r="P3" s="6">
        <f t="shared" si="0"/>
        <v>-1.3020156219877697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01">
        <v>1</v>
      </c>
      <c r="V3" s="101">
        <v>0</v>
      </c>
    </row>
    <row r="4" spans="1:22" s="9" customFormat="1" ht="15">
      <c r="A4" t="s">
        <v>703</v>
      </c>
      <c r="B4">
        <v>0.02</v>
      </c>
      <c r="C4" s="71">
        <v>0.08</v>
      </c>
      <c r="D4" t="s">
        <v>17</v>
      </c>
      <c r="E4" t="s">
        <v>177</v>
      </c>
      <c r="F4">
        <v>100</v>
      </c>
      <c r="G4">
        <v>0.9</v>
      </c>
      <c r="H4">
        <v>8</v>
      </c>
      <c r="I4">
        <v>89.8</v>
      </c>
      <c r="J4">
        <v>-70.3</v>
      </c>
      <c r="K4" s="10"/>
      <c r="L4" s="101">
        <v>1</v>
      </c>
      <c r="M4" s="10"/>
      <c r="N4" s="52">
        <f>ATAN(0.5*TAN(P4))/(PI()/180)</f>
        <v>-54.393409715079407</v>
      </c>
      <c r="O4" s="6">
        <f t="shared" si="0"/>
        <v>1.5673056682909077</v>
      </c>
      <c r="P4" s="6">
        <f t="shared" si="0"/>
        <v>-1.2269664641520135</v>
      </c>
      <c r="Q4" s="6">
        <f>COS(O4)*COS(P4)*L4</f>
        <v>1.1766820408798389E-3</v>
      </c>
      <c r="R4" s="6">
        <f>COS(P4)*SIN(O4)*L4</f>
        <v>0.3370932047234107</v>
      </c>
      <c r="S4" s="6">
        <f>-1*SIN(P4)*L4</f>
        <v>0.94147054481203785</v>
      </c>
      <c r="U4" s="101">
        <v>0</v>
      </c>
      <c r="V4" s="101">
        <v>1</v>
      </c>
    </row>
    <row r="5" spans="1:22" s="11" customFormat="1" ht="15">
      <c r="A5" s="59" t="s">
        <v>704</v>
      </c>
      <c r="B5">
        <v>0.02</v>
      </c>
      <c r="C5" s="71">
        <v>0.06</v>
      </c>
      <c r="D5" t="s">
        <v>17</v>
      </c>
      <c r="E5" t="s">
        <v>177</v>
      </c>
      <c r="F5">
        <v>0</v>
      </c>
      <c r="G5">
        <v>2.6</v>
      </c>
      <c r="H5">
        <v>7</v>
      </c>
      <c r="I5">
        <v>109.8</v>
      </c>
      <c r="J5">
        <v>-75.099999999999994</v>
      </c>
      <c r="K5" s="10"/>
      <c r="L5" s="101">
        <v>0</v>
      </c>
      <c r="M5" s="10"/>
      <c r="N5" s="52">
        <f>ATAN(0.5*TAN(P5))/(PI()/180)</f>
        <v>-61.979929156268234</v>
      </c>
      <c r="O5" s="6">
        <f t="shared" si="0"/>
        <v>1.9163715186897738</v>
      </c>
      <c r="P5" s="6">
        <f t="shared" si="0"/>
        <v>-1.3107422682477414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01">
        <v>1</v>
      </c>
      <c r="V5" s="101">
        <v>0</v>
      </c>
    </row>
    <row r="6" spans="1:22" s="11" customFormat="1" ht="15">
      <c r="A6" s="59" t="s">
        <v>704</v>
      </c>
      <c r="B6">
        <v>0.02</v>
      </c>
      <c r="C6" s="71">
        <v>0.06</v>
      </c>
      <c r="D6" t="s">
        <v>17</v>
      </c>
      <c r="E6" t="s">
        <v>177</v>
      </c>
      <c r="F6">
        <v>100</v>
      </c>
      <c r="G6">
        <v>2.6</v>
      </c>
      <c r="H6">
        <v>7</v>
      </c>
      <c r="I6">
        <v>77.400000000000006</v>
      </c>
      <c r="J6">
        <v>-67.599999999999994</v>
      </c>
      <c r="K6" s="10"/>
      <c r="L6" s="101">
        <v>1</v>
      </c>
      <c r="M6" s="10"/>
      <c r="N6" s="52">
        <f>ATAN(0.5*TAN(P6))/(PI()/180)</f>
        <v>-50.499859165772051</v>
      </c>
      <c r="O6" s="6">
        <f t="shared" si="0"/>
        <v>1.3508848410436112</v>
      </c>
      <c r="P6" s="6">
        <f t="shared" si="0"/>
        <v>-1.1798425743481666</v>
      </c>
      <c r="Q6" s="6">
        <f>COS(O6)*COS(P6)*L6</f>
        <v>8.3127927097249171E-2</v>
      </c>
      <c r="R6" s="6">
        <f>COS(P6)*SIN(O6)*L6</f>
        <v>0.37189296775853947</v>
      </c>
      <c r="S6" s="6">
        <f>-1*SIN(P6)*L6</f>
        <v>0.92454603361231313</v>
      </c>
      <c r="U6" s="101">
        <v>0</v>
      </c>
      <c r="V6" s="101">
        <v>1</v>
      </c>
    </row>
    <row r="7" spans="1:22" s="11" customFormat="1" ht="15">
      <c r="A7" t="s">
        <v>705</v>
      </c>
      <c r="B7">
        <v>0.03</v>
      </c>
      <c r="C7" s="71">
        <v>0.1</v>
      </c>
      <c r="D7" t="s">
        <v>17</v>
      </c>
      <c r="E7" t="s">
        <v>177</v>
      </c>
      <c r="F7">
        <v>0</v>
      </c>
      <c r="G7">
        <v>1.2</v>
      </c>
      <c r="H7">
        <v>7</v>
      </c>
      <c r="I7">
        <v>96.4</v>
      </c>
      <c r="J7">
        <v>-69.099999999999994</v>
      </c>
      <c r="K7" s="10"/>
      <c r="L7" s="101">
        <v>0</v>
      </c>
      <c r="M7" s="10"/>
      <c r="N7" s="52">
        <f>ATAN(0.5*TAN(P7))/(PI()/180)</f>
        <v>-52.630096274226865</v>
      </c>
      <c r="O7" s="6">
        <f t="shared" si="0"/>
        <v>1.6824973989225336</v>
      </c>
      <c r="P7" s="6">
        <f t="shared" si="0"/>
        <v>-1.2060225131280817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01">
        <v>1</v>
      </c>
      <c r="V7" s="101">
        <v>0</v>
      </c>
    </row>
    <row r="8" spans="1:22" s="11" customFormat="1" ht="15">
      <c r="A8" t="s">
        <v>705</v>
      </c>
      <c r="B8">
        <v>0.03</v>
      </c>
      <c r="C8" s="71">
        <v>0.1</v>
      </c>
      <c r="D8" t="s">
        <v>17</v>
      </c>
      <c r="E8" t="s">
        <v>177</v>
      </c>
      <c r="F8">
        <v>100</v>
      </c>
      <c r="G8">
        <v>1.2</v>
      </c>
      <c r="H8">
        <v>7</v>
      </c>
      <c r="I8">
        <v>75.8</v>
      </c>
      <c r="J8">
        <v>-60.2</v>
      </c>
      <c r="K8" s="10"/>
      <c r="L8" s="101">
        <v>1</v>
      </c>
      <c r="M8" s="10"/>
      <c r="N8" s="52">
        <f t="shared" ref="N8:N14" si="1">ATAN(0.5*TAN(P8))/(PI()/180)</f>
        <v>-41.12255958850362</v>
      </c>
      <c r="O8" s="6">
        <f t="shared" si="0"/>
        <v>1.3229595730117016</v>
      </c>
      <c r="P8" s="6">
        <f t="shared" si="0"/>
        <v>-1.0506882097005865</v>
      </c>
      <c r="Q8" s="6">
        <f t="shared" ref="Q8:Q14" si="2">COS(O8)*COS(P8)*L8</f>
        <v>0.12191138322950357</v>
      </c>
      <c r="R8" s="6">
        <f t="shared" ref="R8:R14" si="3">COS(P8)*SIN(O8)*L8</f>
        <v>0.4817890955371314</v>
      </c>
      <c r="S8" s="6">
        <f t="shared" ref="S8:S14" si="4">-1*SIN(P8)*L8</f>
        <v>0.86776545336892852</v>
      </c>
      <c r="U8" s="101">
        <v>0</v>
      </c>
      <c r="V8" s="101">
        <v>1</v>
      </c>
    </row>
    <row r="9" spans="1:22" s="11" customFormat="1" ht="15">
      <c r="A9" t="s">
        <v>706</v>
      </c>
      <c r="B9">
        <v>0.03</v>
      </c>
      <c r="C9" s="71">
        <v>0.08</v>
      </c>
      <c r="D9" t="s">
        <v>17</v>
      </c>
      <c r="E9" t="s">
        <v>177</v>
      </c>
      <c r="F9">
        <v>0</v>
      </c>
      <c r="G9">
        <v>2</v>
      </c>
      <c r="H9">
        <v>6</v>
      </c>
      <c r="I9">
        <v>93.6</v>
      </c>
      <c r="J9">
        <v>-69.400000000000006</v>
      </c>
      <c r="K9" s="10"/>
      <c r="L9" s="101">
        <v>0</v>
      </c>
      <c r="M9" s="10"/>
      <c r="N9" s="52">
        <f t="shared" si="1"/>
        <v>-53.065963816025054</v>
      </c>
      <c r="O9" s="6">
        <f t="shared" si="0"/>
        <v>1.6336281798666923</v>
      </c>
      <c r="P9" s="6">
        <f t="shared" si="0"/>
        <v>-1.2112585008840648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01">
        <v>1</v>
      </c>
      <c r="V9" s="101">
        <v>0</v>
      </c>
    </row>
    <row r="10" spans="1:22" s="11" customFormat="1" ht="15">
      <c r="A10" t="s">
        <v>706</v>
      </c>
      <c r="B10">
        <v>0.03</v>
      </c>
      <c r="C10" s="71">
        <v>0.08</v>
      </c>
      <c r="D10" t="s">
        <v>17</v>
      </c>
      <c r="E10" t="s">
        <v>177</v>
      </c>
      <c r="F10">
        <v>100</v>
      </c>
      <c r="G10">
        <v>2</v>
      </c>
      <c r="H10">
        <v>6</v>
      </c>
      <c r="I10">
        <v>73.8</v>
      </c>
      <c r="J10">
        <v>-60.2</v>
      </c>
      <c r="K10" s="10"/>
      <c r="L10" s="101">
        <v>1</v>
      </c>
      <c r="M10" s="10"/>
      <c r="N10" s="52">
        <f t="shared" si="1"/>
        <v>-41.12255958850362</v>
      </c>
      <c r="O10" s="6">
        <f t="shared" si="0"/>
        <v>1.2880529879718152</v>
      </c>
      <c r="P10" s="6">
        <f t="shared" si="0"/>
        <v>-1.0506882097005865</v>
      </c>
      <c r="Q10" s="6">
        <f t="shared" si="2"/>
        <v>0.13865131505977446</v>
      </c>
      <c r="R10" s="6">
        <f t="shared" si="3"/>
        <v>0.4772409567206205</v>
      </c>
      <c r="S10" s="6">
        <f t="shared" si="4"/>
        <v>0.86776545336892852</v>
      </c>
      <c r="U10" s="101">
        <v>0</v>
      </c>
      <c r="V10" s="101">
        <v>1</v>
      </c>
    </row>
    <row r="11" spans="1:22" s="11" customFormat="1" ht="15">
      <c r="A11" t="s">
        <v>707</v>
      </c>
      <c r="B11">
        <v>0.03</v>
      </c>
      <c r="C11" s="71">
        <v>0.08</v>
      </c>
      <c r="D11" t="s">
        <v>17</v>
      </c>
      <c r="E11" t="s">
        <v>177</v>
      </c>
      <c r="F11">
        <v>0</v>
      </c>
      <c r="G11">
        <v>1.4</v>
      </c>
      <c r="H11">
        <v>6</v>
      </c>
      <c r="I11">
        <v>108.1</v>
      </c>
      <c r="J11">
        <v>-71.2</v>
      </c>
      <c r="K11" s="10"/>
      <c r="L11" s="101">
        <v>0</v>
      </c>
      <c r="M11" s="10"/>
      <c r="N11" s="52">
        <f t="shared" si="1"/>
        <v>-55.7507918719228</v>
      </c>
      <c r="O11" s="6">
        <f t="shared" si="0"/>
        <v>1.8867009214058701</v>
      </c>
      <c r="P11" s="6">
        <f t="shared" si="0"/>
        <v>-1.2426744274199626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01">
        <v>1</v>
      </c>
      <c r="V11" s="101">
        <v>0</v>
      </c>
    </row>
    <row r="12" spans="1:22" s="11" customFormat="1" ht="15">
      <c r="A12" t="s">
        <v>707</v>
      </c>
      <c r="B12">
        <v>0.03</v>
      </c>
      <c r="C12" s="71">
        <v>0.08</v>
      </c>
      <c r="D12" t="s">
        <v>17</v>
      </c>
      <c r="E12" t="s">
        <v>177</v>
      </c>
      <c r="F12">
        <v>100</v>
      </c>
      <c r="G12">
        <v>1.4</v>
      </c>
      <c r="H12">
        <v>6</v>
      </c>
      <c r="I12">
        <v>81.5</v>
      </c>
      <c r="J12">
        <v>-63.7</v>
      </c>
      <c r="K12" s="10"/>
      <c r="L12" s="101">
        <v>1</v>
      </c>
      <c r="M12" s="10"/>
      <c r="N12" s="52">
        <f t="shared" si="1"/>
        <v>-45.332466119557715</v>
      </c>
      <c r="O12" s="6">
        <f t="shared" si="0"/>
        <v>1.4224433403753785</v>
      </c>
      <c r="P12" s="6">
        <f t="shared" si="0"/>
        <v>-1.111774733520388</v>
      </c>
      <c r="Q12" s="6">
        <f t="shared" si="2"/>
        <v>6.5490091804217387E-2</v>
      </c>
      <c r="R12" s="6">
        <f t="shared" si="3"/>
        <v>0.4382044363237686</v>
      </c>
      <c r="S12" s="6">
        <f t="shared" si="4"/>
        <v>0.89648643038344056</v>
      </c>
      <c r="U12" s="101">
        <v>0</v>
      </c>
      <c r="V12" s="101">
        <v>1</v>
      </c>
    </row>
    <row r="13" spans="1:22" s="11" customFormat="1" ht="15">
      <c r="A13" t="s">
        <v>708</v>
      </c>
      <c r="B13">
        <v>0.03</v>
      </c>
      <c r="C13" s="71">
        <v>0.08</v>
      </c>
      <c r="D13" t="s">
        <v>17</v>
      </c>
      <c r="E13" t="s">
        <v>177</v>
      </c>
      <c r="F13">
        <v>0</v>
      </c>
      <c r="G13">
        <v>2</v>
      </c>
      <c r="H13">
        <v>6</v>
      </c>
      <c r="I13">
        <v>90.8</v>
      </c>
      <c r="J13">
        <v>-67.8</v>
      </c>
      <c r="K13" s="10"/>
      <c r="L13" s="101">
        <v>0</v>
      </c>
      <c r="M13" s="10"/>
      <c r="N13" s="52">
        <f t="shared" si="1"/>
        <v>-50.779196586478442</v>
      </c>
      <c r="O13" s="6">
        <f t="shared" si="0"/>
        <v>1.584758960810851</v>
      </c>
      <c r="P13" s="6">
        <f t="shared" si="0"/>
        <v>-1.1833332328521553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01">
        <v>1</v>
      </c>
      <c r="V13" s="101">
        <v>0</v>
      </c>
    </row>
    <row r="14" spans="1:22" s="13" customFormat="1" ht="15">
      <c r="A14" t="s">
        <v>708</v>
      </c>
      <c r="B14">
        <v>0.03</v>
      </c>
      <c r="C14" s="71">
        <v>0.08</v>
      </c>
      <c r="D14" t="s">
        <v>17</v>
      </c>
      <c r="E14" t="s">
        <v>177</v>
      </c>
      <c r="F14">
        <v>100</v>
      </c>
      <c r="G14">
        <v>2</v>
      </c>
      <c r="H14">
        <v>6</v>
      </c>
      <c r="I14">
        <v>72.8</v>
      </c>
      <c r="J14">
        <v>-58.4</v>
      </c>
      <c r="K14" s="10"/>
      <c r="L14" s="101">
        <v>1</v>
      </c>
      <c r="M14" s="10"/>
      <c r="N14" s="52">
        <f t="shared" si="1"/>
        <v>-39.102085669373473</v>
      </c>
      <c r="O14" s="6">
        <f t="shared" si="0"/>
        <v>1.2705996954518719</v>
      </c>
      <c r="P14" s="6">
        <f t="shared" si="0"/>
        <v>-1.0192722831646883</v>
      </c>
      <c r="Q14" s="6">
        <f t="shared" si="2"/>
        <v>0.15494685050497536</v>
      </c>
      <c r="R14" s="6">
        <f t="shared" si="3"/>
        <v>0.50055239803028972</v>
      </c>
      <c r="S14" s="6">
        <f t="shared" si="4"/>
        <v>0.85172693414304756</v>
      </c>
      <c r="U14" s="101">
        <v>0</v>
      </c>
      <c r="V14" s="101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  <c r="U15" s="101"/>
      <c r="V15" s="101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77.764308927606734</v>
      </c>
      <c r="J16" s="25">
        <f>P16*180/PI()</f>
        <v>-63.499379178515305</v>
      </c>
      <c r="K16" s="19"/>
      <c r="L16" s="7"/>
      <c r="M16" s="7"/>
      <c r="N16" s="7"/>
      <c r="O16" s="26">
        <f>IF(Q16&gt;0, ATAN(R16/Q16),PI()+ATAN(R16/Q16))</f>
        <v>1.3572432313247582</v>
      </c>
      <c r="P16" s="26">
        <f>-1*ATAN(S16/(SQRT(Q16*Q16+R16*R16)))</f>
        <v>-1.1082732396374242</v>
      </c>
      <c r="Q16" s="26">
        <f>SUM(Q3:Q14)</f>
        <v>0.56530424973659976</v>
      </c>
      <c r="R16" s="26">
        <f>SUM(R3:R14)</f>
        <v>2.6067730590937606</v>
      </c>
      <c r="S16" s="26">
        <f>SUM(S3:S14)</f>
        <v>5.3497608496886961</v>
      </c>
      <c r="U16" s="101"/>
      <c r="V16" s="101"/>
    </row>
    <row r="17" spans="1:26" s="9" customFormat="1" ht="16" thickTop="1">
      <c r="A17" s="63">
        <v>103</v>
      </c>
      <c r="B17" s="64">
        <v>-71.599999999999994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5.9778571265336566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5.9779450000000001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225.80628515083558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226.70500000000001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4.4683604755416315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4.5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77.8</v>
      </c>
      <c r="B24" s="64">
        <v>-63.5</v>
      </c>
    </row>
    <row r="25" spans="1:26">
      <c r="A25" t="s">
        <v>144</v>
      </c>
      <c r="B25">
        <v>5.9778570000000002</v>
      </c>
    </row>
    <row r="26" spans="1:26">
      <c r="A26" t="s">
        <v>145</v>
      </c>
      <c r="B26">
        <v>225.80629999999999</v>
      </c>
    </row>
    <row r="27" spans="1:26">
      <c r="A27" t="s">
        <v>147</v>
      </c>
      <c r="B27" s="56">
        <v>4.5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A3" sqref="A3:J1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6" s="9" customFormat="1" ht="14.25" customHeight="1">
      <c r="A1" s="7" t="s">
        <v>668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6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6" s="9" customFormat="1" ht="15">
      <c r="A3" t="s">
        <v>709</v>
      </c>
      <c r="B3">
        <v>3.5000000000000003E-2</v>
      </c>
      <c r="C3" s="71">
        <v>0.14499999999999999</v>
      </c>
      <c r="D3" t="s">
        <v>17</v>
      </c>
      <c r="E3" t="s">
        <v>177</v>
      </c>
      <c r="F3">
        <v>0</v>
      </c>
      <c r="G3">
        <v>7.3</v>
      </c>
      <c r="H3">
        <v>8</v>
      </c>
      <c r="I3">
        <v>101.9</v>
      </c>
      <c r="J3">
        <v>-61.1</v>
      </c>
      <c r="K3" s="10"/>
      <c r="L3" s="12">
        <v>0</v>
      </c>
      <c r="M3" s="10"/>
      <c r="N3" s="52">
        <f>ATAN(0.5*TAN(P3))/(PI()/180)</f>
        <v>-42.168660764503599</v>
      </c>
      <c r="O3" s="6">
        <f t="shared" ref="O3:P12" si="0">I3*PI()/180</f>
        <v>1.7784905077822217</v>
      </c>
      <c r="P3" s="6">
        <f t="shared" si="0"/>
        <v>-1.0663961729685352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01">
        <v>1</v>
      </c>
      <c r="V3" s="101">
        <v>0</v>
      </c>
    </row>
    <row r="4" spans="1:26" s="9" customFormat="1" ht="15">
      <c r="A4" t="s">
        <v>709</v>
      </c>
      <c r="B4">
        <v>3.5000000000000003E-2</v>
      </c>
      <c r="C4" s="71">
        <v>0.14499999999999999</v>
      </c>
      <c r="D4" t="s">
        <v>17</v>
      </c>
      <c r="E4" t="s">
        <v>177</v>
      </c>
      <c r="F4">
        <v>100</v>
      </c>
      <c r="G4">
        <v>7.3</v>
      </c>
      <c r="H4">
        <v>8</v>
      </c>
      <c r="I4">
        <v>85</v>
      </c>
      <c r="J4">
        <v>-53.5</v>
      </c>
      <c r="K4" s="10"/>
      <c r="L4" s="12">
        <v>1</v>
      </c>
      <c r="M4" s="10"/>
      <c r="N4" s="52">
        <f>ATAN(0.5*TAN(P4))/(PI()/180)</f>
        <v>-34.047335499236077</v>
      </c>
      <c r="O4" s="6">
        <f t="shared" si="0"/>
        <v>1.4835298641951802</v>
      </c>
      <c r="P4" s="6">
        <f t="shared" si="0"/>
        <v>-0.93375114981696627</v>
      </c>
      <c r="Q4" s="6">
        <f>COS(O4)*COS(P4)*L4</f>
        <v>5.1842221782545023E-2</v>
      </c>
      <c r="R4" s="6">
        <f>COS(P4)*SIN(O4)*L4</f>
        <v>0.59255930646584321</v>
      </c>
      <c r="S4" s="6">
        <f>-1*SIN(P4)*L4</f>
        <v>0.80385686061721728</v>
      </c>
      <c r="U4" s="101">
        <v>0</v>
      </c>
      <c r="V4" s="101">
        <v>1</v>
      </c>
    </row>
    <row r="5" spans="1:26" s="11" customFormat="1" ht="15">
      <c r="A5" s="59" t="s">
        <v>710</v>
      </c>
      <c r="B5">
        <v>0.02</v>
      </c>
      <c r="C5" s="71">
        <v>0.05</v>
      </c>
      <c r="D5" t="s">
        <v>17</v>
      </c>
      <c r="E5" t="s">
        <v>177</v>
      </c>
      <c r="F5">
        <v>0</v>
      </c>
      <c r="G5">
        <v>5</v>
      </c>
      <c r="H5">
        <v>5</v>
      </c>
      <c r="I5">
        <v>105.3</v>
      </c>
      <c r="J5">
        <v>-67</v>
      </c>
      <c r="K5" s="10"/>
      <c r="L5" s="12">
        <v>0</v>
      </c>
      <c r="M5" s="10"/>
      <c r="N5" s="52">
        <f>ATAN(0.5*TAN(P5))/(PI()/180)</f>
        <v>-49.670420078039115</v>
      </c>
      <c r="O5" s="6">
        <f t="shared" si="0"/>
        <v>1.8378317023500288</v>
      </c>
      <c r="P5" s="6">
        <f t="shared" si="0"/>
        <v>-1.1693705988362006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01">
        <v>1</v>
      </c>
      <c r="V5" s="101">
        <v>0</v>
      </c>
    </row>
    <row r="6" spans="1:26" s="11" customFormat="1" ht="15">
      <c r="A6" s="59" t="s">
        <v>710</v>
      </c>
      <c r="B6">
        <v>0.02</v>
      </c>
      <c r="C6" s="71">
        <v>0.05</v>
      </c>
      <c r="D6" t="s">
        <v>17</v>
      </c>
      <c r="E6" t="s">
        <v>177</v>
      </c>
      <c r="F6">
        <v>100</v>
      </c>
      <c r="G6">
        <v>5</v>
      </c>
      <c r="H6">
        <v>5</v>
      </c>
      <c r="I6">
        <v>83.6</v>
      </c>
      <c r="J6">
        <v>-59.6</v>
      </c>
      <c r="K6" s="10"/>
      <c r="L6" s="12">
        <v>1</v>
      </c>
      <c r="M6" s="10"/>
      <c r="N6" s="52">
        <f>ATAN(0.5*TAN(P6))/(PI()/180)</f>
        <v>-40.438610822901786</v>
      </c>
      <c r="O6" s="6">
        <f t="shared" si="0"/>
        <v>1.4590952546672595</v>
      </c>
      <c r="P6" s="6">
        <f t="shared" si="0"/>
        <v>-1.0402162341886205</v>
      </c>
      <c r="Q6" s="6">
        <f>COS(O6)*COS(P6)*L6</f>
        <v>5.6407043346933694E-2</v>
      </c>
      <c r="R6" s="6">
        <f>COS(P6)*SIN(O6)*L6</f>
        <v>0.50288012079569289</v>
      </c>
      <c r="S6" s="6">
        <f>-1*SIN(P6)*L6</f>
        <v>0.86251366920725747</v>
      </c>
      <c r="U6" s="101">
        <v>0</v>
      </c>
      <c r="V6" s="101">
        <v>1</v>
      </c>
    </row>
    <row r="7" spans="1:26" s="11" customFormat="1" ht="15">
      <c r="A7" t="s">
        <v>711</v>
      </c>
      <c r="B7">
        <v>0.03</v>
      </c>
      <c r="C7" s="71">
        <v>0.08</v>
      </c>
      <c r="D7" t="s">
        <v>17</v>
      </c>
      <c r="E7" t="s">
        <v>177</v>
      </c>
      <c r="F7">
        <v>0</v>
      </c>
      <c r="G7">
        <v>2.9</v>
      </c>
      <c r="H7">
        <v>6</v>
      </c>
      <c r="I7">
        <v>100.9</v>
      </c>
      <c r="J7">
        <v>-79.7</v>
      </c>
      <c r="K7" s="10"/>
      <c r="L7" s="12">
        <v>0</v>
      </c>
      <c r="M7" s="10"/>
      <c r="N7" s="52">
        <f>ATAN(0.5*TAN(P7))/(PI()/180)</f>
        <v>-70.02573775956003</v>
      </c>
      <c r="O7" s="6">
        <f t="shared" si="0"/>
        <v>1.7610372152622786</v>
      </c>
      <c r="P7" s="6">
        <f t="shared" si="0"/>
        <v>-1.3910274138394807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01">
        <v>1</v>
      </c>
      <c r="V7" s="101">
        <v>0</v>
      </c>
    </row>
    <row r="8" spans="1:26" s="11" customFormat="1" ht="15">
      <c r="A8" t="s">
        <v>711</v>
      </c>
      <c r="B8">
        <v>0.03</v>
      </c>
      <c r="C8" s="71">
        <v>0.08</v>
      </c>
      <c r="D8" t="s">
        <v>17</v>
      </c>
      <c r="E8" t="s">
        <v>177</v>
      </c>
      <c r="F8">
        <v>100</v>
      </c>
      <c r="G8">
        <v>2.9</v>
      </c>
      <c r="H8">
        <v>6</v>
      </c>
      <c r="I8">
        <v>66.099999999999994</v>
      </c>
      <c r="J8">
        <v>-70.099999999999994</v>
      </c>
      <c r="K8" s="10"/>
      <c r="L8" s="12">
        <v>1</v>
      </c>
      <c r="M8" s="10"/>
      <c r="N8" s="52">
        <f t="shared" ref="N8:N12" si="1">ATAN(0.5*TAN(P8))/(PI()/180)</f>
        <v>-54.095841528758392</v>
      </c>
      <c r="O8" s="6">
        <f t="shared" si="0"/>
        <v>1.1536626355682518</v>
      </c>
      <c r="P8" s="6">
        <f t="shared" si="0"/>
        <v>-1.2234758056480248</v>
      </c>
      <c r="Q8" s="6">
        <f t="shared" ref="Q8:Q12" si="2">COS(O8)*COS(P8)*L8</f>
        <v>0.13790191108073113</v>
      </c>
      <c r="R8" s="6">
        <f t="shared" ref="R8:R12" si="3">COS(P8)*SIN(O8)*L8</f>
        <v>0.31119335006314092</v>
      </c>
      <c r="S8" s="6">
        <f t="shared" ref="S8:S12" si="4">-1*SIN(P8)*L8</f>
        <v>0.94028812701041886</v>
      </c>
      <c r="U8" s="101">
        <v>0</v>
      </c>
      <c r="V8" s="101">
        <v>1</v>
      </c>
    </row>
    <row r="9" spans="1:26" s="11" customFormat="1" ht="15">
      <c r="A9" t="s">
        <v>712</v>
      </c>
      <c r="B9">
        <v>0.02</v>
      </c>
      <c r="C9" s="71">
        <v>0.08</v>
      </c>
      <c r="D9" t="s">
        <v>17</v>
      </c>
      <c r="E9" t="s">
        <v>177</v>
      </c>
      <c r="F9">
        <v>0</v>
      </c>
      <c r="G9">
        <v>0.2</v>
      </c>
      <c r="H9">
        <v>8</v>
      </c>
      <c r="I9">
        <v>143.69999999999999</v>
      </c>
      <c r="J9">
        <v>-70.8</v>
      </c>
      <c r="K9" s="10"/>
      <c r="L9" s="53">
        <v>0</v>
      </c>
      <c r="M9" s="10"/>
      <c r="N9" s="52">
        <f t="shared" si="1"/>
        <v>-55.143803750713388</v>
      </c>
      <c r="O9" s="6">
        <f t="shared" si="0"/>
        <v>2.5080381351158514</v>
      </c>
      <c r="P9" s="6">
        <f t="shared" si="0"/>
        <v>-1.2356931104119853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01">
        <v>1</v>
      </c>
      <c r="V9" s="101">
        <v>0</v>
      </c>
    </row>
    <row r="10" spans="1:26" s="11" customFormat="1" ht="15">
      <c r="A10" t="s">
        <v>712</v>
      </c>
      <c r="B10">
        <v>0.02</v>
      </c>
      <c r="C10" s="71">
        <v>0.08</v>
      </c>
      <c r="D10" t="s">
        <v>17</v>
      </c>
      <c r="E10" t="s">
        <v>177</v>
      </c>
      <c r="F10">
        <v>100</v>
      </c>
      <c r="G10">
        <v>0.2</v>
      </c>
      <c r="H10">
        <v>8</v>
      </c>
      <c r="I10">
        <v>106.4</v>
      </c>
      <c r="J10">
        <v>-70</v>
      </c>
      <c r="K10" s="10"/>
      <c r="L10" s="53">
        <v>1</v>
      </c>
      <c r="M10" s="10"/>
      <c r="N10" s="52">
        <f t="shared" si="1"/>
        <v>-53.947611267612089</v>
      </c>
      <c r="O10" s="6">
        <f t="shared" si="0"/>
        <v>1.8570303241219668</v>
      </c>
      <c r="P10" s="6">
        <f t="shared" si="0"/>
        <v>-1.2217304763960306</v>
      </c>
      <c r="Q10" s="6">
        <f t="shared" si="2"/>
        <v>-9.6566465536178772E-2</v>
      </c>
      <c r="R10" s="6">
        <f t="shared" si="3"/>
        <v>0.32810470306650746</v>
      </c>
      <c r="S10" s="6">
        <f t="shared" si="4"/>
        <v>0.93969262078590832</v>
      </c>
      <c r="U10" s="101">
        <v>0</v>
      </c>
      <c r="V10" s="101">
        <v>1</v>
      </c>
    </row>
    <row r="11" spans="1:26" s="11" customFormat="1" ht="15">
      <c r="A11" t="s">
        <v>713</v>
      </c>
      <c r="B11">
        <v>0.02</v>
      </c>
      <c r="C11" s="71">
        <v>0.08</v>
      </c>
      <c r="D11" t="s">
        <v>17</v>
      </c>
      <c r="E11" t="s">
        <v>177</v>
      </c>
      <c r="F11">
        <v>0</v>
      </c>
      <c r="G11">
        <v>0.1</v>
      </c>
      <c r="H11">
        <v>8</v>
      </c>
      <c r="I11">
        <v>123</v>
      </c>
      <c r="J11">
        <v>-71.599999999999994</v>
      </c>
      <c r="K11" s="10"/>
      <c r="L11" s="53">
        <v>0</v>
      </c>
      <c r="M11" s="10"/>
      <c r="N11" s="52">
        <f t="shared" si="1"/>
        <v>-56.363722599717249</v>
      </c>
      <c r="O11" s="6">
        <f t="shared" si="0"/>
        <v>2.1467549799530254</v>
      </c>
      <c r="P11" s="6">
        <f t="shared" si="0"/>
        <v>-1.2496557444279399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01">
        <v>1</v>
      </c>
      <c r="V11" s="101">
        <v>0</v>
      </c>
    </row>
    <row r="12" spans="1:26" s="11" customFormat="1" ht="15">
      <c r="A12" t="s">
        <v>713</v>
      </c>
      <c r="B12">
        <v>0.02</v>
      </c>
      <c r="C12" s="71">
        <v>0.08</v>
      </c>
      <c r="D12" t="s">
        <v>17</v>
      </c>
      <c r="E12" t="s">
        <v>177</v>
      </c>
      <c r="F12">
        <v>100</v>
      </c>
      <c r="G12">
        <v>0.1</v>
      </c>
      <c r="H12">
        <v>8</v>
      </c>
      <c r="I12">
        <v>90.6</v>
      </c>
      <c r="J12">
        <v>-66.7</v>
      </c>
      <c r="K12" s="10"/>
      <c r="L12" s="12">
        <v>1</v>
      </c>
      <c r="M12" s="10"/>
      <c r="N12" s="52">
        <f t="shared" si="1"/>
        <v>-49.260492668116356</v>
      </c>
      <c r="O12" s="6">
        <f t="shared" si="0"/>
        <v>1.5812683023068625</v>
      </c>
      <c r="P12" s="6">
        <f t="shared" si="0"/>
        <v>-1.1641346110802178</v>
      </c>
      <c r="Q12" s="6">
        <f t="shared" si="2"/>
        <v>-4.1420671109912979E-3</v>
      </c>
      <c r="R12" s="6">
        <f t="shared" si="3"/>
        <v>0.39552381455209068</v>
      </c>
      <c r="S12" s="6">
        <f t="shared" si="4"/>
        <v>0.91844638134308709</v>
      </c>
      <c r="U12" s="101">
        <v>0</v>
      </c>
      <c r="V12" s="101">
        <v>1</v>
      </c>
    </row>
    <row r="13" spans="1:26" s="13" customFormat="1" ht="16" thickBot="1">
      <c r="A13" s="7"/>
      <c r="B13" s="7"/>
      <c r="C13" s="7"/>
      <c r="D13" s="7"/>
      <c r="E13" s="7"/>
      <c r="F13" s="7"/>
      <c r="G13" s="7"/>
      <c r="H13" s="7"/>
      <c r="I13" s="17"/>
      <c r="J13" s="18"/>
      <c r="K13" s="19"/>
      <c r="L13" s="12"/>
      <c r="M13" s="7"/>
      <c r="N13" s="7"/>
      <c r="O13" s="7"/>
      <c r="P13" s="7"/>
      <c r="Q13" s="7"/>
      <c r="R13" s="7"/>
      <c r="S13" s="7"/>
      <c r="U13" s="101"/>
      <c r="V13" s="101"/>
    </row>
    <row r="14" spans="1:26" s="13" customFormat="1" ht="17" thickTop="1" thickBot="1">
      <c r="A14" s="54" t="s">
        <v>5</v>
      </c>
      <c r="B14"/>
      <c r="H14" s="23" t="s">
        <v>143</v>
      </c>
      <c r="I14" s="24">
        <f>IF(O14&gt;0, O14*180/PI(),360+O14*180/PI())</f>
        <v>86.094217405898718</v>
      </c>
      <c r="J14" s="25">
        <f>P14*180/PI()</f>
        <v>-64.441261712880163</v>
      </c>
      <c r="K14" s="19"/>
      <c r="L14" s="7"/>
      <c r="M14" s="7"/>
      <c r="N14" s="7"/>
      <c r="O14" s="26">
        <f>IF(Q14&gt;0, ATAN(R14/Q14),PI()+ATAN(R14/Q14))</f>
        <v>1.502627560660744</v>
      </c>
      <c r="P14" s="26">
        <f>-1*ATAN(S14/(SQRT(Q14*Q14+R14*R14)))</f>
        <v>-1.1247121910291196</v>
      </c>
      <c r="Q14" s="26">
        <f>SUM(Q3:Q12)</f>
        <v>0.14544264356303976</v>
      </c>
      <c r="R14" s="26">
        <f>SUM(R3:R12)</f>
        <v>2.1302612949432751</v>
      </c>
      <c r="S14" s="26">
        <f>SUM(S3:S12)</f>
        <v>4.4647976589638887</v>
      </c>
      <c r="U14" s="101"/>
      <c r="V14" s="101"/>
    </row>
    <row r="15" spans="1:26" s="9" customFormat="1" ht="16" thickTop="1">
      <c r="A15" s="63">
        <v>114.4</v>
      </c>
      <c r="B15" s="64">
        <v>-70.8</v>
      </c>
      <c r="C15" s="7"/>
      <c r="D15" s="7"/>
      <c r="E15" s="7"/>
      <c r="F15" s="7"/>
      <c r="G15" s="7"/>
      <c r="H15" s="7"/>
      <c r="I15" s="29" t="s">
        <v>144</v>
      </c>
      <c r="J15" s="30">
        <f>SQRT(Q14*Q14+R14*R14+S14*S14)</f>
        <v>4.9490994011829486</v>
      </c>
      <c r="K15" s="19"/>
      <c r="L15" s="7"/>
      <c r="M15" s="7"/>
      <c r="N15" s="7"/>
      <c r="O15" s="7"/>
      <c r="P15" s="7"/>
      <c r="Q15" s="7"/>
      <c r="R15" s="7"/>
      <c r="S15" s="7"/>
    </row>
    <row r="16" spans="1:26" s="15" customFormat="1" ht="16">
      <c r="A16" t="s">
        <v>144</v>
      </c>
      <c r="B16">
        <v>4.9493549999999997</v>
      </c>
      <c r="C16" s="7"/>
      <c r="D16" s="7"/>
      <c r="E16" s="7"/>
      <c r="F16" s="7"/>
      <c r="G16" s="7"/>
      <c r="H16" s="7"/>
      <c r="I16" s="32" t="s">
        <v>145</v>
      </c>
      <c r="J16" s="33">
        <f>(J18-1)/(J18-J15)</f>
        <v>78.584537175621989</v>
      </c>
      <c r="K16" s="19"/>
      <c r="L16" s="7"/>
      <c r="M16" s="20"/>
      <c r="N16" s="20"/>
      <c r="O16" s="7"/>
      <c r="P16" s="7"/>
      <c r="Q16" s="7"/>
      <c r="R16" s="7"/>
      <c r="S16" s="7"/>
      <c r="T16" s="9"/>
      <c r="U16" s="9"/>
      <c r="V16" s="9"/>
      <c r="W16" s="9"/>
      <c r="X16" s="9"/>
      <c r="Y16" s="9"/>
      <c r="Z16" s="9"/>
    </row>
    <row r="17" spans="1:26" s="15" customFormat="1" ht="16">
      <c r="A17" t="s">
        <v>145</v>
      </c>
      <c r="B17">
        <v>78.981859999999998</v>
      </c>
      <c r="C17" s="7"/>
      <c r="D17" s="7"/>
      <c r="E17" s="7"/>
      <c r="F17" s="7"/>
      <c r="G17" s="7"/>
      <c r="H17" s="7"/>
      <c r="I17" s="32" t="s">
        <v>147</v>
      </c>
      <c r="J17" s="35">
        <f>ACOS(1+(J18-1)*(1-20^(1/(J18-1)))/(J18*(J16-1)+1))*180/PI()</f>
        <v>8.6843851686815245</v>
      </c>
      <c r="K17" s="19"/>
      <c r="L17" s="7"/>
      <c r="M17" s="20"/>
      <c r="N17" s="20"/>
      <c r="O17" s="7"/>
      <c r="P17" s="7"/>
      <c r="Q17" s="7"/>
      <c r="R17" s="7"/>
      <c r="S17" s="7"/>
      <c r="T17" s="9"/>
      <c r="U17" s="9"/>
      <c r="V17" s="9"/>
      <c r="W17" s="9"/>
      <c r="X17" s="9"/>
      <c r="Y17" s="9"/>
      <c r="Z17" s="9"/>
    </row>
    <row r="18" spans="1:26" s="15" customFormat="1" ht="16">
      <c r="A18" t="s">
        <v>147</v>
      </c>
      <c r="B18" s="56">
        <v>8.6999999999999993</v>
      </c>
      <c r="C18" s="7"/>
      <c r="D18" s="7"/>
      <c r="E18" s="7"/>
      <c r="F18" s="7"/>
      <c r="G18" s="7"/>
      <c r="H18" s="7"/>
      <c r="I18" s="36" t="s">
        <v>149</v>
      </c>
      <c r="J18" s="37">
        <f>SUM(L3:L12)</f>
        <v>5</v>
      </c>
      <c r="K18" s="19"/>
      <c r="L18" s="7"/>
      <c r="M18" s="7"/>
      <c r="N18" s="7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>
      <c r="A19" t="s">
        <v>149</v>
      </c>
      <c r="B19">
        <v>5</v>
      </c>
    </row>
    <row r="21" spans="1:26">
      <c r="A21" s="54" t="s">
        <v>6</v>
      </c>
      <c r="F21" s="59"/>
    </row>
    <row r="22" spans="1:26">
      <c r="A22" s="63">
        <v>86.1</v>
      </c>
      <c r="B22" s="64">
        <v>-64.400000000000006</v>
      </c>
    </row>
    <row r="23" spans="1:26">
      <c r="A23" t="s">
        <v>144</v>
      </c>
      <c r="B23">
        <v>4.9490990000000004</v>
      </c>
    </row>
    <row r="24" spans="1:26">
      <c r="A24" t="s">
        <v>145</v>
      </c>
      <c r="B24">
        <v>78.584540000000004</v>
      </c>
    </row>
    <row r="25" spans="1:26">
      <c r="A25" t="s">
        <v>147</v>
      </c>
      <c r="B25" s="56">
        <v>8.6999999999999993</v>
      </c>
    </row>
    <row r="26" spans="1:26">
      <c r="A26" t="s">
        <v>149</v>
      </c>
      <c r="B26">
        <v>5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115" zoomScaleNormal="115" zoomScalePageLayoutView="115" workbookViewId="0">
      <selection activeCell="A3" sqref="A3:J1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669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08" t="s">
        <v>771</v>
      </c>
      <c r="V2" s="108" t="s">
        <v>772</v>
      </c>
    </row>
    <row r="3" spans="1:22" s="9" customFormat="1" ht="15">
      <c r="A3" t="s">
        <v>721</v>
      </c>
      <c r="B3">
        <v>0.05</v>
      </c>
      <c r="C3" s="71">
        <v>0.14499999999999999</v>
      </c>
      <c r="D3" t="s">
        <v>17</v>
      </c>
      <c r="E3" t="s">
        <v>177</v>
      </c>
      <c r="F3">
        <v>0</v>
      </c>
      <c r="G3">
        <v>1.2</v>
      </c>
      <c r="H3">
        <v>6</v>
      </c>
      <c r="I3">
        <v>137.9</v>
      </c>
      <c r="J3">
        <v>-76.2</v>
      </c>
      <c r="K3" s="10"/>
      <c r="L3" s="12">
        <v>0</v>
      </c>
      <c r="M3" s="10"/>
      <c r="N3" s="52">
        <f>ATAN(0.5*TAN(P3))/(PI()/180)</f>
        <v>-63.837554410318205</v>
      </c>
      <c r="O3" s="6">
        <f t="shared" ref="O3:P14" si="0">I3*PI()/180</f>
        <v>2.4068090385001804</v>
      </c>
      <c r="P3" s="6">
        <f t="shared" si="0"/>
        <v>-1.3299408900196792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721</v>
      </c>
      <c r="B4">
        <v>0.05</v>
      </c>
      <c r="C4" s="71">
        <v>0.14499999999999999</v>
      </c>
      <c r="D4" t="s">
        <v>17</v>
      </c>
      <c r="E4" t="s">
        <v>177</v>
      </c>
      <c r="F4">
        <v>100</v>
      </c>
      <c r="G4">
        <v>1.2</v>
      </c>
      <c r="H4">
        <v>6</v>
      </c>
      <c r="I4">
        <v>90.9</v>
      </c>
      <c r="J4">
        <v>-72.8</v>
      </c>
      <c r="K4" s="10"/>
      <c r="L4" s="12">
        <v>1</v>
      </c>
      <c r="M4" s="10"/>
      <c r="N4" s="52">
        <f>ATAN(0.5*TAN(P4))/(PI()/180)</f>
        <v>-58.238208625501649</v>
      </c>
      <c r="O4" s="6">
        <f t="shared" si="0"/>
        <v>1.5865042900628457</v>
      </c>
      <c r="P4" s="6">
        <f t="shared" si="0"/>
        <v>-1.2705996954518719</v>
      </c>
      <c r="Q4" s="6">
        <f>COS(O4)*COS(P4)*L4</f>
        <v>-4.6447801737016106E-3</v>
      </c>
      <c r="R4" s="6">
        <f>COS(P4)*SIN(O4)*L4</f>
        <v>0.29567156927575977</v>
      </c>
      <c r="S4" s="6">
        <f>-1*SIN(P4)*L4</f>
        <v>0.95527836212234363</v>
      </c>
      <c r="U4" s="12">
        <v>0</v>
      </c>
      <c r="V4" s="12">
        <v>1</v>
      </c>
    </row>
    <row r="5" spans="1:22" s="11" customFormat="1" ht="15">
      <c r="A5" s="59" t="s">
        <v>722</v>
      </c>
      <c r="B5">
        <v>0.05</v>
      </c>
      <c r="C5" s="71">
        <v>0.14499999999999999</v>
      </c>
      <c r="D5" t="s">
        <v>17</v>
      </c>
      <c r="E5" t="s">
        <v>177</v>
      </c>
      <c r="F5">
        <v>0</v>
      </c>
      <c r="G5">
        <v>1.2</v>
      </c>
      <c r="H5">
        <v>6</v>
      </c>
      <c r="I5">
        <v>137.9</v>
      </c>
      <c r="J5">
        <v>-77.8</v>
      </c>
      <c r="K5" s="10"/>
      <c r="L5" s="12">
        <v>0</v>
      </c>
      <c r="M5" s="10"/>
      <c r="N5" s="52">
        <f>ATAN(0.5*TAN(P5))/(PI()/180)</f>
        <v>-66.615605637357831</v>
      </c>
      <c r="O5" s="6">
        <f t="shared" si="0"/>
        <v>2.4068090385001804</v>
      </c>
      <c r="P5" s="6">
        <f t="shared" si="0"/>
        <v>-1.3578661580515883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s="59" t="s">
        <v>722</v>
      </c>
      <c r="B6">
        <v>0.05</v>
      </c>
      <c r="C6" s="71">
        <v>0.14499999999999999</v>
      </c>
      <c r="D6" t="s">
        <v>17</v>
      </c>
      <c r="E6" t="s">
        <v>177</v>
      </c>
      <c r="F6">
        <v>100</v>
      </c>
      <c r="G6">
        <v>1.2</v>
      </c>
      <c r="H6">
        <v>6</v>
      </c>
      <c r="I6">
        <v>86.7</v>
      </c>
      <c r="J6">
        <v>-73.8</v>
      </c>
      <c r="K6" s="10"/>
      <c r="L6" s="12">
        <v>1</v>
      </c>
      <c r="M6" s="10"/>
      <c r="N6" s="52">
        <f>ATAN(0.5*TAN(P6))/(PI()/180)</f>
        <v>-59.841111412862773</v>
      </c>
      <c r="O6" s="6">
        <f t="shared" si="0"/>
        <v>1.5132004614790837</v>
      </c>
      <c r="P6" s="6">
        <f t="shared" si="0"/>
        <v>-1.2880529879718152</v>
      </c>
      <c r="Q6" s="6">
        <f>COS(O6)*COS(P6)*L6</f>
        <v>1.6059851549521695E-2</v>
      </c>
      <c r="R6" s="6">
        <f>COS(P6)*SIN(O6)*L6</f>
        <v>0.27852848762236115</v>
      </c>
      <c r="S6" s="6">
        <f>-1*SIN(P6)*L6</f>
        <v>0.96029368567694307</v>
      </c>
      <c r="U6" s="12">
        <v>0</v>
      </c>
      <c r="V6" s="12">
        <v>1</v>
      </c>
    </row>
    <row r="7" spans="1:22" s="11" customFormat="1" ht="15">
      <c r="A7" t="s">
        <v>723</v>
      </c>
      <c r="B7">
        <v>0.03</v>
      </c>
      <c r="C7" s="71">
        <v>0.1</v>
      </c>
      <c r="D7" t="s">
        <v>17</v>
      </c>
      <c r="E7" t="s">
        <v>177</v>
      </c>
      <c r="F7">
        <v>0</v>
      </c>
      <c r="G7">
        <v>0.3</v>
      </c>
      <c r="H7">
        <v>7</v>
      </c>
      <c r="I7">
        <v>139.9</v>
      </c>
      <c r="J7">
        <v>-72.900000000000006</v>
      </c>
      <c r="K7" s="10"/>
      <c r="L7" s="12">
        <v>0</v>
      </c>
      <c r="M7" s="10"/>
      <c r="N7" s="52">
        <f>ATAN(0.5*TAN(P7))/(PI()/180)</f>
        <v>-58.396831447950397</v>
      </c>
      <c r="O7" s="6">
        <f t="shared" si="0"/>
        <v>2.441715623540067</v>
      </c>
      <c r="P7" s="6">
        <f t="shared" si="0"/>
        <v>-1.2723450247038663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2">
        <v>1</v>
      </c>
      <c r="V7" s="12">
        <v>0</v>
      </c>
    </row>
    <row r="8" spans="1:22" s="11" customFormat="1" ht="15">
      <c r="A8" t="s">
        <v>723</v>
      </c>
      <c r="B8">
        <v>0.03</v>
      </c>
      <c r="C8" s="71">
        <v>0.1</v>
      </c>
      <c r="D8" t="s">
        <v>17</v>
      </c>
      <c r="E8" t="s">
        <v>177</v>
      </c>
      <c r="F8">
        <v>100</v>
      </c>
      <c r="G8">
        <v>0.3</v>
      </c>
      <c r="H8">
        <v>7</v>
      </c>
      <c r="I8">
        <v>99.6</v>
      </c>
      <c r="J8">
        <v>-70.900000000000006</v>
      </c>
      <c r="K8" s="10"/>
      <c r="L8" s="12">
        <v>1</v>
      </c>
      <c r="M8" s="10"/>
      <c r="N8" s="52">
        <f t="shared" ref="N8:N14" si="1">ATAN(0.5*TAN(P8))/(PI()/180)</f>
        <v>-55.294994143154682</v>
      </c>
      <c r="O8" s="6">
        <f t="shared" si="0"/>
        <v>1.7383479349863522</v>
      </c>
      <c r="P8" s="6">
        <f t="shared" si="0"/>
        <v>-1.2374384396639797</v>
      </c>
      <c r="Q8" s="6">
        <f t="shared" ref="Q8:Q14" si="2">COS(O8)*COS(P8)*L8</f>
        <v>-5.4569718915821297E-2</v>
      </c>
      <c r="R8" s="6">
        <f t="shared" ref="R8:R14" si="3">COS(P8)*SIN(O8)*L8</f>
        <v>0.32263555165193325</v>
      </c>
      <c r="S8" s="6">
        <f t="shared" ref="S8:S14" si="4">-1*SIN(P8)*L8</f>
        <v>0.94494891215753085</v>
      </c>
      <c r="U8" s="12">
        <v>0</v>
      </c>
      <c r="V8" s="12">
        <v>1</v>
      </c>
    </row>
    <row r="9" spans="1:22" s="11" customFormat="1" ht="15">
      <c r="A9" t="s">
        <v>724</v>
      </c>
      <c r="B9">
        <v>3.5000000000000003E-2</v>
      </c>
      <c r="C9" s="71">
        <v>0.12</v>
      </c>
      <c r="D9" t="s">
        <v>17</v>
      </c>
      <c r="E9" t="s">
        <v>177</v>
      </c>
      <c r="F9">
        <v>0</v>
      </c>
      <c r="G9">
        <v>0.7</v>
      </c>
      <c r="H9">
        <v>7</v>
      </c>
      <c r="I9">
        <v>124.9</v>
      </c>
      <c r="J9">
        <v>-75.900000000000006</v>
      </c>
      <c r="K9" s="10"/>
      <c r="L9" s="53">
        <v>0</v>
      </c>
      <c r="M9" s="10"/>
      <c r="N9" s="52">
        <f t="shared" si="1"/>
        <v>-63.326635119190634</v>
      </c>
      <c r="O9" s="6">
        <f t="shared" si="0"/>
        <v>2.1799162357409179</v>
      </c>
      <c r="P9" s="6">
        <f t="shared" si="0"/>
        <v>-1.3247049022636963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2">
        <v>1</v>
      </c>
      <c r="V9" s="53">
        <v>0</v>
      </c>
    </row>
    <row r="10" spans="1:22" s="11" customFormat="1" ht="15">
      <c r="A10" t="s">
        <v>724</v>
      </c>
      <c r="B10">
        <v>3.5000000000000003E-2</v>
      </c>
      <c r="C10" s="71">
        <v>0.12</v>
      </c>
      <c r="D10" t="s">
        <v>17</v>
      </c>
      <c r="E10" t="s">
        <v>177</v>
      </c>
      <c r="F10">
        <v>100</v>
      </c>
      <c r="G10">
        <v>0.7</v>
      </c>
      <c r="H10">
        <v>7</v>
      </c>
      <c r="I10">
        <v>84.5</v>
      </c>
      <c r="J10">
        <v>-70.400000000000006</v>
      </c>
      <c r="K10" s="10"/>
      <c r="L10" s="53">
        <v>1</v>
      </c>
      <c r="M10" s="10"/>
      <c r="N10" s="52">
        <f t="shared" si="1"/>
        <v>-54.542748191510164</v>
      </c>
      <c r="O10" s="6">
        <f t="shared" si="0"/>
        <v>1.4748032179352084</v>
      </c>
      <c r="P10" s="6">
        <f t="shared" si="0"/>
        <v>-1.2287117934040082</v>
      </c>
      <c r="Q10" s="6">
        <f t="shared" si="2"/>
        <v>3.2151608136803608E-2</v>
      </c>
      <c r="R10" s="6">
        <f t="shared" si="3"/>
        <v>0.33390721726570621</v>
      </c>
      <c r="S10" s="6">
        <f t="shared" si="4"/>
        <v>0.9420574527872968</v>
      </c>
      <c r="U10" s="53">
        <v>0</v>
      </c>
      <c r="V10" s="53">
        <v>1</v>
      </c>
    </row>
    <row r="11" spans="1:22" s="11" customFormat="1" ht="15">
      <c r="A11" t="s">
        <v>725</v>
      </c>
      <c r="B11">
        <v>3.5000000000000003E-2</v>
      </c>
      <c r="C11" s="71">
        <v>0.12</v>
      </c>
      <c r="D11" t="s">
        <v>17</v>
      </c>
      <c r="E11" t="s">
        <v>177</v>
      </c>
      <c r="F11">
        <v>0</v>
      </c>
      <c r="G11">
        <v>0.7</v>
      </c>
      <c r="H11">
        <v>7</v>
      </c>
      <c r="I11">
        <v>127.1</v>
      </c>
      <c r="J11">
        <v>-75.599999999999994</v>
      </c>
      <c r="K11" s="10"/>
      <c r="L11" s="53">
        <v>0</v>
      </c>
      <c r="M11" s="10"/>
      <c r="N11" s="52">
        <f t="shared" si="1"/>
        <v>-62.818924858964252</v>
      </c>
      <c r="O11" s="6">
        <f t="shared" si="0"/>
        <v>2.2183134792847929</v>
      </c>
      <c r="P11" s="6">
        <f t="shared" si="0"/>
        <v>-1.319468914507713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53">
        <v>1</v>
      </c>
      <c r="V11" s="53">
        <v>0</v>
      </c>
    </row>
    <row r="12" spans="1:22" s="11" customFormat="1" ht="15">
      <c r="A12" t="s">
        <v>725</v>
      </c>
      <c r="B12">
        <v>3.5000000000000003E-2</v>
      </c>
      <c r="C12" s="71">
        <v>0.12</v>
      </c>
      <c r="D12" t="s">
        <v>17</v>
      </c>
      <c r="E12" t="s">
        <v>177</v>
      </c>
      <c r="F12">
        <v>100</v>
      </c>
      <c r="G12">
        <v>0.7</v>
      </c>
      <c r="H12">
        <v>7</v>
      </c>
      <c r="I12">
        <v>86.3</v>
      </c>
      <c r="J12">
        <v>-70.599999999999994</v>
      </c>
      <c r="K12" s="10"/>
      <c r="L12" s="12">
        <v>1</v>
      </c>
      <c r="M12" s="10"/>
      <c r="N12" s="52">
        <f t="shared" si="1"/>
        <v>-54.842535182517629</v>
      </c>
      <c r="O12" s="6">
        <f t="shared" si="0"/>
        <v>1.5062191444711064</v>
      </c>
      <c r="P12" s="6">
        <f t="shared" si="0"/>
        <v>-1.2322024519079966</v>
      </c>
      <c r="Q12" s="6">
        <f t="shared" si="2"/>
        <v>2.1435124552370587E-2</v>
      </c>
      <c r="R12" s="6">
        <f t="shared" si="3"/>
        <v>0.33146878128971263</v>
      </c>
      <c r="S12" s="6">
        <f t="shared" si="4"/>
        <v>0.94322265794760096</v>
      </c>
      <c r="U12" s="53">
        <v>0</v>
      </c>
      <c r="V12" s="53">
        <v>1</v>
      </c>
    </row>
    <row r="13" spans="1:22" s="11" customFormat="1" ht="15">
      <c r="A13" t="s">
        <v>726</v>
      </c>
      <c r="B13">
        <v>3.5000000000000003E-2</v>
      </c>
      <c r="C13" s="71">
        <v>0.12</v>
      </c>
      <c r="D13" t="s">
        <v>17</v>
      </c>
      <c r="E13" t="s">
        <v>177</v>
      </c>
      <c r="F13">
        <v>0</v>
      </c>
      <c r="G13">
        <v>0.2</v>
      </c>
      <c r="H13">
        <v>7</v>
      </c>
      <c r="I13">
        <v>137.69999999999999</v>
      </c>
      <c r="J13">
        <v>-76</v>
      </c>
      <c r="K13" s="10"/>
      <c r="L13" s="12">
        <v>0</v>
      </c>
      <c r="M13" s="10"/>
      <c r="N13" s="52">
        <f t="shared" si="1"/>
        <v>-63.496586096704455</v>
      </c>
      <c r="O13" s="6">
        <f t="shared" si="0"/>
        <v>2.4033183799961915</v>
      </c>
      <c r="P13" s="6">
        <f t="shared" si="0"/>
        <v>-1.3264502315156903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53">
        <v>1</v>
      </c>
      <c r="V13" s="53">
        <v>0</v>
      </c>
    </row>
    <row r="14" spans="1:22" s="13" customFormat="1" ht="15">
      <c r="A14" t="s">
        <v>726</v>
      </c>
      <c r="B14">
        <v>3.5000000000000003E-2</v>
      </c>
      <c r="C14" s="71">
        <v>0.12</v>
      </c>
      <c r="D14" t="s">
        <v>17</v>
      </c>
      <c r="E14" t="s">
        <v>177</v>
      </c>
      <c r="F14">
        <v>100</v>
      </c>
      <c r="G14">
        <v>0.2</v>
      </c>
      <c r="H14">
        <v>7</v>
      </c>
      <c r="I14">
        <v>91.2</v>
      </c>
      <c r="J14">
        <v>-72.7</v>
      </c>
      <c r="K14" s="10"/>
      <c r="L14" s="12">
        <v>1</v>
      </c>
      <c r="M14" s="10"/>
      <c r="N14" s="52">
        <f t="shared" si="1"/>
        <v>-58.079957085332737</v>
      </c>
      <c r="O14" s="6">
        <f t="shared" si="0"/>
        <v>1.5917402778188288</v>
      </c>
      <c r="P14" s="6">
        <f t="shared" si="0"/>
        <v>-1.2688543661998775</v>
      </c>
      <c r="Q14" s="6">
        <f t="shared" si="2"/>
        <v>-6.2277494756974566E-3</v>
      </c>
      <c r="R14" s="6">
        <f t="shared" si="3"/>
        <v>0.29730965485373512</v>
      </c>
      <c r="S14" s="6">
        <f t="shared" si="4"/>
        <v>0.95476079950279735</v>
      </c>
      <c r="U14" s="53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  <c r="U15" s="12"/>
      <c r="V15" s="12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89.870455754286667</v>
      </c>
      <c r="J16" s="25">
        <f>P16*180/PI()</f>
        <v>-71.933649032896938</v>
      </c>
      <c r="K16" s="19"/>
      <c r="L16" s="7"/>
      <c r="M16" s="7"/>
      <c r="N16" s="7"/>
      <c r="O16" s="26">
        <f>IF(Q16&gt;0, ATAN(R16/Q16),PI()+ATAN(R16/Q16))</f>
        <v>1.5685353531801862</v>
      </c>
      <c r="P16" s="26">
        <f>-1*ATAN(S16/(SQRT(Q16*Q16+R16*R16)))</f>
        <v>-1.2554790185980864</v>
      </c>
      <c r="Q16" s="26">
        <f>SUM(Q3:Q14)</f>
        <v>4.2043356734755236E-3</v>
      </c>
      <c r="R16" s="26">
        <f>SUM(R3:R14)</f>
        <v>1.8595212619592081</v>
      </c>
      <c r="S16" s="26">
        <f>SUM(S3:S14)</f>
        <v>5.7005618701945133</v>
      </c>
      <c r="U16" s="12"/>
      <c r="V16" s="12"/>
    </row>
    <row r="17" spans="1:26" s="9" customFormat="1" ht="16" thickTop="1">
      <c r="A17" s="63">
        <v>134.31285638906706</v>
      </c>
      <c r="B17" s="64">
        <v>-75.807064350352377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5.9961856739124064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5.996122196068975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1310.8475482111842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1289.3895846555567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1.8513314529882439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1.8666840095449879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89.870455754286667</v>
      </c>
      <c r="B24" s="64">
        <v>-71.933649032896938</v>
      </c>
    </row>
    <row r="25" spans="1:26">
      <c r="A25" t="s">
        <v>144</v>
      </c>
      <c r="B25">
        <v>5.9961856739124064</v>
      </c>
    </row>
    <row r="26" spans="1:26">
      <c r="A26" t="s">
        <v>145</v>
      </c>
      <c r="B26">
        <v>1310.8475482111842</v>
      </c>
    </row>
    <row r="27" spans="1:26">
      <c r="A27" t="s">
        <v>147</v>
      </c>
      <c r="B27" s="56">
        <v>1.8513314529882439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115" zoomScaleNormal="115" zoomScalePageLayoutView="115" workbookViewId="0">
      <selection activeCell="A3" sqref="A3:J1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6" s="9" customFormat="1" ht="14.25" customHeight="1">
      <c r="A1" s="7" t="s">
        <v>670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6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08" t="s">
        <v>771</v>
      </c>
      <c r="V2" s="108" t="s">
        <v>772</v>
      </c>
    </row>
    <row r="3" spans="1:26" s="9" customFormat="1" ht="15">
      <c r="A3" t="s">
        <v>727</v>
      </c>
      <c r="B3">
        <v>0.02</v>
      </c>
      <c r="C3" s="71">
        <v>0.06</v>
      </c>
      <c r="D3" t="s">
        <v>17</v>
      </c>
      <c r="E3" t="s">
        <v>177</v>
      </c>
      <c r="F3">
        <v>0</v>
      </c>
      <c r="G3">
        <v>0.2</v>
      </c>
      <c r="H3">
        <v>7</v>
      </c>
      <c r="I3">
        <v>142.30000000000001</v>
      </c>
      <c r="J3">
        <v>-75.2</v>
      </c>
      <c r="K3" s="10"/>
      <c r="L3" s="12">
        <v>0</v>
      </c>
      <c r="M3" s="10"/>
      <c r="N3" s="52">
        <f>ATAN(0.5*TAN(P3))/(PI()/180)</f>
        <v>-62.147006147130824</v>
      </c>
      <c r="O3" s="6">
        <f t="shared" ref="O3:P12" si="0">I3*PI()/180</f>
        <v>2.483603525587931</v>
      </c>
      <c r="P3" s="6">
        <f t="shared" si="0"/>
        <v>-1.3124875974997359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6" s="9" customFormat="1" ht="15">
      <c r="A4" t="s">
        <v>727</v>
      </c>
      <c r="B4">
        <v>0.02</v>
      </c>
      <c r="C4" s="71">
        <v>0.06</v>
      </c>
      <c r="D4" t="s">
        <v>17</v>
      </c>
      <c r="E4" t="s">
        <v>177</v>
      </c>
      <c r="F4">
        <v>100</v>
      </c>
      <c r="G4">
        <v>0.2</v>
      </c>
      <c r="H4">
        <v>7</v>
      </c>
      <c r="I4">
        <v>95.7</v>
      </c>
      <c r="J4">
        <v>-73</v>
      </c>
      <c r="K4" s="10"/>
      <c r="L4" s="12">
        <v>1</v>
      </c>
      <c r="M4" s="10"/>
      <c r="N4" s="52">
        <f>ATAN(0.5*TAN(P4))/(PI()/180)</f>
        <v>-58.555825390526657</v>
      </c>
      <c r="O4" s="6">
        <f t="shared" si="0"/>
        <v>1.6702800941585736</v>
      </c>
      <c r="P4" s="6">
        <f t="shared" si="0"/>
        <v>-1.2740903539558606</v>
      </c>
      <c r="Q4" s="6">
        <f>COS(O4)*COS(P4)*L4</f>
        <v>-2.9038284545183392E-2</v>
      </c>
      <c r="R4" s="6">
        <f>COS(P4)*SIN(O4)*L4</f>
        <v>0.29092609328341817</v>
      </c>
      <c r="S4" s="6">
        <f>-1*SIN(P4)*L4</f>
        <v>0.95630475596303544</v>
      </c>
      <c r="U4" s="12">
        <v>0</v>
      </c>
      <c r="V4" s="12">
        <v>1</v>
      </c>
    </row>
    <row r="5" spans="1:26" s="11" customFormat="1" ht="15">
      <c r="A5" s="59" t="s">
        <v>728</v>
      </c>
      <c r="B5">
        <v>0.02</v>
      </c>
      <c r="C5" s="71">
        <v>0.06</v>
      </c>
      <c r="D5" t="s">
        <v>17</v>
      </c>
      <c r="E5" t="s">
        <v>177</v>
      </c>
      <c r="F5">
        <v>0</v>
      </c>
      <c r="G5">
        <v>0.2</v>
      </c>
      <c r="H5">
        <v>7</v>
      </c>
      <c r="I5">
        <v>129.5</v>
      </c>
      <c r="J5">
        <v>-72.900000000000006</v>
      </c>
      <c r="K5" s="10"/>
      <c r="L5" s="12">
        <v>0</v>
      </c>
      <c r="M5" s="10"/>
      <c r="N5" s="52">
        <f>ATAN(0.5*TAN(P5))/(PI()/180)</f>
        <v>-58.396831447950397</v>
      </c>
      <c r="O5" s="6">
        <f t="shared" si="0"/>
        <v>2.2602013813326565</v>
      </c>
      <c r="P5" s="6">
        <f t="shared" si="0"/>
        <v>-1.2723450247038663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6" s="11" customFormat="1" ht="15">
      <c r="A6" s="59" t="s">
        <v>728</v>
      </c>
      <c r="B6">
        <v>0.02</v>
      </c>
      <c r="C6" s="71">
        <v>0.06</v>
      </c>
      <c r="D6" t="s">
        <v>17</v>
      </c>
      <c r="E6" t="s">
        <v>177</v>
      </c>
      <c r="F6">
        <v>100</v>
      </c>
      <c r="G6">
        <v>0.2</v>
      </c>
      <c r="H6">
        <v>7</v>
      </c>
      <c r="I6">
        <v>92.8</v>
      </c>
      <c r="J6">
        <v>-68.900000000000006</v>
      </c>
      <c r="K6" s="10"/>
      <c r="L6" s="12">
        <v>1</v>
      </c>
      <c r="M6" s="10"/>
      <c r="N6" s="52">
        <f>ATAN(0.5*TAN(P6))/(PI()/180)</f>
        <v>-52.341346417345413</v>
      </c>
      <c r="O6" s="6">
        <f t="shared" si="0"/>
        <v>1.6196655458507379</v>
      </c>
      <c r="P6" s="6">
        <f t="shared" si="0"/>
        <v>-1.2025318546240931</v>
      </c>
      <c r="Q6" s="6">
        <f>COS(O6)*COS(P6)*L6</f>
        <v>-1.7585761203820067E-2</v>
      </c>
      <c r="R6" s="6">
        <f>COS(P6)*SIN(O6)*L6</f>
        <v>0.35956702137363378</v>
      </c>
      <c r="S6" s="6">
        <f>-1*SIN(P6)*L6</f>
        <v>0.93295353482548904</v>
      </c>
      <c r="U6" s="12">
        <v>0</v>
      </c>
      <c r="V6" s="12">
        <v>1</v>
      </c>
    </row>
    <row r="7" spans="1:26" s="11" customFormat="1" ht="15">
      <c r="A7" t="s">
        <v>729</v>
      </c>
      <c r="B7">
        <v>0.02</v>
      </c>
      <c r="C7" s="71">
        <v>0.06</v>
      </c>
      <c r="D7" t="s">
        <v>17</v>
      </c>
      <c r="E7" t="s">
        <v>177</v>
      </c>
      <c r="F7">
        <v>0</v>
      </c>
      <c r="G7">
        <v>0.2</v>
      </c>
      <c r="H7">
        <v>7</v>
      </c>
      <c r="I7">
        <v>134.69999999999999</v>
      </c>
      <c r="J7">
        <v>-79.5</v>
      </c>
      <c r="K7" s="10"/>
      <c r="L7" s="12">
        <v>0</v>
      </c>
      <c r="M7" s="10"/>
      <c r="N7" s="52">
        <f>ATAN(0.5*TAN(P7))/(PI()/180)</f>
        <v>-69.661360478879317</v>
      </c>
      <c r="O7" s="6">
        <f t="shared" si="0"/>
        <v>2.3509585024363617</v>
      </c>
      <c r="P7" s="6">
        <f t="shared" si="0"/>
        <v>-1.387536755335492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2">
        <v>1</v>
      </c>
      <c r="V7" s="12">
        <v>0</v>
      </c>
    </row>
    <row r="8" spans="1:26" s="11" customFormat="1" ht="15">
      <c r="A8" t="s">
        <v>729</v>
      </c>
      <c r="B8">
        <v>0.02</v>
      </c>
      <c r="C8" s="71">
        <v>0.06</v>
      </c>
      <c r="D8" t="s">
        <v>17</v>
      </c>
      <c r="E8" t="s">
        <v>177</v>
      </c>
      <c r="F8">
        <v>100</v>
      </c>
      <c r="G8">
        <v>0.2</v>
      </c>
      <c r="H8">
        <v>7</v>
      </c>
      <c r="I8">
        <v>80.099999999999994</v>
      </c>
      <c r="J8">
        <v>-74.3</v>
      </c>
      <c r="K8" s="10"/>
      <c r="L8" s="12">
        <v>1</v>
      </c>
      <c r="M8" s="10"/>
      <c r="N8" s="52">
        <f t="shared" ref="N8:N12" si="1">ATAN(0.5*TAN(P8))/(PI()/180)</f>
        <v>-60.656409251467593</v>
      </c>
      <c r="O8" s="6">
        <f t="shared" si="0"/>
        <v>1.3980087308474578</v>
      </c>
      <c r="P8" s="6">
        <f t="shared" si="0"/>
        <v>-1.2967796342317868</v>
      </c>
      <c r="Q8" s="6">
        <f t="shared" ref="Q8:Q12" si="2">COS(O8)*COS(P8)*L8</f>
        <v>4.6524091211837273E-2</v>
      </c>
      <c r="R8" s="6">
        <f t="shared" ref="R8:R12" si="3">COS(P8)*SIN(O8)*L8</f>
        <v>0.26657102299246443</v>
      </c>
      <c r="S8" s="6">
        <f t="shared" ref="S8:S12" si="4">-1*SIN(P8)*L8</f>
        <v>0.9626917464264787</v>
      </c>
      <c r="U8" s="12">
        <v>0</v>
      </c>
      <c r="V8" s="12">
        <v>1</v>
      </c>
    </row>
    <row r="9" spans="1:26" s="11" customFormat="1" ht="15">
      <c r="A9" t="s">
        <v>730</v>
      </c>
      <c r="B9">
        <v>0.03</v>
      </c>
      <c r="C9" s="71">
        <v>0.1</v>
      </c>
      <c r="D9" t="s">
        <v>17</v>
      </c>
      <c r="E9" t="s">
        <v>177</v>
      </c>
      <c r="F9">
        <v>0</v>
      </c>
      <c r="G9">
        <v>0.2</v>
      </c>
      <c r="H9">
        <v>7</v>
      </c>
      <c r="I9">
        <v>134.80000000000001</v>
      </c>
      <c r="J9">
        <v>-71.5</v>
      </c>
      <c r="K9" s="10"/>
      <c r="L9" s="53">
        <v>0</v>
      </c>
      <c r="M9" s="10"/>
      <c r="N9" s="52">
        <f t="shared" si="1"/>
        <v>-56.209932400417138</v>
      </c>
      <c r="O9" s="6">
        <f t="shared" si="0"/>
        <v>2.3527038316883564</v>
      </c>
      <c r="P9" s="6">
        <f t="shared" si="0"/>
        <v>-1.2479104151759457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2">
        <v>1</v>
      </c>
      <c r="V9" s="53">
        <v>0</v>
      </c>
    </row>
    <row r="10" spans="1:26" s="11" customFormat="1" ht="15">
      <c r="A10" t="s">
        <v>730</v>
      </c>
      <c r="B10">
        <v>0.03</v>
      </c>
      <c r="C10" s="71">
        <v>0.1</v>
      </c>
      <c r="D10" t="s">
        <v>17</v>
      </c>
      <c r="E10" t="s">
        <v>177</v>
      </c>
      <c r="F10">
        <v>100</v>
      </c>
      <c r="G10">
        <v>0.2</v>
      </c>
      <c r="H10">
        <v>7</v>
      </c>
      <c r="I10">
        <v>98.7</v>
      </c>
      <c r="J10">
        <v>-68.8</v>
      </c>
      <c r="K10" s="10"/>
      <c r="L10" s="53">
        <v>1</v>
      </c>
      <c r="M10" s="10"/>
      <c r="N10" s="52">
        <f t="shared" si="1"/>
        <v>-52.197518764176372</v>
      </c>
      <c r="O10" s="6">
        <f t="shared" si="0"/>
        <v>1.7226399717184033</v>
      </c>
      <c r="P10" s="6">
        <f t="shared" si="0"/>
        <v>-1.2007865253720986</v>
      </c>
      <c r="Q10" s="6">
        <f t="shared" si="2"/>
        <v>-5.4699629092165317E-2</v>
      </c>
      <c r="R10" s="6">
        <f t="shared" si="3"/>
        <v>0.35746367684596669</v>
      </c>
      <c r="S10" s="6">
        <f t="shared" si="4"/>
        <v>0.93232380121551217</v>
      </c>
      <c r="U10" s="53">
        <v>0</v>
      </c>
      <c r="V10" s="53">
        <v>1</v>
      </c>
    </row>
    <row r="11" spans="1:26" s="11" customFormat="1" ht="15">
      <c r="A11" t="s">
        <v>731</v>
      </c>
      <c r="B11">
        <v>0.03</v>
      </c>
      <c r="C11" s="71">
        <v>0.1</v>
      </c>
      <c r="D11" t="s">
        <v>17</v>
      </c>
      <c r="E11" t="s">
        <v>177</v>
      </c>
      <c r="F11">
        <v>0</v>
      </c>
      <c r="G11">
        <v>0.5</v>
      </c>
      <c r="H11">
        <v>7</v>
      </c>
      <c r="I11">
        <v>104.7</v>
      </c>
      <c r="J11">
        <v>-71.7</v>
      </c>
      <c r="K11" s="10"/>
      <c r="L11" s="53">
        <v>0</v>
      </c>
      <c r="M11" s="10"/>
      <c r="N11" s="52">
        <f t="shared" si="1"/>
        <v>-56.517884605986801</v>
      </c>
      <c r="O11" s="6">
        <f t="shared" si="0"/>
        <v>1.827359726838063</v>
      </c>
      <c r="P11" s="6">
        <f t="shared" si="0"/>
        <v>-1.2514010736799344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53">
        <v>1</v>
      </c>
      <c r="V11" s="53">
        <v>0</v>
      </c>
    </row>
    <row r="12" spans="1:26" s="11" customFormat="1" ht="15">
      <c r="A12" t="s">
        <v>731</v>
      </c>
      <c r="B12">
        <v>0.03</v>
      </c>
      <c r="C12" s="71">
        <v>0.1</v>
      </c>
      <c r="D12" t="s">
        <v>17</v>
      </c>
      <c r="E12" t="s">
        <v>177</v>
      </c>
      <c r="F12">
        <v>100</v>
      </c>
      <c r="G12">
        <v>0.5</v>
      </c>
      <c r="H12">
        <v>7</v>
      </c>
      <c r="I12">
        <v>78.7</v>
      </c>
      <c r="J12">
        <v>-63.9</v>
      </c>
      <c r="K12" s="10"/>
      <c r="L12" s="53">
        <v>1</v>
      </c>
      <c r="M12" s="10"/>
      <c r="N12" s="52">
        <f t="shared" si="1"/>
        <v>-45.584867005202611</v>
      </c>
      <c r="O12" s="6">
        <f t="shared" si="0"/>
        <v>1.3735741213195374</v>
      </c>
      <c r="P12" s="6">
        <f t="shared" si="0"/>
        <v>-1.1152653920243765</v>
      </c>
      <c r="Q12" s="6">
        <f t="shared" si="2"/>
        <v>8.6204384034520659E-2</v>
      </c>
      <c r="R12" s="6">
        <f t="shared" si="3"/>
        <v>0.4314107988295387</v>
      </c>
      <c r="S12" s="6">
        <f t="shared" si="4"/>
        <v>0.89802757576061554</v>
      </c>
      <c r="U12" s="53">
        <v>0</v>
      </c>
      <c r="V12" s="53">
        <v>1</v>
      </c>
    </row>
    <row r="13" spans="1:26" s="13" customFormat="1" ht="16" thickBot="1">
      <c r="A13" s="7"/>
      <c r="B13" s="7"/>
      <c r="C13" s="7"/>
      <c r="D13" s="7"/>
      <c r="E13" s="7"/>
      <c r="F13" s="7"/>
      <c r="G13" s="7"/>
      <c r="H13" s="7"/>
      <c r="I13" s="17"/>
      <c r="J13" s="18"/>
      <c r="K13" s="19"/>
      <c r="L13" s="12"/>
      <c r="M13" s="7"/>
      <c r="N13" s="7"/>
      <c r="O13" s="7"/>
      <c r="P13" s="7"/>
      <c r="Q13" s="7"/>
      <c r="R13" s="7"/>
      <c r="S13" s="7"/>
      <c r="U13" s="53"/>
      <c r="V13" s="53"/>
    </row>
    <row r="14" spans="1:26" s="13" customFormat="1" ht="17" thickTop="1" thickBot="1">
      <c r="A14" s="54" t="s">
        <v>5</v>
      </c>
      <c r="B14"/>
      <c r="H14" s="23" t="s">
        <v>143</v>
      </c>
      <c r="I14" s="24">
        <f>IF(O14&gt;0, O14*180/PI(),360+O14*180/PI())</f>
        <v>88.945355195142795</v>
      </c>
      <c r="J14" s="25">
        <f>P14*180/PI()</f>
        <v>-69.978291858337073</v>
      </c>
      <c r="K14" s="19"/>
      <c r="L14" s="7"/>
      <c r="M14" s="7"/>
      <c r="N14" s="7"/>
      <c r="O14" s="26">
        <f>IF(Q14&gt;0, ATAN(R14/Q14),PI()+ATAN(R14/Q14))</f>
        <v>1.5523893025110851</v>
      </c>
      <c r="P14" s="26">
        <f>-1*ATAN(S14/(SQRT(Q14*Q14+R14*R14)))</f>
        <v>-1.2213515978495233</v>
      </c>
      <c r="Q14" s="26">
        <f>SUM(Q3:Q12)</f>
        <v>3.1404800405189157E-2</v>
      </c>
      <c r="R14" s="26">
        <f>SUM(R3:R12)</f>
        <v>1.7059386133250216</v>
      </c>
      <c r="S14" s="26">
        <f>SUM(S3:S12)</f>
        <v>4.6823014141911301</v>
      </c>
      <c r="U14" s="53"/>
      <c r="V14" s="12"/>
    </row>
    <row r="15" spans="1:26" s="9" customFormat="1" ht="16" thickTop="1">
      <c r="A15" s="63">
        <v>128.23443773949037</v>
      </c>
      <c r="B15" s="64">
        <v>-74.569041166916477</v>
      </c>
      <c r="C15" s="7"/>
      <c r="D15" s="7"/>
      <c r="E15" s="7"/>
      <c r="F15" s="7"/>
      <c r="G15" s="7"/>
      <c r="H15" s="7"/>
      <c r="I15" s="29" t="s">
        <v>144</v>
      </c>
      <c r="J15" s="30">
        <f>SQRT(Q14*Q14+R14*R14+S14*S14)</f>
        <v>4.9834886723316671</v>
      </c>
      <c r="K15" s="19"/>
      <c r="L15" s="7"/>
      <c r="M15" s="7"/>
      <c r="N15" s="7"/>
      <c r="O15" s="7"/>
      <c r="P15" s="7"/>
      <c r="Q15" s="7"/>
      <c r="R15" s="7"/>
      <c r="S15" s="7"/>
    </row>
    <row r="16" spans="1:26" s="15" customFormat="1" ht="16">
      <c r="A16" t="s">
        <v>144</v>
      </c>
      <c r="B16">
        <v>4.9832580532588473</v>
      </c>
      <c r="C16" s="7"/>
      <c r="D16" s="7"/>
      <c r="E16" s="7"/>
      <c r="F16" s="7"/>
      <c r="G16" s="7"/>
      <c r="H16" s="7"/>
      <c r="I16" s="32" t="s">
        <v>145</v>
      </c>
      <c r="J16" s="33">
        <f>(J18-1)/(J18-J15)</f>
        <v>242.25792621580743</v>
      </c>
      <c r="K16" s="19"/>
      <c r="L16" s="7"/>
      <c r="M16" s="20"/>
      <c r="N16" s="20"/>
      <c r="O16" s="7"/>
      <c r="P16" s="7"/>
      <c r="Q16" s="7"/>
      <c r="R16" s="7"/>
      <c r="S16" s="7"/>
      <c r="T16" s="9"/>
      <c r="U16" s="9"/>
      <c r="V16" s="9"/>
      <c r="W16" s="9"/>
      <c r="X16" s="9"/>
      <c r="Y16" s="9"/>
      <c r="Z16" s="9"/>
    </row>
    <row r="17" spans="1:26" s="15" customFormat="1" ht="16">
      <c r="A17" t="s">
        <v>145</v>
      </c>
      <c r="B17">
        <v>238.92084127634701</v>
      </c>
      <c r="C17" s="7"/>
      <c r="D17" s="7"/>
      <c r="E17" s="7"/>
      <c r="F17" s="7"/>
      <c r="G17" s="7"/>
      <c r="H17" s="7"/>
      <c r="I17" s="32" t="s">
        <v>147</v>
      </c>
      <c r="J17" s="35">
        <f>ACOS(1+(J18-1)*(1-20^(1/(J18-1)))/(J18*(J16-1)+1))*180/PI()</f>
        <v>4.9258698580842397</v>
      </c>
      <c r="K17" s="19"/>
      <c r="L17" s="7"/>
      <c r="M17" s="20"/>
      <c r="N17" s="20"/>
      <c r="O17" s="7"/>
      <c r="P17" s="7"/>
      <c r="Q17" s="7"/>
      <c r="R17" s="7"/>
      <c r="S17" s="7"/>
      <c r="T17" s="9"/>
      <c r="U17" s="9"/>
      <c r="V17" s="9"/>
      <c r="W17" s="9"/>
      <c r="X17" s="9"/>
      <c r="Y17" s="9"/>
      <c r="Z17" s="9"/>
    </row>
    <row r="18" spans="1:26" s="15" customFormat="1" ht="16">
      <c r="A18" t="s">
        <v>147</v>
      </c>
      <c r="B18" s="56">
        <v>4.9602873781814365</v>
      </c>
      <c r="C18" s="7"/>
      <c r="D18" s="7"/>
      <c r="E18" s="7"/>
      <c r="F18" s="7"/>
      <c r="G18" s="7"/>
      <c r="H18" s="7"/>
      <c r="I18" s="36" t="s">
        <v>149</v>
      </c>
      <c r="J18" s="37">
        <f>SUM(L3:L12)</f>
        <v>5</v>
      </c>
      <c r="K18" s="19"/>
      <c r="L18" s="7"/>
      <c r="M18" s="7"/>
      <c r="N18" s="7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>
      <c r="A19" t="s">
        <v>149</v>
      </c>
      <c r="B19">
        <v>5</v>
      </c>
    </row>
    <row r="21" spans="1:26">
      <c r="A21" s="54" t="s">
        <v>6</v>
      </c>
      <c r="F21" s="59"/>
    </row>
    <row r="22" spans="1:26">
      <c r="A22" s="63">
        <v>88.9</v>
      </c>
      <c r="B22" s="64">
        <v>-70</v>
      </c>
    </row>
    <row r="23" spans="1:26">
      <c r="A23" t="s">
        <v>144</v>
      </c>
      <c r="B23">
        <v>4.9834886723316671</v>
      </c>
    </row>
    <row r="24" spans="1:26">
      <c r="A24" t="s">
        <v>145</v>
      </c>
      <c r="B24">
        <v>242.25792621580743</v>
      </c>
    </row>
    <row r="25" spans="1:26">
      <c r="A25" t="s">
        <v>147</v>
      </c>
      <c r="B25" s="56">
        <v>4.9258698580842397</v>
      </c>
    </row>
    <row r="26" spans="1:26">
      <c r="A26" t="s">
        <v>149</v>
      </c>
      <c r="B26">
        <v>5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115" zoomScaleNormal="115" zoomScalePageLayoutView="115" workbookViewId="0">
      <selection activeCell="H14" activeCellId="1" sqref="A3:J14 F14:H1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770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08" t="s">
        <v>771</v>
      </c>
      <c r="V2" s="108" t="s">
        <v>772</v>
      </c>
    </row>
    <row r="3" spans="1:22" s="9" customFormat="1" ht="15">
      <c r="A3" t="s">
        <v>763</v>
      </c>
      <c r="B3">
        <v>5.0000000000000001E-3</v>
      </c>
      <c r="C3" s="71">
        <v>0.1</v>
      </c>
      <c r="D3" t="s">
        <v>17</v>
      </c>
      <c r="E3" t="s">
        <v>177</v>
      </c>
      <c r="F3">
        <v>0</v>
      </c>
      <c r="G3">
        <v>0.6</v>
      </c>
      <c r="H3">
        <v>14</v>
      </c>
      <c r="I3">
        <v>139.19999999999999</v>
      </c>
      <c r="J3">
        <v>-71.400000000000006</v>
      </c>
      <c r="K3" s="10"/>
      <c r="L3" s="12">
        <v>0</v>
      </c>
      <c r="M3" s="10"/>
      <c r="N3" s="52">
        <f>ATAN(0.5*TAN(P3))/(PI()/180)</f>
        <v>-56.056513939061922</v>
      </c>
      <c r="O3" s="6">
        <f t="shared" ref="O3:P6" si="0">I3*PI()/180</f>
        <v>2.4294983187761066</v>
      </c>
      <c r="P3" s="6">
        <f t="shared" si="0"/>
        <v>-1.2461650859239515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763</v>
      </c>
      <c r="B4">
        <v>5.0000000000000001E-3</v>
      </c>
      <c r="C4" s="71">
        <v>0.1</v>
      </c>
      <c r="D4" t="s">
        <v>17</v>
      </c>
      <c r="E4" t="s">
        <v>177</v>
      </c>
      <c r="F4">
        <v>100</v>
      </c>
      <c r="G4">
        <v>0.6</v>
      </c>
      <c r="H4">
        <v>14</v>
      </c>
      <c r="I4">
        <v>102</v>
      </c>
      <c r="J4">
        <v>-69.599999999999994</v>
      </c>
      <c r="K4" s="10"/>
      <c r="L4" s="12">
        <v>1</v>
      </c>
      <c r="M4" s="10"/>
      <c r="N4" s="52">
        <f>ATAN(0.5*TAN(P4))/(PI()/180)</f>
        <v>-53.358375359280387</v>
      </c>
      <c r="O4" s="6">
        <f t="shared" si="0"/>
        <v>1.780235837034216</v>
      </c>
      <c r="P4" s="6">
        <f t="shared" si="0"/>
        <v>-1.2147491593880533</v>
      </c>
      <c r="Q4" s="6">
        <f>COS(O4)*COS(P4)*L4</f>
        <v>-7.2472203730486559E-2</v>
      </c>
      <c r="R4" s="6">
        <f>COS(P4)*SIN(O4)*L4</f>
        <v>0.34095491177070419</v>
      </c>
      <c r="S4" s="6">
        <f>-1*SIN(P4)*L4</f>
        <v>0.93728198949189145</v>
      </c>
      <c r="U4" s="12">
        <v>0</v>
      </c>
      <c r="V4" s="12">
        <v>1</v>
      </c>
    </row>
    <row r="5" spans="1:22" s="11" customFormat="1" ht="15">
      <c r="A5" t="s">
        <v>764</v>
      </c>
      <c r="B5">
        <v>5.0000000000000001E-3</v>
      </c>
      <c r="C5" s="71">
        <v>0.14000000000000001</v>
      </c>
      <c r="D5" t="s">
        <v>17</v>
      </c>
      <c r="E5" t="s">
        <v>177</v>
      </c>
      <c r="F5">
        <v>0</v>
      </c>
      <c r="G5">
        <v>1</v>
      </c>
      <c r="H5">
        <v>16</v>
      </c>
      <c r="I5">
        <v>119.4</v>
      </c>
      <c r="J5">
        <v>-66.099999999999994</v>
      </c>
      <c r="K5" s="10"/>
      <c r="L5" s="12">
        <v>0</v>
      </c>
      <c r="M5" s="10"/>
      <c r="N5" s="52">
        <f>ATAN(0.5*TAN(P5))/(PI()/180)</f>
        <v>-48.450134547007337</v>
      </c>
      <c r="O5" s="6">
        <f t="shared" si="0"/>
        <v>2.0839231268812295</v>
      </c>
      <c r="P5" s="6">
        <f t="shared" si="0"/>
        <v>-1.1536626355682518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t="s">
        <v>764</v>
      </c>
      <c r="B6">
        <v>5.0000000000000001E-3</v>
      </c>
      <c r="C6" s="71">
        <v>0.14000000000000001</v>
      </c>
      <c r="D6" t="s">
        <v>17</v>
      </c>
      <c r="E6" t="s">
        <v>177</v>
      </c>
      <c r="F6">
        <v>100</v>
      </c>
      <c r="G6">
        <v>1</v>
      </c>
      <c r="H6">
        <v>16</v>
      </c>
      <c r="I6">
        <v>94.6</v>
      </c>
      <c r="J6">
        <v>-61.4</v>
      </c>
      <c r="K6" s="10"/>
      <c r="L6" s="12">
        <v>1</v>
      </c>
      <c r="M6" s="10"/>
      <c r="N6" s="52">
        <f>ATAN(0.5*TAN(P6))/(PI()/180)</f>
        <v>-42.522842486087193</v>
      </c>
      <c r="O6" s="6">
        <f t="shared" si="0"/>
        <v>1.6510814723866358</v>
      </c>
      <c r="P6" s="6">
        <f t="shared" si="0"/>
        <v>-1.0716321607245183</v>
      </c>
      <c r="Q6" s="6">
        <f>COS(O6)*COS(P6)*L6</f>
        <v>-3.839057209181964E-2</v>
      </c>
      <c r="R6" s="6">
        <f>COS(P6)*SIN(O6)*L6</f>
        <v>0.47714993328417526</v>
      </c>
      <c r="S6" s="6">
        <f>-1*SIN(P6)*L6</f>
        <v>0.87798297542798054</v>
      </c>
      <c r="U6" s="12">
        <v>0</v>
      </c>
      <c r="V6" s="12">
        <v>1</v>
      </c>
    </row>
    <row r="7" spans="1:22" s="11" customFormat="1" ht="15">
      <c r="A7" t="s">
        <v>766</v>
      </c>
      <c r="B7">
        <v>5.0000000000000001E-3</v>
      </c>
      <c r="C7" s="71">
        <v>0.14000000000000001</v>
      </c>
      <c r="D7" t="s">
        <v>17</v>
      </c>
      <c r="E7" t="s">
        <v>177</v>
      </c>
      <c r="F7">
        <v>0</v>
      </c>
      <c r="G7">
        <v>0.9</v>
      </c>
      <c r="H7">
        <v>16</v>
      </c>
      <c r="I7">
        <v>114.2</v>
      </c>
      <c r="J7">
        <v>-67.900000000000006</v>
      </c>
      <c r="K7" s="10"/>
      <c r="L7" s="12">
        <v>0</v>
      </c>
      <c r="M7" s="10"/>
      <c r="N7" s="52">
        <f t="shared" ref="N7:N14" si="1">ATAN(0.5*TAN(P7))/(PI()/180)</f>
        <v>-50.919403747569056</v>
      </c>
      <c r="O7" s="6">
        <f t="shared" ref="O7:O14" si="2">I7*PI()/180</f>
        <v>1.9931660057775245</v>
      </c>
      <c r="P7" s="6">
        <f t="shared" ref="P7:P14" si="3">J7*PI()/180</f>
        <v>-1.18507856210415</v>
      </c>
      <c r="Q7" s="6">
        <f t="shared" ref="Q7:Q14" si="4">COS(O7)*COS(P7)*L7</f>
        <v>0</v>
      </c>
      <c r="R7" s="6">
        <f t="shared" ref="R7:R14" si="5">COS(P7)*SIN(O7)*L7</f>
        <v>0</v>
      </c>
      <c r="S7" s="6">
        <f t="shared" ref="S7:S14" si="6">-1*SIN(P7)*L7</f>
        <v>0</v>
      </c>
      <c r="U7" s="12">
        <v>1</v>
      </c>
      <c r="V7" s="12">
        <v>0</v>
      </c>
    </row>
    <row r="8" spans="1:22" s="11" customFormat="1" ht="15">
      <c r="A8" t="s">
        <v>766</v>
      </c>
      <c r="B8">
        <v>5.0000000000000001E-3</v>
      </c>
      <c r="C8" s="71">
        <v>0.14000000000000001</v>
      </c>
      <c r="D8" t="s">
        <v>17</v>
      </c>
      <c r="E8" t="s">
        <v>177</v>
      </c>
      <c r="F8">
        <v>100</v>
      </c>
      <c r="G8">
        <v>0.9</v>
      </c>
      <c r="H8">
        <v>16</v>
      </c>
      <c r="I8">
        <v>89</v>
      </c>
      <c r="J8">
        <v>-62</v>
      </c>
      <c r="K8" s="10"/>
      <c r="L8" s="12">
        <v>1</v>
      </c>
      <c r="M8" s="10"/>
      <c r="N8" s="52">
        <f t="shared" si="1"/>
        <v>-43.239577152649595</v>
      </c>
      <c r="O8" s="6">
        <f t="shared" si="2"/>
        <v>1.5533430342749535</v>
      </c>
      <c r="P8" s="6">
        <f t="shared" si="3"/>
        <v>-1.0821041362364843</v>
      </c>
      <c r="Q8" s="6">
        <f t="shared" si="4"/>
        <v>8.1934085244859678E-3</v>
      </c>
      <c r="R8" s="6">
        <f t="shared" si="5"/>
        <v>0.46940005999294199</v>
      </c>
      <c r="S8" s="6">
        <f t="shared" si="6"/>
        <v>0.88294759285892688</v>
      </c>
      <c r="U8" s="12">
        <v>0</v>
      </c>
      <c r="V8" s="12">
        <v>1</v>
      </c>
    </row>
    <row r="9" spans="1:22" s="11" customFormat="1" ht="15">
      <c r="A9" t="s">
        <v>765</v>
      </c>
      <c r="B9">
        <v>5.0000000000000001E-3</v>
      </c>
      <c r="C9" s="71">
        <v>0.14000000000000001</v>
      </c>
      <c r="D9" t="s">
        <v>17</v>
      </c>
      <c r="E9" t="s">
        <v>177</v>
      </c>
      <c r="F9">
        <v>0</v>
      </c>
      <c r="G9">
        <v>0.9</v>
      </c>
      <c r="H9">
        <v>16</v>
      </c>
      <c r="I9">
        <v>112.8</v>
      </c>
      <c r="J9">
        <v>-72.8</v>
      </c>
      <c r="K9" s="10"/>
      <c r="L9" s="12">
        <v>0</v>
      </c>
      <c r="M9" s="10"/>
      <c r="N9" s="52">
        <f t="shared" si="1"/>
        <v>-58.238208625501649</v>
      </c>
      <c r="O9" s="6">
        <f t="shared" si="2"/>
        <v>1.9687313962496038</v>
      </c>
      <c r="P9" s="6">
        <f t="shared" si="3"/>
        <v>-1.2705996954518719</v>
      </c>
      <c r="Q9" s="6">
        <f t="shared" si="4"/>
        <v>0</v>
      </c>
      <c r="R9" s="6">
        <f t="shared" si="5"/>
        <v>0</v>
      </c>
      <c r="S9" s="6">
        <f t="shared" si="6"/>
        <v>0</v>
      </c>
      <c r="U9" s="12">
        <v>1</v>
      </c>
      <c r="V9" s="53">
        <v>0</v>
      </c>
    </row>
    <row r="10" spans="1:22" s="11" customFormat="1" ht="15">
      <c r="A10" t="s">
        <v>765</v>
      </c>
      <c r="B10">
        <v>5.0000000000000001E-3</v>
      </c>
      <c r="C10" s="71">
        <v>0.14000000000000001</v>
      </c>
      <c r="D10" t="s">
        <v>17</v>
      </c>
      <c r="E10" t="s">
        <v>177</v>
      </c>
      <c r="F10">
        <v>100</v>
      </c>
      <c r="G10">
        <v>0.9</v>
      </c>
      <c r="H10">
        <v>16</v>
      </c>
      <c r="I10">
        <v>82.4</v>
      </c>
      <c r="J10">
        <v>-66</v>
      </c>
      <c r="K10" s="10"/>
      <c r="L10" s="12">
        <v>1</v>
      </c>
      <c r="M10" s="10"/>
      <c r="N10" s="52">
        <f t="shared" si="1"/>
        <v>-48.316297964967788</v>
      </c>
      <c r="O10" s="6">
        <f t="shared" si="2"/>
        <v>1.4381513036433278</v>
      </c>
      <c r="P10" s="6">
        <f t="shared" si="3"/>
        <v>-1.1519173063162575</v>
      </c>
      <c r="Q10" s="6">
        <f t="shared" si="4"/>
        <v>5.379352019850487E-2</v>
      </c>
      <c r="R10" s="6">
        <f t="shared" si="5"/>
        <v>0.40316368140647785</v>
      </c>
      <c r="S10" s="6">
        <f t="shared" si="6"/>
        <v>0.91354545764260087</v>
      </c>
      <c r="U10" s="53">
        <v>0</v>
      </c>
      <c r="V10" s="53">
        <v>1</v>
      </c>
    </row>
    <row r="11" spans="1:22" s="11" customFormat="1" ht="15">
      <c r="A11" t="s">
        <v>767</v>
      </c>
      <c r="B11">
        <v>5.0000000000000001E-3</v>
      </c>
      <c r="C11" s="71">
        <v>0.14000000000000001</v>
      </c>
      <c r="D11" t="s">
        <v>17</v>
      </c>
      <c r="E11" t="s">
        <v>177</v>
      </c>
      <c r="F11">
        <v>0</v>
      </c>
      <c r="G11">
        <v>0.4</v>
      </c>
      <c r="H11">
        <v>16</v>
      </c>
      <c r="I11">
        <v>106</v>
      </c>
      <c r="J11">
        <v>-84.7</v>
      </c>
      <c r="K11" s="10"/>
      <c r="L11" s="12">
        <v>0</v>
      </c>
      <c r="M11" s="10"/>
      <c r="N11" s="52">
        <f t="shared" si="1"/>
        <v>-79.489179607040782</v>
      </c>
      <c r="O11" s="6">
        <f t="shared" si="2"/>
        <v>1.8500490071139892</v>
      </c>
      <c r="P11" s="6">
        <f t="shared" si="3"/>
        <v>-1.4782938764391971</v>
      </c>
      <c r="Q11" s="6">
        <f t="shared" si="4"/>
        <v>0</v>
      </c>
      <c r="R11" s="6">
        <f t="shared" si="5"/>
        <v>0</v>
      </c>
      <c r="S11" s="6">
        <f t="shared" si="6"/>
        <v>0</v>
      </c>
      <c r="U11" s="53">
        <v>1</v>
      </c>
      <c r="V11" s="53">
        <v>0</v>
      </c>
    </row>
    <row r="12" spans="1:22" s="11" customFormat="1" ht="15">
      <c r="A12" t="s">
        <v>767</v>
      </c>
      <c r="B12">
        <v>5.0000000000000001E-3</v>
      </c>
      <c r="C12" s="71">
        <v>0.14000000000000001</v>
      </c>
      <c r="D12" t="s">
        <v>17</v>
      </c>
      <c r="E12" t="s">
        <v>177</v>
      </c>
      <c r="F12">
        <v>100</v>
      </c>
      <c r="G12">
        <v>0.4</v>
      </c>
      <c r="H12">
        <v>16</v>
      </c>
      <c r="I12">
        <v>56.4</v>
      </c>
      <c r="J12">
        <v>-74.3</v>
      </c>
      <c r="K12" s="10"/>
      <c r="L12" s="12">
        <v>1</v>
      </c>
      <c r="M12" s="10"/>
      <c r="N12" s="52">
        <f t="shared" si="1"/>
        <v>-60.656409251467593</v>
      </c>
      <c r="O12" s="6">
        <f t="shared" si="2"/>
        <v>0.9843656981248019</v>
      </c>
      <c r="P12" s="6">
        <f t="shared" si="3"/>
        <v>-1.2967796342317868</v>
      </c>
      <c r="Q12" s="6">
        <f t="shared" si="4"/>
        <v>0.14974800002452307</v>
      </c>
      <c r="R12" s="6">
        <f t="shared" si="5"/>
        <v>0.22538885919892268</v>
      </c>
      <c r="S12" s="6">
        <f t="shared" si="6"/>
        <v>0.9626917464264787</v>
      </c>
      <c r="U12" s="53">
        <v>0</v>
      </c>
      <c r="V12" s="53">
        <v>1</v>
      </c>
    </row>
    <row r="13" spans="1:22" s="11" customFormat="1" ht="15">
      <c r="A13" t="s">
        <v>768</v>
      </c>
      <c r="B13">
        <v>5.0000000000000001E-3</v>
      </c>
      <c r="C13" s="71">
        <v>0.14000000000000001</v>
      </c>
      <c r="D13" t="s">
        <v>17</v>
      </c>
      <c r="E13" t="s">
        <v>177</v>
      </c>
      <c r="F13">
        <v>0</v>
      </c>
      <c r="G13">
        <v>0.4</v>
      </c>
      <c r="H13">
        <v>16</v>
      </c>
      <c r="I13">
        <v>141.5</v>
      </c>
      <c r="J13">
        <v>-51.4</v>
      </c>
      <c r="K13" s="10"/>
      <c r="L13" s="12">
        <v>0</v>
      </c>
      <c r="M13" s="10"/>
      <c r="N13" s="52">
        <f t="shared" si="1"/>
        <v>-32.060526250451304</v>
      </c>
      <c r="O13" s="6">
        <f t="shared" si="2"/>
        <v>2.4696408915719763</v>
      </c>
      <c r="P13" s="6">
        <f t="shared" si="3"/>
        <v>-0.89709923552508541</v>
      </c>
      <c r="Q13" s="6">
        <f t="shared" si="4"/>
        <v>0</v>
      </c>
      <c r="R13" s="6">
        <f t="shared" si="5"/>
        <v>0</v>
      </c>
      <c r="S13" s="6">
        <f t="shared" si="6"/>
        <v>0</v>
      </c>
      <c r="U13" s="53"/>
      <c r="V13" s="53"/>
    </row>
    <row r="14" spans="1:22" s="13" customFormat="1" ht="15">
      <c r="A14" t="s">
        <v>768</v>
      </c>
      <c r="B14">
        <v>5.0000000000000001E-3</v>
      </c>
      <c r="C14" s="71">
        <v>0.14000000000000001</v>
      </c>
      <c r="D14" t="s">
        <v>17</v>
      </c>
      <c r="E14" t="s">
        <v>177</v>
      </c>
      <c r="F14">
        <v>100</v>
      </c>
      <c r="G14">
        <v>0.4</v>
      </c>
      <c r="H14">
        <v>16</v>
      </c>
      <c r="I14">
        <v>124.7</v>
      </c>
      <c r="J14">
        <v>-52.7</v>
      </c>
      <c r="K14" s="10"/>
      <c r="L14" s="12">
        <v>0</v>
      </c>
      <c r="M14" s="10"/>
      <c r="N14" s="52">
        <f t="shared" si="1"/>
        <v>-33.27864509096792</v>
      </c>
      <c r="O14" s="6">
        <f t="shared" si="2"/>
        <v>2.176425577236929</v>
      </c>
      <c r="P14" s="6">
        <f t="shared" si="3"/>
        <v>-0.91978851580101173</v>
      </c>
      <c r="Q14" s="6">
        <f t="shared" si="4"/>
        <v>0</v>
      </c>
      <c r="R14" s="6">
        <f t="shared" si="5"/>
        <v>0</v>
      </c>
      <c r="S14" s="6">
        <f t="shared" si="6"/>
        <v>0</v>
      </c>
      <c r="U14" s="53"/>
      <c r="V14" s="53"/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86.986406625110234</v>
      </c>
      <c r="J16" s="25">
        <f>P16*180/PI()</f>
        <v>-67.244835357229618</v>
      </c>
      <c r="K16" s="19"/>
      <c r="L16" s="7"/>
      <c r="M16" s="7"/>
      <c r="N16" s="7"/>
      <c r="O16" s="26">
        <f>IF(Q16&gt;0, ATAN(R16/Q16),PI()+ATAN(R16/Q16))</f>
        <v>1.5181992000867826</v>
      </c>
      <c r="P16" s="26">
        <f>-1*ATAN(S16/(SQRT(Q16*Q16+R16*R16)))</f>
        <v>-1.1736437819451542</v>
      </c>
      <c r="Q16" s="26">
        <f>SUM(Q3:Q14)</f>
        <v>0.10087215292520771</v>
      </c>
      <c r="R16" s="26">
        <f>SUM(R3:R14)</f>
        <v>1.9160574456532218</v>
      </c>
      <c r="S16" s="26">
        <f>SUM(S3:S14)</f>
        <v>4.5744497618478785</v>
      </c>
    </row>
    <row r="17" spans="1:26" s="9" customFormat="1" ht="16" thickTop="1">
      <c r="A17" s="63">
        <v>120.12621391506485</v>
      </c>
      <c r="B17" s="64">
        <v>-72.838565707510881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4.9605485533304714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 s="58">
        <v>4.9604052551038507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101.39045174963151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 s="111">
        <v>101.02350729854071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7.6350679856873747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7.6490529630781783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5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5</v>
      </c>
    </row>
    <row r="23" spans="1:26">
      <c r="A23" s="54" t="s">
        <v>6</v>
      </c>
      <c r="F23" s="59"/>
    </row>
    <row r="24" spans="1:26">
      <c r="A24" s="63">
        <v>86.986406625110234</v>
      </c>
      <c r="B24" s="64">
        <v>-67.244835357229618</v>
      </c>
    </row>
    <row r="25" spans="1:26">
      <c r="A25" t="s">
        <v>144</v>
      </c>
      <c r="B25" s="58">
        <v>4.9605485533304714</v>
      </c>
    </row>
    <row r="26" spans="1:26">
      <c r="A26" t="s">
        <v>145</v>
      </c>
      <c r="B26" s="111">
        <v>101.39045174963151</v>
      </c>
    </row>
    <row r="27" spans="1:26">
      <c r="A27" t="s">
        <v>147</v>
      </c>
      <c r="B27" s="56">
        <v>7.6350679856873747</v>
      </c>
    </row>
    <row r="28" spans="1:26">
      <c r="A28" t="s">
        <v>149</v>
      </c>
      <c r="B28">
        <v>5</v>
      </c>
    </row>
    <row r="30" spans="1:26">
      <c r="A30" t="s">
        <v>769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A3" sqref="A3:J1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756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757</v>
      </c>
      <c r="B3">
        <v>3.0000000000000001E-3</v>
      </c>
      <c r="C3" s="71">
        <v>0.1</v>
      </c>
      <c r="D3" t="s">
        <v>17</v>
      </c>
      <c r="E3" t="s">
        <v>177</v>
      </c>
      <c r="F3">
        <v>0</v>
      </c>
      <c r="G3">
        <v>0.3</v>
      </c>
      <c r="H3">
        <v>15</v>
      </c>
      <c r="I3">
        <v>105.7</v>
      </c>
      <c r="J3">
        <v>-76</v>
      </c>
      <c r="K3" s="10"/>
      <c r="L3" s="12">
        <v>0</v>
      </c>
      <c r="M3" s="10"/>
      <c r="N3" s="52">
        <f>ATAN(0.5*TAN(P3))/(PI()/180)</f>
        <v>-63.496586096704455</v>
      </c>
      <c r="O3" s="6">
        <f t="shared" ref="O3:P14" si="0">I3*PI()/180</f>
        <v>1.8448130193580061</v>
      </c>
      <c r="P3" s="6">
        <f t="shared" si="0"/>
        <v>-1.3264502315156903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01">
        <v>1</v>
      </c>
      <c r="V3" s="101">
        <v>0</v>
      </c>
    </row>
    <row r="4" spans="1:22" s="9" customFormat="1" ht="15">
      <c r="A4" t="s">
        <v>757</v>
      </c>
      <c r="B4">
        <v>3.0000000000000001E-3</v>
      </c>
      <c r="C4" s="71">
        <v>0.1</v>
      </c>
      <c r="D4" t="s">
        <v>17</v>
      </c>
      <c r="E4" t="s">
        <v>177</v>
      </c>
      <c r="F4">
        <v>100</v>
      </c>
      <c r="G4">
        <v>0.3</v>
      </c>
      <c r="H4">
        <v>15</v>
      </c>
      <c r="I4">
        <v>74.099999999999994</v>
      </c>
      <c r="J4">
        <v>-67.599999999999994</v>
      </c>
      <c r="K4" s="10"/>
      <c r="L4" s="12">
        <v>1</v>
      </c>
      <c r="M4" s="10"/>
      <c r="N4" s="52">
        <f>ATAN(0.5*TAN(P4))/(PI()/180)</f>
        <v>-50.499859165772051</v>
      </c>
      <c r="O4" s="6">
        <f t="shared" si="0"/>
        <v>1.2932889757277981</v>
      </c>
      <c r="P4" s="6">
        <f t="shared" si="0"/>
        <v>-1.1798425743481666</v>
      </c>
      <c r="Q4" s="6">
        <f>COS(O4)*COS(P4)*L4</f>
        <v>0.10439774257175236</v>
      </c>
      <c r="R4" s="6">
        <f>COS(P4)*SIN(O4)*L4</f>
        <v>0.36649112278152357</v>
      </c>
      <c r="S4" s="6">
        <f>-1*SIN(P4)*L4</f>
        <v>0.92454603361231313</v>
      </c>
      <c r="U4" s="101">
        <v>0</v>
      </c>
      <c r="V4" s="101">
        <v>1</v>
      </c>
    </row>
    <row r="5" spans="1:22" s="11" customFormat="1" ht="15">
      <c r="A5" s="59" t="s">
        <v>758</v>
      </c>
      <c r="B5">
        <v>3.0000000000000001E-3</v>
      </c>
      <c r="C5" s="71">
        <v>0.1</v>
      </c>
      <c r="D5" t="s">
        <v>17</v>
      </c>
      <c r="E5" t="s">
        <v>177</v>
      </c>
      <c r="F5">
        <v>0</v>
      </c>
      <c r="G5">
        <v>0.2</v>
      </c>
      <c r="H5">
        <v>15</v>
      </c>
      <c r="I5">
        <v>121.1</v>
      </c>
      <c r="J5">
        <v>-74</v>
      </c>
      <c r="K5" s="10"/>
      <c r="L5" s="12">
        <v>0</v>
      </c>
      <c r="M5" s="10"/>
      <c r="N5" s="52">
        <f>ATAN(0.5*TAN(P5))/(PI()/180)</f>
        <v>-60.166126864103916</v>
      </c>
      <c r="O5" s="6">
        <f t="shared" si="0"/>
        <v>2.113593724165133</v>
      </c>
      <c r="P5" s="6">
        <f t="shared" si="0"/>
        <v>-1.2915436464758039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01">
        <v>1</v>
      </c>
      <c r="V5" s="101">
        <v>0</v>
      </c>
    </row>
    <row r="6" spans="1:22" s="11" customFormat="1" ht="15">
      <c r="A6" s="59" t="s">
        <v>758</v>
      </c>
      <c r="B6">
        <v>3.0000000000000001E-3</v>
      </c>
      <c r="C6" s="71">
        <v>0.1</v>
      </c>
      <c r="D6" t="s">
        <v>17</v>
      </c>
      <c r="E6" t="s">
        <v>177</v>
      </c>
      <c r="F6">
        <v>100</v>
      </c>
      <c r="G6">
        <v>0.2</v>
      </c>
      <c r="H6">
        <v>15</v>
      </c>
      <c r="I6">
        <v>85.7</v>
      </c>
      <c r="J6">
        <v>-68.3</v>
      </c>
      <c r="K6" s="10"/>
      <c r="L6" s="12">
        <v>1</v>
      </c>
      <c r="M6" s="10"/>
      <c r="N6" s="52">
        <f>ATAN(0.5*TAN(P6))/(PI()/180)</f>
        <v>-51.483834945547706</v>
      </c>
      <c r="O6" s="6">
        <f t="shared" si="0"/>
        <v>1.4957471689591406</v>
      </c>
      <c r="P6" s="6">
        <f t="shared" si="0"/>
        <v>-1.1920598791121269</v>
      </c>
      <c r="Q6" s="6">
        <f>COS(O6)*COS(P6)*L6</f>
        <v>2.7723141108554897E-2</v>
      </c>
      <c r="R6" s="6">
        <f>COS(P6)*SIN(O6)*L6</f>
        <v>0.36870596952258228</v>
      </c>
      <c r="S6" s="6">
        <f>-1*SIN(P6)*L6</f>
        <v>0.92913257153405604</v>
      </c>
      <c r="U6" s="101">
        <v>0</v>
      </c>
      <c r="V6" s="101">
        <v>1</v>
      </c>
    </row>
    <row r="7" spans="1:22" s="11" customFormat="1" ht="15">
      <c r="A7" t="s">
        <v>759</v>
      </c>
      <c r="B7">
        <v>3.0000000000000001E-3</v>
      </c>
      <c r="C7" s="71">
        <v>0.1</v>
      </c>
      <c r="D7" t="s">
        <v>17</v>
      </c>
      <c r="E7" t="s">
        <v>177</v>
      </c>
      <c r="F7">
        <v>0</v>
      </c>
      <c r="G7">
        <v>0.2</v>
      </c>
      <c r="H7">
        <v>15</v>
      </c>
      <c r="I7">
        <v>127.3</v>
      </c>
      <c r="J7">
        <v>-76.2</v>
      </c>
      <c r="K7" s="10"/>
      <c r="L7" s="12">
        <v>0</v>
      </c>
      <c r="M7" s="10"/>
      <c r="N7" s="52">
        <f>ATAN(0.5*TAN(P7))/(PI()/180)</f>
        <v>-63.837554410318205</v>
      </c>
      <c r="O7" s="6">
        <f t="shared" si="0"/>
        <v>2.2218041377887814</v>
      </c>
      <c r="P7" s="6">
        <f t="shared" si="0"/>
        <v>-1.3299408900196792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01">
        <v>1</v>
      </c>
      <c r="V7" s="101">
        <v>0</v>
      </c>
    </row>
    <row r="8" spans="1:22" s="11" customFormat="1" ht="15">
      <c r="A8" t="s">
        <v>759</v>
      </c>
      <c r="B8">
        <v>3.0000000000000001E-3</v>
      </c>
      <c r="C8" s="71">
        <v>0.1</v>
      </c>
      <c r="D8" t="s">
        <v>17</v>
      </c>
      <c r="E8" t="s">
        <v>177</v>
      </c>
      <c r="F8">
        <v>100</v>
      </c>
      <c r="G8">
        <v>0.2</v>
      </c>
      <c r="H8">
        <v>15</v>
      </c>
      <c r="I8">
        <v>85.2</v>
      </c>
      <c r="J8">
        <v>-71</v>
      </c>
      <c r="K8" s="10"/>
      <c r="L8" s="12">
        <v>1</v>
      </c>
      <c r="M8" s="10"/>
      <c r="N8" s="52">
        <f t="shared" ref="N8:N14" si="1">ATAN(0.5*TAN(P8))/(PI()/180)</f>
        <v>-55.446555520065694</v>
      </c>
      <c r="O8" s="6">
        <f t="shared" si="0"/>
        <v>1.4870205226991688</v>
      </c>
      <c r="P8" s="6">
        <f t="shared" si="0"/>
        <v>-1.2391837689159739</v>
      </c>
      <c r="Q8" s="6">
        <f t="shared" ref="Q8:Q14" si="2">COS(O8)*COS(P8)*L8</f>
        <v>2.7242841022657036E-2</v>
      </c>
      <c r="R8" s="6">
        <f t="shared" ref="R8:R14" si="3">COS(P8)*SIN(O8)*L8</f>
        <v>0.32442634111559643</v>
      </c>
      <c r="S8" s="6">
        <f t="shared" ref="S8:S14" si="4">-1*SIN(P8)*L8</f>
        <v>0.94551857559931674</v>
      </c>
      <c r="U8" s="101">
        <v>0</v>
      </c>
      <c r="V8" s="101">
        <v>1</v>
      </c>
    </row>
    <row r="9" spans="1:22" s="11" customFormat="1" ht="15">
      <c r="A9" t="s">
        <v>760</v>
      </c>
      <c r="B9">
        <v>3.0000000000000001E-3</v>
      </c>
      <c r="C9" s="71">
        <v>0.1</v>
      </c>
      <c r="D9" t="s">
        <v>17</v>
      </c>
      <c r="E9" t="s">
        <v>177</v>
      </c>
      <c r="F9">
        <v>0</v>
      </c>
      <c r="G9">
        <v>0.2</v>
      </c>
      <c r="H9">
        <v>15</v>
      </c>
      <c r="I9">
        <v>129.80000000000001</v>
      </c>
      <c r="J9">
        <v>-73.3</v>
      </c>
      <c r="K9" s="10"/>
      <c r="L9" s="53">
        <v>0</v>
      </c>
      <c r="M9" s="10"/>
      <c r="N9" s="52">
        <f t="shared" si="1"/>
        <v>-59.035032030049912</v>
      </c>
      <c r="O9" s="6">
        <f t="shared" si="0"/>
        <v>2.26543736908864</v>
      </c>
      <c r="P9" s="6">
        <f t="shared" si="0"/>
        <v>-1.2793263417118435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01">
        <v>1</v>
      </c>
      <c r="V9" s="101">
        <v>0</v>
      </c>
    </row>
    <row r="10" spans="1:22" s="11" customFormat="1" ht="15">
      <c r="A10" t="s">
        <v>760</v>
      </c>
      <c r="B10">
        <v>3.0000000000000001E-3</v>
      </c>
      <c r="C10" s="71">
        <v>0.1</v>
      </c>
      <c r="D10" t="s">
        <v>17</v>
      </c>
      <c r="E10" t="s">
        <v>177</v>
      </c>
      <c r="F10">
        <v>100</v>
      </c>
      <c r="G10">
        <v>0.2</v>
      </c>
      <c r="H10">
        <v>15</v>
      </c>
      <c r="I10">
        <v>92.2</v>
      </c>
      <c r="J10">
        <v>-69.3</v>
      </c>
      <c r="K10" s="10"/>
      <c r="L10" s="53">
        <v>1</v>
      </c>
      <c r="M10" s="10"/>
      <c r="N10" s="52">
        <f t="shared" si="1"/>
        <v>-52.920308387592087</v>
      </c>
      <c r="O10" s="6">
        <f t="shared" si="0"/>
        <v>1.6091935703387719</v>
      </c>
      <c r="P10" s="6">
        <f t="shared" si="0"/>
        <v>-1.2095131716320704</v>
      </c>
      <c r="Q10" s="6">
        <f t="shared" si="2"/>
        <v>-1.3569124820239056E-2</v>
      </c>
      <c r="R10" s="6">
        <f t="shared" si="3"/>
        <v>0.35321430327264919</v>
      </c>
      <c r="S10" s="6">
        <f t="shared" si="4"/>
        <v>0.93544403082986738</v>
      </c>
      <c r="U10" s="101">
        <v>0</v>
      </c>
      <c r="V10" s="101">
        <v>1</v>
      </c>
    </row>
    <row r="11" spans="1:22" s="11" customFormat="1" ht="15">
      <c r="A11" t="s">
        <v>761</v>
      </c>
      <c r="B11">
        <v>3.0000000000000001E-3</v>
      </c>
      <c r="C11" s="71">
        <v>0.1</v>
      </c>
      <c r="D11" t="s">
        <v>17</v>
      </c>
      <c r="E11" t="s">
        <v>177</v>
      </c>
      <c r="F11">
        <v>0</v>
      </c>
      <c r="G11">
        <v>0.2</v>
      </c>
      <c r="H11">
        <v>15</v>
      </c>
      <c r="I11">
        <v>126.2</v>
      </c>
      <c r="J11">
        <v>-76</v>
      </c>
      <c r="K11" s="10"/>
      <c r="L11" s="53">
        <v>0</v>
      </c>
      <c r="M11" s="10"/>
      <c r="N11" s="52">
        <f t="shared" si="1"/>
        <v>-63.496586096704455</v>
      </c>
      <c r="O11" s="6">
        <f t="shared" si="0"/>
        <v>2.2026055160168436</v>
      </c>
      <c r="P11" s="6">
        <f t="shared" si="0"/>
        <v>-1.3264502315156903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01">
        <v>1</v>
      </c>
      <c r="V11" s="101">
        <v>0</v>
      </c>
    </row>
    <row r="12" spans="1:22" s="11" customFormat="1" ht="15">
      <c r="A12" t="s">
        <v>761</v>
      </c>
      <c r="B12">
        <v>3.0000000000000001E-3</v>
      </c>
      <c r="C12" s="71">
        <v>0.1</v>
      </c>
      <c r="D12" t="s">
        <v>17</v>
      </c>
      <c r="E12" t="s">
        <v>177</v>
      </c>
      <c r="F12">
        <v>100</v>
      </c>
      <c r="G12">
        <v>0.2</v>
      </c>
      <c r="H12">
        <v>15</v>
      </c>
      <c r="I12">
        <v>85.1</v>
      </c>
      <c r="J12">
        <v>-70.7</v>
      </c>
      <c r="K12" s="10"/>
      <c r="L12" s="12">
        <v>1</v>
      </c>
      <c r="M12" s="10"/>
      <c r="N12" s="52">
        <f t="shared" si="1"/>
        <v>-54.99298416235213</v>
      </c>
      <c r="O12" s="6">
        <f t="shared" si="0"/>
        <v>1.4852751934471744</v>
      </c>
      <c r="P12" s="6">
        <f t="shared" si="0"/>
        <v>-1.233947781159991</v>
      </c>
      <c r="Q12" s="6">
        <f t="shared" si="2"/>
        <v>2.8231522478179082E-2</v>
      </c>
      <c r="R12" s="6">
        <f t="shared" si="3"/>
        <v>0.32930646050321377</v>
      </c>
      <c r="S12" s="6">
        <f t="shared" si="4"/>
        <v>0.94380095158322941</v>
      </c>
      <c r="U12" s="101">
        <v>0</v>
      </c>
      <c r="V12" s="101">
        <v>1</v>
      </c>
    </row>
    <row r="13" spans="1:22" s="11" customFormat="1" ht="15">
      <c r="A13" t="s">
        <v>762</v>
      </c>
      <c r="B13">
        <v>3.0000000000000001E-3</v>
      </c>
      <c r="C13" s="71">
        <v>0.1</v>
      </c>
      <c r="D13" t="s">
        <v>17</v>
      </c>
      <c r="E13" t="s">
        <v>177</v>
      </c>
      <c r="F13">
        <v>0</v>
      </c>
      <c r="G13">
        <v>0.5</v>
      </c>
      <c r="H13">
        <v>15</v>
      </c>
      <c r="I13">
        <v>102.4</v>
      </c>
      <c r="J13">
        <v>-71.8</v>
      </c>
      <c r="K13" s="10"/>
      <c r="L13" s="12">
        <v>0</v>
      </c>
      <c r="M13" s="10"/>
      <c r="N13" s="52">
        <f t="shared" si="1"/>
        <v>-56.672418471592202</v>
      </c>
      <c r="O13" s="6">
        <f t="shared" si="0"/>
        <v>1.7872171540421935</v>
      </c>
      <c r="P13" s="6">
        <f t="shared" si="0"/>
        <v>-1.2531464029319286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01">
        <v>1</v>
      </c>
      <c r="V13" s="101">
        <v>0</v>
      </c>
    </row>
    <row r="14" spans="1:22" s="13" customFormat="1" ht="15">
      <c r="A14" t="s">
        <v>762</v>
      </c>
      <c r="B14">
        <v>3.0000000000000001E-3</v>
      </c>
      <c r="C14" s="71">
        <v>0.1</v>
      </c>
      <c r="D14" t="s">
        <v>17</v>
      </c>
      <c r="E14" t="s">
        <v>177</v>
      </c>
      <c r="F14">
        <v>100</v>
      </c>
      <c r="G14">
        <v>0.5</v>
      </c>
      <c r="H14">
        <v>15</v>
      </c>
      <c r="I14">
        <v>77.099999999999994</v>
      </c>
      <c r="J14">
        <v>-63.6</v>
      </c>
      <c r="K14" s="10"/>
      <c r="L14" s="12">
        <v>1</v>
      </c>
      <c r="M14" s="10"/>
      <c r="N14" s="52">
        <f t="shared" si="1"/>
        <v>-45.206760356528385</v>
      </c>
      <c r="O14" s="6">
        <f t="shared" si="0"/>
        <v>1.3456488532876281</v>
      </c>
      <c r="P14" s="6">
        <f t="shared" si="0"/>
        <v>-1.1100294042683936</v>
      </c>
      <c r="Q14" s="6">
        <f t="shared" si="2"/>
        <v>9.9264855335585225E-2</v>
      </c>
      <c r="R14" s="6">
        <f t="shared" si="3"/>
        <v>0.43341311824172779</v>
      </c>
      <c r="S14" s="6">
        <f t="shared" si="4"/>
        <v>0.8957117602394129</v>
      </c>
      <c r="U14" s="101">
        <v>0</v>
      </c>
      <c r="V14" s="101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  <c r="V15" s="12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82.840075108676913</v>
      </c>
      <c r="J16" s="25">
        <f>P16*180/PI()</f>
        <v>-68.527253435861169</v>
      </c>
      <c r="K16" s="19"/>
      <c r="L16" s="7"/>
      <c r="M16" s="7"/>
      <c r="N16" s="7"/>
      <c r="O16" s="26">
        <f>IF(Q16&gt;0, ATAN(R16/Q16),PI()+ATAN(R16/Q16))</f>
        <v>1.4458320632458115</v>
      </c>
      <c r="P16" s="26">
        <f>-1*ATAN(S16/(SQRT(Q16*Q16+R16*R16)))</f>
        <v>-1.1960261998043742</v>
      </c>
      <c r="Q16" s="26">
        <f>SUM(Q3:Q14)</f>
        <v>0.27329097769648952</v>
      </c>
      <c r="R16" s="26">
        <f>SUM(R3:R14)</f>
        <v>2.1755573154372927</v>
      </c>
      <c r="S16" s="26">
        <f>SUM(S3:S14)</f>
        <v>5.574153923398196</v>
      </c>
    </row>
    <row r="17" spans="1:26" s="9" customFormat="1" ht="16" thickTop="1">
      <c r="A17" s="63">
        <v>118.4</v>
      </c>
      <c r="B17" s="64">
        <v>-74.8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5.9899022991179516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 s="58">
        <v>5.9898220000000002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495.16222142101117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 s="111">
        <v>491.25110000000001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3.014014734724261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3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82.8</v>
      </c>
      <c r="B24" s="64">
        <v>-68.5</v>
      </c>
    </row>
    <row r="25" spans="1:26">
      <c r="A25" t="s">
        <v>144</v>
      </c>
      <c r="B25" s="58">
        <v>5.9899019999999998</v>
      </c>
    </row>
    <row r="26" spans="1:26">
      <c r="A26" t="s">
        <v>145</v>
      </c>
      <c r="B26" s="111">
        <v>495.16219999999998</v>
      </c>
    </row>
    <row r="27" spans="1:26">
      <c r="A27" t="s">
        <v>147</v>
      </c>
      <c r="B27" s="56">
        <v>3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115" zoomScaleNormal="115" zoomScalePageLayoutView="115" workbookViewId="0">
      <selection activeCell="A3" sqref="A3:J1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6" s="9" customFormat="1" ht="14.25" customHeight="1">
      <c r="A1" s="7" t="s">
        <v>671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6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6" s="9" customFormat="1" ht="15">
      <c r="A3" t="s">
        <v>732</v>
      </c>
      <c r="B3">
        <v>1.4999999999999999E-2</v>
      </c>
      <c r="C3" s="71">
        <v>0.06</v>
      </c>
      <c r="D3" t="s">
        <v>17</v>
      </c>
      <c r="E3" t="s">
        <v>177</v>
      </c>
      <c r="F3">
        <v>0</v>
      </c>
      <c r="G3">
        <v>0.4</v>
      </c>
      <c r="H3">
        <v>7</v>
      </c>
      <c r="I3">
        <v>139.9</v>
      </c>
      <c r="J3">
        <v>-78.099999999999994</v>
      </c>
      <c r="K3" s="10"/>
      <c r="L3" s="101">
        <v>1</v>
      </c>
      <c r="M3" s="10"/>
      <c r="N3" s="52">
        <f>ATAN(0.5*TAN(P3))/(PI()/180)</f>
        <v>-67.146225987260451</v>
      </c>
      <c r="O3" s="6">
        <f t="shared" ref="O3:P12" si="0">I3*PI()/180</f>
        <v>2.441715623540067</v>
      </c>
      <c r="P3" s="6">
        <f t="shared" si="0"/>
        <v>-1.3631021458075712</v>
      </c>
      <c r="Q3" s="6">
        <f>COS(O3)*COS(P3)*L3</f>
        <v>-0.15772999436883414</v>
      </c>
      <c r="R3" s="6">
        <f>COS(P3)*SIN(O3)*L3</f>
        <v>0.13282098836966716</v>
      </c>
      <c r="S3" s="6">
        <f>-1*SIN(P3)*L3</f>
        <v>0.97850898510177831</v>
      </c>
      <c r="U3" s="101">
        <v>1</v>
      </c>
      <c r="V3" s="101">
        <v>0</v>
      </c>
    </row>
    <row r="4" spans="1:26" s="9" customFormat="1" ht="15">
      <c r="A4" t="s">
        <v>732</v>
      </c>
      <c r="B4">
        <v>1.4999999999999999E-2</v>
      </c>
      <c r="C4" s="71">
        <v>0.06</v>
      </c>
      <c r="D4" t="s">
        <v>17</v>
      </c>
      <c r="E4" t="s">
        <v>177</v>
      </c>
      <c r="F4">
        <v>100</v>
      </c>
      <c r="G4">
        <v>0.4</v>
      </c>
      <c r="H4">
        <v>7</v>
      </c>
      <c r="I4">
        <v>86.6</v>
      </c>
      <c r="J4">
        <v>-74.3</v>
      </c>
      <c r="K4" s="10"/>
      <c r="L4" s="101">
        <v>0</v>
      </c>
      <c r="M4" s="10"/>
      <c r="N4" s="52">
        <f>ATAN(0.5*TAN(P4))/(PI()/180)</f>
        <v>-60.656409251467593</v>
      </c>
      <c r="O4" s="6">
        <f t="shared" si="0"/>
        <v>1.5114551322270893</v>
      </c>
      <c r="P4" s="6">
        <f t="shared" si="0"/>
        <v>-1.2967796342317868</v>
      </c>
      <c r="Q4" s="6">
        <f>COS(O4)*COS(P4)*L4</f>
        <v>0</v>
      </c>
      <c r="R4" s="6">
        <f>COS(P4)*SIN(O4)*L4</f>
        <v>0</v>
      </c>
      <c r="S4" s="6">
        <f>-1*SIN(P4)*L4</f>
        <v>0</v>
      </c>
      <c r="U4" s="101">
        <v>0</v>
      </c>
      <c r="V4" s="101">
        <v>1</v>
      </c>
    </row>
    <row r="5" spans="1:26" s="11" customFormat="1" ht="15">
      <c r="A5" s="59" t="s">
        <v>733</v>
      </c>
      <c r="B5">
        <v>1.4999999999999999E-2</v>
      </c>
      <c r="C5" s="71">
        <v>0.06</v>
      </c>
      <c r="D5" t="s">
        <v>17</v>
      </c>
      <c r="E5" t="s">
        <v>177</v>
      </c>
      <c r="F5">
        <v>0</v>
      </c>
      <c r="G5">
        <v>1.3</v>
      </c>
      <c r="H5">
        <v>7</v>
      </c>
      <c r="I5">
        <v>151.69999999999999</v>
      </c>
      <c r="J5">
        <v>-73.900000000000006</v>
      </c>
      <c r="K5" s="10"/>
      <c r="L5" s="101">
        <v>1</v>
      </c>
      <c r="M5" s="10"/>
      <c r="N5" s="52">
        <f>ATAN(0.5*TAN(P5))/(PI()/180)</f>
        <v>-60.003434929282541</v>
      </c>
      <c r="O5" s="6">
        <f t="shared" si="0"/>
        <v>2.6476644752753975</v>
      </c>
      <c r="P5" s="6">
        <f t="shared" si="0"/>
        <v>-1.2897983172238097</v>
      </c>
      <c r="Q5" s="6">
        <f>COS(O5)*COS(P5)*L5</f>
        <v>-0.24416927202898825</v>
      </c>
      <c r="R5" s="6">
        <f>COS(P5)*SIN(O5)*L5</f>
        <v>0.13147160732664634</v>
      </c>
      <c r="S5" s="6">
        <f>-1*SIN(P5)*L5</f>
        <v>0.96077915415759418</v>
      </c>
      <c r="U5" s="101">
        <v>1</v>
      </c>
      <c r="V5" s="101">
        <v>0</v>
      </c>
    </row>
    <row r="6" spans="1:26" s="11" customFormat="1" ht="15">
      <c r="A6" s="59" t="s">
        <v>733</v>
      </c>
      <c r="B6">
        <v>1.4999999999999999E-2</v>
      </c>
      <c r="C6" s="71">
        <v>0.06</v>
      </c>
      <c r="D6" t="s">
        <v>17</v>
      </c>
      <c r="E6" t="s">
        <v>177</v>
      </c>
      <c r="F6">
        <v>100</v>
      </c>
      <c r="G6">
        <v>1.3</v>
      </c>
      <c r="H6">
        <v>7</v>
      </c>
      <c r="I6">
        <v>105.1</v>
      </c>
      <c r="J6">
        <v>-73.900000000000006</v>
      </c>
      <c r="K6" s="10"/>
      <c r="L6" s="101">
        <v>0</v>
      </c>
      <c r="M6" s="10"/>
      <c r="N6" s="52">
        <f>ATAN(0.5*TAN(P6))/(PI()/180)</f>
        <v>-60.003434929282541</v>
      </c>
      <c r="O6" s="6">
        <f t="shared" si="0"/>
        <v>1.8343410438460404</v>
      </c>
      <c r="P6" s="6">
        <f t="shared" si="0"/>
        <v>-1.2897983172238097</v>
      </c>
      <c r="Q6" s="6">
        <f>COS(O6)*COS(P6)*L6</f>
        <v>0</v>
      </c>
      <c r="R6" s="6">
        <f>COS(P6)*SIN(O6)*L6</f>
        <v>0</v>
      </c>
      <c r="S6" s="6">
        <f>-1*SIN(P6)*L6</f>
        <v>0</v>
      </c>
      <c r="U6" s="101">
        <v>0</v>
      </c>
      <c r="V6" s="101">
        <v>1</v>
      </c>
    </row>
    <row r="7" spans="1:26" s="11" customFormat="1" ht="15">
      <c r="A7" t="s">
        <v>734</v>
      </c>
      <c r="B7">
        <v>0.03</v>
      </c>
      <c r="C7" s="71">
        <v>0.09</v>
      </c>
      <c r="D7" t="s">
        <v>17</v>
      </c>
      <c r="E7" t="s">
        <v>177</v>
      </c>
      <c r="F7">
        <v>0</v>
      </c>
      <c r="G7">
        <v>1.5</v>
      </c>
      <c r="H7">
        <v>7</v>
      </c>
      <c r="I7">
        <v>157.19999999999999</v>
      </c>
      <c r="J7">
        <v>-72.900000000000006</v>
      </c>
      <c r="K7" s="10"/>
      <c r="L7" s="101">
        <v>1</v>
      </c>
      <c r="M7" s="10"/>
      <c r="N7" s="52">
        <f>ATAN(0.5*TAN(P7))/(PI()/180)</f>
        <v>-58.396831447950397</v>
      </c>
      <c r="O7" s="6">
        <f t="shared" si="0"/>
        <v>2.7436575841350859</v>
      </c>
      <c r="P7" s="6">
        <f t="shared" si="0"/>
        <v>-1.2723450247038663</v>
      </c>
      <c r="Q7" s="6">
        <f>COS(O7)*COS(P7)*L7</f>
        <v>-0.27106494091275934</v>
      </c>
      <c r="R7" s="6">
        <f>COS(P7)*SIN(O7)*L7</f>
        <v>0.11394520907296339</v>
      </c>
      <c r="S7" s="6">
        <f>-1*SIN(P7)*L7</f>
        <v>0.95579301479833012</v>
      </c>
      <c r="U7" s="101">
        <v>1</v>
      </c>
      <c r="V7" s="101">
        <v>0</v>
      </c>
    </row>
    <row r="8" spans="1:26" s="11" customFormat="1" ht="15">
      <c r="A8" t="s">
        <v>734</v>
      </c>
      <c r="B8">
        <v>0.03</v>
      </c>
      <c r="C8" s="71">
        <v>0.09</v>
      </c>
      <c r="D8" t="s">
        <v>17</v>
      </c>
      <c r="E8" t="s">
        <v>177</v>
      </c>
      <c r="F8">
        <v>100</v>
      </c>
      <c r="G8">
        <v>1.5</v>
      </c>
      <c r="H8">
        <v>7</v>
      </c>
      <c r="I8">
        <v>111.7</v>
      </c>
      <c r="J8">
        <v>-74.5</v>
      </c>
      <c r="K8" s="10"/>
      <c r="L8" s="101">
        <v>0</v>
      </c>
      <c r="M8" s="10"/>
      <c r="N8" s="52">
        <f t="shared" ref="N8:N12" si="1">ATAN(0.5*TAN(P8))/(PI()/180)</f>
        <v>-60.985098695926972</v>
      </c>
      <c r="O8" s="6">
        <f t="shared" si="0"/>
        <v>1.9495327744776663</v>
      </c>
      <c r="P8" s="6">
        <f t="shared" si="0"/>
        <v>-1.3002702927357754</v>
      </c>
      <c r="Q8" s="6">
        <f t="shared" ref="Q8:Q12" si="2">COS(O8)*COS(P8)*L8</f>
        <v>0</v>
      </c>
      <c r="R8" s="6">
        <f t="shared" ref="R8:R12" si="3">COS(P8)*SIN(O8)*L8</f>
        <v>0</v>
      </c>
      <c r="S8" s="6">
        <f t="shared" ref="S8:S12" si="4">-1*SIN(P8)*L8</f>
        <v>0</v>
      </c>
      <c r="U8" s="101">
        <v>0</v>
      </c>
      <c r="V8" s="101">
        <v>1</v>
      </c>
    </row>
    <row r="9" spans="1:26" s="11" customFormat="1" ht="15">
      <c r="A9" t="s">
        <v>735</v>
      </c>
      <c r="B9">
        <v>0.04</v>
      </c>
      <c r="C9" s="71">
        <v>0.1</v>
      </c>
      <c r="D9" t="s">
        <v>17</v>
      </c>
      <c r="E9" t="s">
        <v>177</v>
      </c>
      <c r="F9">
        <v>0</v>
      </c>
      <c r="G9">
        <v>0.2</v>
      </c>
      <c r="H9">
        <v>7</v>
      </c>
      <c r="I9">
        <v>119.2</v>
      </c>
      <c r="J9">
        <v>-76.400000000000006</v>
      </c>
      <c r="K9" s="10"/>
      <c r="L9" s="101">
        <v>1</v>
      </c>
      <c r="M9" s="10"/>
      <c r="N9" s="52">
        <f t="shared" si="1"/>
        <v>-64.179938680354212</v>
      </c>
      <c r="O9" s="6">
        <f t="shared" si="0"/>
        <v>2.0804324683772411</v>
      </c>
      <c r="P9" s="6">
        <f t="shared" si="0"/>
        <v>-1.3334315485236679</v>
      </c>
      <c r="Q9" s="6">
        <f t="shared" si="2"/>
        <v>-0.11471635114739091</v>
      </c>
      <c r="R9" s="6">
        <f t="shared" si="3"/>
        <v>0.20526074182312534</v>
      </c>
      <c r="S9" s="6">
        <f t="shared" si="4"/>
        <v>0.97196100057854629</v>
      </c>
      <c r="U9" s="101">
        <v>1</v>
      </c>
      <c r="V9" s="101">
        <v>0</v>
      </c>
    </row>
    <row r="10" spans="1:26" s="11" customFormat="1" ht="15">
      <c r="A10" t="s">
        <v>735</v>
      </c>
      <c r="B10">
        <v>0.04</v>
      </c>
      <c r="C10" s="71">
        <v>0.1</v>
      </c>
      <c r="D10" t="s">
        <v>17</v>
      </c>
      <c r="E10" t="s">
        <v>177</v>
      </c>
      <c r="F10">
        <v>100</v>
      </c>
      <c r="G10">
        <v>0.2</v>
      </c>
      <c r="H10">
        <v>7</v>
      </c>
      <c r="I10">
        <v>80.599999999999994</v>
      </c>
      <c r="J10">
        <v>-69.900000000000006</v>
      </c>
      <c r="K10" s="10"/>
      <c r="L10" s="101">
        <v>0</v>
      </c>
      <c r="M10" s="10"/>
      <c r="N10" s="52">
        <f t="shared" si="1"/>
        <v>-53.799749837056602</v>
      </c>
      <c r="O10" s="6">
        <f t="shared" si="0"/>
        <v>1.4067353771074296</v>
      </c>
      <c r="P10" s="6">
        <f t="shared" si="0"/>
        <v>-1.2199851471440364</v>
      </c>
      <c r="Q10" s="6">
        <f t="shared" si="2"/>
        <v>0</v>
      </c>
      <c r="R10" s="6">
        <f t="shared" si="3"/>
        <v>0</v>
      </c>
      <c r="S10" s="6">
        <f t="shared" si="4"/>
        <v>0</v>
      </c>
      <c r="U10" s="101">
        <v>0</v>
      </c>
      <c r="V10" s="101">
        <v>1</v>
      </c>
    </row>
    <row r="11" spans="1:26" s="11" customFormat="1" ht="15">
      <c r="A11" t="s">
        <v>736</v>
      </c>
      <c r="B11">
        <v>0.03</v>
      </c>
      <c r="C11" s="71">
        <v>0.09</v>
      </c>
      <c r="D11" t="s">
        <v>17</v>
      </c>
      <c r="E11" t="s">
        <v>177</v>
      </c>
      <c r="F11">
        <v>0</v>
      </c>
      <c r="G11">
        <v>0.7</v>
      </c>
      <c r="H11">
        <v>7</v>
      </c>
      <c r="I11">
        <v>156.1</v>
      </c>
      <c r="J11">
        <v>-79</v>
      </c>
      <c r="K11" s="10"/>
      <c r="L11" s="101">
        <v>1</v>
      </c>
      <c r="M11" s="10"/>
      <c r="N11" s="52">
        <f t="shared" si="1"/>
        <v>-68.755878668101559</v>
      </c>
      <c r="O11" s="6">
        <f t="shared" si="0"/>
        <v>2.7244589623631481</v>
      </c>
      <c r="P11" s="6">
        <f t="shared" si="0"/>
        <v>-1.3788101090755203</v>
      </c>
      <c r="Q11" s="6">
        <f t="shared" si="2"/>
        <v>-0.17444787871728248</v>
      </c>
      <c r="R11" s="6">
        <f t="shared" si="3"/>
        <v>7.7304659158724934E-2</v>
      </c>
      <c r="S11" s="6">
        <f t="shared" si="4"/>
        <v>0.98162718344766398</v>
      </c>
      <c r="U11" s="101">
        <v>1</v>
      </c>
      <c r="V11" s="101">
        <v>0</v>
      </c>
    </row>
    <row r="12" spans="1:26" s="11" customFormat="1" ht="15">
      <c r="A12" t="s">
        <v>736</v>
      </c>
      <c r="B12">
        <v>0.03</v>
      </c>
      <c r="C12" s="71">
        <v>0.09</v>
      </c>
      <c r="D12" t="s">
        <v>17</v>
      </c>
      <c r="E12" t="s">
        <v>177</v>
      </c>
      <c r="F12">
        <v>100</v>
      </c>
      <c r="G12">
        <v>0.7</v>
      </c>
      <c r="H12">
        <v>7</v>
      </c>
      <c r="I12">
        <v>89.4</v>
      </c>
      <c r="J12">
        <v>-77.599999999999994</v>
      </c>
      <c r="K12" s="10"/>
      <c r="L12" s="101">
        <v>0</v>
      </c>
      <c r="M12" s="10"/>
      <c r="N12" s="52">
        <f t="shared" si="1"/>
        <v>-66.263538585063955</v>
      </c>
      <c r="O12" s="6">
        <f t="shared" si="0"/>
        <v>1.5603243512829308</v>
      </c>
      <c r="P12" s="6">
        <f t="shared" si="0"/>
        <v>-1.3543754995475996</v>
      </c>
      <c r="Q12" s="6">
        <f t="shared" si="2"/>
        <v>0</v>
      </c>
      <c r="R12" s="6">
        <f t="shared" si="3"/>
        <v>0</v>
      </c>
      <c r="S12" s="6">
        <f t="shared" si="4"/>
        <v>0</v>
      </c>
      <c r="U12" s="101">
        <v>0</v>
      </c>
      <c r="V12" s="101">
        <v>1</v>
      </c>
    </row>
    <row r="13" spans="1:26" s="13" customFormat="1" ht="16" thickBot="1">
      <c r="A13" s="7"/>
      <c r="B13" s="7"/>
      <c r="C13" s="7"/>
      <c r="D13" s="7"/>
      <c r="E13" s="7"/>
      <c r="F13" s="7"/>
      <c r="G13" s="7"/>
      <c r="H13" s="7"/>
      <c r="I13" s="17"/>
      <c r="J13" s="18"/>
      <c r="K13" s="19"/>
      <c r="L13" s="12"/>
      <c r="M13" s="7"/>
      <c r="N13" s="7"/>
      <c r="O13" s="7"/>
      <c r="P13" s="7"/>
      <c r="Q13" s="7"/>
      <c r="R13" s="7"/>
      <c r="S13" s="7"/>
    </row>
    <row r="14" spans="1:26" s="13" customFormat="1" ht="17" thickTop="1" thickBot="1">
      <c r="A14" s="54" t="s">
        <v>5</v>
      </c>
      <c r="B14"/>
      <c r="H14" s="23" t="s">
        <v>143</v>
      </c>
      <c r="I14" s="24">
        <f>IF(O14&gt;0, O14*180/PI(),360+O14*180/PI())</f>
        <v>145.51817838596432</v>
      </c>
      <c r="J14" s="25">
        <f>P14*180/PI()</f>
        <v>-76.464968948926455</v>
      </c>
      <c r="K14" s="19"/>
      <c r="L14" s="7"/>
      <c r="M14" s="7"/>
      <c r="N14" s="7"/>
      <c r="O14" s="26">
        <f>IF(Q14&gt;0, ATAN(R14/Q14),PI()+ATAN(R14/Q14))</f>
        <v>2.5397713343395254</v>
      </c>
      <c r="P14" s="26">
        <f>-1*ATAN(S14/(SQRT(Q14*Q14+R14*R14)))</f>
        <v>-1.3345654705939944</v>
      </c>
      <c r="Q14" s="26">
        <f>SUM(Q3:Q12)</f>
        <v>-0.96212843717525509</v>
      </c>
      <c r="R14" s="26">
        <f>SUM(R3:R12)</f>
        <v>0.66080320575112717</v>
      </c>
      <c r="S14" s="26">
        <f>SUM(S3:S12)</f>
        <v>4.848669338083913</v>
      </c>
    </row>
    <row r="15" spans="1:26" s="9" customFormat="1" ht="16" thickTop="1">
      <c r="A15" s="63">
        <v>145.51817838596432</v>
      </c>
      <c r="B15" s="64">
        <v>-76.464968948926455</v>
      </c>
      <c r="C15" s="7"/>
      <c r="D15" s="7"/>
      <c r="E15" s="7"/>
      <c r="F15" s="7"/>
      <c r="G15" s="7"/>
      <c r="H15" s="7"/>
      <c r="I15" s="29" t="s">
        <v>144</v>
      </c>
      <c r="J15" s="30">
        <f>SQRT(Q14*Q14+R14*R14+S14*S14)</f>
        <v>4.987178195776381</v>
      </c>
      <c r="K15" s="19"/>
      <c r="L15" s="7"/>
      <c r="M15" s="7"/>
      <c r="N15" s="7"/>
      <c r="O15" s="7"/>
      <c r="P15" s="7"/>
      <c r="Q15" s="7"/>
      <c r="R15" s="7"/>
      <c r="S15" s="7"/>
    </row>
    <row r="16" spans="1:26" s="15" customFormat="1" ht="16">
      <c r="A16" t="s">
        <v>144</v>
      </c>
      <c r="B16" s="58">
        <v>4.987178195776381</v>
      </c>
      <c r="C16" s="7"/>
      <c r="D16" s="7"/>
      <c r="E16" s="7"/>
      <c r="F16" s="7"/>
      <c r="G16" s="7"/>
      <c r="H16" s="7"/>
      <c r="I16" s="32" t="s">
        <v>145</v>
      </c>
      <c r="J16" s="33">
        <f>(J18-1)/(J18-J15)</f>
        <v>311.96857557937227</v>
      </c>
      <c r="K16" s="19"/>
      <c r="L16" s="7"/>
      <c r="M16" s="20"/>
      <c r="N16" s="20"/>
      <c r="O16" s="7"/>
      <c r="P16" s="7"/>
      <c r="Q16" s="7"/>
      <c r="R16" s="7"/>
      <c r="S16" s="7"/>
      <c r="T16" s="9"/>
      <c r="U16" s="9"/>
      <c r="V16" s="9"/>
      <c r="W16" s="9"/>
      <c r="X16" s="9"/>
      <c r="Y16" s="9"/>
      <c r="Z16" s="9"/>
    </row>
    <row r="17" spans="1:26" s="15" customFormat="1" ht="16">
      <c r="A17" t="s">
        <v>145</v>
      </c>
      <c r="B17" s="111">
        <v>311.96857557937227</v>
      </c>
      <c r="C17" s="7"/>
      <c r="D17" s="7"/>
      <c r="E17" s="7"/>
      <c r="F17" s="7"/>
      <c r="G17" s="7"/>
      <c r="H17" s="7"/>
      <c r="I17" s="32" t="s">
        <v>147</v>
      </c>
      <c r="J17" s="35">
        <f>ACOS(1+(J18-1)*(1-20^(1/(J18-1)))/(J18*(J16-1)+1))*180/PI()</f>
        <v>4.3388618204493685</v>
      </c>
      <c r="K17" s="19"/>
      <c r="L17" s="7"/>
      <c r="M17" s="20"/>
      <c r="N17" s="20"/>
      <c r="O17" s="7"/>
      <c r="P17" s="7"/>
      <c r="Q17" s="7"/>
      <c r="R17" s="7"/>
      <c r="S17" s="7"/>
      <c r="T17" s="9"/>
      <c r="U17" s="9"/>
      <c r="V17" s="9"/>
      <c r="W17" s="9"/>
      <c r="X17" s="9"/>
      <c r="Y17" s="9"/>
      <c r="Z17" s="9"/>
    </row>
    <row r="18" spans="1:26" s="15" customFormat="1" ht="16">
      <c r="A18" t="s">
        <v>147</v>
      </c>
      <c r="B18" s="56">
        <v>4.3388618204493685</v>
      </c>
      <c r="C18" s="7"/>
      <c r="D18" s="7"/>
      <c r="E18" s="7"/>
      <c r="F18" s="7"/>
      <c r="G18" s="7"/>
      <c r="H18" s="7"/>
      <c r="I18" s="36" t="s">
        <v>149</v>
      </c>
      <c r="J18" s="37">
        <f>SUM(L3:L12)</f>
        <v>5</v>
      </c>
      <c r="K18" s="19"/>
      <c r="L18" s="7"/>
      <c r="M18" s="7"/>
      <c r="N18" s="7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>
      <c r="A19" t="s">
        <v>149</v>
      </c>
      <c r="B19">
        <v>5</v>
      </c>
    </row>
    <row r="21" spans="1:26">
      <c r="A21" s="54" t="s">
        <v>6</v>
      </c>
      <c r="F21" s="59"/>
    </row>
    <row r="22" spans="1:26">
      <c r="A22" s="63">
        <v>94.124637234620408</v>
      </c>
      <c r="B22" s="64">
        <v>-74.373143661226436</v>
      </c>
    </row>
    <row r="23" spans="1:26">
      <c r="A23" t="s">
        <v>144</v>
      </c>
      <c r="B23" s="58">
        <v>4.9872131888041622</v>
      </c>
    </row>
    <row r="24" spans="1:26">
      <c r="A24" t="s">
        <v>145</v>
      </c>
      <c r="B24" s="111">
        <v>312.82232440422905</v>
      </c>
    </row>
    <row r="25" spans="1:26">
      <c r="A25" t="s">
        <v>147</v>
      </c>
      <c r="B25" s="56">
        <v>4.3329189694229369</v>
      </c>
    </row>
    <row r="26" spans="1:26">
      <c r="A26" t="s">
        <v>149</v>
      </c>
      <c r="B26">
        <v>5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115" zoomScaleNormal="115" zoomScalePageLayoutView="115"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6" s="9" customFormat="1" ht="14.25" customHeight="1">
      <c r="A1" s="7" t="s">
        <v>672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6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6" s="9" customFormat="1" ht="15">
      <c r="A3" t="s">
        <v>737</v>
      </c>
      <c r="B3">
        <v>0.02</v>
      </c>
      <c r="C3" s="71">
        <v>0.08</v>
      </c>
      <c r="D3" t="s">
        <v>17</v>
      </c>
      <c r="E3" t="s">
        <v>177</v>
      </c>
      <c r="F3">
        <v>0</v>
      </c>
      <c r="G3">
        <v>0.8</v>
      </c>
      <c r="H3">
        <v>8</v>
      </c>
      <c r="I3">
        <v>143.6</v>
      </c>
      <c r="J3">
        <v>-80.3</v>
      </c>
      <c r="K3" s="10"/>
      <c r="L3" s="12">
        <v>0</v>
      </c>
      <c r="M3" s="10"/>
      <c r="N3" s="52">
        <f>ATAN(0.5*TAN(P3))/(PI()/180)</f>
        <v>-71.126172606319756</v>
      </c>
      <c r="O3" s="6">
        <f t="shared" ref="O3:P12" si="0">I3*PI()/180</f>
        <v>2.5062928058638572</v>
      </c>
      <c r="P3" s="6">
        <f t="shared" si="0"/>
        <v>-1.4014993893514465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01">
        <v>1</v>
      </c>
      <c r="V3" s="101">
        <v>0</v>
      </c>
    </row>
    <row r="4" spans="1:26" s="9" customFormat="1" ht="15">
      <c r="A4" t="s">
        <v>737</v>
      </c>
      <c r="B4">
        <v>0.02</v>
      </c>
      <c r="C4" s="71">
        <v>0.08</v>
      </c>
      <c r="D4" t="s">
        <v>17</v>
      </c>
      <c r="E4" t="s">
        <v>177</v>
      </c>
      <c r="F4">
        <v>100</v>
      </c>
      <c r="G4">
        <v>0.8</v>
      </c>
      <c r="H4">
        <v>8</v>
      </c>
      <c r="I4">
        <v>80.099999999999994</v>
      </c>
      <c r="J4">
        <v>-76.400000000000006</v>
      </c>
      <c r="K4" s="10"/>
      <c r="L4" s="12">
        <v>1</v>
      </c>
      <c r="M4" s="10"/>
      <c r="N4" s="52">
        <f>ATAN(0.5*TAN(P4))/(PI()/180)</f>
        <v>-64.179938680354212</v>
      </c>
      <c r="O4" s="6">
        <f t="shared" si="0"/>
        <v>1.3980087308474578</v>
      </c>
      <c r="P4" s="6">
        <f t="shared" si="0"/>
        <v>-1.3334315485236679</v>
      </c>
      <c r="Q4" s="6">
        <f>COS(O4)*COS(P4)*L4</f>
        <v>4.0427771943527493E-2</v>
      </c>
      <c r="R4" s="6">
        <f>COS(P4)*SIN(O4)*L4</f>
        <v>0.23164068858910203</v>
      </c>
      <c r="S4" s="6">
        <f>-1*SIN(P4)*L4</f>
        <v>0.97196100057854629</v>
      </c>
      <c r="U4" s="101">
        <v>0</v>
      </c>
      <c r="V4" s="101">
        <v>1</v>
      </c>
    </row>
    <row r="5" spans="1:26" s="11" customFormat="1" ht="15">
      <c r="A5" s="59" t="s">
        <v>738</v>
      </c>
      <c r="B5">
        <v>0.04</v>
      </c>
      <c r="C5" s="71">
        <v>0.12</v>
      </c>
      <c r="D5" t="s">
        <v>17</v>
      </c>
      <c r="E5" t="s">
        <v>177</v>
      </c>
      <c r="F5">
        <v>0</v>
      </c>
      <c r="G5">
        <v>0.5</v>
      </c>
      <c r="H5">
        <v>8</v>
      </c>
      <c r="I5">
        <v>130</v>
      </c>
      <c r="J5">
        <v>-80.7</v>
      </c>
      <c r="K5" s="10"/>
      <c r="L5" s="12">
        <v>0</v>
      </c>
      <c r="M5" s="10"/>
      <c r="N5" s="52">
        <f>ATAN(0.5*TAN(P5))/(PI()/180)</f>
        <v>-71.865728636051799</v>
      </c>
      <c r="O5" s="6">
        <f t="shared" si="0"/>
        <v>2.2689280275926285</v>
      </c>
      <c r="P5" s="6">
        <f t="shared" si="0"/>
        <v>-1.4084807063594238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01">
        <v>1</v>
      </c>
      <c r="V5" s="101">
        <v>0</v>
      </c>
    </row>
    <row r="6" spans="1:26" s="11" customFormat="1" ht="15">
      <c r="A6" s="59" t="s">
        <v>738</v>
      </c>
      <c r="B6">
        <v>0.04</v>
      </c>
      <c r="C6" s="71">
        <v>0.12</v>
      </c>
      <c r="D6" t="s">
        <v>17</v>
      </c>
      <c r="E6" t="s">
        <v>177</v>
      </c>
      <c r="F6">
        <v>100</v>
      </c>
      <c r="G6">
        <v>0.5</v>
      </c>
      <c r="H6">
        <v>8</v>
      </c>
      <c r="I6">
        <v>74.8</v>
      </c>
      <c r="J6">
        <v>-74.3</v>
      </c>
      <c r="K6" s="10"/>
      <c r="L6" s="12">
        <v>1</v>
      </c>
      <c r="M6" s="10"/>
      <c r="N6" s="52">
        <f>ATAN(0.5*TAN(P6))/(PI()/180)</f>
        <v>-60.656409251467593</v>
      </c>
      <c r="O6" s="6">
        <f t="shared" si="0"/>
        <v>1.3055062804917585</v>
      </c>
      <c r="P6" s="6">
        <f t="shared" si="0"/>
        <v>-1.2967796342317868</v>
      </c>
      <c r="Q6" s="6">
        <f>COS(O6)*COS(P6)*L6</f>
        <v>7.0948508670263408E-2</v>
      </c>
      <c r="R6" s="6">
        <f>COS(P6)*SIN(O6)*L6</f>
        <v>0.26113389377827212</v>
      </c>
      <c r="S6" s="6">
        <f>-1*SIN(P6)*L6</f>
        <v>0.9626917464264787</v>
      </c>
      <c r="U6" s="101">
        <v>0</v>
      </c>
      <c r="V6" s="101">
        <v>1</v>
      </c>
    </row>
    <row r="7" spans="1:26" s="11" customFormat="1" ht="15">
      <c r="A7" t="s">
        <v>739</v>
      </c>
      <c r="B7">
        <v>0.04</v>
      </c>
      <c r="C7" s="71">
        <v>0.12</v>
      </c>
      <c r="D7" t="s">
        <v>17</v>
      </c>
      <c r="E7" t="s">
        <v>177</v>
      </c>
      <c r="F7">
        <v>0</v>
      </c>
      <c r="G7">
        <v>0.8</v>
      </c>
      <c r="H7">
        <v>8</v>
      </c>
      <c r="I7">
        <v>130</v>
      </c>
      <c r="J7">
        <v>-77.3</v>
      </c>
      <c r="K7" s="10"/>
      <c r="L7" s="12">
        <v>0</v>
      </c>
      <c r="M7" s="10"/>
      <c r="N7" s="52">
        <f>ATAN(0.5*TAN(P7))/(PI()/180)</f>
        <v>-65.73798336033876</v>
      </c>
      <c r="O7" s="6">
        <f t="shared" si="0"/>
        <v>2.2689280275926285</v>
      </c>
      <c r="P7" s="6">
        <f t="shared" si="0"/>
        <v>-1.3491395117916167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01">
        <v>1</v>
      </c>
      <c r="V7" s="101">
        <v>0</v>
      </c>
    </row>
    <row r="8" spans="1:26" s="11" customFormat="1" ht="15">
      <c r="A8" t="s">
        <v>739</v>
      </c>
      <c r="B8">
        <v>0.04</v>
      </c>
      <c r="C8" s="71">
        <v>0.12</v>
      </c>
      <c r="D8" t="s">
        <v>17</v>
      </c>
      <c r="E8" t="s">
        <v>177</v>
      </c>
      <c r="F8">
        <v>100</v>
      </c>
      <c r="G8">
        <v>0.8</v>
      </c>
      <c r="H8">
        <v>8</v>
      </c>
      <c r="I8">
        <v>84.2</v>
      </c>
      <c r="J8">
        <v>-72.2</v>
      </c>
      <c r="K8" s="10"/>
      <c r="L8" s="12">
        <v>1</v>
      </c>
      <c r="M8" s="10"/>
      <c r="N8" s="52">
        <f t="shared" ref="N8:N12" si="1">ATAN(0.5*TAN(P8))/(PI()/180)</f>
        <v>-57.294272981158649</v>
      </c>
      <c r="O8" s="6">
        <f t="shared" si="0"/>
        <v>1.4695672301792253</v>
      </c>
      <c r="P8" s="6">
        <f t="shared" si="0"/>
        <v>-1.2601277199399059</v>
      </c>
      <c r="Q8" s="6">
        <f t="shared" ref="Q8:Q12" si="2">COS(O8)*COS(P8)*L8</f>
        <v>3.0892435585783085E-2</v>
      </c>
      <c r="R8" s="6">
        <f t="shared" ref="R8:R12" si="3">COS(P8)*SIN(O8)*L8</f>
        <v>0.30413036168732721</v>
      </c>
      <c r="S8" s="6">
        <f t="shared" ref="S8:S12" si="4">-1*SIN(P8)*L8</f>
        <v>0.9521293927421387</v>
      </c>
      <c r="U8" s="101">
        <v>0</v>
      </c>
      <c r="V8" s="101">
        <v>1</v>
      </c>
    </row>
    <row r="9" spans="1:26" s="11" customFormat="1" ht="15">
      <c r="A9" t="s">
        <v>740</v>
      </c>
      <c r="B9">
        <v>0.04</v>
      </c>
      <c r="C9" s="71">
        <v>0.12</v>
      </c>
      <c r="D9" t="s">
        <v>17</v>
      </c>
      <c r="E9" t="s">
        <v>177</v>
      </c>
      <c r="F9">
        <v>0</v>
      </c>
      <c r="G9">
        <v>0.8</v>
      </c>
      <c r="H9">
        <v>8</v>
      </c>
      <c r="I9">
        <v>146</v>
      </c>
      <c r="J9">
        <v>-78.8</v>
      </c>
      <c r="K9" s="10"/>
      <c r="L9" s="53">
        <v>0</v>
      </c>
      <c r="M9" s="10"/>
      <c r="N9" s="52">
        <f t="shared" si="1"/>
        <v>-68.395906095186078</v>
      </c>
      <c r="O9" s="6">
        <f t="shared" si="0"/>
        <v>2.5481807079117211</v>
      </c>
      <c r="P9" s="6">
        <f t="shared" si="0"/>
        <v>-1.3753194505715316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01">
        <v>1</v>
      </c>
      <c r="V9" s="101">
        <v>0</v>
      </c>
    </row>
    <row r="10" spans="1:26" s="11" customFormat="1" ht="15">
      <c r="A10" t="s">
        <v>740</v>
      </c>
      <c r="B10">
        <v>0.04</v>
      </c>
      <c r="C10" s="71">
        <v>0.12</v>
      </c>
      <c r="D10" t="s">
        <v>17</v>
      </c>
      <c r="E10" t="s">
        <v>177</v>
      </c>
      <c r="F10">
        <v>100</v>
      </c>
      <c r="G10">
        <v>0.8</v>
      </c>
      <c r="H10">
        <v>8</v>
      </c>
      <c r="I10">
        <v>87</v>
      </c>
      <c r="J10">
        <v>-75.8</v>
      </c>
      <c r="K10" s="10"/>
      <c r="L10" s="53">
        <v>1</v>
      </c>
      <c r="M10" s="10"/>
      <c r="N10" s="52">
        <f t="shared" si="1"/>
        <v>-63.157040716772016</v>
      </c>
      <c r="O10" s="6">
        <f t="shared" si="0"/>
        <v>1.5184364492350666</v>
      </c>
      <c r="P10" s="6">
        <f t="shared" si="0"/>
        <v>-1.3229595730117016</v>
      </c>
      <c r="Q10" s="6">
        <f t="shared" si="2"/>
        <v>1.2838396613423991E-2</v>
      </c>
      <c r="R10" s="6">
        <f t="shared" si="3"/>
        <v>0.2449712006320095</v>
      </c>
      <c r="S10" s="6">
        <f t="shared" si="4"/>
        <v>0.96944534989513886</v>
      </c>
      <c r="U10" s="101">
        <v>0</v>
      </c>
      <c r="V10" s="101">
        <v>1</v>
      </c>
    </row>
    <row r="11" spans="1:26" s="11" customFormat="1" ht="15">
      <c r="A11" t="s">
        <v>741</v>
      </c>
      <c r="B11">
        <v>0.04</v>
      </c>
      <c r="C11" s="71">
        <v>0.12</v>
      </c>
      <c r="D11" t="s">
        <v>17</v>
      </c>
      <c r="E11" t="s">
        <v>177</v>
      </c>
      <c r="F11">
        <v>0</v>
      </c>
      <c r="G11">
        <v>0.6</v>
      </c>
      <c r="H11">
        <v>8</v>
      </c>
      <c r="I11">
        <v>132.9</v>
      </c>
      <c r="J11">
        <v>-82.7</v>
      </c>
      <c r="K11" s="10"/>
      <c r="L11" s="53">
        <v>0</v>
      </c>
      <c r="M11" s="10"/>
      <c r="N11" s="52">
        <f t="shared" si="1"/>
        <v>-75.629591912863418</v>
      </c>
      <c r="O11" s="6">
        <f t="shared" si="0"/>
        <v>2.319542575900464</v>
      </c>
      <c r="P11" s="6">
        <f t="shared" si="0"/>
        <v>-1.4433872913993104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01">
        <v>1</v>
      </c>
      <c r="V11" s="101">
        <v>0</v>
      </c>
    </row>
    <row r="12" spans="1:26" s="11" customFormat="1" ht="15">
      <c r="A12" t="s">
        <v>741</v>
      </c>
      <c r="B12">
        <v>0.04</v>
      </c>
      <c r="C12" s="71">
        <v>0.12</v>
      </c>
      <c r="D12" t="s">
        <v>17</v>
      </c>
      <c r="E12" t="s">
        <v>177</v>
      </c>
      <c r="F12">
        <v>100</v>
      </c>
      <c r="G12">
        <v>0.6</v>
      </c>
      <c r="H12">
        <v>8</v>
      </c>
      <c r="I12">
        <v>68.900000000000006</v>
      </c>
      <c r="J12">
        <v>-75.599999999999994</v>
      </c>
      <c r="K12" s="10"/>
      <c r="L12" s="12">
        <v>1</v>
      </c>
      <c r="M12" s="10"/>
      <c r="N12" s="52">
        <f t="shared" si="1"/>
        <v>-62.818924858964252</v>
      </c>
      <c r="O12" s="6">
        <f t="shared" si="0"/>
        <v>1.2025318546240931</v>
      </c>
      <c r="P12" s="6">
        <f t="shared" si="0"/>
        <v>-1.319468914507713</v>
      </c>
      <c r="Q12" s="6">
        <f t="shared" si="2"/>
        <v>8.9527565591083491E-2</v>
      </c>
      <c r="R12" s="6">
        <f t="shared" si="3"/>
        <v>0.23201610930580346</v>
      </c>
      <c r="S12" s="6">
        <f t="shared" si="4"/>
        <v>0.96858316112863108</v>
      </c>
      <c r="U12" s="101">
        <v>0</v>
      </c>
      <c r="V12" s="101">
        <v>1</v>
      </c>
    </row>
    <row r="13" spans="1:26" s="13" customFormat="1" ht="16" thickBot="1">
      <c r="A13" s="7"/>
      <c r="B13" s="7"/>
      <c r="C13" s="7"/>
      <c r="D13" s="7"/>
      <c r="E13" s="7"/>
      <c r="F13" s="7"/>
      <c r="G13" s="7"/>
      <c r="H13" s="7"/>
      <c r="I13" s="17"/>
      <c r="J13" s="18"/>
      <c r="K13" s="19"/>
      <c r="L13" s="12"/>
      <c r="M13" s="7"/>
      <c r="N13" s="7"/>
      <c r="O13" s="7"/>
      <c r="P13" s="7"/>
      <c r="Q13" s="7"/>
      <c r="R13" s="7"/>
      <c r="S13" s="7"/>
    </row>
    <row r="14" spans="1:26" s="13" customFormat="1" ht="17" thickTop="1" thickBot="1">
      <c r="A14" s="54" t="s">
        <v>5</v>
      </c>
      <c r="B14"/>
      <c r="H14" s="23" t="s">
        <v>143</v>
      </c>
      <c r="I14" s="24">
        <f>IF(O14&gt;0, O14*180/PI(),360+O14*180/PI())</f>
        <v>79.129420053905775</v>
      </c>
      <c r="J14" s="25">
        <f>P14*180/PI()</f>
        <v>-74.951648350912237</v>
      </c>
      <c r="K14" s="19"/>
      <c r="L14" s="7"/>
      <c r="M14" s="7"/>
      <c r="N14" s="7"/>
      <c r="O14" s="26">
        <f>IF(Q14&gt;0, ATAN(R14/Q14),PI()+ATAN(R14/Q14))</f>
        <v>1.3810689151342848</v>
      </c>
      <c r="P14" s="26">
        <f>-1*ATAN(S14/(SQRT(Q14*Q14+R14*R14)))</f>
        <v>-1.3081530435203967</v>
      </c>
      <c r="Q14" s="26">
        <f>SUM(Q3:Q12)</f>
        <v>0.24463467840408146</v>
      </c>
      <c r="R14" s="26">
        <f>SUM(R3:R12)</f>
        <v>1.2738922539925144</v>
      </c>
      <c r="S14" s="26">
        <f>SUM(S3:S12)</f>
        <v>4.8248106507709334</v>
      </c>
    </row>
    <row r="15" spans="1:26" s="9" customFormat="1" ht="16" thickTop="1">
      <c r="A15" s="63">
        <v>136.61422490557604</v>
      </c>
      <c r="B15" s="64">
        <v>-80.035162397463822</v>
      </c>
      <c r="C15" s="7"/>
      <c r="D15" s="7"/>
      <c r="E15" s="7"/>
      <c r="F15" s="7"/>
      <c r="G15" s="7"/>
      <c r="H15" s="7"/>
      <c r="I15" s="29" t="s">
        <v>144</v>
      </c>
      <c r="J15" s="30">
        <f>SQRT(Q14*Q14+R14*R14+S14*S14)</f>
        <v>4.9961430540420517</v>
      </c>
      <c r="K15" s="19"/>
      <c r="L15" s="7"/>
      <c r="M15" s="7"/>
      <c r="N15" s="7"/>
      <c r="O15" s="7"/>
      <c r="P15" s="7"/>
      <c r="Q15" s="7"/>
      <c r="R15" s="7"/>
      <c r="S15" s="7"/>
    </row>
    <row r="16" spans="1:26" s="15" customFormat="1" ht="16">
      <c r="A16" t="s">
        <v>144</v>
      </c>
      <c r="B16" s="58">
        <v>4.9963170906513588</v>
      </c>
      <c r="C16" s="7"/>
      <c r="D16" s="7"/>
      <c r="E16" s="7"/>
      <c r="F16" s="7"/>
      <c r="G16" s="7"/>
      <c r="H16" s="7"/>
      <c r="I16" s="32" t="s">
        <v>145</v>
      </c>
      <c r="J16" s="33">
        <f>(J18-1)/(J18-J15)</f>
        <v>1037.0899783433372</v>
      </c>
      <c r="K16" s="19"/>
      <c r="L16" s="7"/>
      <c r="M16" s="20"/>
      <c r="N16" s="20"/>
      <c r="O16" s="7"/>
      <c r="P16" s="7"/>
      <c r="Q16" s="7"/>
      <c r="R16" s="7"/>
      <c r="S16" s="7"/>
      <c r="T16" s="9"/>
      <c r="U16" s="9"/>
      <c r="V16" s="9"/>
      <c r="W16" s="9"/>
      <c r="X16" s="9"/>
      <c r="Y16" s="9"/>
      <c r="Z16" s="9"/>
    </row>
    <row r="17" spans="1:26" s="15" customFormat="1" ht="16">
      <c r="A17" t="s">
        <v>145</v>
      </c>
      <c r="B17" s="111">
        <v>1086.0978702817508</v>
      </c>
      <c r="C17" s="7"/>
      <c r="D17" s="7"/>
      <c r="E17" s="7"/>
      <c r="F17" s="7"/>
      <c r="G17" s="7"/>
      <c r="H17" s="7"/>
      <c r="I17" s="32" t="s">
        <v>147</v>
      </c>
      <c r="J17" s="35">
        <f>ACOS(1+(J18-1)*(1-20^(1/(J18-1)))/(J18*(J16-1)+1))*180/PI()</f>
        <v>2.3771709215812122</v>
      </c>
      <c r="K17" s="19"/>
      <c r="L17" s="7"/>
      <c r="M17" s="20"/>
      <c r="N17" s="20"/>
      <c r="O17" s="7"/>
      <c r="P17" s="7"/>
      <c r="Q17" s="7"/>
      <c r="R17" s="7"/>
      <c r="S17" s="7"/>
      <c r="T17" s="9"/>
      <c r="U17" s="9"/>
      <c r="V17" s="9"/>
      <c r="W17" s="9"/>
      <c r="X17" s="9"/>
      <c r="Y17" s="9"/>
      <c r="Z17" s="9"/>
    </row>
    <row r="18" spans="1:26" s="15" customFormat="1" ht="16">
      <c r="A18" t="s">
        <v>147</v>
      </c>
      <c r="B18" s="56">
        <v>2.3228714494921316</v>
      </c>
      <c r="C18" s="7"/>
      <c r="D18" s="7"/>
      <c r="E18" s="7"/>
      <c r="F18" s="7"/>
      <c r="G18" s="7"/>
      <c r="H18" s="7"/>
      <c r="I18" s="36" t="s">
        <v>149</v>
      </c>
      <c r="J18" s="37">
        <f>SUM(L3:L12)</f>
        <v>5</v>
      </c>
      <c r="K18" s="19"/>
      <c r="L18" s="7"/>
      <c r="M18" s="7"/>
      <c r="N18" s="7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>
      <c r="A19" t="s">
        <v>149</v>
      </c>
      <c r="B19">
        <v>5</v>
      </c>
    </row>
    <row r="21" spans="1:26">
      <c r="A21" s="54" t="s">
        <v>6</v>
      </c>
      <c r="F21" s="59"/>
    </row>
    <row r="22" spans="1:26">
      <c r="A22" s="63">
        <v>79.129420053905775</v>
      </c>
      <c r="B22" s="64">
        <v>-74.951648350912237</v>
      </c>
    </row>
    <row r="23" spans="1:26">
      <c r="A23" t="s">
        <v>144</v>
      </c>
      <c r="B23" s="58">
        <v>4.9961430540420517</v>
      </c>
    </row>
    <row r="24" spans="1:26">
      <c r="A24" t="s">
        <v>145</v>
      </c>
      <c r="B24" s="111">
        <v>1037.0899783433372</v>
      </c>
    </row>
    <row r="25" spans="1:26">
      <c r="A25" t="s">
        <v>147</v>
      </c>
      <c r="B25" s="56">
        <v>2.3771709215812122</v>
      </c>
    </row>
    <row r="26" spans="1:26">
      <c r="A26" t="s">
        <v>149</v>
      </c>
      <c r="B26">
        <v>5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41"/>
  <sheetViews>
    <sheetView zoomScale="115" zoomScaleNormal="115" zoomScalePageLayoutView="115" workbookViewId="0">
      <selection activeCell="A1022" sqref="A1022:XFD1022"/>
    </sheetView>
  </sheetViews>
  <sheetFormatPr baseColWidth="10" defaultColWidth="10.83203125" defaultRowHeight="15" x14ac:dyDescent="0"/>
  <cols>
    <col min="1" max="5" width="10.83203125" style="139"/>
    <col min="6" max="7" width="14.1640625" customWidth="1"/>
    <col min="8" max="20" width="10.83203125" style="139"/>
    <col min="22" max="26" width="10.83203125" style="139"/>
    <col min="29" max="16384" width="10.83203125" style="139"/>
  </cols>
  <sheetData>
    <row r="1" spans="1:57" s="134" customFormat="1" ht="46" customHeight="1" thickBot="1">
      <c r="A1" s="134" t="s">
        <v>882</v>
      </c>
      <c r="B1" s="134" t="s">
        <v>883</v>
      </c>
      <c r="C1" s="134" t="s">
        <v>884</v>
      </c>
      <c r="D1" s="134" t="s">
        <v>885</v>
      </c>
      <c r="E1" s="134" t="s">
        <v>886</v>
      </c>
      <c r="F1" s="134" t="s">
        <v>7</v>
      </c>
      <c r="G1" s="134" t="s">
        <v>7</v>
      </c>
      <c r="H1" s="134" t="s">
        <v>1052</v>
      </c>
      <c r="I1" s="134" t="s">
        <v>1053</v>
      </c>
      <c r="J1" s="134" t="s">
        <v>1054</v>
      </c>
      <c r="K1" s="134" t="s">
        <v>891</v>
      </c>
      <c r="L1" s="134" t="s">
        <v>8</v>
      </c>
      <c r="M1" s="134" t="s">
        <v>9</v>
      </c>
      <c r="N1" s="134" t="s">
        <v>10</v>
      </c>
      <c r="O1" s="134" t="s">
        <v>1055</v>
      </c>
      <c r="P1" s="134" t="s">
        <v>1056</v>
      </c>
      <c r="Q1" s="134" t="s">
        <v>1057</v>
      </c>
      <c r="R1" s="134" t="s">
        <v>1058</v>
      </c>
      <c r="S1" s="134" t="s">
        <v>1059</v>
      </c>
      <c r="T1" s="134" t="s">
        <v>1060</v>
      </c>
      <c r="U1" s="134" t="s">
        <v>11</v>
      </c>
      <c r="V1" s="134" t="s">
        <v>1061</v>
      </c>
      <c r="W1" s="134" t="s">
        <v>1062</v>
      </c>
      <c r="X1" s="134" t="s">
        <v>1063</v>
      </c>
      <c r="Y1" s="134" t="s">
        <v>1064</v>
      </c>
      <c r="Z1" s="134" t="s">
        <v>1065</v>
      </c>
      <c r="AA1" s="134" t="s">
        <v>16</v>
      </c>
      <c r="AB1" s="134" t="s">
        <v>15</v>
      </c>
      <c r="AC1" s="134" t="s">
        <v>1066</v>
      </c>
      <c r="AD1" s="134" t="s">
        <v>1067</v>
      </c>
      <c r="AE1" s="134" t="s">
        <v>815</v>
      </c>
      <c r="AF1" s="134" t="s">
        <v>1068</v>
      </c>
      <c r="AG1" s="134" t="s">
        <v>1069</v>
      </c>
      <c r="AH1" s="134" t="s">
        <v>1070</v>
      </c>
      <c r="AI1" s="134" t="s">
        <v>1071</v>
      </c>
      <c r="AJ1" s="134" t="s">
        <v>1072</v>
      </c>
      <c r="AK1" s="134" t="s">
        <v>1073</v>
      </c>
      <c r="AL1" s="134" t="s">
        <v>1074</v>
      </c>
      <c r="AM1" s="134" t="s">
        <v>1075</v>
      </c>
      <c r="AN1" s="134" t="s">
        <v>1076</v>
      </c>
      <c r="AO1" s="134" t="s">
        <v>1077</v>
      </c>
      <c r="AP1" s="134" t="s">
        <v>1078</v>
      </c>
      <c r="AQ1" s="134" t="s">
        <v>1079</v>
      </c>
      <c r="AR1" s="134" t="s">
        <v>1080</v>
      </c>
      <c r="AS1" s="134" t="s">
        <v>1081</v>
      </c>
      <c r="AT1" s="134" t="s">
        <v>1082</v>
      </c>
      <c r="AU1" s="134" t="s">
        <v>1083</v>
      </c>
      <c r="AV1" s="134" t="s">
        <v>1084</v>
      </c>
      <c r="AW1" s="134" t="s">
        <v>942</v>
      </c>
      <c r="AX1" s="134" t="s">
        <v>943</v>
      </c>
      <c r="AY1" s="134" t="s">
        <v>944</v>
      </c>
      <c r="AZ1" s="134" t="s">
        <v>945</v>
      </c>
      <c r="BA1" s="134" t="s">
        <v>946</v>
      </c>
      <c r="BB1" s="134" t="s">
        <v>947</v>
      </c>
      <c r="BC1" s="134" t="s">
        <v>948</v>
      </c>
      <c r="BD1" s="134" t="s">
        <v>949</v>
      </c>
      <c r="BE1" s="134" t="s">
        <v>950</v>
      </c>
    </row>
    <row r="2" spans="1:57" s="135" customFormat="1" ht="46" customHeight="1" thickBot="1">
      <c r="A2" s="135" t="s">
        <v>951</v>
      </c>
      <c r="B2" s="135" t="s">
        <v>952</v>
      </c>
      <c r="C2" s="135" t="s">
        <v>953</v>
      </c>
      <c r="D2" s="135" t="s">
        <v>954</v>
      </c>
      <c r="E2" s="135" t="s">
        <v>955</v>
      </c>
      <c r="F2" s="135" t="s">
        <v>957</v>
      </c>
      <c r="G2" s="148" t="s">
        <v>957</v>
      </c>
      <c r="H2" s="135" t="s">
        <v>1086</v>
      </c>
      <c r="I2" s="135" t="s">
        <v>1087</v>
      </c>
      <c r="J2" s="135" t="s">
        <v>1088</v>
      </c>
      <c r="K2" s="135" t="s">
        <v>961</v>
      </c>
      <c r="L2" s="135" t="s">
        <v>962</v>
      </c>
      <c r="M2" s="135" t="s">
        <v>963</v>
      </c>
      <c r="N2" s="135" t="s">
        <v>964</v>
      </c>
      <c r="O2" s="135" t="s">
        <v>1089</v>
      </c>
      <c r="P2" s="135" t="s">
        <v>1090</v>
      </c>
      <c r="Q2" s="135" t="s">
        <v>1091</v>
      </c>
      <c r="R2" s="135" t="s">
        <v>1092</v>
      </c>
      <c r="S2" s="135" t="s">
        <v>1093</v>
      </c>
      <c r="T2" s="135" t="s">
        <v>1094</v>
      </c>
      <c r="U2" s="148" t="s">
        <v>972</v>
      </c>
      <c r="V2" s="135" t="s">
        <v>1095</v>
      </c>
      <c r="W2" s="135" t="s">
        <v>1096</v>
      </c>
      <c r="X2" s="135" t="s">
        <v>1097</v>
      </c>
      <c r="Y2" s="135" t="s">
        <v>1098</v>
      </c>
      <c r="Z2" s="135" t="s">
        <v>1099</v>
      </c>
      <c r="AA2" s="148" t="s">
        <v>978</v>
      </c>
      <c r="AB2" s="148" t="s">
        <v>979</v>
      </c>
      <c r="AC2" s="135" t="s">
        <v>1100</v>
      </c>
      <c r="AD2" s="135" t="s">
        <v>1101</v>
      </c>
      <c r="AE2" s="135" t="s">
        <v>1102</v>
      </c>
      <c r="AF2" s="135" t="s">
        <v>1103</v>
      </c>
      <c r="AG2" s="135" t="s">
        <v>1104</v>
      </c>
      <c r="AH2" s="135" t="s">
        <v>1105</v>
      </c>
      <c r="AI2" s="135" t="s">
        <v>1106</v>
      </c>
      <c r="AJ2" s="135" t="s">
        <v>1107</v>
      </c>
      <c r="AK2" s="135" t="s">
        <v>1108</v>
      </c>
      <c r="AL2" s="135" t="s">
        <v>1109</v>
      </c>
      <c r="AM2" s="135" t="s">
        <v>1110</v>
      </c>
      <c r="AN2" s="135" t="s">
        <v>1111</v>
      </c>
      <c r="AO2" s="135" t="s">
        <v>1112</v>
      </c>
      <c r="AP2" s="135" t="s">
        <v>1113</v>
      </c>
      <c r="AQ2" s="135" t="s">
        <v>1114</v>
      </c>
      <c r="AR2" s="135" t="s">
        <v>1115</v>
      </c>
      <c r="AS2" s="135" t="s">
        <v>1116</v>
      </c>
      <c r="AT2" s="135" t="s">
        <v>1117</v>
      </c>
      <c r="AU2" s="135" t="s">
        <v>1118</v>
      </c>
      <c r="AV2" s="135" t="s">
        <v>1119</v>
      </c>
      <c r="AW2" s="135" t="s">
        <v>1021</v>
      </c>
      <c r="AX2" s="135" t="s">
        <v>1022</v>
      </c>
      <c r="AY2" s="135" t="s">
        <v>1023</v>
      </c>
      <c r="AZ2" s="135" t="s">
        <v>1024</v>
      </c>
      <c r="BA2" s="135" t="s">
        <v>1025</v>
      </c>
      <c r="BB2" s="135" t="s">
        <v>1026</v>
      </c>
      <c r="BC2" s="135" t="s">
        <v>1027</v>
      </c>
      <c r="BD2" s="135" t="s">
        <v>1028</v>
      </c>
      <c r="BE2" s="135" t="s">
        <v>1029</v>
      </c>
    </row>
    <row r="3" spans="1:57" s="136" customFormat="1" ht="46" customHeight="1" thickBot="1">
      <c r="A3" s="136" t="s">
        <v>1030</v>
      </c>
      <c r="B3" s="136" t="s">
        <v>1030</v>
      </c>
      <c r="C3" s="136" t="s">
        <v>1030</v>
      </c>
      <c r="D3" s="136" t="s">
        <v>1030</v>
      </c>
      <c r="E3" s="136" t="s">
        <v>1030</v>
      </c>
      <c r="F3" s="136" t="s">
        <v>1030</v>
      </c>
      <c r="G3" s="149" t="s">
        <v>1030</v>
      </c>
      <c r="H3" s="136" t="s">
        <v>1031</v>
      </c>
      <c r="I3" s="136" t="s">
        <v>1031</v>
      </c>
      <c r="J3" s="136" t="s">
        <v>1031</v>
      </c>
      <c r="K3" s="136" t="s">
        <v>1031</v>
      </c>
      <c r="L3" s="136" t="s">
        <v>1032</v>
      </c>
      <c r="M3" s="136" t="s">
        <v>1032</v>
      </c>
      <c r="N3" s="136" t="s">
        <v>1033</v>
      </c>
      <c r="O3" s="136" t="s">
        <v>1034</v>
      </c>
      <c r="P3" s="136" t="s">
        <v>1034</v>
      </c>
      <c r="Q3" s="136" t="s">
        <v>1034</v>
      </c>
      <c r="R3" s="136" t="s">
        <v>1034</v>
      </c>
      <c r="S3" s="136" t="s">
        <v>1035</v>
      </c>
      <c r="T3" s="136" t="s">
        <v>1035</v>
      </c>
      <c r="U3" s="149" t="s">
        <v>1033</v>
      </c>
      <c r="V3" s="136" t="s">
        <v>1032</v>
      </c>
      <c r="W3" s="136" t="s">
        <v>1032</v>
      </c>
      <c r="X3" s="136" t="s">
        <v>1032</v>
      </c>
      <c r="Y3" s="136" t="s">
        <v>1032</v>
      </c>
      <c r="Z3" s="136" t="s">
        <v>1033</v>
      </c>
      <c r="AA3" s="149" t="s">
        <v>1032</v>
      </c>
      <c r="AB3" s="149" t="s">
        <v>1032</v>
      </c>
      <c r="AC3" s="136" t="s">
        <v>1032</v>
      </c>
      <c r="AD3" s="136" t="s">
        <v>1032</v>
      </c>
      <c r="AE3" s="136" t="s">
        <v>1035</v>
      </c>
      <c r="AF3" s="136" t="s">
        <v>1035</v>
      </c>
      <c r="AG3" s="136" t="s">
        <v>1035</v>
      </c>
      <c r="AH3" s="136" t="s">
        <v>1035</v>
      </c>
      <c r="AI3" s="136" t="s">
        <v>1032</v>
      </c>
      <c r="AJ3" s="136" t="s">
        <v>1032</v>
      </c>
      <c r="AK3" s="136" t="s">
        <v>1032</v>
      </c>
      <c r="AL3" s="136" t="s">
        <v>1032</v>
      </c>
      <c r="AM3" s="136" t="s">
        <v>1032</v>
      </c>
      <c r="AN3" s="136" t="s">
        <v>1032</v>
      </c>
      <c r="AO3" s="136" t="s">
        <v>1032</v>
      </c>
      <c r="AP3" s="136" t="s">
        <v>1032</v>
      </c>
      <c r="AQ3" s="136" t="s">
        <v>1032</v>
      </c>
      <c r="AR3" s="136" t="s">
        <v>1035</v>
      </c>
      <c r="AS3" s="136" t="s">
        <v>1032</v>
      </c>
      <c r="AT3" s="136" t="s">
        <v>1032</v>
      </c>
      <c r="AU3" s="136" t="s">
        <v>1032</v>
      </c>
      <c r="AV3" s="136" t="s">
        <v>1036</v>
      </c>
      <c r="AW3" s="136" t="s">
        <v>1037</v>
      </c>
      <c r="AX3" s="136" t="s">
        <v>1037</v>
      </c>
      <c r="AY3" s="136" t="s">
        <v>1037</v>
      </c>
      <c r="AZ3" s="136" t="s">
        <v>1037</v>
      </c>
      <c r="BA3" s="136" t="s">
        <v>1037</v>
      </c>
      <c r="BB3" s="136" t="s">
        <v>1037</v>
      </c>
      <c r="BC3" s="136" t="s">
        <v>1037</v>
      </c>
      <c r="BD3" s="136" t="s">
        <v>1037</v>
      </c>
      <c r="BE3" s="136" t="s">
        <v>1037</v>
      </c>
    </row>
    <row r="4" spans="1:57" s="137" customFormat="1" ht="46" customHeight="1" thickBot="1">
      <c r="A4" s="137" t="s">
        <v>1038</v>
      </c>
      <c r="B4" s="137" t="s">
        <v>1038</v>
      </c>
      <c r="C4" s="137" t="s">
        <v>1038</v>
      </c>
      <c r="D4" s="137" t="s">
        <v>1038</v>
      </c>
      <c r="E4" s="137" t="s">
        <v>1038</v>
      </c>
      <c r="F4" s="137" t="s">
        <v>1038</v>
      </c>
      <c r="G4" s="137" t="s">
        <v>1038</v>
      </c>
      <c r="H4" s="137" t="s">
        <v>1038</v>
      </c>
      <c r="I4" s="137" t="s">
        <v>1038</v>
      </c>
      <c r="J4" s="137" t="s">
        <v>1038</v>
      </c>
      <c r="K4" s="137" t="s">
        <v>1038</v>
      </c>
      <c r="L4" s="137" t="s">
        <v>1039</v>
      </c>
      <c r="M4" s="137" t="s">
        <v>1039</v>
      </c>
      <c r="N4" s="137" t="s">
        <v>1038</v>
      </c>
      <c r="O4" s="137" t="s">
        <v>1040</v>
      </c>
      <c r="P4" s="137" t="s">
        <v>1040</v>
      </c>
      <c r="Q4" s="137" t="s">
        <v>1040</v>
      </c>
      <c r="R4" s="137" t="s">
        <v>1040</v>
      </c>
      <c r="S4" s="137" t="s">
        <v>1035</v>
      </c>
      <c r="T4" s="137" t="s">
        <v>1035</v>
      </c>
      <c r="U4" s="137" t="s">
        <v>1038</v>
      </c>
      <c r="V4" s="137" t="s">
        <v>1039</v>
      </c>
      <c r="W4" s="137" t="s">
        <v>1039</v>
      </c>
      <c r="X4" s="137" t="s">
        <v>1039</v>
      </c>
      <c r="Y4" s="137" t="s">
        <v>1039</v>
      </c>
      <c r="Z4" s="137" t="s">
        <v>1038</v>
      </c>
      <c r="AA4" s="137" t="s">
        <v>1041</v>
      </c>
      <c r="AB4" s="137" t="s">
        <v>1041</v>
      </c>
      <c r="AC4" s="137" t="s">
        <v>1041</v>
      </c>
      <c r="AD4" s="137" t="s">
        <v>1041</v>
      </c>
      <c r="AE4" s="137" t="s">
        <v>1035</v>
      </c>
      <c r="AF4" s="137" t="s">
        <v>1035</v>
      </c>
      <c r="AG4" s="137" t="s">
        <v>1035</v>
      </c>
      <c r="AH4" s="137" t="s">
        <v>1035</v>
      </c>
      <c r="AI4" s="137" t="s">
        <v>1044</v>
      </c>
      <c r="AJ4" s="137" t="s">
        <v>1044</v>
      </c>
      <c r="AK4" s="137" t="s">
        <v>1042</v>
      </c>
      <c r="AL4" s="137" t="s">
        <v>1043</v>
      </c>
      <c r="AM4" s="137" t="s">
        <v>1043</v>
      </c>
      <c r="AN4" s="137" t="s">
        <v>1042</v>
      </c>
      <c r="AO4" s="137" t="s">
        <v>1044</v>
      </c>
      <c r="AP4" s="137" t="s">
        <v>1044</v>
      </c>
      <c r="AQ4" s="137" t="s">
        <v>1042</v>
      </c>
      <c r="AR4" s="137" t="s">
        <v>1035</v>
      </c>
      <c r="AS4" s="137" t="s">
        <v>1045</v>
      </c>
      <c r="AT4" s="137" t="s">
        <v>1046</v>
      </c>
      <c r="AU4" s="137" t="s">
        <v>1047</v>
      </c>
      <c r="AV4" s="137" t="s">
        <v>1038</v>
      </c>
      <c r="AW4" s="137" t="s">
        <v>1038</v>
      </c>
      <c r="AX4" s="137" t="s">
        <v>1038</v>
      </c>
      <c r="AY4" s="137" t="s">
        <v>1038</v>
      </c>
      <c r="AZ4" s="137" t="s">
        <v>1038</v>
      </c>
      <c r="BA4" s="137" t="s">
        <v>1038</v>
      </c>
      <c r="BB4" s="137" t="s">
        <v>1038</v>
      </c>
      <c r="BC4" s="137" t="s">
        <v>1038</v>
      </c>
      <c r="BD4" s="137" t="s">
        <v>1038</v>
      </c>
      <c r="BE4" s="137" t="s">
        <v>1038</v>
      </c>
    </row>
    <row r="5" spans="1:57" s="138" customFormat="1" ht="46" customHeight="1" thickBot="1">
      <c r="A5" s="138" t="s">
        <v>1048</v>
      </c>
      <c r="B5" s="138" t="s">
        <v>1049</v>
      </c>
      <c r="C5" s="138" t="s">
        <v>1048</v>
      </c>
      <c r="D5" s="138" t="s">
        <v>1048</v>
      </c>
      <c r="E5" s="138" t="s">
        <v>1049</v>
      </c>
      <c r="F5" s="138" t="s">
        <v>1049</v>
      </c>
      <c r="G5" s="138" t="s">
        <v>1049</v>
      </c>
      <c r="H5" s="138" t="s">
        <v>1050</v>
      </c>
      <c r="I5" s="138" t="s">
        <v>1050</v>
      </c>
      <c r="J5" s="138" t="s">
        <v>1048</v>
      </c>
      <c r="K5" s="138" t="s">
        <v>1048</v>
      </c>
      <c r="L5" s="138" t="s">
        <v>1048</v>
      </c>
      <c r="M5" s="138" t="s">
        <v>1048</v>
      </c>
      <c r="N5" s="138" t="s">
        <v>1048</v>
      </c>
      <c r="O5" s="138" t="s">
        <v>1050</v>
      </c>
      <c r="P5" s="138" t="s">
        <v>1050</v>
      </c>
      <c r="Q5" s="138" t="s">
        <v>1050</v>
      </c>
      <c r="R5" s="138" t="s">
        <v>1050</v>
      </c>
      <c r="S5" s="138" t="s">
        <v>1050</v>
      </c>
      <c r="T5" s="138" t="s">
        <v>1050</v>
      </c>
      <c r="U5" s="138" t="s">
        <v>1050</v>
      </c>
      <c r="V5" s="138" t="s">
        <v>1050</v>
      </c>
      <c r="W5" s="138" t="s">
        <v>1050</v>
      </c>
      <c r="X5" s="138" t="s">
        <v>1050</v>
      </c>
      <c r="Y5" s="138" t="s">
        <v>1050</v>
      </c>
      <c r="Z5" s="138" t="s">
        <v>1050</v>
      </c>
      <c r="AA5" s="138" t="s">
        <v>1050</v>
      </c>
      <c r="AB5" s="138" t="s">
        <v>1050</v>
      </c>
      <c r="AC5" s="138" t="s">
        <v>1050</v>
      </c>
      <c r="AD5" s="138" t="s">
        <v>1050</v>
      </c>
      <c r="AE5" s="138" t="s">
        <v>1050</v>
      </c>
      <c r="AF5" s="138" t="s">
        <v>1050</v>
      </c>
      <c r="AG5" s="138" t="s">
        <v>1050</v>
      </c>
      <c r="AH5" s="138" t="s">
        <v>1050</v>
      </c>
      <c r="AI5" s="138" t="s">
        <v>1050</v>
      </c>
      <c r="AJ5" s="138" t="s">
        <v>1050</v>
      </c>
      <c r="AK5" s="138" t="s">
        <v>1050</v>
      </c>
      <c r="AL5" s="138" t="s">
        <v>1050</v>
      </c>
      <c r="AM5" s="138" t="s">
        <v>1050</v>
      </c>
      <c r="AN5" s="138" t="s">
        <v>1050</v>
      </c>
      <c r="AO5" s="138" t="s">
        <v>1050</v>
      </c>
      <c r="AP5" s="138" t="s">
        <v>1050</v>
      </c>
      <c r="AQ5" s="138" t="s">
        <v>1050</v>
      </c>
      <c r="AR5" s="138" t="s">
        <v>1050</v>
      </c>
      <c r="AS5" s="138" t="s">
        <v>1048</v>
      </c>
      <c r="AT5" s="138" t="s">
        <v>1048</v>
      </c>
      <c r="AU5" s="138" t="s">
        <v>1048</v>
      </c>
      <c r="AV5" s="138" t="s">
        <v>1048</v>
      </c>
      <c r="AW5" s="138" t="s">
        <v>1050</v>
      </c>
      <c r="AX5" s="138" t="s">
        <v>1048</v>
      </c>
      <c r="AY5" s="138" t="s">
        <v>1048</v>
      </c>
      <c r="AZ5" s="138" t="s">
        <v>1050</v>
      </c>
      <c r="BA5" s="138" t="s">
        <v>1048</v>
      </c>
      <c r="BB5" s="138" t="s">
        <v>1049</v>
      </c>
      <c r="BC5" s="138" t="s">
        <v>1049</v>
      </c>
      <c r="BD5" s="138" t="s">
        <v>1049</v>
      </c>
      <c r="BE5" s="138" t="s">
        <v>1049</v>
      </c>
    </row>
    <row r="6" spans="1:57" ht="15.5" customHeight="1">
      <c r="F6" s="144" t="s">
        <v>1120</v>
      </c>
      <c r="G6" s="150" t="s">
        <v>675</v>
      </c>
      <c r="M6" s="71"/>
      <c r="U6" s="139" t="s">
        <v>177</v>
      </c>
      <c r="AA6" s="139">
        <v>-80.400000000000006</v>
      </c>
      <c r="AB6" s="139">
        <v>112.5</v>
      </c>
      <c r="AE6" s="139">
        <v>1</v>
      </c>
      <c r="AF6" s="139">
        <v>1</v>
      </c>
    </row>
    <row r="7" spans="1:57" ht="15.5" customHeight="1">
      <c r="F7" s="144" t="s">
        <v>1120</v>
      </c>
      <c r="G7" s="150" t="s">
        <v>675</v>
      </c>
      <c r="M7" s="71"/>
      <c r="U7" s="139" t="s">
        <v>177</v>
      </c>
      <c r="AA7" s="139">
        <v>-71.900000000000006</v>
      </c>
      <c r="AB7" s="139">
        <v>69.2</v>
      </c>
      <c r="AE7" s="139">
        <v>1</v>
      </c>
      <c r="AF7" s="139">
        <v>1</v>
      </c>
    </row>
    <row r="8" spans="1:57" ht="15.5" customHeight="1">
      <c r="F8" s="139" t="s">
        <v>1192</v>
      </c>
      <c r="G8" s="139" t="s">
        <v>674</v>
      </c>
      <c r="U8" s="139" t="s">
        <v>177</v>
      </c>
      <c r="AA8" s="139">
        <v>-74.8</v>
      </c>
      <c r="AB8" s="139">
        <v>132.1</v>
      </c>
      <c r="AE8" s="139">
        <v>1</v>
      </c>
      <c r="AF8" s="139">
        <v>1</v>
      </c>
    </row>
    <row r="9" spans="1:57" ht="15.5" customHeight="1">
      <c r="F9" s="139" t="s">
        <v>1192</v>
      </c>
      <c r="G9" s="139" t="s">
        <v>674</v>
      </c>
      <c r="U9" s="139" t="s">
        <v>177</v>
      </c>
      <c r="AA9" s="139">
        <v>-70.7</v>
      </c>
      <c r="AB9" s="139">
        <v>90.9</v>
      </c>
      <c r="AE9" s="139">
        <v>1</v>
      </c>
      <c r="AF9" s="139">
        <v>1</v>
      </c>
    </row>
    <row r="10" spans="1:57" ht="15.5" customHeight="1">
      <c r="F10" s="139" t="s">
        <v>1193</v>
      </c>
      <c r="G10" s="139" t="s">
        <v>676</v>
      </c>
      <c r="U10" s="139" t="s">
        <v>177</v>
      </c>
      <c r="AA10" s="139">
        <v>-75.7</v>
      </c>
      <c r="AB10" s="139">
        <v>122.1</v>
      </c>
      <c r="AE10" s="139">
        <v>1</v>
      </c>
      <c r="AF10" s="139">
        <v>1</v>
      </c>
    </row>
    <row r="11" spans="1:57" ht="15.5" customHeight="1">
      <c r="F11" s="139" t="s">
        <v>1193</v>
      </c>
      <c r="G11" s="139" t="s">
        <v>676</v>
      </c>
      <c r="U11" s="139" t="s">
        <v>177</v>
      </c>
      <c r="AA11" s="139">
        <v>-69.7</v>
      </c>
      <c r="AB11" s="139">
        <v>83.4</v>
      </c>
      <c r="AE11" s="139">
        <v>1</v>
      </c>
      <c r="AF11" s="139">
        <v>1</v>
      </c>
    </row>
    <row r="12" spans="1:57" ht="15.5" customHeight="1">
      <c r="F12" s="139" t="s">
        <v>1194</v>
      </c>
      <c r="G12" s="139" t="s">
        <v>677</v>
      </c>
      <c r="U12" s="139" t="s">
        <v>177</v>
      </c>
      <c r="AA12" s="139">
        <v>-74.8</v>
      </c>
      <c r="AB12" s="139">
        <v>121.6</v>
      </c>
      <c r="AE12" s="139">
        <v>1</v>
      </c>
      <c r="AF12" s="139">
        <v>1</v>
      </c>
    </row>
    <row r="13" spans="1:57" ht="15.5" customHeight="1">
      <c r="A13" s="141"/>
      <c r="B13" s="141"/>
      <c r="F13" s="139" t="s">
        <v>1194</v>
      </c>
      <c r="G13" s="139" t="s">
        <v>677</v>
      </c>
      <c r="U13" s="139" t="s">
        <v>177</v>
      </c>
      <c r="AA13" s="139">
        <v>-69</v>
      </c>
      <c r="AB13" s="139">
        <v>84.8</v>
      </c>
      <c r="AE13" s="139">
        <v>1</v>
      </c>
      <c r="AF13" s="139">
        <v>1</v>
      </c>
    </row>
    <row r="14" spans="1:57" ht="15.5" customHeight="1">
      <c r="F14" s="139" t="s">
        <v>1195</v>
      </c>
      <c r="G14" s="139" t="s">
        <v>678</v>
      </c>
      <c r="U14" s="139" t="s">
        <v>177</v>
      </c>
      <c r="AA14" s="139">
        <v>-82.3</v>
      </c>
      <c r="AB14" s="139">
        <v>130.4</v>
      </c>
      <c r="AE14" s="139">
        <v>1</v>
      </c>
      <c r="AF14" s="139">
        <v>1</v>
      </c>
    </row>
    <row r="15" spans="1:57" ht="15.5" customHeight="1">
      <c r="F15" s="139" t="s">
        <v>1195</v>
      </c>
      <c r="G15" s="139" t="s">
        <v>678</v>
      </c>
      <c r="U15" s="139" t="s">
        <v>177</v>
      </c>
      <c r="AA15" s="139">
        <v>-75.2</v>
      </c>
      <c r="AB15" s="139">
        <v>69.7</v>
      </c>
      <c r="AE15" s="139">
        <v>1</v>
      </c>
      <c r="AF15" s="139">
        <v>1</v>
      </c>
    </row>
    <row r="16" spans="1:57" ht="15.5" customHeight="1">
      <c r="F16" s="139" t="s">
        <v>1196</v>
      </c>
      <c r="G16" s="139" t="s">
        <v>679</v>
      </c>
      <c r="U16" s="139" t="s">
        <v>177</v>
      </c>
      <c r="AA16" s="139">
        <v>-74.900000000000006</v>
      </c>
      <c r="AB16" s="139">
        <v>117.1</v>
      </c>
      <c r="AE16" s="139">
        <v>1</v>
      </c>
      <c r="AF16" s="139">
        <v>1</v>
      </c>
    </row>
    <row r="17" spans="6:32" ht="15.5" customHeight="1">
      <c r="F17" s="139" t="s">
        <v>1196</v>
      </c>
      <c r="G17" s="139" t="s">
        <v>679</v>
      </c>
      <c r="U17" s="139" t="s">
        <v>177</v>
      </c>
      <c r="AA17" s="139">
        <v>-68.3</v>
      </c>
      <c r="AB17" s="139">
        <v>82</v>
      </c>
      <c r="AE17" s="139">
        <v>1</v>
      </c>
      <c r="AF17" s="139">
        <v>1</v>
      </c>
    </row>
    <row r="18" spans="6:32" ht="15.5" customHeight="1">
      <c r="F18" s="139" t="s">
        <v>1197</v>
      </c>
      <c r="G18" s="139" t="s">
        <v>680</v>
      </c>
      <c r="U18" s="139" t="s">
        <v>177</v>
      </c>
      <c r="AA18" s="139">
        <v>-76.099999999999994</v>
      </c>
      <c r="AB18" s="139">
        <v>107.5</v>
      </c>
      <c r="AE18" s="139">
        <v>1</v>
      </c>
      <c r="AF18" s="139">
        <v>1</v>
      </c>
    </row>
    <row r="19" spans="6:32" ht="15.5" customHeight="1">
      <c r="F19" s="139" t="s">
        <v>1197</v>
      </c>
      <c r="G19" s="139" t="s">
        <v>680</v>
      </c>
      <c r="U19" s="139" t="s">
        <v>177</v>
      </c>
      <c r="AA19" s="139">
        <v>-68</v>
      </c>
      <c r="AB19" s="139">
        <v>74.900000000000006</v>
      </c>
      <c r="AE19" s="139">
        <v>1</v>
      </c>
      <c r="AF19" s="139">
        <v>1</v>
      </c>
    </row>
    <row r="20" spans="6:32" ht="15.5" customHeight="1">
      <c r="F20" s="139" t="s">
        <v>1198</v>
      </c>
      <c r="G20" s="139" t="s">
        <v>681</v>
      </c>
      <c r="U20" s="139" t="s">
        <v>177</v>
      </c>
      <c r="AA20" s="139">
        <v>-64.099999999999994</v>
      </c>
      <c r="AB20" s="139">
        <v>141.30000000000001</v>
      </c>
      <c r="AE20" s="139">
        <v>1</v>
      </c>
      <c r="AF20" s="139">
        <v>1</v>
      </c>
    </row>
    <row r="21" spans="6:32" ht="15.5" customHeight="1">
      <c r="F21" s="139" t="s">
        <v>1198</v>
      </c>
      <c r="G21" s="139" t="s">
        <v>681</v>
      </c>
      <c r="U21" s="139" t="s">
        <v>177</v>
      </c>
      <c r="AA21" s="139">
        <v>-64</v>
      </c>
      <c r="AB21" s="139">
        <v>114.2</v>
      </c>
      <c r="AE21" s="139">
        <v>1</v>
      </c>
      <c r="AF21" s="139">
        <v>1</v>
      </c>
    </row>
    <row r="22" spans="6:32" ht="15.5" customHeight="1">
      <c r="F22" s="144" t="s">
        <v>1199</v>
      </c>
      <c r="G22" s="150" t="s">
        <v>682</v>
      </c>
      <c r="U22" s="139" t="s">
        <v>177</v>
      </c>
      <c r="AA22" s="139">
        <v>-65.8</v>
      </c>
      <c r="AB22" s="139">
        <v>136.9</v>
      </c>
      <c r="AE22" s="139">
        <v>1</v>
      </c>
      <c r="AF22" s="139">
        <v>1</v>
      </c>
    </row>
    <row r="23" spans="6:32" ht="15.5" customHeight="1">
      <c r="F23" s="144" t="s">
        <v>1199</v>
      </c>
      <c r="G23" s="150" t="s">
        <v>682</v>
      </c>
      <c r="U23" s="139" t="s">
        <v>177</v>
      </c>
      <c r="AA23" s="139">
        <v>-64.599999999999994</v>
      </c>
      <c r="AB23" s="139">
        <v>108.6</v>
      </c>
      <c r="AE23" s="139">
        <v>1</v>
      </c>
      <c r="AF23" s="139">
        <v>1</v>
      </c>
    </row>
    <row r="24" spans="6:32" ht="15.5" customHeight="1">
      <c r="F24" s="139" t="s">
        <v>1200</v>
      </c>
      <c r="G24" s="139" t="s">
        <v>683</v>
      </c>
      <c r="U24" s="139" t="s">
        <v>177</v>
      </c>
      <c r="AA24" s="139">
        <v>-65.900000000000006</v>
      </c>
      <c r="AB24" s="139">
        <v>158.4</v>
      </c>
      <c r="AE24" s="139">
        <v>1</v>
      </c>
      <c r="AF24" s="139">
        <v>1</v>
      </c>
    </row>
    <row r="25" spans="6:32" ht="15.5" customHeight="1">
      <c r="F25" s="139" t="s">
        <v>1200</v>
      </c>
      <c r="G25" s="139" t="s">
        <v>683</v>
      </c>
      <c r="U25" s="139" t="s">
        <v>177</v>
      </c>
      <c r="AA25" s="139">
        <v>-69.3</v>
      </c>
      <c r="AB25" s="139">
        <v>127.5</v>
      </c>
      <c r="AE25" s="139">
        <v>1</v>
      </c>
      <c r="AF25" s="139">
        <v>1</v>
      </c>
    </row>
    <row r="26" spans="6:32" ht="15.5" customHeight="1">
      <c r="F26" s="139" t="s">
        <v>1201</v>
      </c>
      <c r="G26" s="139" t="s">
        <v>684</v>
      </c>
      <c r="U26" s="139" t="s">
        <v>177</v>
      </c>
      <c r="AA26" s="139">
        <v>-71</v>
      </c>
      <c r="AB26" s="139">
        <v>145.4</v>
      </c>
      <c r="AE26" s="139">
        <v>1</v>
      </c>
      <c r="AF26" s="139">
        <v>1</v>
      </c>
    </row>
    <row r="27" spans="6:32" ht="15.5" customHeight="1">
      <c r="F27" s="139" t="s">
        <v>1201</v>
      </c>
      <c r="G27" s="139" t="s">
        <v>684</v>
      </c>
      <c r="U27" s="139" t="s">
        <v>177</v>
      </c>
      <c r="AA27" s="139">
        <v>-70.599999999999994</v>
      </c>
      <c r="AB27" s="139">
        <v>107</v>
      </c>
      <c r="AE27" s="139">
        <v>1</v>
      </c>
      <c r="AF27" s="139">
        <v>1</v>
      </c>
    </row>
    <row r="28" spans="6:32" ht="15.5" customHeight="1">
      <c r="F28" s="139" t="s">
        <v>1202</v>
      </c>
      <c r="G28" s="139" t="s">
        <v>685</v>
      </c>
      <c r="U28" s="139" t="s">
        <v>177</v>
      </c>
      <c r="AA28" s="139">
        <v>-63.3</v>
      </c>
      <c r="AB28" s="139">
        <v>144</v>
      </c>
      <c r="AE28" s="139">
        <v>1</v>
      </c>
      <c r="AF28" s="139">
        <v>1</v>
      </c>
    </row>
    <row r="29" spans="6:32" ht="15.5" customHeight="1">
      <c r="F29" s="139" t="s">
        <v>1202</v>
      </c>
      <c r="G29" s="139" t="s">
        <v>685</v>
      </c>
      <c r="U29" s="139" t="s">
        <v>177</v>
      </c>
      <c r="AA29" s="139">
        <v>-64</v>
      </c>
      <c r="AB29" s="139">
        <v>117.5</v>
      </c>
      <c r="AE29" s="139">
        <v>1</v>
      </c>
      <c r="AF29" s="139">
        <v>1</v>
      </c>
    </row>
    <row r="30" spans="6:32" ht="15.5" customHeight="1">
      <c r="F30" s="139" t="s">
        <v>1203</v>
      </c>
      <c r="G30" s="139" t="s">
        <v>686</v>
      </c>
      <c r="U30" s="139" t="s">
        <v>177</v>
      </c>
      <c r="AA30" s="139">
        <v>-71.2</v>
      </c>
      <c r="AB30" s="139">
        <v>123.3</v>
      </c>
      <c r="AE30" s="139">
        <v>1</v>
      </c>
      <c r="AF30" s="139">
        <v>1</v>
      </c>
    </row>
    <row r="31" spans="6:32" ht="15.5" customHeight="1">
      <c r="F31" s="139" t="s">
        <v>1203</v>
      </c>
      <c r="G31" s="139" t="s">
        <v>686</v>
      </c>
      <c r="U31" s="139" t="s">
        <v>177</v>
      </c>
      <c r="AA31" s="139">
        <v>-66.5</v>
      </c>
      <c r="AB31" s="139">
        <v>91.3</v>
      </c>
      <c r="AE31" s="139">
        <v>1</v>
      </c>
      <c r="AF31" s="139">
        <v>1</v>
      </c>
    </row>
    <row r="32" spans="6:32" ht="15.5" customHeight="1">
      <c r="F32" s="139" t="s">
        <v>1204</v>
      </c>
      <c r="G32" s="139" t="s">
        <v>687</v>
      </c>
      <c r="U32" s="139" t="s">
        <v>177</v>
      </c>
      <c r="AA32" s="139">
        <v>-68.3</v>
      </c>
      <c r="AB32" s="139">
        <v>133.9</v>
      </c>
      <c r="AE32" s="139">
        <v>1</v>
      </c>
      <c r="AF32" s="139">
        <v>1</v>
      </c>
    </row>
    <row r="33" spans="6:32" ht="15.5" customHeight="1">
      <c r="F33" s="139" t="s">
        <v>1204</v>
      </c>
      <c r="G33" s="139" t="s">
        <v>687</v>
      </c>
      <c r="U33" s="139" t="s">
        <v>177</v>
      </c>
      <c r="AA33" s="139">
        <v>-66.099999999999994</v>
      </c>
      <c r="AB33" s="139">
        <v>102.9</v>
      </c>
      <c r="AE33" s="139">
        <v>1</v>
      </c>
      <c r="AF33" s="139">
        <v>1</v>
      </c>
    </row>
    <row r="34" spans="6:32" ht="15.5" customHeight="1">
      <c r="F34" t="s">
        <v>1205</v>
      </c>
      <c r="G34" t="s">
        <v>689</v>
      </c>
      <c r="U34" t="s">
        <v>4</v>
      </c>
      <c r="AA34">
        <v>-71</v>
      </c>
      <c r="AB34">
        <v>77.8</v>
      </c>
      <c r="AE34" s="139">
        <v>1</v>
      </c>
      <c r="AF34" s="139">
        <v>1</v>
      </c>
    </row>
    <row r="35" spans="6:32" ht="15.5" customHeight="1">
      <c r="F35" t="s">
        <v>1205</v>
      </c>
      <c r="G35" t="s">
        <v>689</v>
      </c>
      <c r="U35" t="s">
        <v>4</v>
      </c>
      <c r="AA35">
        <v>-59.9</v>
      </c>
      <c r="AB35">
        <v>62.5</v>
      </c>
      <c r="AE35" s="139">
        <v>1</v>
      </c>
      <c r="AF35" s="139">
        <v>1</v>
      </c>
    </row>
    <row r="36" spans="6:32" ht="15.5" customHeight="1">
      <c r="F36" t="s">
        <v>1206</v>
      </c>
      <c r="G36" t="s">
        <v>690</v>
      </c>
      <c r="U36" t="s">
        <v>4</v>
      </c>
      <c r="AA36">
        <v>-71.7</v>
      </c>
      <c r="AB36">
        <v>137.19999999999999</v>
      </c>
      <c r="AE36" s="139">
        <v>1</v>
      </c>
      <c r="AF36" s="139">
        <v>1</v>
      </c>
    </row>
    <row r="37" spans="6:32" ht="15.5" customHeight="1">
      <c r="F37" t="s">
        <v>1206</v>
      </c>
      <c r="G37" t="s">
        <v>690</v>
      </c>
      <c r="U37" t="s">
        <v>4</v>
      </c>
      <c r="AA37">
        <v>-69.400000000000006</v>
      </c>
      <c r="AB37">
        <v>100</v>
      </c>
      <c r="AE37" s="139">
        <v>1</v>
      </c>
      <c r="AF37" s="139">
        <v>1</v>
      </c>
    </row>
    <row r="38" spans="6:32" ht="15.5" customHeight="1">
      <c r="F38" t="s">
        <v>1207</v>
      </c>
      <c r="G38" t="s">
        <v>691</v>
      </c>
      <c r="U38" t="s">
        <v>4</v>
      </c>
      <c r="AA38">
        <v>-69.900000000000006</v>
      </c>
      <c r="AB38">
        <v>125.4</v>
      </c>
      <c r="AE38" s="139">
        <v>1</v>
      </c>
      <c r="AF38" s="139">
        <v>1</v>
      </c>
    </row>
    <row r="39" spans="6:32" ht="15.5" customHeight="1">
      <c r="F39" t="s">
        <v>1207</v>
      </c>
      <c r="G39" t="s">
        <v>691</v>
      </c>
      <c r="U39" t="s">
        <v>4</v>
      </c>
      <c r="AA39">
        <v>-65.7</v>
      </c>
      <c r="AB39">
        <v>94.5</v>
      </c>
      <c r="AE39" s="139">
        <v>1</v>
      </c>
      <c r="AF39" s="139">
        <v>1</v>
      </c>
    </row>
    <row r="40" spans="6:32" ht="15.5" customHeight="1">
      <c r="F40" t="s">
        <v>1208</v>
      </c>
      <c r="G40" t="s">
        <v>688</v>
      </c>
      <c r="U40" t="s">
        <v>4</v>
      </c>
      <c r="AA40">
        <v>-65.599999999999994</v>
      </c>
      <c r="AB40">
        <v>131.5</v>
      </c>
      <c r="AE40" s="139">
        <v>1</v>
      </c>
      <c r="AF40" s="139">
        <v>1</v>
      </c>
    </row>
    <row r="41" spans="6:32" ht="15.5" customHeight="1">
      <c r="F41" t="s">
        <v>1208</v>
      </c>
      <c r="G41" t="s">
        <v>688</v>
      </c>
      <c r="U41" t="s">
        <v>4</v>
      </c>
      <c r="AA41">
        <v>-63.3</v>
      </c>
      <c r="AB41">
        <v>104.3</v>
      </c>
      <c r="AE41" s="139">
        <v>1</v>
      </c>
      <c r="AF41" s="139">
        <v>1</v>
      </c>
    </row>
    <row r="42" spans="6:32" ht="15.5" customHeight="1">
      <c r="F42" t="s">
        <v>1209</v>
      </c>
      <c r="G42" t="s">
        <v>692</v>
      </c>
      <c r="U42" t="s">
        <v>177</v>
      </c>
      <c r="AA42">
        <v>-71.599999999999994</v>
      </c>
      <c r="AB42">
        <v>99.7</v>
      </c>
      <c r="AE42" s="139">
        <v>1</v>
      </c>
      <c r="AF42" s="139">
        <v>1</v>
      </c>
    </row>
    <row r="43" spans="6:32" ht="15.5" customHeight="1">
      <c r="F43" t="s">
        <v>1209</v>
      </c>
      <c r="G43" t="s">
        <v>692</v>
      </c>
      <c r="U43" t="s">
        <v>177</v>
      </c>
      <c r="AA43">
        <v>-63</v>
      </c>
      <c r="AB43">
        <v>75.599999999999994</v>
      </c>
      <c r="AE43" s="139">
        <v>1</v>
      </c>
      <c r="AF43" s="139">
        <v>1</v>
      </c>
    </row>
    <row r="44" spans="6:32" ht="15.5" customHeight="1">
      <c r="F44" s="121" t="s">
        <v>1210</v>
      </c>
      <c r="G44" s="147" t="s">
        <v>693</v>
      </c>
      <c r="U44" t="s">
        <v>177</v>
      </c>
      <c r="AA44">
        <v>-77</v>
      </c>
      <c r="AB44">
        <v>169.7</v>
      </c>
      <c r="AE44" s="139">
        <v>1</v>
      </c>
      <c r="AF44" s="139">
        <v>1</v>
      </c>
    </row>
    <row r="45" spans="6:32" ht="15.5" customHeight="1">
      <c r="F45" s="121" t="s">
        <v>1210</v>
      </c>
      <c r="G45" s="147" t="s">
        <v>693</v>
      </c>
      <c r="U45" t="s">
        <v>177</v>
      </c>
      <c r="AA45">
        <v>-79.400000000000006</v>
      </c>
      <c r="AB45">
        <v>104.4</v>
      </c>
      <c r="AE45" s="139">
        <v>1</v>
      </c>
      <c r="AF45" s="139">
        <v>1</v>
      </c>
    </row>
    <row r="46" spans="6:32" ht="15.5" customHeight="1">
      <c r="F46" t="s">
        <v>1211</v>
      </c>
      <c r="G46" t="s">
        <v>694</v>
      </c>
      <c r="U46" t="s">
        <v>177</v>
      </c>
      <c r="AA46">
        <v>-72.5</v>
      </c>
      <c r="AB46">
        <v>124.1</v>
      </c>
      <c r="AE46" s="139">
        <v>1</v>
      </c>
      <c r="AF46" s="139">
        <v>1</v>
      </c>
    </row>
    <row r="47" spans="6:32" ht="15.5" customHeight="1">
      <c r="F47" t="s">
        <v>1211</v>
      </c>
      <c r="G47" t="s">
        <v>694</v>
      </c>
      <c r="U47" t="s">
        <v>177</v>
      </c>
      <c r="AA47">
        <v>-67.7</v>
      </c>
      <c r="AB47">
        <v>89.8</v>
      </c>
      <c r="AE47" s="139">
        <v>1</v>
      </c>
      <c r="AF47" s="139">
        <v>1</v>
      </c>
    </row>
    <row r="48" spans="6:32" ht="15.5" customHeight="1">
      <c r="F48" t="s">
        <v>1212</v>
      </c>
      <c r="G48" t="s">
        <v>695</v>
      </c>
      <c r="U48" t="s">
        <v>177</v>
      </c>
      <c r="AA48">
        <v>-68.900000000000006</v>
      </c>
      <c r="AB48">
        <v>130</v>
      </c>
      <c r="AE48" s="139">
        <v>1</v>
      </c>
      <c r="AF48" s="139">
        <v>1</v>
      </c>
    </row>
    <row r="49" spans="6:32" ht="15.5" customHeight="1">
      <c r="F49" t="s">
        <v>1212</v>
      </c>
      <c r="G49" t="s">
        <v>695</v>
      </c>
      <c r="U49" t="s">
        <v>177</v>
      </c>
      <c r="AA49">
        <v>-65.7</v>
      </c>
      <c r="AB49">
        <v>99.4</v>
      </c>
      <c r="AE49" s="139">
        <v>1</v>
      </c>
      <c r="AF49" s="139">
        <v>1</v>
      </c>
    </row>
    <row r="50" spans="6:32" ht="15.5" customHeight="1">
      <c r="F50" t="s">
        <v>1213</v>
      </c>
      <c r="G50" t="s">
        <v>696</v>
      </c>
      <c r="U50" t="s">
        <v>177</v>
      </c>
      <c r="AA50">
        <v>-66.2</v>
      </c>
      <c r="AB50">
        <v>128.1</v>
      </c>
      <c r="AE50" s="139">
        <v>1</v>
      </c>
      <c r="AF50" s="139">
        <v>1</v>
      </c>
    </row>
    <row r="51" spans="6:32" ht="15.5" customHeight="1">
      <c r="F51" t="s">
        <v>1213</v>
      </c>
      <c r="G51" t="s">
        <v>696</v>
      </c>
      <c r="U51" t="s">
        <v>177</v>
      </c>
      <c r="AA51">
        <v>-63.2</v>
      </c>
      <c r="AB51">
        <v>101</v>
      </c>
      <c r="AE51" s="139">
        <v>1</v>
      </c>
      <c r="AF51" s="139">
        <v>1</v>
      </c>
    </row>
    <row r="52" spans="6:32" ht="15.5" customHeight="1">
      <c r="F52" t="s">
        <v>1214</v>
      </c>
      <c r="G52" t="s">
        <v>697</v>
      </c>
      <c r="U52" t="s">
        <v>177</v>
      </c>
      <c r="AA52">
        <v>-80.599999999999994</v>
      </c>
      <c r="AB52">
        <v>149.30000000000001</v>
      </c>
      <c r="AE52" s="139">
        <v>1</v>
      </c>
      <c r="AF52" s="139">
        <v>1</v>
      </c>
    </row>
    <row r="53" spans="6:32" ht="15.5" customHeight="1">
      <c r="F53" t="s">
        <v>1214</v>
      </c>
      <c r="G53" t="s">
        <v>697</v>
      </c>
      <c r="U53" t="s">
        <v>177</v>
      </c>
      <c r="AA53">
        <v>-77.2</v>
      </c>
      <c r="AB53">
        <v>80.5</v>
      </c>
      <c r="AE53" s="139">
        <v>1</v>
      </c>
      <c r="AF53" s="139">
        <v>1</v>
      </c>
    </row>
    <row r="54" spans="6:32" ht="15.5" customHeight="1">
      <c r="F54" s="121" t="s">
        <v>1215</v>
      </c>
      <c r="G54" s="147" t="s">
        <v>698</v>
      </c>
      <c r="U54" t="s">
        <v>177</v>
      </c>
      <c r="AA54">
        <v>-78.2</v>
      </c>
      <c r="AB54">
        <v>148.5</v>
      </c>
      <c r="AE54" s="139">
        <v>1</v>
      </c>
      <c r="AF54" s="139">
        <v>1</v>
      </c>
    </row>
    <row r="55" spans="6:32" ht="15.5" customHeight="1">
      <c r="F55" s="121" t="s">
        <v>1215</v>
      </c>
      <c r="G55" s="147" t="s">
        <v>698</v>
      </c>
      <c r="U55" t="s">
        <v>177</v>
      </c>
      <c r="AA55">
        <v>-75.900000000000006</v>
      </c>
      <c r="AB55">
        <v>89.9</v>
      </c>
      <c r="AE55" s="139">
        <v>1</v>
      </c>
      <c r="AF55" s="139">
        <v>1</v>
      </c>
    </row>
    <row r="56" spans="6:32" ht="15.5" customHeight="1">
      <c r="F56" t="s">
        <v>1216</v>
      </c>
      <c r="G56" t="s">
        <v>699</v>
      </c>
      <c r="U56" t="s">
        <v>177</v>
      </c>
      <c r="AA56">
        <v>-79.400000000000006</v>
      </c>
      <c r="AB56">
        <v>141.1</v>
      </c>
      <c r="AE56" s="139">
        <v>1</v>
      </c>
      <c r="AF56" s="139">
        <v>1</v>
      </c>
    </row>
    <row r="57" spans="6:32" ht="15.5" customHeight="1">
      <c r="F57" t="s">
        <v>1216</v>
      </c>
      <c r="G57" t="s">
        <v>699</v>
      </c>
      <c r="U57" t="s">
        <v>177</v>
      </c>
      <c r="AA57">
        <v>-75.2</v>
      </c>
      <c r="AB57">
        <v>82.7</v>
      </c>
      <c r="AE57" s="139">
        <v>1</v>
      </c>
      <c r="AF57" s="139">
        <v>1</v>
      </c>
    </row>
    <row r="58" spans="6:32" ht="15.5" customHeight="1">
      <c r="F58" t="s">
        <v>1217</v>
      </c>
      <c r="G58" t="s">
        <v>700</v>
      </c>
      <c r="U58" t="s">
        <v>177</v>
      </c>
      <c r="AA58">
        <v>-78.3</v>
      </c>
      <c r="AB58">
        <v>124.1</v>
      </c>
      <c r="AE58" s="139">
        <v>1</v>
      </c>
      <c r="AF58" s="139">
        <v>1</v>
      </c>
    </row>
    <row r="59" spans="6:32" ht="15.5" customHeight="1">
      <c r="F59" t="s">
        <v>1217</v>
      </c>
      <c r="G59" t="s">
        <v>700</v>
      </c>
      <c r="U59" t="s">
        <v>177</v>
      </c>
      <c r="AA59">
        <v>-72</v>
      </c>
      <c r="AB59">
        <v>79.099999999999994</v>
      </c>
      <c r="AE59" s="139">
        <v>1</v>
      </c>
      <c r="AF59" s="139">
        <v>1</v>
      </c>
    </row>
    <row r="60" spans="6:32" ht="15.5" customHeight="1">
      <c r="F60" t="s">
        <v>1218</v>
      </c>
      <c r="G60" t="s">
        <v>701</v>
      </c>
      <c r="U60" t="s">
        <v>177</v>
      </c>
      <c r="AA60">
        <v>-76.400000000000006</v>
      </c>
      <c r="AB60">
        <v>137.4</v>
      </c>
      <c r="AE60" s="139">
        <v>1</v>
      </c>
      <c r="AF60" s="139">
        <v>1</v>
      </c>
    </row>
    <row r="61" spans="6:32" ht="15.5" customHeight="1">
      <c r="F61" t="s">
        <v>1218</v>
      </c>
      <c r="G61" t="s">
        <v>701</v>
      </c>
      <c r="U61" t="s">
        <v>177</v>
      </c>
      <c r="AA61">
        <v>-72.900000000000006</v>
      </c>
      <c r="AB61">
        <v>90</v>
      </c>
      <c r="AE61" s="139">
        <v>1</v>
      </c>
      <c r="AF61" s="139">
        <v>1</v>
      </c>
    </row>
    <row r="62" spans="6:32" ht="15.5" customHeight="1">
      <c r="F62" t="s">
        <v>1219</v>
      </c>
      <c r="G62" t="s">
        <v>702</v>
      </c>
      <c r="U62" t="s">
        <v>177</v>
      </c>
      <c r="AA62">
        <v>-71.7</v>
      </c>
      <c r="AB62">
        <v>120</v>
      </c>
      <c r="AE62" s="139">
        <v>1</v>
      </c>
      <c r="AF62" s="139">
        <v>1</v>
      </c>
    </row>
    <row r="63" spans="6:32" ht="15.5" customHeight="1">
      <c r="F63" t="s">
        <v>1219</v>
      </c>
      <c r="G63" t="s">
        <v>702</v>
      </c>
      <c r="U63" t="s">
        <v>177</v>
      </c>
      <c r="AA63">
        <v>-66.2</v>
      </c>
      <c r="AB63">
        <v>88.5</v>
      </c>
      <c r="AE63" s="139">
        <v>1</v>
      </c>
      <c r="AF63" s="139">
        <v>1</v>
      </c>
    </row>
    <row r="64" spans="6:32" ht="15.5" customHeight="1">
      <c r="F64" t="s">
        <v>1220</v>
      </c>
      <c r="G64" t="s">
        <v>703</v>
      </c>
      <c r="U64" t="s">
        <v>177</v>
      </c>
      <c r="AA64">
        <v>-74.599999999999994</v>
      </c>
      <c r="AB64">
        <v>129.80000000000001</v>
      </c>
      <c r="AE64" s="139">
        <v>1</v>
      </c>
      <c r="AF64" s="139">
        <v>1</v>
      </c>
    </row>
    <row r="65" spans="6:32" ht="15.5" customHeight="1">
      <c r="F65" t="s">
        <v>1220</v>
      </c>
      <c r="G65" t="s">
        <v>703</v>
      </c>
      <c r="U65" t="s">
        <v>177</v>
      </c>
      <c r="AA65">
        <v>-70.3</v>
      </c>
      <c r="AB65">
        <v>89.8</v>
      </c>
      <c r="AE65" s="139">
        <v>1</v>
      </c>
      <c r="AF65" s="139">
        <v>1</v>
      </c>
    </row>
    <row r="66" spans="6:32" ht="15.5" customHeight="1">
      <c r="F66" s="121" t="s">
        <v>1221</v>
      </c>
      <c r="G66" s="147" t="s">
        <v>704</v>
      </c>
      <c r="U66" t="s">
        <v>177</v>
      </c>
      <c r="AA66">
        <v>-75.099999999999994</v>
      </c>
      <c r="AB66">
        <v>109.8</v>
      </c>
      <c r="AE66" s="139">
        <v>1</v>
      </c>
      <c r="AF66" s="139">
        <v>1</v>
      </c>
    </row>
    <row r="67" spans="6:32" ht="15.5" customHeight="1">
      <c r="F67" s="121" t="s">
        <v>1221</v>
      </c>
      <c r="G67" s="147" t="s">
        <v>704</v>
      </c>
      <c r="U67" t="s">
        <v>177</v>
      </c>
      <c r="AA67">
        <v>-67.599999999999994</v>
      </c>
      <c r="AB67">
        <v>77.400000000000006</v>
      </c>
      <c r="AE67" s="139">
        <v>1</v>
      </c>
      <c r="AF67" s="139">
        <v>1</v>
      </c>
    </row>
    <row r="68" spans="6:32" ht="15.5" customHeight="1">
      <c r="F68" t="s">
        <v>1222</v>
      </c>
      <c r="G68" t="s">
        <v>705</v>
      </c>
      <c r="U68" t="s">
        <v>177</v>
      </c>
      <c r="AA68">
        <v>-69.099999999999994</v>
      </c>
      <c r="AB68">
        <v>96.4</v>
      </c>
      <c r="AE68" s="139">
        <v>1</v>
      </c>
      <c r="AF68" s="139">
        <v>1</v>
      </c>
    </row>
    <row r="69" spans="6:32" ht="15.5" customHeight="1">
      <c r="F69" t="s">
        <v>1222</v>
      </c>
      <c r="G69" t="s">
        <v>705</v>
      </c>
      <c r="U69" t="s">
        <v>177</v>
      </c>
      <c r="AA69">
        <v>-60.2</v>
      </c>
      <c r="AB69">
        <v>75.8</v>
      </c>
      <c r="AE69" s="139">
        <v>1</v>
      </c>
      <c r="AF69" s="139">
        <v>1</v>
      </c>
    </row>
    <row r="70" spans="6:32" ht="15.5" customHeight="1">
      <c r="F70" t="s">
        <v>1223</v>
      </c>
      <c r="G70" t="s">
        <v>706</v>
      </c>
      <c r="U70" t="s">
        <v>177</v>
      </c>
      <c r="AA70">
        <v>-69.400000000000006</v>
      </c>
      <c r="AB70">
        <v>93.6</v>
      </c>
      <c r="AE70" s="139">
        <v>1</v>
      </c>
      <c r="AF70" s="139">
        <v>1</v>
      </c>
    </row>
    <row r="71" spans="6:32" ht="15.5" customHeight="1">
      <c r="F71" t="s">
        <v>1223</v>
      </c>
      <c r="G71" t="s">
        <v>706</v>
      </c>
      <c r="U71" t="s">
        <v>177</v>
      </c>
      <c r="AA71">
        <v>-60.2</v>
      </c>
      <c r="AB71">
        <v>73.8</v>
      </c>
      <c r="AE71" s="139">
        <v>1</v>
      </c>
      <c r="AF71" s="139">
        <v>1</v>
      </c>
    </row>
    <row r="72" spans="6:32" ht="15.5" customHeight="1">
      <c r="F72" t="s">
        <v>1224</v>
      </c>
      <c r="G72" t="s">
        <v>707</v>
      </c>
      <c r="U72" t="s">
        <v>177</v>
      </c>
      <c r="AA72">
        <v>-71.2</v>
      </c>
      <c r="AB72">
        <v>108.1</v>
      </c>
      <c r="AE72" s="139">
        <v>1</v>
      </c>
      <c r="AF72" s="139">
        <v>1</v>
      </c>
    </row>
    <row r="73" spans="6:32" ht="15.5" customHeight="1">
      <c r="F73" t="s">
        <v>1224</v>
      </c>
      <c r="G73" t="s">
        <v>707</v>
      </c>
      <c r="U73" t="s">
        <v>177</v>
      </c>
      <c r="AA73">
        <v>-63.7</v>
      </c>
      <c r="AB73">
        <v>81.5</v>
      </c>
      <c r="AE73" s="139">
        <v>1</v>
      </c>
      <c r="AF73" s="139">
        <v>1</v>
      </c>
    </row>
    <row r="74" spans="6:32" ht="15.5" customHeight="1">
      <c r="F74" t="s">
        <v>1225</v>
      </c>
      <c r="G74" t="s">
        <v>708</v>
      </c>
      <c r="U74" t="s">
        <v>177</v>
      </c>
      <c r="AA74">
        <v>-67.8</v>
      </c>
      <c r="AB74">
        <v>90.8</v>
      </c>
      <c r="AE74" s="139">
        <v>1</v>
      </c>
      <c r="AF74" s="139">
        <v>1</v>
      </c>
    </row>
    <row r="75" spans="6:32" ht="15.5" customHeight="1">
      <c r="F75" t="s">
        <v>1225</v>
      </c>
      <c r="G75" t="s">
        <v>708</v>
      </c>
      <c r="U75" t="s">
        <v>177</v>
      </c>
      <c r="AA75">
        <v>-58.4</v>
      </c>
      <c r="AB75">
        <v>72.8</v>
      </c>
      <c r="AE75" s="139">
        <v>1</v>
      </c>
      <c r="AF75" s="139">
        <v>1</v>
      </c>
    </row>
    <row r="76" spans="6:32" ht="15.5" customHeight="1">
      <c r="F76" t="s">
        <v>1226</v>
      </c>
      <c r="G76" t="s">
        <v>709</v>
      </c>
      <c r="U76" t="s">
        <v>177</v>
      </c>
      <c r="AA76">
        <v>-61.1</v>
      </c>
      <c r="AB76">
        <v>101.9</v>
      </c>
      <c r="AE76" s="139">
        <v>1</v>
      </c>
      <c r="AF76" s="139">
        <v>1</v>
      </c>
    </row>
    <row r="77" spans="6:32" ht="15.5" customHeight="1">
      <c r="F77" t="s">
        <v>1226</v>
      </c>
      <c r="G77" t="s">
        <v>709</v>
      </c>
      <c r="U77" t="s">
        <v>177</v>
      </c>
      <c r="AA77">
        <v>-53.5</v>
      </c>
      <c r="AB77">
        <v>85</v>
      </c>
      <c r="AE77" s="139">
        <v>1</v>
      </c>
      <c r="AF77" s="139">
        <v>1</v>
      </c>
    </row>
    <row r="78" spans="6:32" ht="15.5" customHeight="1">
      <c r="F78" s="121" t="s">
        <v>1227</v>
      </c>
      <c r="G78" s="147" t="s">
        <v>710</v>
      </c>
      <c r="U78" t="s">
        <v>177</v>
      </c>
      <c r="AA78">
        <v>-67</v>
      </c>
      <c r="AB78">
        <v>105.3</v>
      </c>
      <c r="AE78" s="139">
        <v>1</v>
      </c>
      <c r="AF78" s="139">
        <v>1</v>
      </c>
    </row>
    <row r="79" spans="6:32" ht="15.5" customHeight="1">
      <c r="F79" s="121" t="s">
        <v>1227</v>
      </c>
      <c r="G79" s="147" t="s">
        <v>710</v>
      </c>
      <c r="U79" t="s">
        <v>177</v>
      </c>
      <c r="AA79">
        <v>-59.6</v>
      </c>
      <c r="AB79">
        <v>83.6</v>
      </c>
      <c r="AE79" s="139">
        <v>1</v>
      </c>
      <c r="AF79" s="139">
        <v>1</v>
      </c>
    </row>
    <row r="80" spans="6:32" ht="15.5" customHeight="1">
      <c r="F80" t="s">
        <v>1228</v>
      </c>
      <c r="G80" t="s">
        <v>711</v>
      </c>
      <c r="U80" t="s">
        <v>177</v>
      </c>
      <c r="AA80">
        <v>-79.7</v>
      </c>
      <c r="AB80">
        <v>100.9</v>
      </c>
      <c r="AE80" s="139">
        <v>1</v>
      </c>
      <c r="AF80" s="139">
        <v>1</v>
      </c>
    </row>
    <row r="81" spans="6:32" ht="15.5" customHeight="1">
      <c r="F81" t="s">
        <v>1228</v>
      </c>
      <c r="G81" t="s">
        <v>711</v>
      </c>
      <c r="U81" t="s">
        <v>177</v>
      </c>
      <c r="AA81">
        <v>-70.099999999999994</v>
      </c>
      <c r="AB81">
        <v>66.099999999999994</v>
      </c>
      <c r="AE81" s="139">
        <v>1</v>
      </c>
      <c r="AF81" s="139">
        <v>1</v>
      </c>
    </row>
    <row r="82" spans="6:32" ht="15.5" customHeight="1">
      <c r="F82" t="s">
        <v>1229</v>
      </c>
      <c r="G82" t="s">
        <v>712</v>
      </c>
      <c r="U82" t="s">
        <v>177</v>
      </c>
      <c r="AA82">
        <v>-70.8</v>
      </c>
      <c r="AB82">
        <v>143.69999999999999</v>
      </c>
      <c r="AE82" s="139">
        <v>1</v>
      </c>
      <c r="AF82" s="139">
        <v>1</v>
      </c>
    </row>
    <row r="83" spans="6:32" ht="15.5" customHeight="1">
      <c r="F83" t="s">
        <v>1229</v>
      </c>
      <c r="G83" t="s">
        <v>712</v>
      </c>
      <c r="U83" t="s">
        <v>177</v>
      </c>
      <c r="AA83">
        <v>-70</v>
      </c>
      <c r="AB83">
        <v>106.4</v>
      </c>
      <c r="AE83" s="139">
        <v>1</v>
      </c>
      <c r="AF83" s="139">
        <v>1</v>
      </c>
    </row>
    <row r="84" spans="6:32" ht="15.5" customHeight="1">
      <c r="F84" t="s">
        <v>1230</v>
      </c>
      <c r="G84" t="s">
        <v>713</v>
      </c>
      <c r="U84" t="s">
        <v>177</v>
      </c>
      <c r="AA84">
        <v>-71.599999999999994</v>
      </c>
      <c r="AB84">
        <v>123</v>
      </c>
      <c r="AE84" s="139">
        <v>1</v>
      </c>
      <c r="AF84" s="139">
        <v>1</v>
      </c>
    </row>
    <row r="85" spans="6:32" ht="15.5" customHeight="1">
      <c r="F85" t="s">
        <v>1230</v>
      </c>
      <c r="G85" t="s">
        <v>713</v>
      </c>
      <c r="U85" t="s">
        <v>177</v>
      </c>
      <c r="AA85">
        <v>-66.7</v>
      </c>
      <c r="AB85">
        <v>90.6</v>
      </c>
      <c r="AE85" s="139">
        <v>1</v>
      </c>
      <c r="AF85" s="139">
        <v>1</v>
      </c>
    </row>
    <row r="86" spans="6:32" ht="15.5" customHeight="1">
      <c r="F86" t="s">
        <v>1231</v>
      </c>
      <c r="G86" t="s">
        <v>714</v>
      </c>
      <c r="U86" t="s">
        <v>177</v>
      </c>
      <c r="AA86">
        <v>48.7</v>
      </c>
      <c r="AB86">
        <v>330.1</v>
      </c>
      <c r="AE86" s="139">
        <v>1</v>
      </c>
      <c r="AF86" s="139">
        <v>1</v>
      </c>
    </row>
    <row r="87" spans="6:32" ht="15.5" customHeight="1">
      <c r="F87" t="s">
        <v>1231</v>
      </c>
      <c r="G87" t="s">
        <v>714</v>
      </c>
      <c r="U87" t="s">
        <v>177</v>
      </c>
      <c r="AA87">
        <v>52</v>
      </c>
      <c r="AB87">
        <v>314.8</v>
      </c>
      <c r="AE87" s="139">
        <v>1</v>
      </c>
      <c r="AF87" s="139">
        <v>1</v>
      </c>
    </row>
    <row r="88" spans="6:32" ht="15.5" customHeight="1">
      <c r="F88" s="121" t="s">
        <v>1232</v>
      </c>
      <c r="G88" s="147" t="s">
        <v>715</v>
      </c>
      <c r="U88" t="s">
        <v>177</v>
      </c>
      <c r="AA88">
        <v>48.4</v>
      </c>
      <c r="AB88">
        <v>325.8</v>
      </c>
      <c r="AE88" s="139">
        <v>1</v>
      </c>
      <c r="AF88" s="139">
        <v>1</v>
      </c>
    </row>
    <row r="89" spans="6:32" ht="15.5" customHeight="1">
      <c r="F89" s="121" t="s">
        <v>1232</v>
      </c>
      <c r="G89" s="147" t="s">
        <v>715</v>
      </c>
      <c r="U89" t="s">
        <v>177</v>
      </c>
      <c r="AA89">
        <v>50.8</v>
      </c>
      <c r="AB89">
        <v>310.7</v>
      </c>
      <c r="AE89" s="139">
        <v>1</v>
      </c>
      <c r="AF89" s="139">
        <v>1</v>
      </c>
    </row>
    <row r="90" spans="6:32" ht="15.5" customHeight="1">
      <c r="F90" t="s">
        <v>1233</v>
      </c>
      <c r="G90" t="s">
        <v>716</v>
      </c>
      <c r="U90" t="s">
        <v>177</v>
      </c>
      <c r="AA90">
        <v>42.5</v>
      </c>
      <c r="AB90">
        <v>318.10000000000002</v>
      </c>
      <c r="AE90" s="139">
        <v>1</v>
      </c>
      <c r="AF90" s="139">
        <v>1</v>
      </c>
    </row>
    <row r="91" spans="6:32" ht="15.5" customHeight="1">
      <c r="F91" t="s">
        <v>1233</v>
      </c>
      <c r="G91" t="s">
        <v>716</v>
      </c>
      <c r="U91" t="s">
        <v>177</v>
      </c>
      <c r="AA91">
        <v>43.4</v>
      </c>
      <c r="AB91">
        <v>306</v>
      </c>
      <c r="AE91" s="139">
        <v>1</v>
      </c>
      <c r="AF91" s="139">
        <v>1</v>
      </c>
    </row>
    <row r="92" spans="6:32" ht="15.5" customHeight="1">
      <c r="F92" t="s">
        <v>1234</v>
      </c>
      <c r="G92" t="s">
        <v>717</v>
      </c>
      <c r="U92" t="s">
        <v>177</v>
      </c>
      <c r="AA92">
        <v>47.6</v>
      </c>
      <c r="AB92">
        <v>326.5</v>
      </c>
      <c r="AE92" s="139">
        <v>1</v>
      </c>
      <c r="AF92" s="139">
        <v>1</v>
      </c>
    </row>
    <row r="93" spans="6:32" ht="15.5" customHeight="1">
      <c r="F93" t="s">
        <v>1234</v>
      </c>
      <c r="G93" t="s">
        <v>717</v>
      </c>
      <c r="U93" t="s">
        <v>177</v>
      </c>
      <c r="AA93">
        <v>50.1</v>
      </c>
      <c r="AB93">
        <v>311.8</v>
      </c>
      <c r="AE93" s="139">
        <v>1</v>
      </c>
      <c r="AF93" s="139">
        <v>1</v>
      </c>
    </row>
    <row r="94" spans="6:32" ht="15.5" customHeight="1">
      <c r="F94" t="s">
        <v>1235</v>
      </c>
      <c r="G94" t="s">
        <v>718</v>
      </c>
      <c r="U94" t="s">
        <v>177</v>
      </c>
      <c r="AA94">
        <v>52.3</v>
      </c>
      <c r="AB94">
        <v>324.10000000000002</v>
      </c>
      <c r="AE94" s="139">
        <v>1</v>
      </c>
      <c r="AF94" s="139">
        <v>1</v>
      </c>
    </row>
    <row r="95" spans="6:32" ht="15.5" customHeight="1">
      <c r="F95" t="s">
        <v>1235</v>
      </c>
      <c r="G95" t="s">
        <v>718</v>
      </c>
      <c r="U95" t="s">
        <v>177</v>
      </c>
      <c r="AA95">
        <v>54</v>
      </c>
      <c r="AB95">
        <v>306.7</v>
      </c>
      <c r="AE95" s="139">
        <v>1</v>
      </c>
      <c r="AF95" s="139">
        <v>1</v>
      </c>
    </row>
    <row r="96" spans="6:32" ht="15.5" customHeight="1">
      <c r="F96" t="s">
        <v>1236</v>
      </c>
      <c r="G96" t="s">
        <v>719</v>
      </c>
      <c r="U96" t="s">
        <v>177</v>
      </c>
      <c r="AA96">
        <v>52</v>
      </c>
      <c r="AB96">
        <v>322.10000000000002</v>
      </c>
      <c r="AE96" s="139">
        <v>1</v>
      </c>
      <c r="AF96" s="139">
        <v>1</v>
      </c>
    </row>
    <row r="97" spans="6:32" ht="15.5" customHeight="1">
      <c r="F97" t="s">
        <v>1236</v>
      </c>
      <c r="G97" t="s">
        <v>719</v>
      </c>
      <c r="U97" t="s">
        <v>177</v>
      </c>
      <c r="AA97">
        <v>53.3</v>
      </c>
      <c r="AB97">
        <v>304.89999999999998</v>
      </c>
      <c r="AE97" s="139">
        <v>1</v>
      </c>
      <c r="AF97" s="139">
        <v>1</v>
      </c>
    </row>
    <row r="98" spans="6:32" ht="15.5" customHeight="1">
      <c r="F98" t="s">
        <v>1237</v>
      </c>
      <c r="G98" t="s">
        <v>720</v>
      </c>
      <c r="U98" t="s">
        <v>177</v>
      </c>
      <c r="AA98">
        <v>39.9</v>
      </c>
      <c r="AB98">
        <v>323</v>
      </c>
      <c r="AE98" s="139">
        <v>1</v>
      </c>
      <c r="AF98" s="139">
        <v>1</v>
      </c>
    </row>
    <row r="99" spans="6:32" ht="15.5" customHeight="1">
      <c r="F99" t="s">
        <v>1237</v>
      </c>
      <c r="G99" t="s">
        <v>720</v>
      </c>
      <c r="U99" t="s">
        <v>177</v>
      </c>
      <c r="AA99">
        <v>42</v>
      </c>
      <c r="AB99">
        <v>311.7</v>
      </c>
      <c r="AE99" s="139">
        <v>1</v>
      </c>
      <c r="AF99" s="139">
        <v>1</v>
      </c>
    </row>
    <row r="100" spans="6:32" ht="15.5" customHeight="1">
      <c r="F100" t="s">
        <v>1238</v>
      </c>
      <c r="G100" t="s">
        <v>721</v>
      </c>
      <c r="U100" t="s">
        <v>177</v>
      </c>
      <c r="AA100">
        <v>-76.2</v>
      </c>
      <c r="AB100">
        <v>137.9</v>
      </c>
      <c r="AE100" s="139">
        <v>1</v>
      </c>
      <c r="AF100" s="139">
        <v>1</v>
      </c>
    </row>
    <row r="101" spans="6:32" ht="15.5" customHeight="1">
      <c r="F101" t="s">
        <v>1238</v>
      </c>
      <c r="G101" t="s">
        <v>721</v>
      </c>
      <c r="U101" t="s">
        <v>177</v>
      </c>
      <c r="AA101">
        <v>-72.8</v>
      </c>
      <c r="AB101">
        <v>90.9</v>
      </c>
      <c r="AE101" s="139">
        <v>1</v>
      </c>
      <c r="AF101" s="139">
        <v>1</v>
      </c>
    </row>
    <row r="102" spans="6:32" ht="15.5" customHeight="1">
      <c r="F102" s="121" t="s">
        <v>1239</v>
      </c>
      <c r="G102" s="147" t="s">
        <v>722</v>
      </c>
      <c r="U102" t="s">
        <v>177</v>
      </c>
      <c r="AA102">
        <v>-77.8</v>
      </c>
      <c r="AB102">
        <v>137.9</v>
      </c>
      <c r="AE102" s="139">
        <v>1</v>
      </c>
      <c r="AF102" s="139">
        <v>1</v>
      </c>
    </row>
    <row r="103" spans="6:32" ht="15.5" customHeight="1">
      <c r="F103" s="121" t="s">
        <v>1239</v>
      </c>
      <c r="G103" s="147" t="s">
        <v>722</v>
      </c>
      <c r="U103" t="s">
        <v>177</v>
      </c>
      <c r="AA103">
        <v>-73.8</v>
      </c>
      <c r="AB103">
        <v>86.7</v>
      </c>
      <c r="AE103" s="139">
        <v>1</v>
      </c>
      <c r="AF103" s="139">
        <v>1</v>
      </c>
    </row>
    <row r="104" spans="6:32" ht="15.5" customHeight="1">
      <c r="F104" t="s">
        <v>1240</v>
      </c>
      <c r="G104" t="s">
        <v>723</v>
      </c>
      <c r="U104" t="s">
        <v>177</v>
      </c>
      <c r="AA104">
        <v>-72.900000000000006</v>
      </c>
      <c r="AB104">
        <v>139.9</v>
      </c>
      <c r="AE104" s="139">
        <v>1</v>
      </c>
      <c r="AF104" s="139">
        <v>1</v>
      </c>
    </row>
    <row r="105" spans="6:32" ht="15.5" customHeight="1">
      <c r="F105" t="s">
        <v>1240</v>
      </c>
      <c r="G105" t="s">
        <v>723</v>
      </c>
      <c r="U105" t="s">
        <v>177</v>
      </c>
      <c r="AA105">
        <v>-70.900000000000006</v>
      </c>
      <c r="AB105">
        <v>99.6</v>
      </c>
      <c r="AE105" s="139">
        <v>1</v>
      </c>
      <c r="AF105" s="139">
        <v>1</v>
      </c>
    </row>
    <row r="106" spans="6:32" ht="15.5" customHeight="1">
      <c r="F106" t="s">
        <v>1241</v>
      </c>
      <c r="G106" t="s">
        <v>724</v>
      </c>
      <c r="U106" t="s">
        <v>177</v>
      </c>
      <c r="AA106">
        <v>-75.900000000000006</v>
      </c>
      <c r="AB106">
        <v>124.9</v>
      </c>
      <c r="AE106" s="139">
        <v>1</v>
      </c>
      <c r="AF106" s="139">
        <v>1</v>
      </c>
    </row>
    <row r="107" spans="6:32" ht="15.5" customHeight="1">
      <c r="F107" t="s">
        <v>1241</v>
      </c>
      <c r="G107" t="s">
        <v>724</v>
      </c>
      <c r="U107" t="s">
        <v>177</v>
      </c>
      <c r="AA107">
        <v>-70.400000000000006</v>
      </c>
      <c r="AB107">
        <v>84.5</v>
      </c>
      <c r="AE107" s="139">
        <v>1</v>
      </c>
      <c r="AF107" s="139">
        <v>1</v>
      </c>
    </row>
    <row r="108" spans="6:32" ht="15.5" customHeight="1">
      <c r="F108" t="s">
        <v>1242</v>
      </c>
      <c r="G108" t="s">
        <v>725</v>
      </c>
      <c r="U108" t="s">
        <v>177</v>
      </c>
      <c r="AA108">
        <v>-75.599999999999994</v>
      </c>
      <c r="AB108">
        <v>127.1</v>
      </c>
      <c r="AE108" s="139">
        <v>1</v>
      </c>
      <c r="AF108" s="139">
        <v>1</v>
      </c>
    </row>
    <row r="109" spans="6:32" ht="15.5" customHeight="1">
      <c r="F109" t="s">
        <v>1242</v>
      </c>
      <c r="G109" t="s">
        <v>725</v>
      </c>
      <c r="U109" t="s">
        <v>177</v>
      </c>
      <c r="AA109">
        <v>-70.599999999999994</v>
      </c>
      <c r="AB109">
        <v>86.3</v>
      </c>
      <c r="AE109" s="139">
        <v>1</v>
      </c>
      <c r="AF109" s="139">
        <v>1</v>
      </c>
    </row>
    <row r="110" spans="6:32" ht="15.5" customHeight="1">
      <c r="F110" t="s">
        <v>1243</v>
      </c>
      <c r="G110" t="s">
        <v>726</v>
      </c>
      <c r="U110" t="s">
        <v>177</v>
      </c>
      <c r="AA110">
        <v>-76</v>
      </c>
      <c r="AB110">
        <v>137.69999999999999</v>
      </c>
      <c r="AE110" s="139">
        <v>1</v>
      </c>
      <c r="AF110" s="139">
        <v>1</v>
      </c>
    </row>
    <row r="111" spans="6:32" ht="15.5" customHeight="1">
      <c r="F111" t="s">
        <v>1243</v>
      </c>
      <c r="G111" t="s">
        <v>726</v>
      </c>
      <c r="U111" t="s">
        <v>177</v>
      </c>
      <c r="AA111">
        <v>-72.7</v>
      </c>
      <c r="AB111">
        <v>91.2</v>
      </c>
      <c r="AE111" s="139">
        <v>1</v>
      </c>
      <c r="AF111" s="139">
        <v>1</v>
      </c>
    </row>
    <row r="112" spans="6:32" ht="15.5" customHeight="1">
      <c r="F112" t="s">
        <v>1244</v>
      </c>
      <c r="G112" t="s">
        <v>727</v>
      </c>
      <c r="U112" t="s">
        <v>177</v>
      </c>
      <c r="AA112">
        <v>-75.2</v>
      </c>
      <c r="AB112">
        <v>142.30000000000001</v>
      </c>
      <c r="AE112" s="139">
        <v>1</v>
      </c>
      <c r="AF112" s="139">
        <v>1</v>
      </c>
    </row>
    <row r="113" spans="6:32" ht="15.5" customHeight="1">
      <c r="F113" t="s">
        <v>1244</v>
      </c>
      <c r="G113" t="s">
        <v>727</v>
      </c>
      <c r="U113" t="s">
        <v>177</v>
      </c>
      <c r="AA113">
        <v>-73</v>
      </c>
      <c r="AB113">
        <v>95.7</v>
      </c>
      <c r="AE113" s="139">
        <v>1</v>
      </c>
      <c r="AF113" s="139">
        <v>1</v>
      </c>
    </row>
    <row r="114" spans="6:32" ht="15.5" customHeight="1">
      <c r="F114" s="121" t="s">
        <v>1245</v>
      </c>
      <c r="G114" s="147" t="s">
        <v>728</v>
      </c>
      <c r="U114" t="s">
        <v>177</v>
      </c>
      <c r="AA114">
        <v>-72.900000000000006</v>
      </c>
      <c r="AB114">
        <v>129.5</v>
      </c>
      <c r="AE114" s="139">
        <v>1</v>
      </c>
      <c r="AF114" s="139">
        <v>1</v>
      </c>
    </row>
    <row r="115" spans="6:32" ht="15.5" customHeight="1">
      <c r="F115" s="121" t="s">
        <v>1245</v>
      </c>
      <c r="G115" s="147" t="s">
        <v>728</v>
      </c>
      <c r="U115" t="s">
        <v>177</v>
      </c>
      <c r="AA115">
        <v>-68.900000000000006</v>
      </c>
      <c r="AB115">
        <v>92.8</v>
      </c>
      <c r="AE115" s="139">
        <v>1</v>
      </c>
      <c r="AF115" s="139">
        <v>1</v>
      </c>
    </row>
    <row r="116" spans="6:32" ht="15.5" customHeight="1">
      <c r="F116" t="s">
        <v>1246</v>
      </c>
      <c r="G116" t="s">
        <v>729</v>
      </c>
      <c r="U116" t="s">
        <v>177</v>
      </c>
      <c r="AA116">
        <v>-79.5</v>
      </c>
      <c r="AB116">
        <v>134.69999999999999</v>
      </c>
      <c r="AE116" s="139">
        <v>1</v>
      </c>
      <c r="AF116" s="139">
        <v>1</v>
      </c>
    </row>
    <row r="117" spans="6:32" ht="15.5" customHeight="1">
      <c r="F117" t="s">
        <v>1246</v>
      </c>
      <c r="G117" t="s">
        <v>729</v>
      </c>
      <c r="U117" t="s">
        <v>177</v>
      </c>
      <c r="AA117">
        <v>-74.3</v>
      </c>
      <c r="AB117">
        <v>80.099999999999994</v>
      </c>
      <c r="AE117" s="139">
        <v>1</v>
      </c>
      <c r="AF117" s="139">
        <v>1</v>
      </c>
    </row>
    <row r="118" spans="6:32" ht="15.5" customHeight="1">
      <c r="F118" t="s">
        <v>1247</v>
      </c>
      <c r="G118" t="s">
        <v>730</v>
      </c>
      <c r="U118" t="s">
        <v>177</v>
      </c>
      <c r="AA118">
        <v>-71.5</v>
      </c>
      <c r="AB118">
        <v>134.80000000000001</v>
      </c>
      <c r="AE118" s="139">
        <v>1</v>
      </c>
      <c r="AF118" s="139">
        <v>1</v>
      </c>
    </row>
    <row r="119" spans="6:32" ht="15.5" customHeight="1">
      <c r="F119" t="s">
        <v>1247</v>
      </c>
      <c r="G119" t="s">
        <v>730</v>
      </c>
      <c r="U119" t="s">
        <v>177</v>
      </c>
      <c r="AA119">
        <v>-68.8</v>
      </c>
      <c r="AB119">
        <v>98.7</v>
      </c>
      <c r="AE119" s="139">
        <v>1</v>
      </c>
      <c r="AF119" s="139">
        <v>1</v>
      </c>
    </row>
    <row r="120" spans="6:32" ht="15.5" customHeight="1">
      <c r="F120" t="s">
        <v>1248</v>
      </c>
      <c r="G120" t="s">
        <v>731</v>
      </c>
      <c r="U120" t="s">
        <v>177</v>
      </c>
      <c r="AA120">
        <v>-71.7</v>
      </c>
      <c r="AB120">
        <v>104.7</v>
      </c>
      <c r="AE120" s="139">
        <v>1</v>
      </c>
      <c r="AF120" s="139">
        <v>1</v>
      </c>
    </row>
    <row r="121" spans="6:32" ht="15.5" customHeight="1">
      <c r="F121" t="s">
        <v>1248</v>
      </c>
      <c r="G121" t="s">
        <v>731</v>
      </c>
      <c r="U121" t="s">
        <v>177</v>
      </c>
      <c r="AA121">
        <v>-63.9</v>
      </c>
      <c r="AB121">
        <v>78.7</v>
      </c>
      <c r="AE121" s="139">
        <v>1</v>
      </c>
      <c r="AF121" s="139">
        <v>1</v>
      </c>
    </row>
    <row r="122" spans="6:32" ht="15.5" customHeight="1">
      <c r="F122" t="s">
        <v>1249</v>
      </c>
      <c r="G122" t="s">
        <v>763</v>
      </c>
      <c r="U122" t="s">
        <v>177</v>
      </c>
      <c r="AA122">
        <v>-71.400000000000006</v>
      </c>
      <c r="AB122">
        <v>139.19999999999999</v>
      </c>
      <c r="AE122" s="139">
        <v>1</v>
      </c>
      <c r="AF122" s="139">
        <v>1</v>
      </c>
    </row>
    <row r="123" spans="6:32" ht="15.5" customHeight="1">
      <c r="F123" t="s">
        <v>1249</v>
      </c>
      <c r="G123" t="s">
        <v>763</v>
      </c>
      <c r="U123" t="s">
        <v>177</v>
      </c>
      <c r="AA123">
        <v>-69.599999999999994</v>
      </c>
      <c r="AB123">
        <v>102</v>
      </c>
      <c r="AE123" s="139">
        <v>1</v>
      </c>
      <c r="AF123" s="139">
        <v>1</v>
      </c>
    </row>
    <row r="124" spans="6:32" ht="15.5" customHeight="1">
      <c r="F124" t="s">
        <v>1250</v>
      </c>
      <c r="G124" t="s">
        <v>764</v>
      </c>
      <c r="U124" t="s">
        <v>177</v>
      </c>
      <c r="AA124">
        <v>-66.099999999999994</v>
      </c>
      <c r="AB124">
        <v>119.4</v>
      </c>
      <c r="AE124" s="139">
        <v>1</v>
      </c>
      <c r="AF124" s="139">
        <v>1</v>
      </c>
    </row>
    <row r="125" spans="6:32" ht="15.5" customHeight="1">
      <c r="F125" t="s">
        <v>1250</v>
      </c>
      <c r="G125" t="s">
        <v>764</v>
      </c>
      <c r="U125" t="s">
        <v>177</v>
      </c>
      <c r="AA125">
        <v>-61.4</v>
      </c>
      <c r="AB125">
        <v>94.6</v>
      </c>
      <c r="AE125" s="139">
        <v>1</v>
      </c>
      <c r="AF125" s="139">
        <v>1</v>
      </c>
    </row>
    <row r="126" spans="6:32" ht="15.5" customHeight="1">
      <c r="F126" t="s">
        <v>1251</v>
      </c>
      <c r="G126" t="s">
        <v>766</v>
      </c>
      <c r="U126" t="s">
        <v>177</v>
      </c>
      <c r="AA126">
        <v>-67.900000000000006</v>
      </c>
      <c r="AB126">
        <v>114.2</v>
      </c>
      <c r="AE126" s="139">
        <v>1</v>
      </c>
      <c r="AF126" s="139">
        <v>1</v>
      </c>
    </row>
    <row r="127" spans="6:32" ht="15.5" customHeight="1">
      <c r="F127" t="s">
        <v>1251</v>
      </c>
      <c r="G127" t="s">
        <v>766</v>
      </c>
      <c r="U127" t="s">
        <v>177</v>
      </c>
      <c r="AA127">
        <v>-62</v>
      </c>
      <c r="AB127">
        <v>89</v>
      </c>
      <c r="AE127" s="139">
        <v>1</v>
      </c>
      <c r="AF127" s="139">
        <v>1</v>
      </c>
    </row>
    <row r="128" spans="6:32" ht="15.5" customHeight="1">
      <c r="F128" t="s">
        <v>1252</v>
      </c>
      <c r="G128" t="s">
        <v>765</v>
      </c>
      <c r="U128" t="s">
        <v>177</v>
      </c>
      <c r="AA128">
        <v>-72.8</v>
      </c>
      <c r="AB128">
        <v>112.8</v>
      </c>
      <c r="AE128" s="139">
        <v>1</v>
      </c>
      <c r="AF128" s="139">
        <v>1</v>
      </c>
    </row>
    <row r="129" spans="6:32" ht="15.5" customHeight="1">
      <c r="F129" t="s">
        <v>1252</v>
      </c>
      <c r="G129" t="s">
        <v>765</v>
      </c>
      <c r="U129" t="s">
        <v>177</v>
      </c>
      <c r="AA129">
        <v>-66</v>
      </c>
      <c r="AB129">
        <v>82.4</v>
      </c>
      <c r="AE129" s="139">
        <v>1</v>
      </c>
      <c r="AF129" s="139">
        <v>1</v>
      </c>
    </row>
    <row r="130" spans="6:32" ht="15.5" customHeight="1">
      <c r="F130" t="s">
        <v>1253</v>
      </c>
      <c r="G130" t="s">
        <v>767</v>
      </c>
      <c r="U130" t="s">
        <v>177</v>
      </c>
      <c r="AA130">
        <v>-84.7</v>
      </c>
      <c r="AB130">
        <v>106</v>
      </c>
      <c r="AE130" s="139">
        <v>1</v>
      </c>
      <c r="AF130" s="139">
        <v>1</v>
      </c>
    </row>
    <row r="131" spans="6:32" ht="15.5" customHeight="1">
      <c r="F131" t="s">
        <v>1253</v>
      </c>
      <c r="G131" t="s">
        <v>767</v>
      </c>
      <c r="U131" t="s">
        <v>177</v>
      </c>
      <c r="AA131">
        <v>-74.3</v>
      </c>
      <c r="AB131">
        <v>56.4</v>
      </c>
      <c r="AE131" s="139">
        <v>1</v>
      </c>
      <c r="AF131" s="139">
        <v>1</v>
      </c>
    </row>
    <row r="132" spans="6:32" ht="15.5" customHeight="1">
      <c r="F132" t="s">
        <v>1254</v>
      </c>
      <c r="G132" t="s">
        <v>768</v>
      </c>
      <c r="U132" t="s">
        <v>177</v>
      </c>
      <c r="AA132">
        <v>-51.4</v>
      </c>
      <c r="AB132">
        <v>141.5</v>
      </c>
      <c r="AE132" s="139">
        <v>1</v>
      </c>
      <c r="AF132" s="139">
        <v>1</v>
      </c>
    </row>
    <row r="133" spans="6:32" ht="15.5" customHeight="1">
      <c r="F133" t="s">
        <v>1254</v>
      </c>
      <c r="G133" t="s">
        <v>768</v>
      </c>
      <c r="U133" t="s">
        <v>177</v>
      </c>
      <c r="AA133">
        <v>-52.7</v>
      </c>
      <c r="AB133">
        <v>124.7</v>
      </c>
      <c r="AE133" s="139">
        <v>1</v>
      </c>
      <c r="AF133" s="139">
        <v>1</v>
      </c>
    </row>
    <row r="134" spans="6:32" ht="15.5" customHeight="1">
      <c r="F134" t="s">
        <v>1255</v>
      </c>
      <c r="G134" t="s">
        <v>757</v>
      </c>
      <c r="U134" t="s">
        <v>177</v>
      </c>
      <c r="AA134">
        <v>-76</v>
      </c>
      <c r="AB134">
        <v>105.7</v>
      </c>
      <c r="AE134" s="139">
        <v>1</v>
      </c>
      <c r="AF134" s="139">
        <v>1</v>
      </c>
    </row>
    <row r="135" spans="6:32" ht="15.5" customHeight="1">
      <c r="F135" t="s">
        <v>1255</v>
      </c>
      <c r="G135" t="s">
        <v>757</v>
      </c>
      <c r="U135" t="s">
        <v>177</v>
      </c>
      <c r="AA135">
        <v>-67.599999999999994</v>
      </c>
      <c r="AB135">
        <v>74.099999999999994</v>
      </c>
      <c r="AE135" s="139">
        <v>1</v>
      </c>
      <c r="AF135" s="139">
        <v>1</v>
      </c>
    </row>
    <row r="136" spans="6:32" ht="15.5" customHeight="1">
      <c r="F136" s="121" t="s">
        <v>1256</v>
      </c>
      <c r="G136" s="147" t="s">
        <v>758</v>
      </c>
      <c r="U136" t="s">
        <v>177</v>
      </c>
      <c r="AA136">
        <v>-74</v>
      </c>
      <c r="AB136">
        <v>121.1</v>
      </c>
      <c r="AE136" s="139">
        <v>1</v>
      </c>
      <c r="AF136" s="139">
        <v>1</v>
      </c>
    </row>
    <row r="137" spans="6:32" ht="15.5" customHeight="1">
      <c r="F137" s="121" t="s">
        <v>1256</v>
      </c>
      <c r="G137" s="147" t="s">
        <v>758</v>
      </c>
      <c r="U137" t="s">
        <v>177</v>
      </c>
      <c r="AA137">
        <v>-68.3</v>
      </c>
      <c r="AB137">
        <v>85.7</v>
      </c>
      <c r="AE137" s="139">
        <v>1</v>
      </c>
      <c r="AF137" s="139">
        <v>1</v>
      </c>
    </row>
    <row r="138" spans="6:32" ht="15.5" customHeight="1">
      <c r="F138" t="s">
        <v>1257</v>
      </c>
      <c r="G138" t="s">
        <v>759</v>
      </c>
      <c r="U138" t="s">
        <v>177</v>
      </c>
      <c r="AA138">
        <v>-76.2</v>
      </c>
      <c r="AB138">
        <v>127.3</v>
      </c>
      <c r="AE138" s="139">
        <v>1</v>
      </c>
      <c r="AF138" s="139">
        <v>1</v>
      </c>
    </row>
    <row r="139" spans="6:32" ht="15.5" customHeight="1">
      <c r="F139" t="s">
        <v>1257</v>
      </c>
      <c r="G139" t="s">
        <v>759</v>
      </c>
      <c r="U139" t="s">
        <v>177</v>
      </c>
      <c r="AA139">
        <v>-71</v>
      </c>
      <c r="AB139">
        <v>85.2</v>
      </c>
      <c r="AE139" s="139">
        <v>1</v>
      </c>
      <c r="AF139" s="139">
        <v>1</v>
      </c>
    </row>
    <row r="140" spans="6:32" ht="15.5" customHeight="1">
      <c r="F140" t="s">
        <v>1258</v>
      </c>
      <c r="G140" t="s">
        <v>760</v>
      </c>
      <c r="U140" t="s">
        <v>177</v>
      </c>
      <c r="AA140">
        <v>-73.3</v>
      </c>
      <c r="AB140">
        <v>129.80000000000001</v>
      </c>
      <c r="AE140" s="139">
        <v>1</v>
      </c>
      <c r="AF140" s="139">
        <v>1</v>
      </c>
    </row>
    <row r="141" spans="6:32" ht="15.5" customHeight="1">
      <c r="F141" t="s">
        <v>1258</v>
      </c>
      <c r="G141" t="s">
        <v>760</v>
      </c>
      <c r="U141" t="s">
        <v>177</v>
      </c>
      <c r="AA141">
        <v>-69.3</v>
      </c>
      <c r="AB141">
        <v>92.2</v>
      </c>
      <c r="AE141" s="139">
        <v>1</v>
      </c>
      <c r="AF141" s="139">
        <v>1</v>
      </c>
    </row>
    <row r="142" spans="6:32" ht="15.5" customHeight="1">
      <c r="F142" t="s">
        <v>1259</v>
      </c>
      <c r="G142" t="s">
        <v>761</v>
      </c>
      <c r="U142" t="s">
        <v>177</v>
      </c>
      <c r="AA142">
        <v>-76</v>
      </c>
      <c r="AB142">
        <v>126.2</v>
      </c>
      <c r="AE142" s="139">
        <v>1</v>
      </c>
      <c r="AF142" s="139">
        <v>1</v>
      </c>
    </row>
    <row r="143" spans="6:32" ht="15.5" customHeight="1">
      <c r="F143" t="s">
        <v>1259</v>
      </c>
      <c r="G143" t="s">
        <v>761</v>
      </c>
      <c r="U143" t="s">
        <v>177</v>
      </c>
      <c r="AA143">
        <v>-70.7</v>
      </c>
      <c r="AB143">
        <v>85.1</v>
      </c>
      <c r="AE143" s="139">
        <v>1</v>
      </c>
      <c r="AF143" s="139">
        <v>1</v>
      </c>
    </row>
    <row r="144" spans="6:32" ht="15.5" customHeight="1">
      <c r="F144" t="s">
        <v>1260</v>
      </c>
      <c r="G144" t="s">
        <v>762</v>
      </c>
      <c r="U144" t="s">
        <v>177</v>
      </c>
      <c r="AA144">
        <v>-71.8</v>
      </c>
      <c r="AB144">
        <v>102.4</v>
      </c>
      <c r="AE144" s="139">
        <v>1</v>
      </c>
      <c r="AF144" s="139">
        <v>1</v>
      </c>
    </row>
    <row r="145" spans="6:32" ht="15.5" customHeight="1">
      <c r="F145" t="s">
        <v>1260</v>
      </c>
      <c r="G145" t="s">
        <v>762</v>
      </c>
      <c r="U145" t="s">
        <v>177</v>
      </c>
      <c r="AA145">
        <v>-63.6</v>
      </c>
      <c r="AB145">
        <v>77.099999999999994</v>
      </c>
      <c r="AE145" s="139">
        <v>1</v>
      </c>
      <c r="AF145" s="139">
        <v>1</v>
      </c>
    </row>
    <row r="146" spans="6:32" ht="15.5" customHeight="1">
      <c r="F146" t="s">
        <v>1261</v>
      </c>
      <c r="G146" t="s">
        <v>732</v>
      </c>
      <c r="U146" t="s">
        <v>177</v>
      </c>
      <c r="AA146">
        <v>-78.099999999999994</v>
      </c>
      <c r="AB146">
        <v>139.9</v>
      </c>
      <c r="AE146" s="139">
        <v>1</v>
      </c>
      <c r="AF146" s="139">
        <v>1</v>
      </c>
    </row>
    <row r="147" spans="6:32" ht="15.5" customHeight="1">
      <c r="F147" t="s">
        <v>1261</v>
      </c>
      <c r="G147" t="s">
        <v>732</v>
      </c>
      <c r="U147" t="s">
        <v>177</v>
      </c>
      <c r="AA147">
        <v>-74.3</v>
      </c>
      <c r="AB147">
        <v>86.6</v>
      </c>
      <c r="AE147" s="139">
        <v>1</v>
      </c>
      <c r="AF147" s="139">
        <v>1</v>
      </c>
    </row>
    <row r="148" spans="6:32" ht="15.5" customHeight="1">
      <c r="F148" s="121" t="s">
        <v>1262</v>
      </c>
      <c r="G148" s="147" t="s">
        <v>733</v>
      </c>
      <c r="U148" t="s">
        <v>177</v>
      </c>
      <c r="AA148">
        <v>-73.900000000000006</v>
      </c>
      <c r="AB148">
        <v>151.69999999999999</v>
      </c>
      <c r="AE148" s="139">
        <v>1</v>
      </c>
      <c r="AF148" s="139">
        <v>1</v>
      </c>
    </row>
    <row r="149" spans="6:32" ht="15.5" customHeight="1">
      <c r="F149" s="121" t="s">
        <v>1262</v>
      </c>
      <c r="G149" s="147" t="s">
        <v>733</v>
      </c>
      <c r="U149" t="s">
        <v>177</v>
      </c>
      <c r="AA149">
        <v>-73.900000000000006</v>
      </c>
      <c r="AB149">
        <v>105.1</v>
      </c>
      <c r="AE149" s="139">
        <v>1</v>
      </c>
      <c r="AF149" s="139">
        <v>1</v>
      </c>
    </row>
    <row r="150" spans="6:32" ht="15.5" customHeight="1">
      <c r="F150" t="s">
        <v>1263</v>
      </c>
      <c r="G150" t="s">
        <v>734</v>
      </c>
      <c r="U150" t="s">
        <v>177</v>
      </c>
      <c r="AA150">
        <v>-72.900000000000006</v>
      </c>
      <c r="AB150">
        <v>157.19999999999999</v>
      </c>
      <c r="AE150" s="139">
        <v>1</v>
      </c>
      <c r="AF150" s="139">
        <v>1</v>
      </c>
    </row>
    <row r="151" spans="6:32" ht="15.5" customHeight="1">
      <c r="F151" t="s">
        <v>1263</v>
      </c>
      <c r="G151" t="s">
        <v>734</v>
      </c>
      <c r="U151" t="s">
        <v>177</v>
      </c>
      <c r="AA151">
        <v>-74.5</v>
      </c>
      <c r="AB151">
        <v>111.7</v>
      </c>
      <c r="AE151" s="139">
        <v>1</v>
      </c>
      <c r="AF151" s="139">
        <v>1</v>
      </c>
    </row>
    <row r="152" spans="6:32" ht="15.5" customHeight="1">
      <c r="F152" t="s">
        <v>1264</v>
      </c>
      <c r="G152" t="s">
        <v>735</v>
      </c>
      <c r="U152" t="s">
        <v>177</v>
      </c>
      <c r="AA152">
        <v>-76.400000000000006</v>
      </c>
      <c r="AB152">
        <v>119.2</v>
      </c>
      <c r="AE152" s="139">
        <v>1</v>
      </c>
      <c r="AF152" s="139">
        <v>1</v>
      </c>
    </row>
    <row r="153" spans="6:32" ht="15.5" customHeight="1">
      <c r="F153" t="s">
        <v>1264</v>
      </c>
      <c r="G153" t="s">
        <v>735</v>
      </c>
      <c r="U153" t="s">
        <v>177</v>
      </c>
      <c r="AA153">
        <v>-69.900000000000006</v>
      </c>
      <c r="AB153">
        <v>80.599999999999994</v>
      </c>
      <c r="AE153" s="139">
        <v>1</v>
      </c>
      <c r="AF153" s="139">
        <v>1</v>
      </c>
    </row>
    <row r="154" spans="6:32" ht="15.5" customHeight="1">
      <c r="F154" t="s">
        <v>1265</v>
      </c>
      <c r="G154" t="s">
        <v>736</v>
      </c>
      <c r="U154" t="s">
        <v>177</v>
      </c>
      <c r="AA154">
        <v>-79</v>
      </c>
      <c r="AB154">
        <v>156.1</v>
      </c>
      <c r="AE154" s="139">
        <v>1</v>
      </c>
      <c r="AF154" s="139">
        <v>1</v>
      </c>
    </row>
    <row r="155" spans="6:32" ht="15.5" customHeight="1">
      <c r="F155" t="s">
        <v>1265</v>
      </c>
      <c r="G155" t="s">
        <v>736</v>
      </c>
      <c r="U155" t="s">
        <v>177</v>
      </c>
      <c r="AA155">
        <v>-77.599999999999994</v>
      </c>
      <c r="AB155">
        <v>89.4</v>
      </c>
      <c r="AE155" s="139">
        <v>1</v>
      </c>
      <c r="AF155" s="139">
        <v>1</v>
      </c>
    </row>
    <row r="156" spans="6:32" ht="15.5" customHeight="1">
      <c r="F156" t="s">
        <v>1266</v>
      </c>
      <c r="G156" t="s">
        <v>737</v>
      </c>
      <c r="U156" t="s">
        <v>177</v>
      </c>
      <c r="AA156">
        <v>-80.3</v>
      </c>
      <c r="AB156">
        <v>143.6</v>
      </c>
      <c r="AE156" s="139">
        <v>1</v>
      </c>
      <c r="AF156" s="139">
        <v>1</v>
      </c>
    </row>
    <row r="157" spans="6:32" ht="15.5" customHeight="1">
      <c r="F157" t="s">
        <v>1266</v>
      </c>
      <c r="G157" t="s">
        <v>737</v>
      </c>
      <c r="U157" t="s">
        <v>177</v>
      </c>
      <c r="AA157">
        <v>-76.400000000000006</v>
      </c>
      <c r="AB157">
        <v>80.099999999999994</v>
      </c>
      <c r="AE157" s="139">
        <v>1</v>
      </c>
      <c r="AF157" s="139">
        <v>1</v>
      </c>
    </row>
    <row r="158" spans="6:32" ht="15.5" customHeight="1">
      <c r="F158" s="121" t="s">
        <v>1267</v>
      </c>
      <c r="G158" s="147" t="s">
        <v>738</v>
      </c>
      <c r="U158" t="s">
        <v>177</v>
      </c>
      <c r="AA158">
        <v>-80.7</v>
      </c>
      <c r="AB158">
        <v>130</v>
      </c>
      <c r="AE158" s="139">
        <v>1</v>
      </c>
      <c r="AF158" s="139">
        <v>1</v>
      </c>
    </row>
    <row r="159" spans="6:32" ht="15.5" customHeight="1">
      <c r="F159" s="121" t="s">
        <v>1267</v>
      </c>
      <c r="G159" s="147" t="s">
        <v>738</v>
      </c>
      <c r="U159" t="s">
        <v>177</v>
      </c>
      <c r="AA159">
        <v>-74.3</v>
      </c>
      <c r="AB159">
        <v>74.8</v>
      </c>
      <c r="AE159" s="139">
        <v>1</v>
      </c>
      <c r="AF159" s="139">
        <v>1</v>
      </c>
    </row>
    <row r="160" spans="6:32" ht="15.5" customHeight="1">
      <c r="F160" t="s">
        <v>1268</v>
      </c>
      <c r="G160" t="s">
        <v>739</v>
      </c>
      <c r="U160" t="s">
        <v>177</v>
      </c>
      <c r="AA160">
        <v>-77.3</v>
      </c>
      <c r="AB160">
        <v>130</v>
      </c>
      <c r="AE160" s="139">
        <v>1</v>
      </c>
      <c r="AF160" s="139">
        <v>1</v>
      </c>
    </row>
    <row r="161" spans="6:32" ht="15.5" customHeight="1">
      <c r="F161" t="s">
        <v>1268</v>
      </c>
      <c r="G161" t="s">
        <v>739</v>
      </c>
      <c r="U161" t="s">
        <v>177</v>
      </c>
      <c r="AA161">
        <v>-72.2</v>
      </c>
      <c r="AB161">
        <v>84.2</v>
      </c>
      <c r="AE161" s="139">
        <v>1</v>
      </c>
      <c r="AF161" s="139">
        <v>1</v>
      </c>
    </row>
    <row r="162" spans="6:32" ht="15.5" customHeight="1">
      <c r="F162" t="s">
        <v>1269</v>
      </c>
      <c r="G162" t="s">
        <v>740</v>
      </c>
      <c r="U162" t="s">
        <v>177</v>
      </c>
      <c r="AA162">
        <v>-78.8</v>
      </c>
      <c r="AB162">
        <v>146</v>
      </c>
      <c r="AE162" s="139">
        <v>1</v>
      </c>
      <c r="AF162" s="139">
        <v>1</v>
      </c>
    </row>
    <row r="163" spans="6:32" ht="15.5" customHeight="1">
      <c r="F163" t="s">
        <v>1269</v>
      </c>
      <c r="G163" t="s">
        <v>740</v>
      </c>
      <c r="U163" t="s">
        <v>177</v>
      </c>
      <c r="AA163">
        <v>-75.8</v>
      </c>
      <c r="AB163">
        <v>87</v>
      </c>
      <c r="AE163" s="139">
        <v>1</v>
      </c>
      <c r="AF163" s="139">
        <v>1</v>
      </c>
    </row>
    <row r="164" spans="6:32" ht="15.5" customHeight="1">
      <c r="F164" t="s">
        <v>1270</v>
      </c>
      <c r="G164" t="s">
        <v>741</v>
      </c>
      <c r="U164" t="s">
        <v>177</v>
      </c>
      <c r="AA164">
        <v>-82.7</v>
      </c>
      <c r="AB164">
        <v>132.9</v>
      </c>
      <c r="AE164" s="139">
        <v>1</v>
      </c>
      <c r="AF164" s="139">
        <v>1</v>
      </c>
    </row>
    <row r="165" spans="6:32" ht="15.5" customHeight="1">
      <c r="F165" t="s">
        <v>1270</v>
      </c>
      <c r="G165" t="s">
        <v>741</v>
      </c>
      <c r="U165" t="s">
        <v>177</v>
      </c>
      <c r="AA165">
        <v>-75.599999999999994</v>
      </c>
      <c r="AB165">
        <v>68.900000000000006</v>
      </c>
      <c r="AE165" s="139">
        <v>1</v>
      </c>
      <c r="AF165" s="139">
        <v>1</v>
      </c>
    </row>
    <row r="166" spans="6:32" ht="15.5" customHeight="1">
      <c r="F166" t="s">
        <v>1271</v>
      </c>
      <c r="G166" t="s">
        <v>742</v>
      </c>
      <c r="U166" t="s">
        <v>177</v>
      </c>
      <c r="AA166" s="56">
        <v>-80.099999999999994</v>
      </c>
      <c r="AB166" s="56">
        <v>120.1</v>
      </c>
      <c r="AE166" s="139">
        <v>1</v>
      </c>
      <c r="AF166" s="139">
        <v>1</v>
      </c>
    </row>
    <row r="167" spans="6:32" ht="15.5" customHeight="1">
      <c r="F167" t="s">
        <v>1271</v>
      </c>
      <c r="G167" t="s">
        <v>742</v>
      </c>
      <c r="U167" t="s">
        <v>177</v>
      </c>
      <c r="AA167" s="56">
        <v>-72.7</v>
      </c>
      <c r="AB167" s="56">
        <v>73</v>
      </c>
      <c r="AE167" s="139">
        <v>1</v>
      </c>
      <c r="AF167" s="139">
        <v>1</v>
      </c>
    </row>
    <row r="168" spans="6:32" ht="15.5" customHeight="1">
      <c r="F168" s="121" t="s">
        <v>1272</v>
      </c>
      <c r="G168" s="147" t="s">
        <v>743</v>
      </c>
      <c r="U168" t="s">
        <v>177</v>
      </c>
      <c r="AA168" s="56">
        <v>-77.900000000000006</v>
      </c>
      <c r="AB168" s="56">
        <v>76.5</v>
      </c>
      <c r="AE168" s="139">
        <v>1</v>
      </c>
      <c r="AF168" s="139">
        <v>1</v>
      </c>
    </row>
    <row r="169" spans="6:32" ht="15.5" customHeight="1">
      <c r="F169" s="121" t="s">
        <v>1272</v>
      </c>
      <c r="G169" s="147" t="s">
        <v>743</v>
      </c>
      <c r="U169" t="s">
        <v>177</v>
      </c>
      <c r="AA169" s="56">
        <v>-66.2</v>
      </c>
      <c r="AB169" s="56">
        <v>56.8</v>
      </c>
      <c r="AE169" s="139">
        <v>1</v>
      </c>
      <c r="AF169" s="139">
        <v>1</v>
      </c>
    </row>
    <row r="170" spans="6:32" ht="15.5" customHeight="1">
      <c r="F170" t="s">
        <v>1273</v>
      </c>
      <c r="G170" t="s">
        <v>744</v>
      </c>
      <c r="U170" t="s">
        <v>177</v>
      </c>
      <c r="AA170" s="56">
        <v>-73.5</v>
      </c>
      <c r="AB170" s="56">
        <v>127.5</v>
      </c>
      <c r="AE170" s="139">
        <v>1</v>
      </c>
      <c r="AF170" s="139">
        <v>1</v>
      </c>
    </row>
    <row r="171" spans="6:32" ht="15.5" customHeight="1">
      <c r="F171" t="s">
        <v>1273</v>
      </c>
      <c r="G171" t="s">
        <v>744</v>
      </c>
      <c r="U171" t="s">
        <v>177</v>
      </c>
      <c r="AA171" s="56">
        <v>-68.900000000000006</v>
      </c>
      <c r="AB171" s="56">
        <v>90.7</v>
      </c>
      <c r="AE171" s="139">
        <v>1</v>
      </c>
      <c r="AF171" s="139">
        <v>1</v>
      </c>
    </row>
    <row r="172" spans="6:32" ht="15.5" customHeight="1">
      <c r="F172" t="s">
        <v>1274</v>
      </c>
      <c r="G172" t="s">
        <v>745</v>
      </c>
      <c r="U172" t="s">
        <v>177</v>
      </c>
      <c r="AA172" s="56">
        <v>-77</v>
      </c>
      <c r="AB172" s="56">
        <v>68.5</v>
      </c>
      <c r="AE172" s="139">
        <v>1</v>
      </c>
      <c r="AF172" s="139">
        <v>1</v>
      </c>
    </row>
    <row r="173" spans="6:32" ht="15.5" customHeight="1">
      <c r="F173" t="s">
        <v>1274</v>
      </c>
      <c r="G173" t="s">
        <v>745</v>
      </c>
      <c r="U173" t="s">
        <v>177</v>
      </c>
      <c r="AA173" s="56">
        <v>-65</v>
      </c>
      <c r="AB173" s="56">
        <v>53.7</v>
      </c>
      <c r="AE173" s="139">
        <v>1</v>
      </c>
      <c r="AF173" s="139">
        <v>1</v>
      </c>
    </row>
    <row r="174" spans="6:32" ht="15.5" customHeight="1">
      <c r="F174" t="s">
        <v>1275</v>
      </c>
      <c r="G174" t="s">
        <v>746</v>
      </c>
      <c r="U174" t="s">
        <v>177</v>
      </c>
      <c r="AA174" s="56">
        <v>-80.900000000000006</v>
      </c>
      <c r="AB174" s="56">
        <v>138.1</v>
      </c>
      <c r="AE174" s="139">
        <v>1</v>
      </c>
      <c r="AF174" s="139">
        <v>1</v>
      </c>
    </row>
    <row r="175" spans="6:32" ht="15.5" customHeight="1">
      <c r="F175" t="s">
        <v>1275</v>
      </c>
      <c r="G175" t="s">
        <v>746</v>
      </c>
      <c r="U175" t="s">
        <v>177</v>
      </c>
      <c r="AA175" s="56">
        <v>-75.5</v>
      </c>
      <c r="AB175" s="56">
        <v>76.8</v>
      </c>
      <c r="AE175" s="139">
        <v>1</v>
      </c>
      <c r="AF175" s="139">
        <v>1</v>
      </c>
    </row>
    <row r="176" spans="6:32" ht="15.5" customHeight="1">
      <c r="F176" t="s">
        <v>1276</v>
      </c>
      <c r="G176" t="s">
        <v>747</v>
      </c>
      <c r="U176" t="s">
        <v>177</v>
      </c>
      <c r="AA176" s="56">
        <v>-71</v>
      </c>
      <c r="AB176" s="56">
        <v>134.80000000000001</v>
      </c>
      <c r="AE176" s="139">
        <v>1</v>
      </c>
      <c r="AF176" s="139">
        <v>1</v>
      </c>
    </row>
    <row r="177" spans="6:32" ht="15.5" customHeight="1">
      <c r="F177" t="s">
        <v>1276</v>
      </c>
      <c r="G177" t="s">
        <v>747</v>
      </c>
      <c r="U177" t="s">
        <v>177</v>
      </c>
      <c r="AA177" s="56">
        <v>-68.3</v>
      </c>
      <c r="AB177" s="56">
        <v>99.7</v>
      </c>
      <c r="AE177" s="139">
        <v>1</v>
      </c>
      <c r="AF177" s="139">
        <v>1</v>
      </c>
    </row>
    <row r="178" spans="6:32" ht="15.5" customHeight="1">
      <c r="F178" t="s">
        <v>1277</v>
      </c>
      <c r="G178" t="s">
        <v>778</v>
      </c>
      <c r="U178" t="s">
        <v>177</v>
      </c>
      <c r="AA178">
        <v>-82.5</v>
      </c>
      <c r="AB178">
        <v>108.2</v>
      </c>
      <c r="AE178" s="139">
        <v>1</v>
      </c>
      <c r="AF178" s="139">
        <v>1</v>
      </c>
    </row>
    <row r="179" spans="6:32" ht="15.5" customHeight="1">
      <c r="F179" t="s">
        <v>1277</v>
      </c>
      <c r="G179" t="s">
        <v>778</v>
      </c>
      <c r="U179" t="s">
        <v>177</v>
      </c>
      <c r="AA179">
        <v>-72.900000000000006</v>
      </c>
      <c r="AB179">
        <v>62.9</v>
      </c>
      <c r="AE179" s="139">
        <v>1</v>
      </c>
      <c r="AF179" s="139">
        <v>1</v>
      </c>
    </row>
    <row r="180" spans="6:32" ht="15.5" customHeight="1">
      <c r="F180" t="s">
        <v>1278</v>
      </c>
      <c r="G180" t="s">
        <v>776</v>
      </c>
      <c r="U180" t="s">
        <v>177</v>
      </c>
      <c r="AA180">
        <v>-78.599999999999994</v>
      </c>
      <c r="AB180">
        <v>113.4</v>
      </c>
      <c r="AE180" s="139">
        <v>1</v>
      </c>
      <c r="AF180" s="139">
        <v>1</v>
      </c>
    </row>
    <row r="181" spans="6:32" ht="15.5" customHeight="1">
      <c r="F181" t="s">
        <v>1278</v>
      </c>
      <c r="G181" t="s">
        <v>776</v>
      </c>
      <c r="U181" t="s">
        <v>177</v>
      </c>
      <c r="AA181">
        <v>-70.7</v>
      </c>
      <c r="AB181">
        <v>73.3</v>
      </c>
      <c r="AE181" s="139">
        <v>1</v>
      </c>
      <c r="AF181" s="139">
        <v>1</v>
      </c>
    </row>
    <row r="182" spans="6:32" ht="15.5" customHeight="1">
      <c r="F182" t="s">
        <v>1279</v>
      </c>
      <c r="G182" t="s">
        <v>777</v>
      </c>
      <c r="U182" t="s">
        <v>177</v>
      </c>
      <c r="AA182">
        <v>-65.3</v>
      </c>
      <c r="AB182">
        <v>130.4</v>
      </c>
      <c r="AE182" s="139">
        <v>1</v>
      </c>
      <c r="AF182" s="139">
        <v>1</v>
      </c>
    </row>
    <row r="183" spans="6:32" ht="15.5" customHeight="1">
      <c r="F183" t="s">
        <v>1279</v>
      </c>
      <c r="G183" t="s">
        <v>777</v>
      </c>
      <c r="U183" t="s">
        <v>177</v>
      </c>
      <c r="AA183">
        <v>-62.8</v>
      </c>
      <c r="AB183">
        <v>103.8</v>
      </c>
      <c r="AE183" s="139">
        <v>1</v>
      </c>
      <c r="AF183" s="139">
        <v>1</v>
      </c>
    </row>
    <row r="184" spans="6:32" ht="15.5" customHeight="1">
      <c r="F184" t="s">
        <v>1280</v>
      </c>
      <c r="G184" t="s">
        <v>779</v>
      </c>
      <c r="U184" t="s">
        <v>177</v>
      </c>
      <c r="AA184">
        <v>-71.7</v>
      </c>
      <c r="AB184">
        <v>130.5</v>
      </c>
      <c r="AE184" s="139">
        <v>1</v>
      </c>
      <c r="AF184" s="139">
        <v>1</v>
      </c>
    </row>
    <row r="185" spans="6:32" ht="15.5" customHeight="1">
      <c r="F185" t="s">
        <v>1280</v>
      </c>
      <c r="G185" t="s">
        <v>779</v>
      </c>
      <c r="U185" t="s">
        <v>177</v>
      </c>
      <c r="AA185">
        <v>-68.2</v>
      </c>
      <c r="AB185">
        <v>95.5</v>
      </c>
      <c r="AE185" s="139">
        <v>1</v>
      </c>
      <c r="AF185" s="139">
        <v>1</v>
      </c>
    </row>
    <row r="186" spans="6:32" ht="15.5" customHeight="1">
      <c r="F186" t="s">
        <v>1281</v>
      </c>
      <c r="G186" t="s">
        <v>780</v>
      </c>
      <c r="U186" t="s">
        <v>177</v>
      </c>
      <c r="AA186">
        <v>-71.3</v>
      </c>
      <c r="AB186">
        <v>123</v>
      </c>
      <c r="AE186" s="139">
        <v>1</v>
      </c>
      <c r="AF186" s="139">
        <v>1</v>
      </c>
    </row>
    <row r="187" spans="6:32" ht="15.5" customHeight="1">
      <c r="F187" t="s">
        <v>1281</v>
      </c>
      <c r="G187" t="s">
        <v>780</v>
      </c>
      <c r="U187" t="s">
        <v>177</v>
      </c>
      <c r="AA187">
        <v>-66.5</v>
      </c>
      <c r="AB187">
        <v>91</v>
      </c>
      <c r="AE187" s="139">
        <v>1</v>
      </c>
      <c r="AF187" s="139">
        <v>1</v>
      </c>
    </row>
    <row r="188" spans="6:32" ht="15.5" customHeight="1">
      <c r="F188" t="s">
        <v>1282</v>
      </c>
      <c r="G188" t="s">
        <v>781</v>
      </c>
      <c r="U188" t="s">
        <v>177</v>
      </c>
      <c r="AA188">
        <v>-69.7</v>
      </c>
      <c r="AB188">
        <v>59.8</v>
      </c>
      <c r="AE188" s="139">
        <v>1</v>
      </c>
      <c r="AF188" s="139">
        <v>1</v>
      </c>
    </row>
    <row r="189" spans="6:32" ht="15.5" customHeight="1">
      <c r="F189" t="s">
        <v>1282</v>
      </c>
      <c r="G189" t="s">
        <v>781</v>
      </c>
      <c r="U189" t="s">
        <v>177</v>
      </c>
      <c r="AA189">
        <v>-57.3</v>
      </c>
      <c r="AB189">
        <v>51.9</v>
      </c>
      <c r="AE189" s="139">
        <v>1</v>
      </c>
      <c r="AF189" s="139">
        <v>1</v>
      </c>
    </row>
    <row r="190" spans="6:32" ht="15.5" customHeight="1">
      <c r="F190" t="s">
        <v>1283</v>
      </c>
      <c r="G190" t="s">
        <v>748</v>
      </c>
      <c r="U190" t="s">
        <v>177</v>
      </c>
      <c r="AA190">
        <v>-82.1</v>
      </c>
      <c r="AB190">
        <v>111.3</v>
      </c>
      <c r="AE190" s="139">
        <v>1</v>
      </c>
      <c r="AF190" s="139">
        <v>1</v>
      </c>
    </row>
    <row r="191" spans="6:32" ht="15.5" customHeight="1">
      <c r="F191" t="s">
        <v>1283</v>
      </c>
      <c r="G191" t="s">
        <v>748</v>
      </c>
      <c r="U191" t="s">
        <v>177</v>
      </c>
      <c r="AA191">
        <v>-73.2</v>
      </c>
      <c r="AB191">
        <v>64.5</v>
      </c>
      <c r="AE191" s="139">
        <v>1</v>
      </c>
      <c r="AF191" s="139">
        <v>1</v>
      </c>
    </row>
    <row r="192" spans="6:32" ht="15.5" customHeight="1">
      <c r="F192" s="121" t="s">
        <v>1284</v>
      </c>
      <c r="G192" s="147" t="s">
        <v>749</v>
      </c>
      <c r="U192" t="s">
        <v>177</v>
      </c>
      <c r="AA192">
        <v>-79.8</v>
      </c>
      <c r="AB192">
        <v>86.3</v>
      </c>
      <c r="AE192" s="139">
        <v>1</v>
      </c>
      <c r="AF192" s="139">
        <v>1</v>
      </c>
    </row>
    <row r="193" spans="6:32" ht="15.5" customHeight="1">
      <c r="F193" s="121" t="s">
        <v>1284</v>
      </c>
      <c r="G193" s="147" t="s">
        <v>749</v>
      </c>
      <c r="U193" t="s">
        <v>177</v>
      </c>
      <c r="AA193">
        <v>-68.900000000000006</v>
      </c>
      <c r="AB193">
        <v>59.5</v>
      </c>
      <c r="AE193" s="139">
        <v>1</v>
      </c>
      <c r="AF193" s="139">
        <v>1</v>
      </c>
    </row>
    <row r="194" spans="6:32" ht="15.5" customHeight="1">
      <c r="F194" t="s">
        <v>1285</v>
      </c>
      <c r="G194" t="s">
        <v>750</v>
      </c>
      <c r="U194" t="s">
        <v>177</v>
      </c>
      <c r="AA194">
        <v>-69.5</v>
      </c>
      <c r="AB194">
        <v>102.3</v>
      </c>
      <c r="AE194" s="139">
        <v>1</v>
      </c>
      <c r="AF194" s="139">
        <v>1</v>
      </c>
    </row>
    <row r="195" spans="6:32" ht="15.5" customHeight="1">
      <c r="F195" t="s">
        <v>1285</v>
      </c>
      <c r="G195" t="s">
        <v>750</v>
      </c>
      <c r="U195" t="s">
        <v>177</v>
      </c>
      <c r="AA195">
        <v>-61.4</v>
      </c>
      <c r="AB195">
        <v>79.5</v>
      </c>
      <c r="AE195" s="139">
        <v>1</v>
      </c>
      <c r="AF195" s="139">
        <v>1</v>
      </c>
    </row>
    <row r="196" spans="6:32" ht="15.5" customHeight="1">
      <c r="F196" t="s">
        <v>1286</v>
      </c>
      <c r="G196" t="s">
        <v>751</v>
      </c>
      <c r="U196" t="s">
        <v>177</v>
      </c>
      <c r="AA196">
        <v>-76.599999999999994</v>
      </c>
      <c r="AB196">
        <v>124.3</v>
      </c>
      <c r="AE196" s="139">
        <v>1</v>
      </c>
      <c r="AF196" s="139">
        <v>1</v>
      </c>
    </row>
    <row r="197" spans="6:32" ht="15.5" customHeight="1">
      <c r="F197" t="s">
        <v>1286</v>
      </c>
      <c r="G197" t="s">
        <v>751</v>
      </c>
      <c r="U197" t="s">
        <v>177</v>
      </c>
      <c r="AA197">
        <v>-70.900000000000006</v>
      </c>
      <c r="AB197">
        <v>82.7</v>
      </c>
      <c r="AE197" s="139">
        <v>1</v>
      </c>
      <c r="AF197" s="139">
        <v>1</v>
      </c>
    </row>
    <row r="198" spans="6:32" ht="15.5" customHeight="1">
      <c r="F198" t="s">
        <v>1287</v>
      </c>
      <c r="G198" t="s">
        <v>752</v>
      </c>
      <c r="U198" t="s">
        <v>177</v>
      </c>
      <c r="AA198">
        <v>-71.7</v>
      </c>
      <c r="AB198">
        <v>122.7</v>
      </c>
      <c r="AE198" s="139">
        <v>1</v>
      </c>
      <c r="AF198" s="139">
        <v>1</v>
      </c>
    </row>
    <row r="199" spans="6:32" ht="15.5" customHeight="1">
      <c r="F199" t="s">
        <v>1287</v>
      </c>
      <c r="G199" t="s">
        <v>752</v>
      </c>
      <c r="U199" t="s">
        <v>177</v>
      </c>
      <c r="AA199">
        <v>-66.8</v>
      </c>
      <c r="AB199">
        <v>90.1</v>
      </c>
      <c r="AE199" s="139">
        <v>1</v>
      </c>
      <c r="AF199" s="139">
        <v>1</v>
      </c>
    </row>
    <row r="200" spans="6:32" ht="15.5" customHeight="1">
      <c r="F200" t="s">
        <v>1288</v>
      </c>
      <c r="G200" t="s">
        <v>753</v>
      </c>
      <c r="U200" t="s">
        <v>177</v>
      </c>
      <c r="AA200">
        <v>-79.2</v>
      </c>
      <c r="AB200">
        <v>116.3</v>
      </c>
      <c r="AE200" s="139">
        <v>1</v>
      </c>
      <c r="AF200" s="139">
        <v>1</v>
      </c>
    </row>
    <row r="201" spans="6:32" ht="15.5" customHeight="1">
      <c r="F201" t="s">
        <v>1288</v>
      </c>
      <c r="G201" t="s">
        <v>753</v>
      </c>
      <c r="U201" t="s">
        <v>177</v>
      </c>
      <c r="AA201">
        <v>-71.599999999999994</v>
      </c>
      <c r="AB201">
        <v>73.2</v>
      </c>
      <c r="AE201" s="139">
        <v>1</v>
      </c>
      <c r="AF201" s="139">
        <v>1</v>
      </c>
    </row>
    <row r="202" spans="6:32" ht="15.5" customHeight="1">
      <c r="F202" t="s">
        <v>1289</v>
      </c>
      <c r="G202" t="s">
        <v>619</v>
      </c>
      <c r="U202" t="s">
        <v>177</v>
      </c>
      <c r="AA202">
        <v>-50.9</v>
      </c>
      <c r="AB202">
        <v>134</v>
      </c>
      <c r="AE202" s="139">
        <v>1</v>
      </c>
      <c r="AF202" s="139">
        <v>1</v>
      </c>
    </row>
    <row r="203" spans="6:32" ht="15.5" customHeight="1">
      <c r="F203" t="s">
        <v>1289</v>
      </c>
      <c r="G203" t="s">
        <v>619</v>
      </c>
      <c r="U203" t="s">
        <v>177</v>
      </c>
      <c r="AA203">
        <v>-54.2</v>
      </c>
      <c r="AB203">
        <v>114.4</v>
      </c>
      <c r="AE203" s="139">
        <v>1</v>
      </c>
      <c r="AF203" s="139">
        <v>1</v>
      </c>
    </row>
    <row r="204" spans="6:32" ht="15.5" customHeight="1">
      <c r="F204" t="s">
        <v>1290</v>
      </c>
      <c r="G204" t="s">
        <v>621</v>
      </c>
      <c r="U204" t="s">
        <v>177</v>
      </c>
      <c r="AA204">
        <v>-55.1</v>
      </c>
      <c r="AB204">
        <v>139.5</v>
      </c>
      <c r="AE204" s="139">
        <v>1</v>
      </c>
      <c r="AF204" s="139">
        <v>1</v>
      </c>
    </row>
    <row r="205" spans="6:32" ht="15.5" customHeight="1">
      <c r="F205" t="s">
        <v>1290</v>
      </c>
      <c r="G205" t="s">
        <v>621</v>
      </c>
      <c r="U205" t="s">
        <v>177</v>
      </c>
      <c r="AA205">
        <v>-59.1</v>
      </c>
      <c r="AB205">
        <v>116.4</v>
      </c>
      <c r="AE205" s="139">
        <v>1</v>
      </c>
      <c r="AF205" s="139">
        <v>1</v>
      </c>
    </row>
    <row r="206" spans="6:32" ht="15.5" customHeight="1">
      <c r="F206" s="121" t="s">
        <v>1291</v>
      </c>
      <c r="G206" s="147" t="s">
        <v>620</v>
      </c>
      <c r="U206" t="s">
        <v>177</v>
      </c>
      <c r="AA206">
        <v>-53.3</v>
      </c>
      <c r="AB206">
        <v>135.6</v>
      </c>
      <c r="AE206" s="139">
        <v>1</v>
      </c>
      <c r="AF206" s="139">
        <v>1</v>
      </c>
    </row>
    <row r="207" spans="6:32" ht="15.5" customHeight="1">
      <c r="F207" s="121" t="s">
        <v>1291</v>
      </c>
      <c r="G207" s="147" t="s">
        <v>620</v>
      </c>
      <c r="U207" t="s">
        <v>177</v>
      </c>
      <c r="AA207">
        <v>-56.8</v>
      </c>
      <c r="AB207">
        <v>114.2</v>
      </c>
      <c r="AE207" s="139">
        <v>1</v>
      </c>
      <c r="AF207" s="139">
        <v>1</v>
      </c>
    </row>
    <row r="208" spans="6:32" ht="15.5" customHeight="1">
      <c r="F208" t="s">
        <v>1292</v>
      </c>
      <c r="G208" t="s">
        <v>622</v>
      </c>
      <c r="U208" t="s">
        <v>177</v>
      </c>
      <c r="AA208">
        <v>-54.5</v>
      </c>
      <c r="AB208">
        <v>131.4</v>
      </c>
      <c r="AE208" s="139">
        <v>1</v>
      </c>
      <c r="AF208" s="139">
        <v>1</v>
      </c>
    </row>
    <row r="209" spans="6:32" ht="15.5" customHeight="1">
      <c r="F209" t="s">
        <v>1292</v>
      </c>
      <c r="G209" t="s">
        <v>622</v>
      </c>
      <c r="U209" t="s">
        <v>177</v>
      </c>
      <c r="AA209">
        <v>-56.3</v>
      </c>
      <c r="AB209">
        <v>110</v>
      </c>
      <c r="AE209" s="139">
        <v>1</v>
      </c>
      <c r="AF209" s="139">
        <v>1</v>
      </c>
    </row>
    <row r="210" spans="6:32" ht="15.5" customHeight="1">
      <c r="F210" t="s">
        <v>1293</v>
      </c>
      <c r="G210" t="s">
        <v>623</v>
      </c>
      <c r="U210" t="s">
        <v>177</v>
      </c>
      <c r="AA210">
        <v>-51.8</v>
      </c>
      <c r="AB210">
        <v>142.69999999999999</v>
      </c>
      <c r="AE210" s="139">
        <v>1</v>
      </c>
      <c r="AF210" s="139">
        <v>1</v>
      </c>
    </row>
    <row r="211" spans="6:32" ht="15.5" customHeight="1">
      <c r="F211" t="s">
        <v>1293</v>
      </c>
      <c r="G211" t="s">
        <v>623</v>
      </c>
      <c r="U211" t="s">
        <v>177</v>
      </c>
      <c r="AA211">
        <v>-56.4</v>
      </c>
      <c r="AB211">
        <v>122.8</v>
      </c>
      <c r="AE211" s="139">
        <v>1</v>
      </c>
      <c r="AF211" s="139">
        <v>1</v>
      </c>
    </row>
    <row r="212" spans="6:32" ht="15.5" customHeight="1">
      <c r="F212" t="s">
        <v>1294</v>
      </c>
      <c r="G212" t="s">
        <v>624</v>
      </c>
      <c r="U212" t="s">
        <v>177</v>
      </c>
      <c r="AA212">
        <v>-57.8</v>
      </c>
      <c r="AB212">
        <v>152.1</v>
      </c>
      <c r="AE212" s="139">
        <v>1</v>
      </c>
      <c r="AF212" s="139">
        <v>1</v>
      </c>
    </row>
    <row r="213" spans="6:32" ht="15.5" customHeight="1">
      <c r="F213" t="s">
        <v>1294</v>
      </c>
      <c r="G213" t="s">
        <v>624</v>
      </c>
      <c r="U213" t="s">
        <v>177</v>
      </c>
      <c r="AA213">
        <v>-64.900000000000006</v>
      </c>
      <c r="AB213">
        <v>127.4</v>
      </c>
      <c r="AE213" s="139">
        <v>1</v>
      </c>
      <c r="AF213" s="139">
        <v>1</v>
      </c>
    </row>
    <row r="214" spans="6:32" ht="15.5" customHeight="1">
      <c r="F214" t="s">
        <v>1295</v>
      </c>
      <c r="G214" t="s">
        <v>627</v>
      </c>
      <c r="U214" t="s">
        <v>177</v>
      </c>
      <c r="AA214">
        <v>-59.7</v>
      </c>
      <c r="AB214">
        <v>164.3</v>
      </c>
      <c r="AE214" s="139">
        <v>1</v>
      </c>
      <c r="AF214" s="139">
        <v>1</v>
      </c>
    </row>
    <row r="215" spans="6:32" ht="15.5" customHeight="1">
      <c r="F215" t="s">
        <v>1295</v>
      </c>
      <c r="G215" t="s">
        <v>627</v>
      </c>
      <c r="U215" t="s">
        <v>177</v>
      </c>
      <c r="AA215">
        <v>-69.3</v>
      </c>
      <c r="AB215">
        <v>139.5</v>
      </c>
      <c r="AE215" s="139">
        <v>1</v>
      </c>
      <c r="AF215" s="139">
        <v>1</v>
      </c>
    </row>
    <row r="216" spans="6:32" ht="15.5" customHeight="1">
      <c r="F216" s="121" t="s">
        <v>1296</v>
      </c>
      <c r="G216" s="147" t="s">
        <v>628</v>
      </c>
      <c r="U216" t="s">
        <v>177</v>
      </c>
      <c r="AA216">
        <v>-62.3</v>
      </c>
      <c r="AB216">
        <v>165.9</v>
      </c>
      <c r="AE216" s="139">
        <v>1</v>
      </c>
      <c r="AF216" s="139">
        <v>1</v>
      </c>
    </row>
    <row r="217" spans="6:32" ht="15.5" customHeight="1">
      <c r="F217" s="121" t="s">
        <v>1296</v>
      </c>
      <c r="G217" s="147" t="s">
        <v>628</v>
      </c>
      <c r="U217" t="s">
        <v>177</v>
      </c>
      <c r="AA217">
        <v>-71.900000000000006</v>
      </c>
      <c r="AB217">
        <v>137.80000000000001</v>
      </c>
      <c r="AE217" s="139">
        <v>1</v>
      </c>
      <c r="AF217" s="139">
        <v>1</v>
      </c>
    </row>
    <row r="218" spans="6:32" ht="15.5" customHeight="1">
      <c r="F218" t="s">
        <v>1297</v>
      </c>
      <c r="G218" t="s">
        <v>629</v>
      </c>
      <c r="U218" t="s">
        <v>177</v>
      </c>
      <c r="AA218">
        <v>-57</v>
      </c>
      <c r="AB218">
        <v>168.4</v>
      </c>
      <c r="AE218" s="139">
        <v>1</v>
      </c>
      <c r="AF218" s="139">
        <v>1</v>
      </c>
    </row>
    <row r="219" spans="6:32" ht="15.5" customHeight="1">
      <c r="F219" t="s">
        <v>1297</v>
      </c>
      <c r="G219" t="s">
        <v>629</v>
      </c>
      <c r="U219" t="s">
        <v>177</v>
      </c>
      <c r="AA219">
        <v>-67.599999999999994</v>
      </c>
      <c r="AB219">
        <v>148</v>
      </c>
      <c r="AE219" s="139">
        <v>1</v>
      </c>
      <c r="AF219" s="139">
        <v>1</v>
      </c>
    </row>
    <row r="220" spans="6:32" ht="15.5" customHeight="1">
      <c r="F220" t="s">
        <v>1298</v>
      </c>
      <c r="G220" t="s">
        <v>630</v>
      </c>
      <c r="U220" t="s">
        <v>177</v>
      </c>
      <c r="AA220">
        <v>-58.6</v>
      </c>
      <c r="AB220">
        <v>178.7</v>
      </c>
      <c r="AE220" s="139">
        <v>1</v>
      </c>
      <c r="AF220" s="139">
        <v>1</v>
      </c>
    </row>
    <row r="221" spans="6:32" ht="15.5" customHeight="1">
      <c r="F221" t="s">
        <v>1298</v>
      </c>
      <c r="G221" t="s">
        <v>630</v>
      </c>
      <c r="U221" t="s">
        <v>177</v>
      </c>
      <c r="AA221">
        <v>-71.400000000000006</v>
      </c>
      <c r="AB221">
        <v>161</v>
      </c>
      <c r="AE221" s="139">
        <v>1</v>
      </c>
      <c r="AF221" s="139">
        <v>1</v>
      </c>
    </row>
    <row r="222" spans="6:32" ht="15.5" customHeight="1">
      <c r="F222" t="s">
        <v>1299</v>
      </c>
      <c r="G222" t="s">
        <v>631</v>
      </c>
      <c r="U222" t="s">
        <v>177</v>
      </c>
      <c r="AA222">
        <v>-48.1</v>
      </c>
      <c r="AB222">
        <v>176.5</v>
      </c>
      <c r="AE222" s="139">
        <v>1</v>
      </c>
      <c r="AF222" s="139">
        <v>1</v>
      </c>
    </row>
    <row r="223" spans="6:32" ht="15.5" customHeight="1">
      <c r="F223" t="s">
        <v>1299</v>
      </c>
      <c r="G223" t="s">
        <v>631</v>
      </c>
      <c r="U223" t="s">
        <v>177</v>
      </c>
      <c r="AA223">
        <v>-60.9</v>
      </c>
      <c r="AB223">
        <v>165.2</v>
      </c>
      <c r="AE223" s="139">
        <v>1</v>
      </c>
      <c r="AF223" s="139">
        <v>1</v>
      </c>
    </row>
    <row r="224" spans="6:32" ht="15.5" customHeight="1">
      <c r="F224" t="s">
        <v>1300</v>
      </c>
      <c r="G224" t="s">
        <v>632</v>
      </c>
      <c r="U224" t="s">
        <v>177</v>
      </c>
      <c r="AA224">
        <v>-57.3</v>
      </c>
      <c r="AB224">
        <v>175</v>
      </c>
      <c r="AE224" s="139">
        <v>1</v>
      </c>
      <c r="AF224" s="139">
        <v>1</v>
      </c>
    </row>
    <row r="225" spans="6:32" ht="15.5" customHeight="1">
      <c r="F225" t="s">
        <v>1300</v>
      </c>
      <c r="G225" t="s">
        <v>632</v>
      </c>
      <c r="U225" t="s">
        <v>177</v>
      </c>
      <c r="AA225">
        <v>-69.5</v>
      </c>
      <c r="AB225">
        <v>157</v>
      </c>
      <c r="AE225" s="139">
        <v>1</v>
      </c>
      <c r="AF225" s="139">
        <v>1</v>
      </c>
    </row>
    <row r="226" spans="6:32" ht="15.5" customHeight="1">
      <c r="F226" t="s">
        <v>1301</v>
      </c>
      <c r="G226" t="s">
        <v>635</v>
      </c>
      <c r="U226" t="s">
        <v>177</v>
      </c>
      <c r="AA226">
        <v>-57.2</v>
      </c>
      <c r="AB226">
        <v>160.1</v>
      </c>
      <c r="AE226" s="139">
        <v>1</v>
      </c>
      <c r="AF226" s="139">
        <v>1</v>
      </c>
    </row>
    <row r="227" spans="6:32" ht="15.5" customHeight="1">
      <c r="F227" t="s">
        <v>1301</v>
      </c>
      <c r="G227" t="s">
        <v>635</v>
      </c>
      <c r="U227" t="s">
        <v>177</v>
      </c>
      <c r="AA227">
        <v>-66.099999999999994</v>
      </c>
      <c r="AB227">
        <v>137.19999999999999</v>
      </c>
      <c r="AE227" s="139">
        <v>1</v>
      </c>
      <c r="AF227" s="139">
        <v>1</v>
      </c>
    </row>
    <row r="228" spans="6:32" ht="15.5" customHeight="1">
      <c r="F228" s="121" t="s">
        <v>1302</v>
      </c>
      <c r="G228" s="147" t="s">
        <v>636</v>
      </c>
      <c r="U228" t="s">
        <v>177</v>
      </c>
      <c r="AA228">
        <v>-63</v>
      </c>
      <c r="AB228">
        <v>146.1</v>
      </c>
      <c r="AE228" s="139">
        <v>1</v>
      </c>
      <c r="AF228" s="139">
        <v>1</v>
      </c>
    </row>
    <row r="229" spans="6:32" ht="15.5" customHeight="1">
      <c r="F229" s="121" t="s">
        <v>1302</v>
      </c>
      <c r="G229" s="147" t="s">
        <v>636</v>
      </c>
      <c r="U229" t="s">
        <v>177</v>
      </c>
      <c r="AA229">
        <v>-67.599999999999994</v>
      </c>
      <c r="AB229">
        <v>114.4</v>
      </c>
      <c r="AE229" s="139">
        <v>1</v>
      </c>
      <c r="AF229" s="139">
        <v>1</v>
      </c>
    </row>
    <row r="230" spans="6:32" ht="15.5" customHeight="1">
      <c r="F230" t="s">
        <v>1303</v>
      </c>
      <c r="G230" t="s">
        <v>637</v>
      </c>
      <c r="U230" t="s">
        <v>177</v>
      </c>
      <c r="AA230">
        <v>-56.9</v>
      </c>
      <c r="AB230">
        <v>143.69999999999999</v>
      </c>
      <c r="AE230" s="139">
        <v>1</v>
      </c>
      <c r="AF230" s="139">
        <v>1</v>
      </c>
    </row>
    <row r="231" spans="6:32" ht="15.5" customHeight="1">
      <c r="F231" t="s">
        <v>1303</v>
      </c>
      <c r="G231" t="s">
        <v>637</v>
      </c>
      <c r="U231" t="s">
        <v>177</v>
      </c>
      <c r="AA231">
        <v>-61.8</v>
      </c>
      <c r="AB231">
        <v>119.4</v>
      </c>
      <c r="AE231" s="139">
        <v>1</v>
      </c>
      <c r="AF231" s="139">
        <v>1</v>
      </c>
    </row>
    <row r="232" spans="6:32" ht="15.5" customHeight="1">
      <c r="F232" t="s">
        <v>1304</v>
      </c>
      <c r="G232" t="s">
        <v>638</v>
      </c>
      <c r="U232" t="s">
        <v>177</v>
      </c>
      <c r="AA232">
        <v>-58.7</v>
      </c>
      <c r="AB232">
        <v>152.1</v>
      </c>
      <c r="AE232" s="139">
        <v>1</v>
      </c>
      <c r="AF232" s="139">
        <v>1</v>
      </c>
    </row>
    <row r="233" spans="6:32" ht="15.5" customHeight="1">
      <c r="F233" t="s">
        <v>1304</v>
      </c>
      <c r="G233" t="s">
        <v>638</v>
      </c>
      <c r="U233" t="s">
        <v>177</v>
      </c>
      <c r="AA233">
        <v>-65.5</v>
      </c>
      <c r="AB233">
        <v>126.3</v>
      </c>
      <c r="AE233" s="139">
        <v>1</v>
      </c>
      <c r="AF233" s="139">
        <v>1</v>
      </c>
    </row>
    <row r="234" spans="6:32" ht="15.5" customHeight="1">
      <c r="F234" t="s">
        <v>1305</v>
      </c>
      <c r="G234" t="s">
        <v>640</v>
      </c>
      <c r="U234" t="s">
        <v>177</v>
      </c>
      <c r="AA234">
        <v>-58.7</v>
      </c>
      <c r="AB234">
        <v>140.19999999999999</v>
      </c>
      <c r="AE234" s="139">
        <v>1</v>
      </c>
      <c r="AF234" s="139">
        <v>1</v>
      </c>
    </row>
    <row r="235" spans="6:32" ht="15.5" customHeight="1">
      <c r="F235" t="s">
        <v>1305</v>
      </c>
      <c r="G235" t="s">
        <v>640</v>
      </c>
      <c r="U235" t="s">
        <v>177</v>
      </c>
      <c r="AA235">
        <v>-62.5</v>
      </c>
      <c r="AB235">
        <v>113.9</v>
      </c>
      <c r="AE235" s="139">
        <v>1</v>
      </c>
      <c r="AF235" s="139">
        <v>1</v>
      </c>
    </row>
    <row r="236" spans="6:32" ht="15.5" customHeight="1">
      <c r="F236" t="s">
        <v>1306</v>
      </c>
      <c r="G236" t="s">
        <v>639</v>
      </c>
      <c r="U236" t="s">
        <v>177</v>
      </c>
      <c r="AA236">
        <v>-50.3</v>
      </c>
      <c r="AB236">
        <v>138.1</v>
      </c>
      <c r="AE236" s="139">
        <v>1</v>
      </c>
      <c r="AF236" s="139">
        <v>1</v>
      </c>
    </row>
    <row r="237" spans="6:32" ht="15.5" customHeight="1">
      <c r="F237" t="s">
        <v>1306</v>
      </c>
      <c r="G237" t="s">
        <v>639</v>
      </c>
      <c r="U237" t="s">
        <v>177</v>
      </c>
      <c r="AA237">
        <v>-54.4</v>
      </c>
      <c r="AB237">
        <v>119.4</v>
      </c>
      <c r="AE237" s="139">
        <v>1</v>
      </c>
      <c r="AF237" s="139">
        <v>1</v>
      </c>
    </row>
    <row r="238" spans="6:32" ht="15.5" customHeight="1">
      <c r="F238" t="s">
        <v>1307</v>
      </c>
      <c r="G238" t="s">
        <v>642</v>
      </c>
      <c r="U238" t="s">
        <v>177</v>
      </c>
      <c r="AA238">
        <v>-59.8</v>
      </c>
      <c r="AB238">
        <v>145.4</v>
      </c>
      <c r="AE238" s="139">
        <v>1</v>
      </c>
      <c r="AF238" s="139">
        <v>1</v>
      </c>
    </row>
    <row r="239" spans="6:32" ht="15.5" customHeight="1">
      <c r="F239" t="s">
        <v>1307</v>
      </c>
      <c r="G239" t="s">
        <v>642</v>
      </c>
      <c r="U239" t="s">
        <v>177</v>
      </c>
      <c r="AA239">
        <v>-64.8</v>
      </c>
      <c r="AB239">
        <v>117.9</v>
      </c>
      <c r="AE239" s="139">
        <v>1</v>
      </c>
      <c r="AF239" s="139">
        <v>1</v>
      </c>
    </row>
    <row r="240" spans="6:32" ht="15.5" customHeight="1">
      <c r="F240" t="s">
        <v>1308</v>
      </c>
      <c r="G240" t="s">
        <v>641</v>
      </c>
      <c r="U240" t="s">
        <v>177</v>
      </c>
      <c r="AA240">
        <v>-52</v>
      </c>
      <c r="AB240">
        <v>134.69999999999999</v>
      </c>
      <c r="AE240" s="139">
        <v>1</v>
      </c>
      <c r="AF240" s="139">
        <v>1</v>
      </c>
    </row>
    <row r="241" spans="6:32" ht="15.5" customHeight="1">
      <c r="F241" t="s">
        <v>1308</v>
      </c>
      <c r="G241" t="s">
        <v>641</v>
      </c>
      <c r="U241" t="s">
        <v>177</v>
      </c>
      <c r="AA241">
        <v>-55.2</v>
      </c>
      <c r="AB241">
        <v>114.6</v>
      </c>
      <c r="AE241" s="139">
        <v>1</v>
      </c>
      <c r="AF241" s="139">
        <v>1</v>
      </c>
    </row>
    <row r="242" spans="6:32" ht="15.5" customHeight="1">
      <c r="F242" t="s">
        <v>1309</v>
      </c>
      <c r="G242" t="s">
        <v>645</v>
      </c>
      <c r="U242" t="s">
        <v>177</v>
      </c>
      <c r="AA242">
        <v>-61</v>
      </c>
      <c r="AB242">
        <v>150.80000000000001</v>
      </c>
      <c r="AE242" s="139">
        <v>1</v>
      </c>
      <c r="AF242" s="139">
        <v>1</v>
      </c>
    </row>
    <row r="243" spans="6:32" ht="15.5" customHeight="1">
      <c r="F243" t="s">
        <v>1309</v>
      </c>
      <c r="G243" t="s">
        <v>645</v>
      </c>
      <c r="U243" t="s">
        <v>177</v>
      </c>
      <c r="AA243">
        <v>-67.099999999999994</v>
      </c>
      <c r="AB243">
        <v>122</v>
      </c>
      <c r="AE243" s="139">
        <v>1</v>
      </c>
      <c r="AF243" s="139">
        <v>1</v>
      </c>
    </row>
    <row r="244" spans="6:32" ht="15.5" customHeight="1">
      <c r="F244" t="s">
        <v>1310</v>
      </c>
      <c r="G244" t="s">
        <v>643</v>
      </c>
      <c r="U244" t="s">
        <v>177</v>
      </c>
      <c r="AA244">
        <v>-68.7</v>
      </c>
      <c r="AB244">
        <v>144</v>
      </c>
      <c r="AE244" s="139">
        <v>1</v>
      </c>
      <c r="AF244" s="139">
        <v>1</v>
      </c>
    </row>
    <row r="245" spans="6:32" ht="15.5" customHeight="1">
      <c r="F245" t="s">
        <v>1310</v>
      </c>
      <c r="G245" t="s">
        <v>643</v>
      </c>
      <c r="U245" t="s">
        <v>177</v>
      </c>
      <c r="AA245">
        <v>-71.5</v>
      </c>
      <c r="AB245">
        <v>102</v>
      </c>
      <c r="AE245" s="139">
        <v>1</v>
      </c>
      <c r="AF245" s="139">
        <v>1</v>
      </c>
    </row>
    <row r="246" spans="6:32" ht="15.5" customHeight="1">
      <c r="F246" s="121" t="s">
        <v>1311</v>
      </c>
      <c r="G246" s="147" t="s">
        <v>644</v>
      </c>
      <c r="U246" t="s">
        <v>177</v>
      </c>
      <c r="AA246">
        <v>-66</v>
      </c>
      <c r="AB246">
        <v>140.5</v>
      </c>
      <c r="AE246" s="139">
        <v>1</v>
      </c>
      <c r="AF246" s="139">
        <v>1</v>
      </c>
    </row>
    <row r="247" spans="6:32" ht="15.5" customHeight="1">
      <c r="F247" s="121" t="s">
        <v>1311</v>
      </c>
      <c r="G247" s="147" t="s">
        <v>644</v>
      </c>
      <c r="U247" t="s">
        <v>177</v>
      </c>
      <c r="AA247">
        <v>-68.599999999999994</v>
      </c>
      <c r="AB247">
        <v>104.2</v>
      </c>
      <c r="AE247" s="139">
        <v>1</v>
      </c>
      <c r="AF247" s="139">
        <v>1</v>
      </c>
    </row>
    <row r="248" spans="6:32" ht="15.5" customHeight="1">
      <c r="F248" t="s">
        <v>1312</v>
      </c>
      <c r="G248" t="s">
        <v>647</v>
      </c>
      <c r="U248" t="s">
        <v>177</v>
      </c>
      <c r="AA248">
        <v>-62.7</v>
      </c>
      <c r="AB248">
        <v>138.5</v>
      </c>
      <c r="AE248" s="139">
        <v>1</v>
      </c>
      <c r="AF248" s="139">
        <v>1</v>
      </c>
    </row>
    <row r="249" spans="6:32" ht="15.5" customHeight="1">
      <c r="F249" t="s">
        <v>1312</v>
      </c>
      <c r="G249" t="s">
        <v>647</v>
      </c>
      <c r="U249" t="s">
        <v>177</v>
      </c>
      <c r="AA249">
        <v>-65.400000000000006</v>
      </c>
      <c r="AB249">
        <v>107.6</v>
      </c>
      <c r="AE249" s="139">
        <v>1</v>
      </c>
      <c r="AF249" s="139">
        <v>1</v>
      </c>
    </row>
    <row r="250" spans="6:32" ht="15.5" customHeight="1">
      <c r="F250" t="s">
        <v>1313</v>
      </c>
      <c r="G250" t="s">
        <v>646</v>
      </c>
      <c r="U250" t="s">
        <v>177</v>
      </c>
      <c r="AA250">
        <v>-62.1</v>
      </c>
      <c r="AB250">
        <v>130.19999999999999</v>
      </c>
      <c r="AE250" s="139">
        <v>1</v>
      </c>
      <c r="AF250" s="139">
        <v>1</v>
      </c>
    </row>
    <row r="251" spans="6:32" ht="15.5" customHeight="1">
      <c r="F251" t="s">
        <v>1313</v>
      </c>
      <c r="G251" t="s">
        <v>646</v>
      </c>
      <c r="U251" t="s">
        <v>177</v>
      </c>
      <c r="AA251">
        <v>-62.8</v>
      </c>
      <c r="AB251">
        <v>101</v>
      </c>
      <c r="AE251" s="139">
        <v>1</v>
      </c>
      <c r="AF251" s="139">
        <v>1</v>
      </c>
    </row>
    <row r="252" spans="6:32" ht="15.5" customHeight="1">
      <c r="F252" t="s">
        <v>1314</v>
      </c>
      <c r="G252" t="s">
        <v>650</v>
      </c>
      <c r="U252" t="s">
        <v>177</v>
      </c>
      <c r="AA252">
        <v>-36.299999999999997</v>
      </c>
      <c r="AB252">
        <v>124.8</v>
      </c>
      <c r="AE252" s="139">
        <v>1</v>
      </c>
      <c r="AF252" s="139">
        <v>1</v>
      </c>
    </row>
    <row r="253" spans="6:32" ht="15.5" customHeight="1">
      <c r="F253" t="s">
        <v>1314</v>
      </c>
      <c r="G253" t="s">
        <v>650</v>
      </c>
      <c r="U253" t="s">
        <v>177</v>
      </c>
      <c r="AA253">
        <v>-38</v>
      </c>
      <c r="AB253">
        <v>113.4</v>
      </c>
      <c r="AE253" s="139">
        <v>1</v>
      </c>
      <c r="AF253" s="139">
        <v>1</v>
      </c>
    </row>
    <row r="254" spans="6:32" ht="15.5" customHeight="1">
      <c r="F254" s="121" t="s">
        <v>1315</v>
      </c>
      <c r="G254" s="147" t="s">
        <v>651</v>
      </c>
      <c r="U254" t="s">
        <v>177</v>
      </c>
      <c r="AA254">
        <v>-39.1</v>
      </c>
      <c r="AB254">
        <v>124.9</v>
      </c>
      <c r="AE254" s="139">
        <v>1</v>
      </c>
      <c r="AF254" s="139">
        <v>1</v>
      </c>
    </row>
    <row r="255" spans="6:32" ht="15.5" customHeight="1">
      <c r="F255" s="121" t="s">
        <v>1315</v>
      </c>
      <c r="G255" s="147" t="s">
        <v>651</v>
      </c>
      <c r="U255" t="s">
        <v>177</v>
      </c>
      <c r="AA255">
        <v>-40.6</v>
      </c>
      <c r="AB255">
        <v>112.3</v>
      </c>
      <c r="AE255" s="139">
        <v>1</v>
      </c>
      <c r="AF255" s="139">
        <v>1</v>
      </c>
    </row>
    <row r="256" spans="6:32" ht="15.5" customHeight="1">
      <c r="F256" t="s">
        <v>1316</v>
      </c>
      <c r="G256" t="s">
        <v>652</v>
      </c>
      <c r="U256" t="s">
        <v>177</v>
      </c>
      <c r="AA256">
        <v>-41.9</v>
      </c>
      <c r="AB256">
        <v>123.2</v>
      </c>
      <c r="AE256" s="139">
        <v>1</v>
      </c>
      <c r="AF256" s="139">
        <v>1</v>
      </c>
    </row>
    <row r="257" spans="6:32" ht="15.5" customHeight="1">
      <c r="F257" t="s">
        <v>1316</v>
      </c>
      <c r="G257" t="s">
        <v>652</v>
      </c>
      <c r="U257" t="s">
        <v>177</v>
      </c>
      <c r="AA257">
        <v>-42.8</v>
      </c>
      <c r="AB257">
        <v>109.5</v>
      </c>
      <c r="AE257" s="139">
        <v>1</v>
      </c>
      <c r="AF257" s="139">
        <v>1</v>
      </c>
    </row>
    <row r="258" spans="6:32" ht="15.5" customHeight="1">
      <c r="F258" t="s">
        <v>1317</v>
      </c>
      <c r="G258" t="s">
        <v>654</v>
      </c>
      <c r="U258" t="s">
        <v>177</v>
      </c>
      <c r="AA258">
        <v>-38.299999999999997</v>
      </c>
      <c r="AB258">
        <v>119.3</v>
      </c>
      <c r="AE258" s="139">
        <v>1</v>
      </c>
      <c r="AF258" s="139">
        <v>1</v>
      </c>
    </row>
    <row r="259" spans="6:32" ht="15.5" customHeight="1">
      <c r="F259" t="s">
        <v>1317</v>
      </c>
      <c r="G259" t="s">
        <v>654</v>
      </c>
      <c r="U259" t="s">
        <v>177</v>
      </c>
      <c r="AA259">
        <v>-38.4</v>
      </c>
      <c r="AB259">
        <v>107.4</v>
      </c>
      <c r="AE259" s="139">
        <v>1</v>
      </c>
      <c r="AF259" s="139">
        <v>1</v>
      </c>
    </row>
    <row r="260" spans="6:32" ht="15.5" customHeight="1">
      <c r="F260" t="s">
        <v>1318</v>
      </c>
      <c r="G260" t="s">
        <v>653</v>
      </c>
      <c r="U260" t="s">
        <v>177</v>
      </c>
      <c r="AA260">
        <v>-33.1</v>
      </c>
      <c r="AB260">
        <v>112.2</v>
      </c>
      <c r="AE260" s="139">
        <v>1</v>
      </c>
      <c r="AF260" s="139">
        <v>1</v>
      </c>
    </row>
    <row r="261" spans="6:32" ht="15.5" customHeight="1">
      <c r="F261" t="s">
        <v>1318</v>
      </c>
      <c r="G261" t="s">
        <v>653</v>
      </c>
      <c r="U261" t="s">
        <v>177</v>
      </c>
      <c r="AA261">
        <v>-31.7</v>
      </c>
      <c r="AB261">
        <v>102.6</v>
      </c>
      <c r="AE261" s="139">
        <v>1</v>
      </c>
      <c r="AF261" s="139">
        <v>1</v>
      </c>
    </row>
    <row r="262" spans="6:32" ht="15.5" customHeight="1">
      <c r="F262" t="s">
        <v>1319</v>
      </c>
      <c r="G262" t="s">
        <v>655</v>
      </c>
      <c r="U262" t="s">
        <v>177</v>
      </c>
      <c r="AA262">
        <v>-43.2</v>
      </c>
      <c r="AB262">
        <v>121.7</v>
      </c>
      <c r="AE262" s="139">
        <v>1</v>
      </c>
      <c r="AF262" s="139">
        <v>1</v>
      </c>
    </row>
    <row r="263" spans="6:32" ht="15.5" customHeight="1">
      <c r="F263" t="s">
        <v>1319</v>
      </c>
      <c r="G263" t="s">
        <v>655</v>
      </c>
      <c r="U263" t="s">
        <v>177</v>
      </c>
      <c r="AA263">
        <v>-43.6</v>
      </c>
      <c r="AB263">
        <v>107.5</v>
      </c>
      <c r="AE263" s="139">
        <v>1</v>
      </c>
      <c r="AF263" s="139">
        <v>1</v>
      </c>
    </row>
    <row r="264" spans="6:32" ht="15.5" customHeight="1">
      <c r="F264" t="s">
        <v>1320</v>
      </c>
      <c r="G264" t="s">
        <v>657</v>
      </c>
      <c r="U264" t="s">
        <v>177</v>
      </c>
      <c r="AA264">
        <v>-45.6</v>
      </c>
      <c r="AB264">
        <v>123.1</v>
      </c>
      <c r="AE264" s="139">
        <v>1</v>
      </c>
      <c r="AF264" s="139">
        <v>1</v>
      </c>
    </row>
    <row r="265" spans="6:32" ht="15.5" customHeight="1">
      <c r="F265" t="s">
        <v>1320</v>
      </c>
      <c r="G265" t="s">
        <v>657</v>
      </c>
      <c r="U265" t="s">
        <v>177</v>
      </c>
      <c r="AA265">
        <v>-46.2</v>
      </c>
      <c r="AB265">
        <v>107.4</v>
      </c>
      <c r="AE265" s="139">
        <v>1</v>
      </c>
      <c r="AF265" s="139">
        <v>1</v>
      </c>
    </row>
    <row r="266" spans="6:32" ht="15.5" customHeight="1">
      <c r="F266" t="s">
        <v>1321</v>
      </c>
      <c r="G266" t="s">
        <v>656</v>
      </c>
      <c r="U266" t="s">
        <v>177</v>
      </c>
      <c r="AA266">
        <v>-45.4</v>
      </c>
      <c r="AB266">
        <v>125.9</v>
      </c>
      <c r="AE266" s="139">
        <v>1</v>
      </c>
      <c r="AF266" s="139">
        <v>1</v>
      </c>
    </row>
    <row r="267" spans="6:32" ht="15.5" customHeight="1">
      <c r="F267" t="s">
        <v>1321</v>
      </c>
      <c r="G267" t="s">
        <v>656</v>
      </c>
      <c r="U267" t="s">
        <v>177</v>
      </c>
      <c r="AA267">
        <v>-46.7</v>
      </c>
      <c r="AB267">
        <v>110.2</v>
      </c>
      <c r="AE267" s="139">
        <v>1</v>
      </c>
      <c r="AF267" s="139">
        <v>1</v>
      </c>
    </row>
    <row r="268" spans="6:32" ht="15.5" customHeight="1">
      <c r="F268" t="s">
        <v>1322</v>
      </c>
      <c r="G268" t="s">
        <v>658</v>
      </c>
      <c r="U268" t="s">
        <v>177</v>
      </c>
      <c r="AA268">
        <v>-49</v>
      </c>
      <c r="AB268">
        <v>131.5</v>
      </c>
      <c r="AE268" s="139">
        <v>1</v>
      </c>
      <c r="AF268" s="139">
        <v>1</v>
      </c>
    </row>
    <row r="269" spans="6:32" ht="15.5" customHeight="1">
      <c r="F269" t="s">
        <v>1322</v>
      </c>
      <c r="G269" t="s">
        <v>658</v>
      </c>
      <c r="U269" t="s">
        <v>177</v>
      </c>
      <c r="AA269">
        <v>-51.6</v>
      </c>
      <c r="AB269">
        <v>113.5</v>
      </c>
      <c r="AE269" s="139">
        <v>1</v>
      </c>
      <c r="AF269" s="139">
        <v>1</v>
      </c>
    </row>
    <row r="270" spans="6:32" ht="15.5" customHeight="1">
      <c r="F270" s="20" t="s">
        <v>1323</v>
      </c>
      <c r="G270" s="20" t="s">
        <v>659</v>
      </c>
      <c r="U270" t="s">
        <v>177</v>
      </c>
      <c r="AA270" s="7">
        <v>-45</v>
      </c>
      <c r="AB270" s="7">
        <v>127.2</v>
      </c>
      <c r="AE270" s="139">
        <v>1</v>
      </c>
      <c r="AF270" s="139">
        <v>1</v>
      </c>
    </row>
    <row r="271" spans="6:32" ht="15.5" customHeight="1">
      <c r="F271" s="20" t="s">
        <v>1323</v>
      </c>
      <c r="G271" s="20" t="s">
        <v>659</v>
      </c>
      <c r="U271" t="s">
        <v>177</v>
      </c>
      <c r="AA271" s="7">
        <v>-46.7</v>
      </c>
      <c r="AB271" s="7">
        <v>111.7</v>
      </c>
      <c r="AE271" s="139">
        <v>1</v>
      </c>
      <c r="AF271" s="139">
        <v>1</v>
      </c>
    </row>
    <row r="272" spans="6:32" ht="15.5" customHeight="1">
      <c r="F272" s="20" t="s">
        <v>1324</v>
      </c>
      <c r="G272" s="20" t="s">
        <v>660</v>
      </c>
      <c r="U272" t="s">
        <v>177</v>
      </c>
      <c r="AA272" s="7">
        <v>-45.6</v>
      </c>
      <c r="AB272" s="7">
        <v>129.19999999999999</v>
      </c>
      <c r="AE272" s="139">
        <v>1</v>
      </c>
      <c r="AF272" s="139">
        <v>1</v>
      </c>
    </row>
    <row r="273" spans="6:32" ht="15.5" customHeight="1">
      <c r="F273" s="20" t="s">
        <v>1324</v>
      </c>
      <c r="G273" s="20" t="s">
        <v>660</v>
      </c>
      <c r="U273" t="s">
        <v>177</v>
      </c>
      <c r="AA273" s="7">
        <v>-47.8</v>
      </c>
      <c r="AB273" s="7">
        <v>113.2</v>
      </c>
      <c r="AE273" s="139">
        <v>1</v>
      </c>
      <c r="AF273" s="139">
        <v>1</v>
      </c>
    </row>
    <row r="274" spans="6:32" ht="15.5" customHeight="1">
      <c r="F274" s="7" t="s">
        <v>1325</v>
      </c>
      <c r="G274" s="7" t="s">
        <v>661</v>
      </c>
      <c r="U274" t="s">
        <v>177</v>
      </c>
      <c r="AA274" s="7">
        <v>-42.7</v>
      </c>
      <c r="AB274" s="7">
        <v>126.5</v>
      </c>
      <c r="AE274" s="139">
        <v>1</v>
      </c>
      <c r="AF274" s="139">
        <v>1</v>
      </c>
    </row>
    <row r="275" spans="6:32" ht="15.5" customHeight="1">
      <c r="F275" s="7" t="s">
        <v>1325</v>
      </c>
      <c r="G275" s="7" t="s">
        <v>661</v>
      </c>
      <c r="U275" t="s">
        <v>177</v>
      </c>
      <c r="AA275" s="7">
        <v>-44.4</v>
      </c>
      <c r="AB275" s="7">
        <v>112.3</v>
      </c>
      <c r="AE275" s="139">
        <v>1</v>
      </c>
      <c r="AF275" s="139">
        <v>1</v>
      </c>
    </row>
    <row r="276" spans="6:32" ht="15.5" customHeight="1">
      <c r="F276" t="s">
        <v>809</v>
      </c>
      <c r="G276" t="s">
        <v>1785</v>
      </c>
      <c r="U276" t="s">
        <v>177</v>
      </c>
      <c r="X276" s="56"/>
      <c r="Y276" s="56"/>
      <c r="AA276" s="56">
        <v>-58.9</v>
      </c>
      <c r="AB276" s="56">
        <v>163.9</v>
      </c>
      <c r="AE276" s="139">
        <v>2</v>
      </c>
      <c r="AF276" s="139">
        <v>2</v>
      </c>
    </row>
    <row r="277" spans="6:32" ht="15.5" customHeight="1">
      <c r="F277" t="s">
        <v>809</v>
      </c>
      <c r="G277" t="s">
        <v>1785</v>
      </c>
      <c r="U277" t="s">
        <v>177</v>
      </c>
      <c r="X277" s="56"/>
      <c r="Y277" s="56"/>
      <c r="AA277" s="56">
        <v>-72.8</v>
      </c>
      <c r="AB277" s="56">
        <v>145</v>
      </c>
      <c r="AE277" s="139">
        <v>2</v>
      </c>
      <c r="AF277" s="139">
        <v>2</v>
      </c>
    </row>
    <row r="278" spans="6:32" ht="15.5" customHeight="1">
      <c r="F278" t="s">
        <v>810</v>
      </c>
      <c r="G278" s="147" t="s">
        <v>1786</v>
      </c>
      <c r="U278" t="s">
        <v>177</v>
      </c>
      <c r="X278" s="56"/>
      <c r="Y278" s="56"/>
      <c r="AA278" s="56">
        <v>-56.5</v>
      </c>
      <c r="AB278" s="56">
        <v>158.30000000000001</v>
      </c>
      <c r="AE278" s="139">
        <v>2</v>
      </c>
      <c r="AF278" s="139">
        <v>2</v>
      </c>
    </row>
    <row r="279" spans="6:32" ht="15.5" customHeight="1">
      <c r="F279" t="s">
        <v>810</v>
      </c>
      <c r="G279" s="147" t="s">
        <v>1786</v>
      </c>
      <c r="U279" t="s">
        <v>177</v>
      </c>
      <c r="X279" s="56"/>
      <c r="Y279" s="56"/>
      <c r="AA279" s="56">
        <v>-69.400000000000006</v>
      </c>
      <c r="AB279" s="56">
        <v>139.1</v>
      </c>
      <c r="AE279" s="139">
        <v>2</v>
      </c>
      <c r="AF279" s="139">
        <v>2</v>
      </c>
    </row>
    <row r="280" spans="6:32" ht="15.5" customHeight="1">
      <c r="F280" t="s">
        <v>811</v>
      </c>
      <c r="G280" s="147" t="s">
        <v>1787</v>
      </c>
      <c r="U280" t="s">
        <v>177</v>
      </c>
      <c r="X280" s="56"/>
      <c r="Y280" s="56"/>
      <c r="AA280" s="56">
        <v>-57.4</v>
      </c>
      <c r="AB280" s="56">
        <v>150</v>
      </c>
      <c r="AE280" s="139">
        <v>2</v>
      </c>
      <c r="AF280" s="139">
        <v>2</v>
      </c>
    </row>
    <row r="281" spans="6:32" ht="15.5" customHeight="1">
      <c r="F281" t="s">
        <v>811</v>
      </c>
      <c r="G281" s="147" t="s">
        <v>1787</v>
      </c>
      <c r="U281" t="s">
        <v>177</v>
      </c>
      <c r="X281" s="56"/>
      <c r="Y281" s="56"/>
      <c r="AA281" s="56">
        <v>-68.400000000000006</v>
      </c>
      <c r="AB281" s="56">
        <v>126.6</v>
      </c>
      <c r="AE281" s="139">
        <v>2</v>
      </c>
      <c r="AF281" s="139">
        <v>2</v>
      </c>
    </row>
    <row r="282" spans="6:32" ht="15.5" customHeight="1">
      <c r="F282" t="s">
        <v>812</v>
      </c>
      <c r="G282" s="147" t="s">
        <v>1121</v>
      </c>
      <c r="U282" t="s">
        <v>177</v>
      </c>
      <c r="X282" s="56"/>
      <c r="Y282" s="56"/>
      <c r="AA282" s="56">
        <v>-49.7</v>
      </c>
      <c r="AB282" s="56">
        <v>145.6</v>
      </c>
      <c r="AE282" s="139">
        <v>2</v>
      </c>
      <c r="AF282" s="139">
        <v>2</v>
      </c>
    </row>
    <row r="283" spans="6:32" ht="15.5" customHeight="1">
      <c r="F283" t="s">
        <v>812</v>
      </c>
      <c r="G283" s="147" t="s">
        <v>1121</v>
      </c>
      <c r="U283" t="s">
        <v>177</v>
      </c>
      <c r="X283" s="56"/>
      <c r="Y283" s="56"/>
      <c r="AA283" s="56">
        <v>-60.3</v>
      </c>
      <c r="AB283" s="56">
        <v>128.1</v>
      </c>
      <c r="AE283" s="139">
        <v>2</v>
      </c>
      <c r="AF283" s="139">
        <v>2</v>
      </c>
    </row>
    <row r="284" spans="6:32" ht="15.5" customHeight="1">
      <c r="F284" t="s">
        <v>813</v>
      </c>
      <c r="G284" s="147" t="s">
        <v>1788</v>
      </c>
      <c r="U284" t="s">
        <v>177</v>
      </c>
      <c r="X284" s="56"/>
      <c r="Y284" s="56"/>
      <c r="AA284" s="56">
        <v>-58.5</v>
      </c>
      <c r="AB284" s="56">
        <v>163.19999999999999</v>
      </c>
      <c r="AE284" s="139">
        <v>2</v>
      </c>
      <c r="AF284" s="139">
        <v>2</v>
      </c>
    </row>
    <row r="285" spans="6:32" ht="15.5" customHeight="1">
      <c r="F285" t="s">
        <v>813</v>
      </c>
      <c r="G285" s="147" t="s">
        <v>1788</v>
      </c>
      <c r="U285" t="s">
        <v>177</v>
      </c>
      <c r="X285" s="56"/>
      <c r="Y285" s="56"/>
      <c r="AA285" s="56">
        <v>-72.3</v>
      </c>
      <c r="AB285" s="56">
        <v>144.4</v>
      </c>
      <c r="AE285" s="139">
        <v>2</v>
      </c>
      <c r="AF285" s="139">
        <v>2</v>
      </c>
    </row>
    <row r="286" spans="6:32" ht="15.5" customHeight="1">
      <c r="F286" t="s">
        <v>1326</v>
      </c>
      <c r="G286" t="s">
        <v>467</v>
      </c>
      <c r="U286" t="s">
        <v>177</v>
      </c>
      <c r="X286" s="56"/>
      <c r="Y286" s="56"/>
      <c r="AA286" s="56">
        <v>-58.9</v>
      </c>
      <c r="AB286" s="56">
        <v>157.6</v>
      </c>
      <c r="AE286" s="139">
        <v>1</v>
      </c>
      <c r="AF286" s="139">
        <v>1</v>
      </c>
    </row>
    <row r="287" spans="6:32" ht="15.5" customHeight="1">
      <c r="F287" t="s">
        <v>1326</v>
      </c>
      <c r="G287" t="s">
        <v>467</v>
      </c>
      <c r="U287" t="s">
        <v>177</v>
      </c>
      <c r="X287" s="56"/>
      <c r="Y287" s="56"/>
      <c r="AA287" s="56">
        <v>-71.5</v>
      </c>
      <c r="AB287" s="56">
        <v>135.30000000000001</v>
      </c>
      <c r="AE287" s="139">
        <v>1</v>
      </c>
      <c r="AF287" s="139">
        <v>1</v>
      </c>
    </row>
    <row r="288" spans="6:32" ht="15.5" customHeight="1">
      <c r="F288" t="s">
        <v>1327</v>
      </c>
      <c r="G288" t="s">
        <v>468</v>
      </c>
      <c r="U288" t="s">
        <v>177</v>
      </c>
      <c r="W288"/>
      <c r="X288"/>
      <c r="AA288">
        <v>-57.1</v>
      </c>
      <c r="AB288">
        <v>157.1</v>
      </c>
      <c r="AE288" s="139">
        <v>1</v>
      </c>
      <c r="AF288" s="139">
        <v>1</v>
      </c>
    </row>
    <row r="289" spans="6:32" ht="15.5" customHeight="1">
      <c r="F289" t="s">
        <v>1327</v>
      </c>
      <c r="G289" t="s">
        <v>468</v>
      </c>
      <c r="U289" t="s">
        <v>177</v>
      </c>
      <c r="W289"/>
      <c r="X289"/>
      <c r="AA289">
        <v>-69.7</v>
      </c>
      <c r="AB289">
        <v>136.69999999999999</v>
      </c>
      <c r="AE289" s="139">
        <v>1</v>
      </c>
      <c r="AF289" s="139">
        <v>1</v>
      </c>
    </row>
    <row r="290" spans="6:32" ht="15.5" customHeight="1">
      <c r="F290" s="121" t="s">
        <v>1328</v>
      </c>
      <c r="G290" s="147" t="s">
        <v>469</v>
      </c>
      <c r="U290" t="s">
        <v>177</v>
      </c>
      <c r="W290"/>
      <c r="X290"/>
      <c r="AA290">
        <v>-58.4</v>
      </c>
      <c r="AB290">
        <v>162.69999999999999</v>
      </c>
      <c r="AE290" s="139">
        <v>1</v>
      </c>
      <c r="AF290" s="139">
        <v>1</v>
      </c>
    </row>
    <row r="291" spans="6:32" ht="15.5" customHeight="1">
      <c r="F291" s="121" t="s">
        <v>1328</v>
      </c>
      <c r="G291" s="147" t="s">
        <v>469</v>
      </c>
      <c r="U291" t="s">
        <v>177</v>
      </c>
      <c r="W291"/>
      <c r="X291"/>
      <c r="AA291">
        <v>-58.4</v>
      </c>
      <c r="AB291">
        <v>162.69999999999999</v>
      </c>
      <c r="AE291" s="139">
        <v>1</v>
      </c>
      <c r="AF291" s="139">
        <v>1</v>
      </c>
    </row>
    <row r="292" spans="6:32" ht="15.5" customHeight="1">
      <c r="F292" t="s">
        <v>1329</v>
      </c>
      <c r="G292" t="s">
        <v>470</v>
      </c>
      <c r="U292" t="s">
        <v>177</v>
      </c>
      <c r="W292"/>
      <c r="X292"/>
      <c r="AA292">
        <v>-61.1</v>
      </c>
      <c r="AB292">
        <v>153</v>
      </c>
      <c r="AE292" s="139">
        <v>1</v>
      </c>
      <c r="AF292" s="139">
        <v>1</v>
      </c>
    </row>
    <row r="293" spans="6:32" ht="15.5" customHeight="1">
      <c r="F293" t="s">
        <v>1329</v>
      </c>
      <c r="G293" t="s">
        <v>470</v>
      </c>
      <c r="U293" t="s">
        <v>177</v>
      </c>
      <c r="W293"/>
      <c r="X293"/>
      <c r="AA293">
        <v>-61.1</v>
      </c>
      <c r="AB293">
        <v>153</v>
      </c>
      <c r="AE293" s="139">
        <v>1</v>
      </c>
      <c r="AF293" s="139">
        <v>1</v>
      </c>
    </row>
    <row r="294" spans="6:32" ht="15.5" customHeight="1">
      <c r="F294" t="s">
        <v>1330</v>
      </c>
      <c r="G294" t="s">
        <v>471</v>
      </c>
      <c r="U294" t="s">
        <v>177</v>
      </c>
      <c r="W294"/>
      <c r="X294"/>
      <c r="AA294">
        <v>-63.3</v>
      </c>
      <c r="AB294">
        <v>153.9</v>
      </c>
      <c r="AE294" s="139">
        <v>1</v>
      </c>
      <c r="AF294" s="139">
        <v>1</v>
      </c>
    </row>
    <row r="295" spans="6:32" ht="15.5" customHeight="1">
      <c r="F295" t="s">
        <v>1330</v>
      </c>
      <c r="G295" t="s">
        <v>471</v>
      </c>
      <c r="U295" t="s">
        <v>177</v>
      </c>
      <c r="W295"/>
      <c r="X295"/>
      <c r="AA295">
        <v>-63.3</v>
      </c>
      <c r="AB295">
        <v>153.9</v>
      </c>
      <c r="AE295" s="139">
        <v>1</v>
      </c>
      <c r="AF295" s="139">
        <v>1</v>
      </c>
    </row>
    <row r="296" spans="6:32" ht="15.5" customHeight="1">
      <c r="F296" t="s">
        <v>1331</v>
      </c>
      <c r="G296" t="s">
        <v>472</v>
      </c>
      <c r="U296" t="s">
        <v>177</v>
      </c>
      <c r="W296"/>
      <c r="X296"/>
      <c r="AA296">
        <v>-61.9</v>
      </c>
      <c r="AB296">
        <v>161.5</v>
      </c>
      <c r="AE296" s="139">
        <v>1</v>
      </c>
      <c r="AF296" s="139">
        <v>1</v>
      </c>
    </row>
    <row r="297" spans="6:32" ht="15.5" customHeight="1">
      <c r="F297" t="s">
        <v>1331</v>
      </c>
      <c r="G297" t="s">
        <v>472</v>
      </c>
      <c r="U297" t="s">
        <v>177</v>
      </c>
      <c r="W297"/>
      <c r="X297"/>
      <c r="AA297">
        <v>-61.9</v>
      </c>
      <c r="AB297">
        <v>161.5</v>
      </c>
      <c r="AE297" s="139">
        <v>1</v>
      </c>
      <c r="AF297" s="139">
        <v>1</v>
      </c>
    </row>
    <row r="298" spans="6:32" ht="15.5" customHeight="1">
      <c r="F298" t="s">
        <v>1332</v>
      </c>
      <c r="G298" t="s">
        <v>473</v>
      </c>
      <c r="U298" t="s">
        <v>177</v>
      </c>
      <c r="W298"/>
      <c r="X298"/>
      <c r="AA298">
        <v>-64.400000000000006</v>
      </c>
      <c r="AB298">
        <v>145.19999999999999</v>
      </c>
      <c r="AE298" s="139">
        <v>1</v>
      </c>
      <c r="AF298" s="139">
        <v>1</v>
      </c>
    </row>
    <row r="299" spans="6:32" ht="15.5" customHeight="1">
      <c r="F299" t="s">
        <v>1332</v>
      </c>
      <c r="G299" t="s">
        <v>473</v>
      </c>
      <c r="U299" t="s">
        <v>177</v>
      </c>
      <c r="W299"/>
      <c r="X299"/>
      <c r="AA299">
        <v>-73.2</v>
      </c>
      <c r="AB299">
        <v>109.2</v>
      </c>
      <c r="AE299" s="139">
        <v>1</v>
      </c>
      <c r="AF299" s="139">
        <v>1</v>
      </c>
    </row>
    <row r="300" spans="6:32" ht="15.5" customHeight="1">
      <c r="F300" t="s">
        <v>1333</v>
      </c>
      <c r="G300" t="s">
        <v>474</v>
      </c>
      <c r="U300" t="s">
        <v>177</v>
      </c>
      <c r="W300"/>
      <c r="X300"/>
      <c r="AA300">
        <v>-75.2</v>
      </c>
      <c r="AB300">
        <v>161.19999999999999</v>
      </c>
      <c r="AE300" s="139">
        <v>1</v>
      </c>
      <c r="AF300" s="139">
        <v>1</v>
      </c>
    </row>
    <row r="301" spans="6:32" ht="15.5" customHeight="1">
      <c r="F301" t="s">
        <v>1333</v>
      </c>
      <c r="G301" t="s">
        <v>474</v>
      </c>
      <c r="U301" t="s">
        <v>177</v>
      </c>
      <c r="W301"/>
      <c r="X301"/>
      <c r="AA301">
        <v>-75.2</v>
      </c>
      <c r="AB301">
        <v>161.19999999999999</v>
      </c>
      <c r="AE301" s="139">
        <v>1</v>
      </c>
      <c r="AF301" s="139">
        <v>1</v>
      </c>
    </row>
    <row r="302" spans="6:32" ht="15.5" customHeight="1">
      <c r="F302" t="s">
        <v>821</v>
      </c>
      <c r="G302" s="147" t="s">
        <v>1789</v>
      </c>
      <c r="U302" t="s">
        <v>177</v>
      </c>
      <c r="W302" s="13"/>
      <c r="X302" s="13"/>
      <c r="AA302">
        <v>-56.3</v>
      </c>
      <c r="AB302">
        <v>133</v>
      </c>
      <c r="AE302" s="139">
        <v>2</v>
      </c>
      <c r="AF302" s="139">
        <v>2</v>
      </c>
    </row>
    <row r="303" spans="6:32" ht="15.5" customHeight="1">
      <c r="F303" t="s">
        <v>821</v>
      </c>
      <c r="G303" s="147" t="s">
        <v>1789</v>
      </c>
      <c r="U303" t="s">
        <v>177</v>
      </c>
      <c r="W303" s="11"/>
      <c r="X303" s="11"/>
      <c r="AA303">
        <v>-63.1</v>
      </c>
      <c r="AB303">
        <v>107.7</v>
      </c>
      <c r="AE303" s="139">
        <v>2</v>
      </c>
      <c r="AF303" s="139">
        <v>2</v>
      </c>
    </row>
    <row r="304" spans="6:32" ht="15.5" customHeight="1">
      <c r="F304" t="s">
        <v>822</v>
      </c>
      <c r="G304" s="147" t="s">
        <v>1790</v>
      </c>
      <c r="U304" t="s">
        <v>177</v>
      </c>
      <c r="W304" s="13"/>
      <c r="X304" s="13"/>
      <c r="AA304">
        <v>-60.1</v>
      </c>
      <c r="AB304">
        <v>149.4</v>
      </c>
      <c r="AE304" s="139">
        <v>2</v>
      </c>
      <c r="AF304" s="139">
        <v>2</v>
      </c>
    </row>
    <row r="305" spans="6:32" ht="15.5" customHeight="1">
      <c r="F305" t="s">
        <v>822</v>
      </c>
      <c r="G305" s="147" t="s">
        <v>1790</v>
      </c>
      <c r="U305" t="s">
        <v>177</v>
      </c>
      <c r="W305" s="13"/>
      <c r="X305" s="13"/>
      <c r="AA305">
        <v>-70.7</v>
      </c>
      <c r="AB305">
        <v>122.1</v>
      </c>
      <c r="AE305" s="139">
        <v>2</v>
      </c>
      <c r="AF305" s="139">
        <v>2</v>
      </c>
    </row>
    <row r="306" spans="6:32" ht="15.5" customHeight="1">
      <c r="F306" t="s">
        <v>1334</v>
      </c>
      <c r="G306" t="s">
        <v>478</v>
      </c>
      <c r="U306" t="s">
        <v>177</v>
      </c>
      <c r="W306"/>
      <c r="X306"/>
      <c r="AA306">
        <v>-62.2</v>
      </c>
      <c r="AB306">
        <v>153.69999999999999</v>
      </c>
      <c r="AE306" s="139">
        <v>1</v>
      </c>
      <c r="AF306" s="139">
        <v>1</v>
      </c>
    </row>
    <row r="307" spans="6:32" ht="15.5" customHeight="1">
      <c r="F307" t="s">
        <v>1334</v>
      </c>
      <c r="G307" t="s">
        <v>478</v>
      </c>
      <c r="U307" t="s">
        <v>177</v>
      </c>
      <c r="W307"/>
      <c r="X307"/>
      <c r="AA307">
        <v>-73.599999999999994</v>
      </c>
      <c r="AB307">
        <v>124.5</v>
      </c>
      <c r="AE307" s="139">
        <v>1</v>
      </c>
      <c r="AF307" s="139">
        <v>1</v>
      </c>
    </row>
    <row r="308" spans="6:32" ht="15.5" customHeight="1">
      <c r="F308" t="s">
        <v>1335</v>
      </c>
      <c r="G308" t="s">
        <v>480</v>
      </c>
      <c r="U308" t="s">
        <v>177</v>
      </c>
      <c r="AA308">
        <v>-62.2</v>
      </c>
      <c r="AB308">
        <v>156.5</v>
      </c>
      <c r="AE308" s="139">
        <v>1</v>
      </c>
      <c r="AF308" s="139">
        <v>1</v>
      </c>
    </row>
    <row r="309" spans="6:32" ht="15.5" customHeight="1">
      <c r="F309" t="s">
        <v>1335</v>
      </c>
      <c r="G309" t="s">
        <v>480</v>
      </c>
      <c r="U309" t="s">
        <v>177</v>
      </c>
      <c r="AA309">
        <v>-74.2</v>
      </c>
      <c r="AB309">
        <v>128.69999999999999</v>
      </c>
      <c r="AE309" s="139">
        <v>1</v>
      </c>
      <c r="AF309" s="139">
        <v>1</v>
      </c>
    </row>
    <row r="310" spans="6:32" ht="15.5" customHeight="1">
      <c r="F310" s="121" t="s">
        <v>1336</v>
      </c>
      <c r="G310" s="147" t="s">
        <v>481</v>
      </c>
      <c r="U310" t="s">
        <v>177</v>
      </c>
      <c r="AA310">
        <v>-62.1</v>
      </c>
      <c r="AB310">
        <v>154.6</v>
      </c>
      <c r="AE310" s="139">
        <v>1</v>
      </c>
      <c r="AF310" s="139">
        <v>1</v>
      </c>
    </row>
    <row r="311" spans="6:32" ht="15.5" customHeight="1">
      <c r="F311" s="121" t="s">
        <v>1336</v>
      </c>
      <c r="G311" s="147" t="s">
        <v>481</v>
      </c>
      <c r="U311" t="s">
        <v>177</v>
      </c>
      <c r="AA311">
        <v>-73.7</v>
      </c>
      <c r="AB311">
        <v>125.8</v>
      </c>
      <c r="AE311" s="139">
        <v>1</v>
      </c>
      <c r="AF311" s="139">
        <v>1</v>
      </c>
    </row>
    <row r="312" spans="6:32" ht="15.5" customHeight="1">
      <c r="F312" t="s">
        <v>1337</v>
      </c>
      <c r="G312" t="s">
        <v>482</v>
      </c>
      <c r="U312" t="s">
        <v>177</v>
      </c>
      <c r="AA312">
        <v>-63.3</v>
      </c>
      <c r="AB312">
        <v>141.19999999999999</v>
      </c>
      <c r="AE312" s="139">
        <v>1</v>
      </c>
      <c r="AF312" s="139">
        <v>1</v>
      </c>
    </row>
    <row r="313" spans="6:32" ht="15.5" customHeight="1">
      <c r="F313" t="s">
        <v>1337</v>
      </c>
      <c r="G313" t="s">
        <v>482</v>
      </c>
      <c r="U313" t="s">
        <v>177</v>
      </c>
      <c r="AA313">
        <v>-71.2</v>
      </c>
      <c r="AB313">
        <v>106.8</v>
      </c>
      <c r="AE313" s="139">
        <v>1</v>
      </c>
      <c r="AF313" s="139">
        <v>1</v>
      </c>
    </row>
    <row r="314" spans="6:32" ht="15.5" customHeight="1">
      <c r="F314" t="s">
        <v>1338</v>
      </c>
      <c r="G314" t="s">
        <v>483</v>
      </c>
      <c r="U314" t="s">
        <v>177</v>
      </c>
      <c r="AA314">
        <v>-58.7</v>
      </c>
      <c r="AB314">
        <v>150.30000000000001</v>
      </c>
      <c r="AE314" s="139">
        <v>1</v>
      </c>
      <c r="AF314" s="139">
        <v>1</v>
      </c>
    </row>
    <row r="315" spans="6:32" ht="15.5" customHeight="1">
      <c r="F315" t="s">
        <v>1338</v>
      </c>
      <c r="G315" t="s">
        <v>483</v>
      </c>
      <c r="U315" t="s">
        <v>177</v>
      </c>
      <c r="AA315">
        <v>-69.7</v>
      </c>
      <c r="AB315">
        <v>125.3</v>
      </c>
      <c r="AE315" s="139">
        <v>1</v>
      </c>
      <c r="AF315" s="139">
        <v>1</v>
      </c>
    </row>
    <row r="316" spans="6:32" ht="15.5" customHeight="1">
      <c r="F316" t="s">
        <v>1339</v>
      </c>
      <c r="G316" t="s">
        <v>484</v>
      </c>
      <c r="U316" t="s">
        <v>177</v>
      </c>
      <c r="AA316">
        <v>-65.5</v>
      </c>
      <c r="AB316">
        <v>125.2</v>
      </c>
      <c r="AE316" s="139">
        <v>1</v>
      </c>
      <c r="AF316" s="139">
        <v>1</v>
      </c>
    </row>
    <row r="317" spans="6:32" ht="15.5" customHeight="1">
      <c r="F317" t="s">
        <v>1339</v>
      </c>
      <c r="G317" t="s">
        <v>484</v>
      </c>
      <c r="U317" t="s">
        <v>177</v>
      </c>
      <c r="AA317">
        <v>-68.5</v>
      </c>
      <c r="AB317">
        <v>87.2</v>
      </c>
      <c r="AE317" s="139">
        <v>1</v>
      </c>
      <c r="AF317" s="139">
        <v>1</v>
      </c>
    </row>
    <row r="318" spans="6:32" ht="15.5" customHeight="1">
      <c r="F318" t="s">
        <v>1340</v>
      </c>
      <c r="G318" t="s">
        <v>485</v>
      </c>
      <c r="U318" t="s">
        <v>177</v>
      </c>
      <c r="AA318">
        <v>-74.900000000000006</v>
      </c>
      <c r="AB318">
        <v>143.30000000000001</v>
      </c>
      <c r="AE318" s="139">
        <v>1</v>
      </c>
      <c r="AF318" s="139">
        <v>1</v>
      </c>
    </row>
    <row r="319" spans="6:32" ht="15.5" customHeight="1">
      <c r="F319" t="s">
        <v>1340</v>
      </c>
      <c r="G319" t="s">
        <v>485</v>
      </c>
      <c r="U319" t="s">
        <v>177</v>
      </c>
      <c r="AA319">
        <v>-78.8</v>
      </c>
      <c r="AB319">
        <v>71.3</v>
      </c>
      <c r="AE319" s="139">
        <v>1</v>
      </c>
      <c r="AF319" s="139">
        <v>1</v>
      </c>
    </row>
    <row r="320" spans="6:32" ht="15.5" customHeight="1">
      <c r="F320" t="s">
        <v>824</v>
      </c>
      <c r="G320" s="147" t="s">
        <v>1791</v>
      </c>
      <c r="U320" t="s">
        <v>177</v>
      </c>
      <c r="X320" s="9"/>
      <c r="Y320" s="9"/>
      <c r="AA320">
        <v>-60.6</v>
      </c>
      <c r="AB320">
        <v>138.6</v>
      </c>
      <c r="AE320" s="139">
        <v>2</v>
      </c>
      <c r="AF320" s="139">
        <v>2</v>
      </c>
    </row>
    <row r="321" spans="6:32" ht="15.5" customHeight="1">
      <c r="F321" t="s">
        <v>824</v>
      </c>
      <c r="G321" s="147" t="s">
        <v>1791</v>
      </c>
      <c r="U321" t="s">
        <v>177</v>
      </c>
      <c r="X321" s="9"/>
      <c r="Y321" s="9"/>
      <c r="AA321">
        <v>-68.3</v>
      </c>
      <c r="AB321">
        <v>108.4</v>
      </c>
      <c r="AE321" s="139">
        <v>2</v>
      </c>
      <c r="AF321" s="139">
        <v>2</v>
      </c>
    </row>
    <row r="322" spans="6:32" ht="15.5" customHeight="1">
      <c r="F322" s="121" t="s">
        <v>823</v>
      </c>
      <c r="G322" s="147" t="s">
        <v>1792</v>
      </c>
      <c r="U322" t="s">
        <v>177</v>
      </c>
      <c r="X322" s="11"/>
      <c r="Y322" s="11"/>
      <c r="AA322">
        <v>-58.1</v>
      </c>
      <c r="AB322">
        <v>141.5</v>
      </c>
      <c r="AE322" s="139">
        <v>2</v>
      </c>
      <c r="AF322" s="139">
        <v>2</v>
      </c>
    </row>
    <row r="323" spans="6:32" ht="15.5" customHeight="1">
      <c r="F323" s="121" t="s">
        <v>823</v>
      </c>
      <c r="G323" s="147" t="s">
        <v>1792</v>
      </c>
      <c r="U323" t="s">
        <v>177</v>
      </c>
      <c r="X323" s="11"/>
      <c r="Y323" s="11"/>
      <c r="AA323">
        <v>-67</v>
      </c>
      <c r="AB323">
        <v>115.1</v>
      </c>
      <c r="AE323" s="139">
        <v>2</v>
      </c>
      <c r="AF323" s="139">
        <v>2</v>
      </c>
    </row>
    <row r="324" spans="6:32" ht="15.5" customHeight="1">
      <c r="F324" t="s">
        <v>1341</v>
      </c>
      <c r="G324" t="s">
        <v>490</v>
      </c>
      <c r="U324" t="s">
        <v>177</v>
      </c>
      <c r="X324"/>
      <c r="Y324"/>
      <c r="AA324">
        <v>-61.7</v>
      </c>
      <c r="AB324">
        <v>135.1</v>
      </c>
      <c r="AE324" s="139">
        <v>1</v>
      </c>
      <c r="AF324" s="139">
        <v>1</v>
      </c>
    </row>
    <row r="325" spans="6:32" ht="15.5" customHeight="1">
      <c r="F325" t="s">
        <v>1341</v>
      </c>
      <c r="G325" t="s">
        <v>490</v>
      </c>
      <c r="U325" t="s">
        <v>177</v>
      </c>
      <c r="X325"/>
      <c r="Y325"/>
      <c r="AA325">
        <v>-68.3</v>
      </c>
      <c r="AB325">
        <v>102.8</v>
      </c>
      <c r="AE325" s="139">
        <v>1</v>
      </c>
      <c r="AF325" s="139">
        <v>1</v>
      </c>
    </row>
    <row r="326" spans="6:32" ht="15.5" customHeight="1">
      <c r="F326" t="s">
        <v>1342</v>
      </c>
      <c r="G326" t="s">
        <v>491</v>
      </c>
      <c r="U326" t="s">
        <v>177</v>
      </c>
      <c r="X326"/>
      <c r="Y326"/>
      <c r="AA326">
        <v>-63.3</v>
      </c>
      <c r="AB326">
        <v>143.5</v>
      </c>
      <c r="AE326" s="139">
        <v>1</v>
      </c>
      <c r="AF326" s="139">
        <v>1</v>
      </c>
    </row>
    <row r="327" spans="6:32" ht="15.5" customHeight="1">
      <c r="F327" t="s">
        <v>1342</v>
      </c>
      <c r="G327" t="s">
        <v>491</v>
      </c>
      <c r="U327" t="s">
        <v>177</v>
      </c>
      <c r="X327"/>
      <c r="Y327"/>
      <c r="AA327">
        <v>-71.8</v>
      </c>
      <c r="AB327">
        <v>109.3</v>
      </c>
      <c r="AE327" s="139">
        <v>1</v>
      </c>
      <c r="AF327" s="139">
        <v>1</v>
      </c>
    </row>
    <row r="328" spans="6:32" ht="15.5" customHeight="1">
      <c r="F328" t="s">
        <v>1343</v>
      </c>
      <c r="G328" t="s">
        <v>492</v>
      </c>
      <c r="U328" t="s">
        <v>177</v>
      </c>
      <c r="X328"/>
      <c r="Y328"/>
      <c r="AA328">
        <v>-59</v>
      </c>
      <c r="AB328">
        <v>134.69999999999999</v>
      </c>
      <c r="AE328" s="139">
        <v>1</v>
      </c>
      <c r="AF328" s="139">
        <v>1</v>
      </c>
    </row>
    <row r="329" spans="6:32" ht="15.5" customHeight="1">
      <c r="F329" t="s">
        <v>1343</v>
      </c>
      <c r="G329" t="s">
        <v>492</v>
      </c>
      <c r="U329" t="s">
        <v>177</v>
      </c>
      <c r="X329"/>
      <c r="Y329"/>
      <c r="AA329">
        <v>-65.8</v>
      </c>
      <c r="AB329">
        <v>106.4</v>
      </c>
      <c r="AE329" s="139">
        <v>1</v>
      </c>
      <c r="AF329" s="139">
        <v>1</v>
      </c>
    </row>
    <row r="330" spans="6:32" ht="15.5" customHeight="1">
      <c r="F330" t="s">
        <v>825</v>
      </c>
      <c r="G330" s="147" t="s">
        <v>1793</v>
      </c>
      <c r="U330" t="s">
        <v>177</v>
      </c>
      <c r="X330"/>
      <c r="Y330"/>
      <c r="AA330">
        <v>-59.6</v>
      </c>
      <c r="AB330">
        <v>140.9</v>
      </c>
      <c r="AE330" s="139">
        <v>2</v>
      </c>
      <c r="AF330" s="139">
        <v>2</v>
      </c>
    </row>
    <row r="331" spans="6:32" ht="15.5" customHeight="1">
      <c r="F331" t="s">
        <v>825</v>
      </c>
      <c r="G331" s="147" t="s">
        <v>1793</v>
      </c>
      <c r="U331" t="s">
        <v>177</v>
      </c>
      <c r="X331" s="11"/>
      <c r="Y331" s="11"/>
      <c r="AA331">
        <v>-68</v>
      </c>
      <c r="AB331">
        <v>112.5</v>
      </c>
      <c r="AE331" s="139">
        <v>2</v>
      </c>
      <c r="AF331" s="139">
        <v>2</v>
      </c>
    </row>
    <row r="332" spans="6:32" ht="15.5" customHeight="1">
      <c r="F332" t="s">
        <v>826</v>
      </c>
      <c r="G332" s="147" t="s">
        <v>1794</v>
      </c>
      <c r="U332" t="s">
        <v>177</v>
      </c>
      <c r="X332" s="124"/>
      <c r="Y332" s="11"/>
      <c r="AA332">
        <v>-63.2</v>
      </c>
      <c r="AB332">
        <v>146</v>
      </c>
      <c r="AE332" s="139">
        <v>2</v>
      </c>
      <c r="AF332" s="139">
        <v>2</v>
      </c>
    </row>
    <row r="333" spans="6:32" ht="15.5" customHeight="1">
      <c r="F333" t="s">
        <v>826</v>
      </c>
      <c r="G333" s="147" t="s">
        <v>1794</v>
      </c>
      <c r="U333" t="s">
        <v>177</v>
      </c>
      <c r="X333" s="11"/>
      <c r="Y333" s="11"/>
      <c r="AA333">
        <v>-72.5</v>
      </c>
      <c r="AB333">
        <v>112.5</v>
      </c>
      <c r="AE333" s="139">
        <v>2</v>
      </c>
      <c r="AF333" s="139">
        <v>2</v>
      </c>
    </row>
    <row r="334" spans="6:32" ht="15.5" customHeight="1">
      <c r="F334" t="s">
        <v>1344</v>
      </c>
      <c r="G334" t="s">
        <v>496</v>
      </c>
      <c r="U334" t="s">
        <v>177</v>
      </c>
      <c r="X334"/>
      <c r="Y334"/>
      <c r="AA334">
        <v>-61.1</v>
      </c>
      <c r="AB334">
        <v>140.30000000000001</v>
      </c>
      <c r="AE334" s="139">
        <v>1</v>
      </c>
      <c r="AF334" s="139">
        <v>1</v>
      </c>
    </row>
    <row r="335" spans="6:32" ht="15.5" customHeight="1">
      <c r="F335" t="s">
        <v>1344</v>
      </c>
      <c r="G335" t="s">
        <v>496</v>
      </c>
      <c r="U335" t="s">
        <v>177</v>
      </c>
      <c r="X335"/>
      <c r="Y335"/>
      <c r="AA335">
        <v>-69.099999999999994</v>
      </c>
      <c r="AB335">
        <v>109.5</v>
      </c>
      <c r="AE335" s="139">
        <v>1</v>
      </c>
      <c r="AF335" s="139">
        <v>1</v>
      </c>
    </row>
    <row r="336" spans="6:32" ht="15.5" customHeight="1">
      <c r="F336" t="s">
        <v>827</v>
      </c>
      <c r="G336" s="147" t="s">
        <v>1795</v>
      </c>
      <c r="U336" t="s">
        <v>177</v>
      </c>
      <c r="X336" s="13"/>
      <c r="Y336" s="13"/>
      <c r="AA336">
        <v>-65.599999999999994</v>
      </c>
      <c r="AB336">
        <v>141.19999999999999</v>
      </c>
      <c r="AE336" s="139">
        <v>2</v>
      </c>
      <c r="AF336" s="139">
        <v>2</v>
      </c>
    </row>
    <row r="337" spans="6:32" ht="15.5" customHeight="1">
      <c r="F337" t="s">
        <v>827</v>
      </c>
      <c r="G337" s="147" t="s">
        <v>1795</v>
      </c>
      <c r="U337" t="s">
        <v>177</v>
      </c>
      <c r="X337" s="9"/>
      <c r="Y337" s="9"/>
      <c r="AA337">
        <v>-72.900000000000006</v>
      </c>
      <c r="AB337">
        <v>102.1</v>
      </c>
      <c r="AE337" s="139">
        <v>2</v>
      </c>
      <c r="AF337" s="139">
        <v>2</v>
      </c>
    </row>
    <row r="338" spans="6:32" ht="15.5" customHeight="1">
      <c r="F338" t="s">
        <v>830</v>
      </c>
      <c r="G338" s="147" t="s">
        <v>1796</v>
      </c>
      <c r="U338" t="s">
        <v>177</v>
      </c>
      <c r="X338"/>
      <c r="Y338"/>
      <c r="AA338">
        <v>-59.7</v>
      </c>
      <c r="AB338">
        <v>124.8</v>
      </c>
      <c r="AE338" s="139">
        <v>2</v>
      </c>
      <c r="AF338" s="139">
        <v>2</v>
      </c>
    </row>
    <row r="339" spans="6:32" ht="15.5" customHeight="1">
      <c r="F339" t="s">
        <v>830</v>
      </c>
      <c r="G339" s="147" t="s">
        <v>1796</v>
      </c>
      <c r="U339" t="s">
        <v>177</v>
      </c>
      <c r="X339"/>
      <c r="Y339"/>
      <c r="AA339">
        <v>-63.7</v>
      </c>
      <c r="AB339">
        <v>95.5</v>
      </c>
      <c r="AE339" s="139">
        <v>2</v>
      </c>
      <c r="AF339" s="139">
        <v>2</v>
      </c>
    </row>
    <row r="340" spans="6:32" ht="15.5" customHeight="1">
      <c r="F340" s="121" t="s">
        <v>831</v>
      </c>
      <c r="G340" s="147" t="s">
        <v>1797</v>
      </c>
      <c r="U340" t="s">
        <v>177</v>
      </c>
      <c r="X340"/>
      <c r="Y340"/>
      <c r="AA340">
        <v>-60.5</v>
      </c>
      <c r="AB340">
        <v>146.6</v>
      </c>
      <c r="AE340" s="139">
        <v>2</v>
      </c>
      <c r="AF340" s="139">
        <v>2</v>
      </c>
    </row>
    <row r="341" spans="6:32" ht="15.5" customHeight="1">
      <c r="F341" s="121" t="s">
        <v>831</v>
      </c>
      <c r="G341" s="147" t="s">
        <v>1797</v>
      </c>
      <c r="U341" t="s">
        <v>177</v>
      </c>
      <c r="X341"/>
      <c r="Y341"/>
      <c r="AA341">
        <v>-70.3</v>
      </c>
      <c r="AB341">
        <v>117.8</v>
      </c>
      <c r="AE341" s="139">
        <v>2</v>
      </c>
      <c r="AF341" s="139">
        <v>2</v>
      </c>
    </row>
    <row r="342" spans="6:32" ht="15.5" customHeight="1">
      <c r="F342" t="s">
        <v>832</v>
      </c>
      <c r="G342" s="147" t="s">
        <v>1798</v>
      </c>
      <c r="U342" t="s">
        <v>177</v>
      </c>
      <c r="X342"/>
      <c r="Y342"/>
      <c r="AA342">
        <v>-68.400000000000006</v>
      </c>
      <c r="AB342">
        <v>133.19999999999999</v>
      </c>
      <c r="AE342" s="139">
        <v>2</v>
      </c>
      <c r="AF342" s="139">
        <v>2</v>
      </c>
    </row>
    <row r="343" spans="6:32" ht="15.5" customHeight="1">
      <c r="F343" t="s">
        <v>832</v>
      </c>
      <c r="G343" s="147" t="s">
        <v>1798</v>
      </c>
      <c r="U343" t="s">
        <v>177</v>
      </c>
      <c r="X343"/>
      <c r="Y343"/>
      <c r="AA343">
        <v>-72.8</v>
      </c>
      <c r="AB343">
        <v>87.9</v>
      </c>
      <c r="AE343" s="139">
        <v>2</v>
      </c>
      <c r="AF343" s="139">
        <v>2</v>
      </c>
    </row>
    <row r="344" spans="6:32" ht="15.5" customHeight="1">
      <c r="F344" t="s">
        <v>833</v>
      </c>
      <c r="G344" s="147" t="s">
        <v>1799</v>
      </c>
      <c r="U344" t="s">
        <v>177</v>
      </c>
      <c r="X344"/>
      <c r="Y344" s="56"/>
      <c r="AA344">
        <v>-65</v>
      </c>
      <c r="AB344">
        <v>129.80000000000001</v>
      </c>
      <c r="AE344" s="139">
        <v>2</v>
      </c>
      <c r="AF344" s="139">
        <v>2</v>
      </c>
    </row>
    <row r="345" spans="6:32" ht="15.5" customHeight="1">
      <c r="F345" t="s">
        <v>833</v>
      </c>
      <c r="G345" s="147" t="s">
        <v>1799</v>
      </c>
      <c r="U345" t="s">
        <v>177</v>
      </c>
      <c r="X345"/>
      <c r="Y345"/>
      <c r="AA345">
        <v>-69.3</v>
      </c>
      <c r="AB345">
        <v>92.1</v>
      </c>
      <c r="AE345" s="139">
        <v>2</v>
      </c>
      <c r="AF345" s="139">
        <v>2</v>
      </c>
    </row>
    <row r="346" spans="6:32" ht="15.5" customHeight="1">
      <c r="F346" t="s">
        <v>834</v>
      </c>
      <c r="G346" s="147" t="s">
        <v>1800</v>
      </c>
      <c r="U346" t="s">
        <v>177</v>
      </c>
      <c r="X346"/>
      <c r="Y346"/>
      <c r="AA346">
        <v>-65.400000000000006</v>
      </c>
      <c r="AB346">
        <v>146.4</v>
      </c>
      <c r="AE346" s="139">
        <v>2</v>
      </c>
      <c r="AF346" s="139">
        <v>2</v>
      </c>
    </row>
    <row r="347" spans="6:32" ht="15.5" customHeight="1">
      <c r="F347" t="s">
        <v>834</v>
      </c>
      <c r="G347" s="147" t="s">
        <v>1800</v>
      </c>
      <c r="U347" t="s">
        <v>177</v>
      </c>
      <c r="X347"/>
      <c r="Y347"/>
      <c r="AA347">
        <v>-74.3</v>
      </c>
      <c r="AB347">
        <v>108.2</v>
      </c>
      <c r="AE347" s="139">
        <v>2</v>
      </c>
      <c r="AF347" s="139">
        <v>2</v>
      </c>
    </row>
    <row r="348" spans="6:32" ht="15.5" customHeight="1">
      <c r="F348" t="s">
        <v>835</v>
      </c>
      <c r="G348" s="147" t="s">
        <v>1801</v>
      </c>
      <c r="U348" t="s">
        <v>177</v>
      </c>
      <c r="X348"/>
      <c r="Y348"/>
      <c r="AA348">
        <v>-64.599999999999994</v>
      </c>
      <c r="AB348">
        <v>135.69999999999999</v>
      </c>
      <c r="AE348" s="139">
        <v>2</v>
      </c>
      <c r="AF348" s="139">
        <v>2</v>
      </c>
    </row>
    <row r="349" spans="6:32" ht="15.5" customHeight="1">
      <c r="F349" t="s">
        <v>835</v>
      </c>
      <c r="G349" s="147" t="s">
        <v>1801</v>
      </c>
      <c r="U349" t="s">
        <v>177</v>
      </c>
      <c r="X349"/>
      <c r="Y349"/>
      <c r="AA349">
        <v>-70.7</v>
      </c>
      <c r="AB349">
        <v>98.4</v>
      </c>
      <c r="AE349" s="139">
        <v>2</v>
      </c>
      <c r="AF349" s="139">
        <v>2</v>
      </c>
    </row>
    <row r="350" spans="6:32" ht="15.5" customHeight="1">
      <c r="F350" t="s">
        <v>837</v>
      </c>
      <c r="G350" s="147" t="s">
        <v>1802</v>
      </c>
      <c r="U350" t="s">
        <v>177</v>
      </c>
      <c r="X350" s="56"/>
      <c r="Y350" s="56"/>
      <c r="AA350" s="56">
        <v>-61.8</v>
      </c>
      <c r="AB350" s="56">
        <v>147.1</v>
      </c>
      <c r="AE350" s="139">
        <v>2</v>
      </c>
      <c r="AF350" s="139">
        <v>2</v>
      </c>
    </row>
    <row r="351" spans="6:32" ht="15.5" customHeight="1">
      <c r="F351" t="s">
        <v>837</v>
      </c>
      <c r="G351" s="147" t="s">
        <v>1802</v>
      </c>
      <c r="U351" t="s">
        <v>177</v>
      </c>
      <c r="X351" s="56"/>
      <c r="Y351" s="56"/>
      <c r="AA351" s="56">
        <v>-71.2</v>
      </c>
      <c r="AB351" s="56">
        <v>117.1</v>
      </c>
      <c r="AE351" s="139">
        <v>2</v>
      </c>
      <c r="AF351" s="139">
        <v>2</v>
      </c>
    </row>
    <row r="352" spans="6:32" ht="15.5" customHeight="1">
      <c r="F352" s="121" t="s">
        <v>838</v>
      </c>
      <c r="G352" s="147" t="s">
        <v>1803</v>
      </c>
      <c r="U352" t="s">
        <v>177</v>
      </c>
      <c r="X352" s="56"/>
      <c r="Y352" s="56"/>
      <c r="AA352" s="56">
        <v>-63.002248597713752</v>
      </c>
      <c r="AB352" s="56">
        <v>144.55483224183573</v>
      </c>
      <c r="AE352" s="139">
        <v>2</v>
      </c>
      <c r="AF352" s="139">
        <v>2</v>
      </c>
    </row>
    <row r="353" spans="6:32" ht="15.5" customHeight="1">
      <c r="F353" s="121" t="s">
        <v>838</v>
      </c>
      <c r="G353" s="147" t="s">
        <v>1803</v>
      </c>
      <c r="U353" t="s">
        <v>177</v>
      </c>
      <c r="X353" s="56"/>
      <c r="Y353" s="56"/>
      <c r="AA353" s="56">
        <v>-71.8544736570433</v>
      </c>
      <c r="AB353" s="56">
        <v>111.24266465172848</v>
      </c>
      <c r="AE353" s="139">
        <v>2</v>
      </c>
      <c r="AF353" s="139">
        <v>2</v>
      </c>
    </row>
    <row r="354" spans="6:32" ht="15.5" customHeight="1">
      <c r="F354" t="s">
        <v>839</v>
      </c>
      <c r="G354" s="147" t="s">
        <v>1804</v>
      </c>
      <c r="U354" t="s">
        <v>177</v>
      </c>
      <c r="X354" s="56"/>
      <c r="Y354" s="56"/>
      <c r="AA354" s="56">
        <v>-62.000325562533241</v>
      </c>
      <c r="AB354" s="56">
        <v>122.79999999999998</v>
      </c>
      <c r="AE354" s="139">
        <v>2</v>
      </c>
      <c r="AF354" s="139">
        <v>2</v>
      </c>
    </row>
    <row r="355" spans="6:32" ht="15.5" customHeight="1">
      <c r="F355" t="s">
        <v>839</v>
      </c>
      <c r="G355" s="147" t="s">
        <v>1804</v>
      </c>
      <c r="U355" t="s">
        <v>177</v>
      </c>
      <c r="X355" s="56"/>
      <c r="Y355" s="56"/>
      <c r="AA355" s="56">
        <v>-65.10020829013115</v>
      </c>
      <c r="AB355" s="56">
        <v>90.649059995578327</v>
      </c>
      <c r="AE355" s="139">
        <v>2</v>
      </c>
      <c r="AF355" s="139">
        <v>2</v>
      </c>
    </row>
    <row r="356" spans="6:32" ht="15.5" customHeight="1">
      <c r="F356" t="s">
        <v>840</v>
      </c>
      <c r="G356" s="147" t="s">
        <v>1805</v>
      </c>
      <c r="U356" t="s">
        <v>177</v>
      </c>
      <c r="X356" s="56"/>
      <c r="Y356" s="56"/>
      <c r="AA356" s="56">
        <v>-64.00454577933391</v>
      </c>
      <c r="AB356" s="56">
        <v>131.47057940284483</v>
      </c>
      <c r="AE356" s="139">
        <v>2</v>
      </c>
      <c r="AF356" s="139">
        <v>2</v>
      </c>
    </row>
    <row r="357" spans="6:32" ht="15.5" customHeight="1">
      <c r="F357" t="s">
        <v>840</v>
      </c>
      <c r="G357" s="147" t="s">
        <v>1805</v>
      </c>
      <c r="U357" t="s">
        <v>177</v>
      </c>
      <c r="X357" s="56"/>
      <c r="Y357" s="56"/>
      <c r="AA357" s="56">
        <v>-69.060519149560662</v>
      </c>
      <c r="AB357" s="56">
        <v>95.404332282674375</v>
      </c>
      <c r="AE357" s="139">
        <v>2</v>
      </c>
      <c r="AF357" s="139">
        <v>2</v>
      </c>
    </row>
    <row r="358" spans="6:32" ht="15.5" customHeight="1">
      <c r="F358" t="s">
        <v>841</v>
      </c>
      <c r="G358" s="147" t="s">
        <v>1806</v>
      </c>
      <c r="U358" t="s">
        <v>177</v>
      </c>
      <c r="X358" s="56"/>
      <c r="Y358" s="56"/>
      <c r="AA358" s="56">
        <v>-61.20033123284103</v>
      </c>
      <c r="AB358" s="56">
        <v>151.49047471947</v>
      </c>
      <c r="AE358" s="139">
        <v>2</v>
      </c>
      <c r="AF358" s="139">
        <v>2</v>
      </c>
    </row>
    <row r="359" spans="6:32" ht="15.5" customHeight="1">
      <c r="F359" t="s">
        <v>841</v>
      </c>
      <c r="G359" s="147" t="s">
        <v>1806</v>
      </c>
      <c r="U359" t="s">
        <v>177</v>
      </c>
      <c r="X359" s="56"/>
      <c r="Y359" s="56"/>
      <c r="AA359" s="56">
        <v>-72.154628011393626</v>
      </c>
      <c r="AB359" s="56">
        <v>123.21952826427558</v>
      </c>
      <c r="AE359" s="139">
        <v>2</v>
      </c>
      <c r="AF359" s="139">
        <v>2</v>
      </c>
    </row>
    <row r="360" spans="6:32" ht="15.5" customHeight="1">
      <c r="F360" t="s">
        <v>842</v>
      </c>
      <c r="G360" s="147" t="s">
        <v>1807</v>
      </c>
      <c r="U360" t="s">
        <v>177</v>
      </c>
      <c r="X360" s="56"/>
      <c r="Y360" s="56"/>
      <c r="AA360" s="56">
        <v>-65.373216295325363</v>
      </c>
      <c r="AB360" s="56">
        <v>141.21556236598141</v>
      </c>
      <c r="AE360" s="139">
        <v>2</v>
      </c>
      <c r="AF360" s="139">
        <v>2</v>
      </c>
    </row>
    <row r="361" spans="6:32" ht="15.5" customHeight="1">
      <c r="F361" t="s">
        <v>842</v>
      </c>
      <c r="G361" s="147" t="s">
        <v>1807</v>
      </c>
      <c r="U361" t="s">
        <v>177</v>
      </c>
      <c r="X361" s="56"/>
      <c r="Y361" s="56"/>
      <c r="AA361" s="56">
        <v>-72.795677252729746</v>
      </c>
      <c r="AB361" s="56">
        <v>102.53946149091303</v>
      </c>
      <c r="AE361" s="139">
        <v>2</v>
      </c>
      <c r="AF361" s="139">
        <v>2</v>
      </c>
    </row>
    <row r="362" spans="6:32" ht="15.5" customHeight="1">
      <c r="F362" t="s">
        <v>1345</v>
      </c>
      <c r="G362" t="s">
        <v>524</v>
      </c>
      <c r="U362" t="s">
        <v>177</v>
      </c>
      <c r="X362"/>
      <c r="Y362"/>
      <c r="AA362">
        <v>-69.599999999999994</v>
      </c>
      <c r="AB362">
        <v>137.1</v>
      </c>
      <c r="AE362" s="139">
        <v>1</v>
      </c>
      <c r="AF362" s="139">
        <v>1</v>
      </c>
    </row>
    <row r="363" spans="6:32" ht="15.5" customHeight="1">
      <c r="F363" t="s">
        <v>1345</v>
      </c>
      <c r="G363" t="s">
        <v>524</v>
      </c>
      <c r="U363" t="s">
        <v>177</v>
      </c>
      <c r="X363"/>
      <c r="Y363"/>
      <c r="AA363">
        <v>-74.7</v>
      </c>
      <c r="AB363">
        <v>87.5</v>
      </c>
      <c r="AE363" s="139">
        <v>1</v>
      </c>
      <c r="AF363" s="139">
        <v>1</v>
      </c>
    </row>
    <row r="364" spans="6:32" ht="15.5" customHeight="1">
      <c r="F364" t="s">
        <v>1346</v>
      </c>
      <c r="G364" t="s">
        <v>525</v>
      </c>
      <c r="U364" t="s">
        <v>177</v>
      </c>
      <c r="X364"/>
      <c r="Y364"/>
      <c r="AA364">
        <v>-71.2</v>
      </c>
      <c r="AB364">
        <v>128.1</v>
      </c>
      <c r="AE364" s="139">
        <v>1</v>
      </c>
      <c r="AF364" s="139">
        <v>1</v>
      </c>
    </row>
    <row r="365" spans="6:32" ht="15.5" customHeight="1">
      <c r="F365" t="s">
        <v>1346</v>
      </c>
      <c r="G365" t="s">
        <v>525</v>
      </c>
      <c r="U365" t="s">
        <v>177</v>
      </c>
      <c r="X365"/>
      <c r="Y365"/>
      <c r="AA365">
        <v>-73.2</v>
      </c>
      <c r="AB365">
        <v>76.400000000000006</v>
      </c>
      <c r="AE365" s="139">
        <v>1</v>
      </c>
      <c r="AF365" s="139">
        <v>1</v>
      </c>
    </row>
    <row r="366" spans="6:32" ht="15.5" customHeight="1">
      <c r="F366" t="s">
        <v>1347</v>
      </c>
      <c r="G366" t="s">
        <v>527</v>
      </c>
      <c r="U366" t="s">
        <v>177</v>
      </c>
      <c r="X366"/>
      <c r="Y366"/>
      <c r="AA366">
        <v>-63.3</v>
      </c>
      <c r="AB366">
        <v>124.3</v>
      </c>
      <c r="AE366" s="139">
        <v>1</v>
      </c>
      <c r="AF366" s="139">
        <v>1</v>
      </c>
    </row>
    <row r="367" spans="6:32" ht="15.5" customHeight="1">
      <c r="F367" t="s">
        <v>1347</v>
      </c>
      <c r="G367" t="s">
        <v>527</v>
      </c>
      <c r="U367" t="s">
        <v>177</v>
      </c>
      <c r="X367"/>
      <c r="Y367"/>
      <c r="AA367">
        <v>-66.599999999999994</v>
      </c>
      <c r="AB367">
        <v>90</v>
      </c>
      <c r="AE367" s="139">
        <v>1</v>
      </c>
      <c r="AF367" s="139">
        <v>1</v>
      </c>
    </row>
    <row r="368" spans="6:32" ht="15.5" customHeight="1">
      <c r="F368" t="s">
        <v>1348</v>
      </c>
      <c r="G368" t="s">
        <v>526</v>
      </c>
      <c r="U368" t="s">
        <v>177</v>
      </c>
      <c r="X368"/>
      <c r="Y368"/>
      <c r="AA368">
        <v>-67.5</v>
      </c>
      <c r="AB368">
        <v>123.2</v>
      </c>
      <c r="AE368" s="139">
        <v>1</v>
      </c>
      <c r="AF368" s="139">
        <v>1</v>
      </c>
    </row>
    <row r="369" spans="6:32" ht="15.5" customHeight="1">
      <c r="F369" t="s">
        <v>1348</v>
      </c>
      <c r="G369" t="s">
        <v>526</v>
      </c>
      <c r="U369" t="s">
        <v>177</v>
      </c>
      <c r="X369"/>
      <c r="Y369"/>
      <c r="AA369">
        <v>-69.5</v>
      </c>
      <c r="AB369">
        <v>81.599999999999994</v>
      </c>
      <c r="AE369" s="139">
        <v>1</v>
      </c>
      <c r="AF369" s="139">
        <v>1</v>
      </c>
    </row>
    <row r="370" spans="6:32" ht="15.5" customHeight="1">
      <c r="F370" t="s">
        <v>1349</v>
      </c>
      <c r="G370" t="s">
        <v>528</v>
      </c>
      <c r="U370" t="s">
        <v>177</v>
      </c>
      <c r="X370"/>
      <c r="Y370"/>
      <c r="AA370">
        <v>-54.1</v>
      </c>
      <c r="AB370">
        <v>110.6</v>
      </c>
      <c r="AE370" s="139">
        <v>1</v>
      </c>
      <c r="AF370" s="139">
        <v>1</v>
      </c>
    </row>
    <row r="371" spans="6:32" ht="15.5" customHeight="1">
      <c r="F371" t="s">
        <v>1349</v>
      </c>
      <c r="G371" t="s">
        <v>528</v>
      </c>
      <c r="U371" t="s">
        <v>177</v>
      </c>
      <c r="X371"/>
      <c r="Y371"/>
      <c r="AA371">
        <v>-55</v>
      </c>
      <c r="AB371">
        <v>87.8</v>
      </c>
      <c r="AE371" s="139">
        <v>1</v>
      </c>
      <c r="AF371" s="139">
        <v>1</v>
      </c>
    </row>
    <row r="372" spans="6:32" ht="15.5" customHeight="1">
      <c r="F372" t="s">
        <v>1350</v>
      </c>
      <c r="G372" t="s">
        <v>529</v>
      </c>
      <c r="U372" t="s">
        <v>177</v>
      </c>
      <c r="X372"/>
      <c r="Y372"/>
      <c r="AA372">
        <v>-68.400000000000006</v>
      </c>
      <c r="AB372">
        <v>119.3</v>
      </c>
      <c r="AE372" s="139">
        <v>1</v>
      </c>
      <c r="AF372" s="139">
        <v>1</v>
      </c>
    </row>
    <row r="373" spans="6:32" ht="15.5" customHeight="1">
      <c r="F373" t="s">
        <v>1350</v>
      </c>
      <c r="G373" t="s">
        <v>529</v>
      </c>
      <c r="U373" t="s">
        <v>177</v>
      </c>
      <c r="X373"/>
      <c r="Y373"/>
      <c r="AA373">
        <v>-69.099999999999994</v>
      </c>
      <c r="AB373">
        <v>77.099999999999994</v>
      </c>
      <c r="AE373" s="139">
        <v>1</v>
      </c>
      <c r="AF373" s="139">
        <v>1</v>
      </c>
    </row>
    <row r="374" spans="6:32" ht="15.5" customHeight="1">
      <c r="F374" t="s">
        <v>1351</v>
      </c>
      <c r="G374" t="s">
        <v>530</v>
      </c>
      <c r="U374" t="s">
        <v>177</v>
      </c>
      <c r="X374"/>
      <c r="Y374"/>
      <c r="AA374">
        <v>-64.900000000000006</v>
      </c>
      <c r="AB374">
        <v>124.6</v>
      </c>
      <c r="AE374" s="139">
        <v>1</v>
      </c>
      <c r="AF374" s="139">
        <v>1</v>
      </c>
    </row>
    <row r="375" spans="6:32" ht="15.5" customHeight="1">
      <c r="F375" t="s">
        <v>1351</v>
      </c>
      <c r="G375" t="s">
        <v>530</v>
      </c>
      <c r="U375" t="s">
        <v>177</v>
      </c>
      <c r="X375"/>
      <c r="Y375"/>
      <c r="AA375">
        <v>-67.900000000000006</v>
      </c>
      <c r="AB375">
        <v>87.7</v>
      </c>
      <c r="AE375" s="139">
        <v>1</v>
      </c>
      <c r="AF375" s="139">
        <v>1</v>
      </c>
    </row>
    <row r="376" spans="6:32" ht="15.5" customHeight="1">
      <c r="F376" s="121" t="s">
        <v>1352</v>
      </c>
      <c r="G376" s="147" t="s">
        <v>531</v>
      </c>
      <c r="U376" t="s">
        <v>177</v>
      </c>
      <c r="X376"/>
      <c r="Y376"/>
      <c r="AA376">
        <v>-66.2</v>
      </c>
      <c r="AB376">
        <v>118.4</v>
      </c>
      <c r="AE376" s="139">
        <v>1</v>
      </c>
      <c r="AF376" s="139">
        <v>1</v>
      </c>
    </row>
    <row r="377" spans="6:32" ht="15.5" customHeight="1">
      <c r="F377" s="121" t="s">
        <v>1352</v>
      </c>
      <c r="G377" s="147" t="s">
        <v>531</v>
      </c>
      <c r="U377" t="s">
        <v>177</v>
      </c>
      <c r="X377"/>
      <c r="Y377"/>
      <c r="AA377">
        <v>-67.2</v>
      </c>
      <c r="AB377">
        <v>80.400000000000006</v>
      </c>
      <c r="AE377" s="139">
        <v>1</v>
      </c>
      <c r="AF377" s="139">
        <v>1</v>
      </c>
    </row>
    <row r="378" spans="6:32" ht="15.5" customHeight="1">
      <c r="F378" t="s">
        <v>1353</v>
      </c>
      <c r="G378" t="s">
        <v>532</v>
      </c>
      <c r="U378" t="s">
        <v>177</v>
      </c>
      <c r="X378"/>
      <c r="Y378"/>
      <c r="AA378">
        <v>-60.6</v>
      </c>
      <c r="AB378">
        <v>119.2</v>
      </c>
      <c r="AE378" s="139">
        <v>1</v>
      </c>
      <c r="AF378" s="139">
        <v>1</v>
      </c>
    </row>
    <row r="379" spans="6:32" ht="15.5" customHeight="1">
      <c r="F379" t="s">
        <v>1353</v>
      </c>
      <c r="G379" t="s">
        <v>532</v>
      </c>
      <c r="U379" t="s">
        <v>177</v>
      </c>
      <c r="X379"/>
      <c r="Y379"/>
      <c r="AA379">
        <v>-63</v>
      </c>
      <c r="AB379">
        <v>89.1</v>
      </c>
      <c r="AE379" s="139">
        <v>1</v>
      </c>
      <c r="AF379" s="139">
        <v>1</v>
      </c>
    </row>
    <row r="380" spans="6:32" ht="15.5" customHeight="1">
      <c r="F380" t="s">
        <v>1354</v>
      </c>
      <c r="G380" t="s">
        <v>533</v>
      </c>
      <c r="U380" t="s">
        <v>177</v>
      </c>
      <c r="X380"/>
      <c r="Y380"/>
      <c r="AA380">
        <v>-58.3</v>
      </c>
      <c r="AB380">
        <v>104.2</v>
      </c>
      <c r="AE380" s="139">
        <v>1</v>
      </c>
      <c r="AF380" s="139">
        <v>1</v>
      </c>
    </row>
    <row r="381" spans="6:32" ht="15.5" customHeight="1">
      <c r="F381" t="s">
        <v>1354</v>
      </c>
      <c r="G381" t="s">
        <v>533</v>
      </c>
      <c r="U381" t="s">
        <v>177</v>
      </c>
      <c r="X381"/>
      <c r="Y381"/>
      <c r="AA381">
        <v>-57</v>
      </c>
      <c r="AB381">
        <v>78.599999999999994</v>
      </c>
      <c r="AE381" s="139">
        <v>1</v>
      </c>
      <c r="AF381" s="139">
        <v>1</v>
      </c>
    </row>
    <row r="382" spans="6:32" ht="15.5" customHeight="1">
      <c r="F382" t="s">
        <v>1355</v>
      </c>
      <c r="G382" t="s">
        <v>534</v>
      </c>
      <c r="U382" t="s">
        <v>177</v>
      </c>
      <c r="X382"/>
      <c r="Y382"/>
      <c r="AA382">
        <v>-64.599999999999994</v>
      </c>
      <c r="AB382">
        <v>105.9</v>
      </c>
      <c r="AE382" s="139">
        <v>1</v>
      </c>
      <c r="AF382" s="139">
        <v>1</v>
      </c>
    </row>
    <row r="383" spans="6:32" ht="15.5" customHeight="1">
      <c r="F383" t="s">
        <v>1355</v>
      </c>
      <c r="G383" t="s">
        <v>534</v>
      </c>
      <c r="U383" t="s">
        <v>177</v>
      </c>
      <c r="X383"/>
      <c r="Y383"/>
      <c r="AA383">
        <v>-62.7</v>
      </c>
      <c r="AB383">
        <v>73.2</v>
      </c>
      <c r="AE383" s="139">
        <v>1</v>
      </c>
      <c r="AF383" s="139">
        <v>1</v>
      </c>
    </row>
    <row r="384" spans="6:32" ht="15.5" customHeight="1">
      <c r="F384" t="s">
        <v>1356</v>
      </c>
      <c r="G384" t="s">
        <v>535</v>
      </c>
      <c r="U384" t="s">
        <v>177</v>
      </c>
      <c r="X384"/>
      <c r="Y384"/>
      <c r="AA384">
        <v>50</v>
      </c>
      <c r="AB384">
        <v>306.60000000000002</v>
      </c>
      <c r="AE384" s="139">
        <v>1</v>
      </c>
      <c r="AF384" s="139">
        <v>1</v>
      </c>
    </row>
    <row r="385" spans="6:32" ht="15.5" customHeight="1">
      <c r="F385" t="s">
        <v>1356</v>
      </c>
      <c r="G385" t="s">
        <v>535</v>
      </c>
      <c r="U385" t="s">
        <v>177</v>
      </c>
      <c r="X385"/>
      <c r="Y385"/>
      <c r="AA385">
        <v>55.7</v>
      </c>
      <c r="AB385">
        <v>286.60000000000002</v>
      </c>
      <c r="AE385" s="139">
        <v>1</v>
      </c>
      <c r="AF385" s="139">
        <v>1</v>
      </c>
    </row>
    <row r="386" spans="6:32" ht="15.5" customHeight="1">
      <c r="F386" s="121" t="s">
        <v>1357</v>
      </c>
      <c r="G386" s="147" t="s">
        <v>536</v>
      </c>
      <c r="U386" t="s">
        <v>177</v>
      </c>
      <c r="X386"/>
      <c r="Y386"/>
      <c r="AA386">
        <v>49.7</v>
      </c>
      <c r="AB386">
        <v>308.5</v>
      </c>
      <c r="AE386" s="139">
        <v>1</v>
      </c>
      <c r="AF386" s="139">
        <v>1</v>
      </c>
    </row>
    <row r="387" spans="6:32" ht="15.5" customHeight="1">
      <c r="F387" s="121" t="s">
        <v>1357</v>
      </c>
      <c r="G387" s="147" t="s">
        <v>536</v>
      </c>
      <c r="U387" t="s">
        <v>177</v>
      </c>
      <c r="X387"/>
      <c r="Y387"/>
      <c r="AA387">
        <v>56</v>
      </c>
      <c r="AB387">
        <v>288.8</v>
      </c>
      <c r="AE387" s="139">
        <v>1</v>
      </c>
      <c r="AF387" s="139">
        <v>1</v>
      </c>
    </row>
    <row r="388" spans="6:32" ht="15.5" customHeight="1">
      <c r="F388" t="s">
        <v>1358</v>
      </c>
      <c r="G388" t="s">
        <v>537</v>
      </c>
      <c r="U388" t="s">
        <v>177</v>
      </c>
      <c r="X388"/>
      <c r="Y388"/>
      <c r="AA388">
        <v>46.8</v>
      </c>
      <c r="AB388">
        <v>296.8</v>
      </c>
      <c r="AE388" s="139">
        <v>1</v>
      </c>
      <c r="AF388" s="139">
        <v>1</v>
      </c>
    </row>
    <row r="389" spans="6:32" ht="15.5" customHeight="1">
      <c r="F389" t="s">
        <v>1358</v>
      </c>
      <c r="G389" t="s">
        <v>537</v>
      </c>
      <c r="U389" t="s">
        <v>177</v>
      </c>
      <c r="X389"/>
      <c r="Y389"/>
      <c r="AA389">
        <v>50.2</v>
      </c>
      <c r="AB389">
        <v>278.89999999999998</v>
      </c>
      <c r="AE389" s="139">
        <v>1</v>
      </c>
      <c r="AF389" s="139">
        <v>1</v>
      </c>
    </row>
    <row r="390" spans="6:32" ht="15.5" customHeight="1">
      <c r="F390" t="s">
        <v>1359</v>
      </c>
      <c r="G390" t="s">
        <v>538</v>
      </c>
      <c r="U390" t="s">
        <v>177</v>
      </c>
      <c r="X390"/>
      <c r="Y390"/>
      <c r="AA390">
        <v>47.5</v>
      </c>
      <c r="AB390">
        <v>312.8</v>
      </c>
      <c r="AE390" s="139">
        <v>1</v>
      </c>
      <c r="AF390" s="139">
        <v>1</v>
      </c>
    </row>
    <row r="391" spans="6:32" ht="15.5" customHeight="1">
      <c r="F391" t="s">
        <v>1359</v>
      </c>
      <c r="G391" t="s">
        <v>538</v>
      </c>
      <c r="U391" t="s">
        <v>177</v>
      </c>
      <c r="X391"/>
      <c r="Y391"/>
      <c r="AA391">
        <v>55.1</v>
      </c>
      <c r="AB391">
        <v>295</v>
      </c>
      <c r="AE391" s="139">
        <v>1</v>
      </c>
      <c r="AF391" s="139">
        <v>1</v>
      </c>
    </row>
    <row r="392" spans="6:32" ht="15.5" customHeight="1">
      <c r="F392" t="s">
        <v>1360</v>
      </c>
      <c r="G392" t="s">
        <v>539</v>
      </c>
      <c r="U392" t="s">
        <v>177</v>
      </c>
      <c r="X392"/>
      <c r="Y392"/>
      <c r="AA392">
        <v>49.1</v>
      </c>
      <c r="AB392">
        <v>312.7</v>
      </c>
      <c r="AE392" s="139">
        <v>1</v>
      </c>
      <c r="AF392" s="139">
        <v>1</v>
      </c>
    </row>
    <row r="393" spans="6:32" ht="15.5" customHeight="1">
      <c r="F393" t="s">
        <v>1360</v>
      </c>
      <c r="G393" t="s">
        <v>539</v>
      </c>
      <c r="U393" t="s">
        <v>177</v>
      </c>
      <c r="X393"/>
      <c r="Y393"/>
      <c r="AA393">
        <v>56.5</v>
      </c>
      <c r="AB393">
        <v>293.8</v>
      </c>
      <c r="AE393" s="139">
        <v>1</v>
      </c>
      <c r="AF393" s="139">
        <v>1</v>
      </c>
    </row>
    <row r="394" spans="6:32" ht="15.5" customHeight="1">
      <c r="F394" t="s">
        <v>1361</v>
      </c>
      <c r="G394" t="s">
        <v>540</v>
      </c>
      <c r="U394" t="s">
        <v>177</v>
      </c>
      <c r="X394"/>
      <c r="Y394"/>
      <c r="AA394">
        <v>49.5</v>
      </c>
      <c r="AB394">
        <v>306.7</v>
      </c>
      <c r="AE394" s="139">
        <v>1</v>
      </c>
      <c r="AF394" s="139">
        <v>1</v>
      </c>
    </row>
    <row r="395" spans="6:32" ht="15.5" customHeight="1">
      <c r="F395" t="s">
        <v>1361</v>
      </c>
      <c r="G395" t="s">
        <v>540</v>
      </c>
      <c r="U395" t="s">
        <v>177</v>
      </c>
      <c r="X395"/>
      <c r="Y395"/>
      <c r="AA395">
        <v>55.4</v>
      </c>
      <c r="AB395">
        <v>287.2</v>
      </c>
      <c r="AE395" s="139">
        <v>1</v>
      </c>
      <c r="AF395" s="139">
        <v>1</v>
      </c>
    </row>
    <row r="396" spans="6:32" ht="15.5" customHeight="1">
      <c r="F396" t="s">
        <v>1362</v>
      </c>
      <c r="G396" t="s">
        <v>541</v>
      </c>
      <c r="U396" t="s">
        <v>177</v>
      </c>
      <c r="X396"/>
      <c r="Y396"/>
      <c r="AA396">
        <v>43.3</v>
      </c>
      <c r="AB396">
        <v>300.3</v>
      </c>
      <c r="AE396" s="139">
        <v>1</v>
      </c>
      <c r="AF396" s="139">
        <v>1</v>
      </c>
    </row>
    <row r="397" spans="6:32" ht="15.5" customHeight="1">
      <c r="F397" t="s">
        <v>1362</v>
      </c>
      <c r="G397" t="s">
        <v>541</v>
      </c>
      <c r="U397" t="s">
        <v>177</v>
      </c>
      <c r="X397"/>
      <c r="Y397"/>
      <c r="AA397">
        <v>47.8</v>
      </c>
      <c r="AB397">
        <v>284.5</v>
      </c>
      <c r="AE397" s="139">
        <v>1</v>
      </c>
      <c r="AF397" s="139">
        <v>1</v>
      </c>
    </row>
    <row r="398" spans="6:32" ht="15.5" customHeight="1">
      <c r="F398" t="s">
        <v>1363</v>
      </c>
      <c r="G398" t="s">
        <v>542</v>
      </c>
      <c r="U398" t="s">
        <v>177</v>
      </c>
      <c r="X398"/>
      <c r="Y398"/>
      <c r="AA398">
        <v>40.6</v>
      </c>
      <c r="AB398">
        <v>299.3</v>
      </c>
      <c r="AE398" s="139">
        <v>1</v>
      </c>
      <c r="AF398" s="139">
        <v>1</v>
      </c>
    </row>
    <row r="399" spans="6:32" ht="15.5" customHeight="1">
      <c r="F399" t="s">
        <v>1363</v>
      </c>
      <c r="G399" t="s">
        <v>542</v>
      </c>
      <c r="U399" t="s">
        <v>177</v>
      </c>
      <c r="X399"/>
      <c r="Y399"/>
      <c r="AA399">
        <v>45</v>
      </c>
      <c r="AB399">
        <v>284.89999999999998</v>
      </c>
      <c r="AE399" s="139">
        <v>1</v>
      </c>
      <c r="AF399" s="139">
        <v>1</v>
      </c>
    </row>
    <row r="400" spans="6:32" ht="15.5" customHeight="1">
      <c r="F400" t="s">
        <v>1364</v>
      </c>
      <c r="G400" t="s">
        <v>363</v>
      </c>
      <c r="U400" t="s">
        <v>177</v>
      </c>
      <c r="AA400">
        <v>-59.7</v>
      </c>
      <c r="AB400">
        <v>155.19999999999999</v>
      </c>
      <c r="AE400" s="139">
        <v>1</v>
      </c>
      <c r="AF400" s="139">
        <v>1</v>
      </c>
    </row>
    <row r="401" spans="6:32" ht="15.5" customHeight="1">
      <c r="F401" t="s">
        <v>1364</v>
      </c>
      <c r="G401" t="s">
        <v>363</v>
      </c>
      <c r="U401" t="s">
        <v>177</v>
      </c>
      <c r="AA401">
        <v>-72.5</v>
      </c>
      <c r="AB401">
        <v>125</v>
      </c>
      <c r="AE401" s="139">
        <v>1</v>
      </c>
      <c r="AF401" s="139">
        <v>1</v>
      </c>
    </row>
    <row r="402" spans="6:32" ht="15.5" customHeight="1">
      <c r="F402" t="s">
        <v>1365</v>
      </c>
      <c r="G402" t="s">
        <v>364</v>
      </c>
      <c r="U402" t="s">
        <v>177</v>
      </c>
      <c r="AA402">
        <v>-59.6</v>
      </c>
      <c r="AB402">
        <v>159.5</v>
      </c>
      <c r="AE402" s="139">
        <v>1</v>
      </c>
      <c r="AF402" s="139">
        <v>1</v>
      </c>
    </row>
    <row r="403" spans="6:32" ht="15.5" customHeight="1">
      <c r="F403" t="s">
        <v>1365</v>
      </c>
      <c r="G403" t="s">
        <v>364</v>
      </c>
      <c r="U403" t="s">
        <v>177</v>
      </c>
      <c r="AA403">
        <v>-73.599999999999994</v>
      </c>
      <c r="AB403">
        <v>131.30000000000001</v>
      </c>
      <c r="AE403" s="139">
        <v>1</v>
      </c>
      <c r="AF403" s="139">
        <v>1</v>
      </c>
    </row>
    <row r="404" spans="6:32" ht="15.5" customHeight="1">
      <c r="F404" t="s">
        <v>1366</v>
      </c>
      <c r="G404" t="s">
        <v>365</v>
      </c>
      <c r="U404" t="s">
        <v>177</v>
      </c>
      <c r="AA404">
        <v>-61.7</v>
      </c>
      <c r="AB404">
        <v>143.19999999999999</v>
      </c>
      <c r="AE404" s="139">
        <v>1</v>
      </c>
      <c r="AF404" s="139">
        <v>1</v>
      </c>
    </row>
    <row r="405" spans="6:32" ht="15.5" customHeight="1">
      <c r="F405" t="s">
        <v>1366</v>
      </c>
      <c r="G405" t="s">
        <v>365</v>
      </c>
      <c r="U405" t="s">
        <v>177</v>
      </c>
      <c r="AA405">
        <v>-70.599999999999994</v>
      </c>
      <c r="AB405">
        <v>106.2</v>
      </c>
      <c r="AE405" s="139">
        <v>1</v>
      </c>
      <c r="AF405" s="139">
        <v>1</v>
      </c>
    </row>
    <row r="406" spans="6:32" ht="15.5" customHeight="1">
      <c r="F406" t="s">
        <v>1367</v>
      </c>
      <c r="G406" t="s">
        <v>366</v>
      </c>
      <c r="U406" t="s">
        <v>177</v>
      </c>
      <c r="AA406">
        <v>-60.4</v>
      </c>
      <c r="AB406">
        <v>159.19999999999999</v>
      </c>
      <c r="AE406" s="139">
        <v>1</v>
      </c>
      <c r="AF406" s="139">
        <v>1</v>
      </c>
    </row>
    <row r="407" spans="6:32" ht="15.5" customHeight="1">
      <c r="F407" t="s">
        <v>1367</v>
      </c>
      <c r="G407" t="s">
        <v>366</v>
      </c>
      <c r="U407" t="s">
        <v>177</v>
      </c>
      <c r="AA407">
        <v>-74.099999999999994</v>
      </c>
      <c r="AB407">
        <v>129.6</v>
      </c>
      <c r="AE407" s="139">
        <v>1</v>
      </c>
      <c r="AF407" s="139">
        <v>1</v>
      </c>
    </row>
    <row r="408" spans="6:32" ht="15.5" customHeight="1">
      <c r="F408" t="s">
        <v>1368</v>
      </c>
      <c r="G408" t="s">
        <v>367</v>
      </c>
      <c r="U408" t="s">
        <v>177</v>
      </c>
      <c r="AA408">
        <v>-61</v>
      </c>
      <c r="AB408">
        <v>154.19999999999999</v>
      </c>
      <c r="AE408" s="139">
        <v>1</v>
      </c>
      <c r="AF408" s="139">
        <v>1</v>
      </c>
    </row>
    <row r="409" spans="6:32" ht="15.5" customHeight="1">
      <c r="F409" t="s">
        <v>1368</v>
      </c>
      <c r="G409" t="s">
        <v>367</v>
      </c>
      <c r="U409" t="s">
        <v>177</v>
      </c>
      <c r="AA409">
        <v>-73.3</v>
      </c>
      <c r="AB409">
        <v>121.1</v>
      </c>
      <c r="AE409" s="139">
        <v>1</v>
      </c>
      <c r="AF409" s="139">
        <v>1</v>
      </c>
    </row>
    <row r="410" spans="6:32" ht="15.5" customHeight="1">
      <c r="F410" t="s">
        <v>1369</v>
      </c>
      <c r="G410" t="s">
        <v>368</v>
      </c>
      <c r="U410" t="s">
        <v>177</v>
      </c>
      <c r="AA410">
        <v>-61.7</v>
      </c>
      <c r="AB410">
        <v>144.19999999999999</v>
      </c>
      <c r="AE410" s="139">
        <v>1</v>
      </c>
      <c r="AF410" s="139">
        <v>1</v>
      </c>
    </row>
    <row r="411" spans="6:32" ht="15.5" customHeight="1">
      <c r="F411" t="s">
        <v>1369</v>
      </c>
      <c r="G411" t="s">
        <v>368</v>
      </c>
      <c r="U411" t="s">
        <v>177</v>
      </c>
      <c r="AA411">
        <v>-70.8</v>
      </c>
      <c r="AB411">
        <v>107.6</v>
      </c>
      <c r="AE411" s="139">
        <v>1</v>
      </c>
      <c r="AF411" s="139">
        <v>1</v>
      </c>
    </row>
    <row r="412" spans="6:32" ht="15.5" customHeight="1">
      <c r="F412" s="121" t="s">
        <v>1370</v>
      </c>
      <c r="G412" s="147" t="s">
        <v>369</v>
      </c>
      <c r="U412" s="147" t="s">
        <v>177</v>
      </c>
      <c r="AA412" s="147">
        <v>-63.8</v>
      </c>
      <c r="AB412" s="147">
        <v>155.19999999999999</v>
      </c>
      <c r="AE412" s="139">
        <v>1</v>
      </c>
      <c r="AF412" s="139">
        <v>1</v>
      </c>
    </row>
    <row r="413" spans="6:32" ht="15.5" customHeight="1">
      <c r="F413" s="121" t="s">
        <v>1370</v>
      </c>
      <c r="G413" s="147" t="s">
        <v>369</v>
      </c>
      <c r="U413" s="147" t="s">
        <v>177</v>
      </c>
      <c r="AA413" s="147">
        <v>-75.8</v>
      </c>
      <c r="AB413" s="147">
        <v>115.7</v>
      </c>
      <c r="AE413" s="139">
        <v>1</v>
      </c>
      <c r="AF413" s="139">
        <v>1</v>
      </c>
    </row>
    <row r="414" spans="6:32" ht="15.5" customHeight="1">
      <c r="F414" s="121" t="s">
        <v>1371</v>
      </c>
      <c r="G414" s="147" t="s">
        <v>370</v>
      </c>
      <c r="U414" s="147" t="s">
        <v>177</v>
      </c>
      <c r="AA414" s="147">
        <v>-61</v>
      </c>
      <c r="AB414" s="147">
        <v>148.80000000000001</v>
      </c>
      <c r="AE414" s="139">
        <v>1</v>
      </c>
      <c r="AF414" s="139">
        <v>1</v>
      </c>
    </row>
    <row r="415" spans="6:32" ht="15.5" customHeight="1">
      <c r="F415" s="121" t="s">
        <v>1371</v>
      </c>
      <c r="G415" s="147" t="s">
        <v>370</v>
      </c>
      <c r="U415" s="147" t="s">
        <v>177</v>
      </c>
      <c r="AA415" s="147">
        <v>-71.7</v>
      </c>
      <c r="AB415" s="147">
        <v>114.1</v>
      </c>
      <c r="AE415" s="139">
        <v>1</v>
      </c>
      <c r="AF415" s="139">
        <v>1</v>
      </c>
    </row>
    <row r="416" spans="6:32" ht="15.5" customHeight="1">
      <c r="F416" s="121" t="s">
        <v>1372</v>
      </c>
      <c r="G416" s="147" t="s">
        <v>371</v>
      </c>
      <c r="U416" s="147" t="s">
        <v>177</v>
      </c>
      <c r="AA416" s="147">
        <v>-62.5</v>
      </c>
      <c r="AB416" s="147">
        <v>145</v>
      </c>
      <c r="AE416" s="139">
        <v>1</v>
      </c>
      <c r="AF416" s="139">
        <v>1</v>
      </c>
    </row>
    <row r="417" spans="6:32" ht="15.5" customHeight="1">
      <c r="F417" s="121" t="s">
        <v>1372</v>
      </c>
      <c r="G417" s="147" t="s">
        <v>371</v>
      </c>
      <c r="U417" s="147" t="s">
        <v>177</v>
      </c>
      <c r="AA417" s="147">
        <v>-71.7</v>
      </c>
      <c r="AB417" s="147">
        <v>106.6</v>
      </c>
      <c r="AE417" s="139">
        <v>1</v>
      </c>
      <c r="AF417" s="139">
        <v>1</v>
      </c>
    </row>
    <row r="418" spans="6:32" ht="15.5" customHeight="1">
      <c r="F418" s="121" t="s">
        <v>1373</v>
      </c>
      <c r="G418" s="147" t="s">
        <v>372</v>
      </c>
      <c r="U418" s="147" t="s">
        <v>177</v>
      </c>
      <c r="AA418" s="147">
        <v>-63.9</v>
      </c>
      <c r="AB418" s="147">
        <v>153.69999999999999</v>
      </c>
      <c r="AE418" s="139">
        <v>1</v>
      </c>
      <c r="AF418" s="139">
        <v>1</v>
      </c>
    </row>
    <row r="419" spans="6:32" ht="15.5" customHeight="1">
      <c r="F419" s="121" t="s">
        <v>1373</v>
      </c>
      <c r="G419" s="147" t="s">
        <v>372</v>
      </c>
      <c r="U419" s="147" t="s">
        <v>177</v>
      </c>
      <c r="AA419" s="147">
        <v>-75.3</v>
      </c>
      <c r="AB419" s="147">
        <v>113.6</v>
      </c>
      <c r="AE419" s="139">
        <v>1</v>
      </c>
      <c r="AF419" s="139">
        <v>1</v>
      </c>
    </row>
    <row r="420" spans="6:32" ht="15.5" customHeight="1">
      <c r="F420" s="121" t="s">
        <v>1374</v>
      </c>
      <c r="G420" s="147" t="s">
        <v>373</v>
      </c>
      <c r="U420" s="147" t="s">
        <v>177</v>
      </c>
      <c r="AA420" s="147">
        <v>-60.9</v>
      </c>
      <c r="AB420" s="147">
        <v>144.9</v>
      </c>
      <c r="AE420" s="139">
        <v>1</v>
      </c>
      <c r="AF420" s="139">
        <v>1</v>
      </c>
    </row>
    <row r="421" spans="6:32" ht="15.5" customHeight="1">
      <c r="F421" s="121" t="s">
        <v>1374</v>
      </c>
      <c r="G421" s="147" t="s">
        <v>373</v>
      </c>
      <c r="U421" s="147" t="s">
        <v>177</v>
      </c>
      <c r="AA421" s="147">
        <v>-70.5</v>
      </c>
      <c r="AB421" s="147">
        <v>109.6</v>
      </c>
      <c r="AE421" s="139">
        <v>1</v>
      </c>
      <c r="AF421" s="139">
        <v>1</v>
      </c>
    </row>
    <row r="422" spans="6:32" ht="15.5" customHeight="1">
      <c r="F422" s="121" t="s">
        <v>1375</v>
      </c>
      <c r="G422" s="147" t="s">
        <v>374</v>
      </c>
      <c r="U422" s="147" t="s">
        <v>177</v>
      </c>
      <c r="AA422" s="147">
        <v>-60.6</v>
      </c>
      <c r="AB422" s="147">
        <v>145</v>
      </c>
      <c r="AE422" s="139">
        <v>1</v>
      </c>
      <c r="AF422" s="139">
        <v>1</v>
      </c>
    </row>
    <row r="423" spans="6:32" ht="15.5" customHeight="1">
      <c r="F423" s="121" t="s">
        <v>1375</v>
      </c>
      <c r="G423" s="147" t="s">
        <v>374</v>
      </c>
      <c r="U423" s="147" t="s">
        <v>177</v>
      </c>
      <c r="AA423" s="147">
        <v>-70.2</v>
      </c>
      <c r="AB423" s="147">
        <v>110.2</v>
      </c>
      <c r="AE423" s="139">
        <v>1</v>
      </c>
      <c r="AF423" s="139">
        <v>1</v>
      </c>
    </row>
    <row r="424" spans="6:32" ht="15.5" customHeight="1">
      <c r="F424" s="121" t="s">
        <v>1376</v>
      </c>
      <c r="G424" s="147" t="s">
        <v>380</v>
      </c>
      <c r="U424" s="147" t="s">
        <v>177</v>
      </c>
      <c r="AA424" s="147">
        <v>-66.3</v>
      </c>
      <c r="AB424" s="147">
        <v>138.69999999999999</v>
      </c>
      <c r="AE424" s="139">
        <v>1</v>
      </c>
      <c r="AF424" s="139">
        <v>1</v>
      </c>
    </row>
    <row r="425" spans="6:32" ht="15.5" customHeight="1">
      <c r="F425" s="121" t="s">
        <v>1376</v>
      </c>
      <c r="G425" s="147" t="s">
        <v>380</v>
      </c>
      <c r="U425" s="147" t="s">
        <v>177</v>
      </c>
      <c r="AA425" s="147">
        <v>-72.400000000000006</v>
      </c>
      <c r="AB425" s="147">
        <v>91.5</v>
      </c>
      <c r="AE425" s="139">
        <v>1</v>
      </c>
      <c r="AF425" s="139">
        <v>1</v>
      </c>
    </row>
    <row r="426" spans="6:32" ht="15.5" customHeight="1">
      <c r="F426" s="121" t="s">
        <v>1377</v>
      </c>
      <c r="G426" s="147" t="s">
        <v>381</v>
      </c>
      <c r="U426" s="147" t="s">
        <v>177</v>
      </c>
      <c r="AA426" s="147">
        <v>-60.7</v>
      </c>
      <c r="AB426" s="147">
        <v>129.9</v>
      </c>
      <c r="AE426" s="139">
        <v>1</v>
      </c>
      <c r="AF426" s="139">
        <v>1</v>
      </c>
    </row>
    <row r="427" spans="6:32" ht="15.5" customHeight="1">
      <c r="F427" s="121" t="s">
        <v>1377</v>
      </c>
      <c r="G427" s="147" t="s">
        <v>381</v>
      </c>
      <c r="U427" s="147" t="s">
        <v>177</v>
      </c>
      <c r="AA427" s="147">
        <v>-65.599999999999994</v>
      </c>
      <c r="AB427" s="147">
        <v>94.7</v>
      </c>
      <c r="AE427" s="139">
        <v>1</v>
      </c>
      <c r="AF427" s="139">
        <v>1</v>
      </c>
    </row>
    <row r="428" spans="6:32" ht="15.5" customHeight="1">
      <c r="F428" s="121" t="s">
        <v>1378</v>
      </c>
      <c r="G428" s="147" t="s">
        <v>382</v>
      </c>
      <c r="U428" s="147" t="s">
        <v>177</v>
      </c>
      <c r="AA428" s="147">
        <v>-65.3</v>
      </c>
      <c r="AB428" s="147">
        <v>151.5</v>
      </c>
      <c r="AE428" s="139">
        <v>1</v>
      </c>
      <c r="AF428" s="139">
        <v>1</v>
      </c>
    </row>
    <row r="429" spans="6:32" ht="15.5" customHeight="1">
      <c r="F429" s="121" t="s">
        <v>1378</v>
      </c>
      <c r="G429" s="147" t="s">
        <v>382</v>
      </c>
      <c r="U429" s="147" t="s">
        <v>177</v>
      </c>
      <c r="AA429" s="147">
        <v>-75.8</v>
      </c>
      <c r="AB429" s="147">
        <v>106.9</v>
      </c>
      <c r="AE429" s="139">
        <v>1</v>
      </c>
      <c r="AF429" s="139">
        <v>1</v>
      </c>
    </row>
    <row r="430" spans="6:32" ht="15.5" customHeight="1">
      <c r="F430" s="121" t="s">
        <v>1379</v>
      </c>
      <c r="G430" s="147" t="s">
        <v>383</v>
      </c>
      <c r="U430" s="147" t="s">
        <v>177</v>
      </c>
      <c r="AA430" s="147">
        <v>-63.1</v>
      </c>
      <c r="AB430" s="147">
        <v>134.19999999999999</v>
      </c>
      <c r="AE430" s="139">
        <v>1</v>
      </c>
      <c r="AF430" s="139">
        <v>1</v>
      </c>
    </row>
    <row r="431" spans="6:32" ht="15.5" customHeight="1">
      <c r="F431" s="121" t="s">
        <v>1379</v>
      </c>
      <c r="G431" s="147" t="s">
        <v>383</v>
      </c>
      <c r="U431" s="147" t="s">
        <v>177</v>
      </c>
      <c r="AA431" s="147">
        <v>-68.8</v>
      </c>
      <c r="AB431" s="147">
        <v>94.6</v>
      </c>
      <c r="AE431" s="139">
        <v>1</v>
      </c>
      <c r="AF431" s="139">
        <v>1</v>
      </c>
    </row>
    <row r="432" spans="6:32" ht="15.5" customHeight="1">
      <c r="F432" s="121" t="s">
        <v>1380</v>
      </c>
      <c r="G432" s="147" t="s">
        <v>384</v>
      </c>
      <c r="U432" s="147" t="s">
        <v>177</v>
      </c>
      <c r="AA432" s="147">
        <v>-62.5</v>
      </c>
      <c r="AB432" s="147">
        <v>142.1</v>
      </c>
      <c r="AE432" s="139">
        <v>1</v>
      </c>
      <c r="AF432" s="139">
        <v>1</v>
      </c>
    </row>
    <row r="433" spans="6:32" ht="15.5" customHeight="1">
      <c r="F433" s="121" t="s">
        <v>1380</v>
      </c>
      <c r="G433" s="147" t="s">
        <v>384</v>
      </c>
      <c r="U433" s="147" t="s">
        <v>177</v>
      </c>
      <c r="AA433" s="147">
        <v>-70.900000000000006</v>
      </c>
      <c r="AB433" s="147">
        <v>103.4</v>
      </c>
      <c r="AE433" s="139">
        <v>1</v>
      </c>
      <c r="AF433" s="139">
        <v>1</v>
      </c>
    </row>
    <row r="434" spans="6:32" ht="15.5" customHeight="1">
      <c r="F434" s="121" t="s">
        <v>1381</v>
      </c>
      <c r="G434" s="147" t="s">
        <v>385</v>
      </c>
      <c r="U434" s="147" t="s">
        <v>177</v>
      </c>
      <c r="AA434" s="147">
        <v>-63.7</v>
      </c>
      <c r="AB434" s="147">
        <v>138.5</v>
      </c>
      <c r="AE434" s="139">
        <v>1</v>
      </c>
      <c r="AF434" s="139">
        <v>1</v>
      </c>
    </row>
    <row r="435" spans="6:32" ht="15.5" customHeight="1">
      <c r="F435" s="121" t="s">
        <v>1381</v>
      </c>
      <c r="G435" s="147" t="s">
        <v>385</v>
      </c>
      <c r="U435" s="147" t="s">
        <v>177</v>
      </c>
      <c r="AA435" s="147">
        <v>-70.599999999999994</v>
      </c>
      <c r="AB435" s="147">
        <v>97.3</v>
      </c>
      <c r="AE435" s="139">
        <v>1</v>
      </c>
      <c r="AF435" s="139">
        <v>1</v>
      </c>
    </row>
    <row r="436" spans="6:32" ht="15.5" customHeight="1">
      <c r="F436" s="121" t="s">
        <v>1382</v>
      </c>
      <c r="G436" s="147" t="s">
        <v>386</v>
      </c>
      <c r="U436" s="147" t="s">
        <v>177</v>
      </c>
      <c r="AA436" s="147">
        <v>-58.7</v>
      </c>
      <c r="AB436" s="147">
        <v>149.9</v>
      </c>
      <c r="AE436" s="139">
        <v>1</v>
      </c>
      <c r="AF436" s="139">
        <v>1</v>
      </c>
    </row>
    <row r="437" spans="6:32" ht="15.5" customHeight="1">
      <c r="F437" s="121" t="s">
        <v>1382</v>
      </c>
      <c r="G437" s="147" t="s">
        <v>386</v>
      </c>
      <c r="U437" s="147" t="s">
        <v>177</v>
      </c>
      <c r="AA437" s="147">
        <v>-70.2</v>
      </c>
      <c r="AB437" s="147">
        <v>119.6</v>
      </c>
      <c r="AE437" s="139">
        <v>1</v>
      </c>
      <c r="AF437" s="139">
        <v>1</v>
      </c>
    </row>
    <row r="438" spans="6:32" ht="15.5" customHeight="1">
      <c r="F438" s="121" t="s">
        <v>1383</v>
      </c>
      <c r="G438" s="147" t="s">
        <v>387</v>
      </c>
      <c r="U438" s="147" t="s">
        <v>177</v>
      </c>
      <c r="AA438" s="147">
        <v>-63.4</v>
      </c>
      <c r="AB438" s="147">
        <v>171.2</v>
      </c>
      <c r="AE438" s="139">
        <v>1</v>
      </c>
      <c r="AF438" s="139">
        <v>1</v>
      </c>
    </row>
    <row r="439" spans="6:32" ht="15.5" customHeight="1">
      <c r="F439" s="121" t="s">
        <v>1383</v>
      </c>
      <c r="G439" s="147" t="s">
        <v>387</v>
      </c>
      <c r="U439" s="147" t="s">
        <v>177</v>
      </c>
      <c r="AA439" s="147">
        <v>-79.599999999999994</v>
      </c>
      <c r="AB439" s="147">
        <v>144.6</v>
      </c>
      <c r="AE439" s="139">
        <v>1</v>
      </c>
      <c r="AF439" s="139">
        <v>1</v>
      </c>
    </row>
    <row r="440" spans="6:32" ht="15.5" customHeight="1">
      <c r="F440" s="121" t="s">
        <v>1384</v>
      </c>
      <c r="G440" s="147" t="s">
        <v>388</v>
      </c>
      <c r="U440" s="147" t="s">
        <v>177</v>
      </c>
      <c r="AA440" s="147">
        <v>-53.7</v>
      </c>
      <c r="AB440" s="147">
        <v>162.9</v>
      </c>
      <c r="AE440" s="139">
        <v>1</v>
      </c>
      <c r="AF440" s="139">
        <v>1</v>
      </c>
    </row>
    <row r="441" spans="6:32" ht="15.5" customHeight="1">
      <c r="F441" s="121" t="s">
        <v>1384</v>
      </c>
      <c r="G441" s="147" t="s">
        <v>388</v>
      </c>
      <c r="U441" s="147" t="s">
        <v>177</v>
      </c>
      <c r="AA441" s="147">
        <v>-68.900000000000006</v>
      </c>
      <c r="AB441" s="147">
        <v>144.69999999999999</v>
      </c>
      <c r="AE441" s="139">
        <v>1</v>
      </c>
      <c r="AF441" s="139">
        <v>1</v>
      </c>
    </row>
    <row r="442" spans="6:32" ht="15.5" customHeight="1">
      <c r="F442" s="121" t="s">
        <v>1385</v>
      </c>
      <c r="G442" s="147" t="s">
        <v>389</v>
      </c>
      <c r="U442" s="147" t="s">
        <v>177</v>
      </c>
      <c r="AA442" s="147">
        <v>-63.5</v>
      </c>
      <c r="AB442" s="147">
        <v>178.8</v>
      </c>
      <c r="AE442" s="139">
        <v>1</v>
      </c>
      <c r="AF442" s="139">
        <v>1</v>
      </c>
    </row>
    <row r="443" spans="6:32" ht="15.5" customHeight="1">
      <c r="F443" s="121" t="s">
        <v>1385</v>
      </c>
      <c r="G443" s="147" t="s">
        <v>389</v>
      </c>
      <c r="U443" s="147" t="s">
        <v>177</v>
      </c>
      <c r="AA443" s="147">
        <v>-80.900000000000006</v>
      </c>
      <c r="AB443" s="147">
        <v>163.1</v>
      </c>
      <c r="AE443" s="139">
        <v>1</v>
      </c>
      <c r="AF443" s="139">
        <v>1</v>
      </c>
    </row>
    <row r="444" spans="6:32" ht="15.5" customHeight="1">
      <c r="F444" s="121" t="s">
        <v>1386</v>
      </c>
      <c r="G444" s="147" t="s">
        <v>390</v>
      </c>
      <c r="U444" s="147" t="s">
        <v>177</v>
      </c>
      <c r="AA444" s="147">
        <v>-54.8</v>
      </c>
      <c r="AB444" s="147">
        <v>161.30000000000001</v>
      </c>
      <c r="AE444" s="139">
        <v>1</v>
      </c>
      <c r="AF444" s="139">
        <v>1</v>
      </c>
    </row>
    <row r="445" spans="6:32" ht="15.5" customHeight="1">
      <c r="F445" s="121" t="s">
        <v>1386</v>
      </c>
      <c r="G445" s="147" t="s">
        <v>390</v>
      </c>
      <c r="U445" s="147" t="s">
        <v>177</v>
      </c>
      <c r="AA445" s="147">
        <v>-69.599999999999994</v>
      </c>
      <c r="AB445" s="147">
        <v>141</v>
      </c>
      <c r="AE445" s="139">
        <v>1</v>
      </c>
      <c r="AF445" s="139">
        <v>1</v>
      </c>
    </row>
    <row r="446" spans="6:32" ht="15.5" customHeight="1">
      <c r="F446" s="121" t="s">
        <v>1387</v>
      </c>
      <c r="G446" s="147" t="s">
        <v>391</v>
      </c>
      <c r="U446" s="147" t="s">
        <v>177</v>
      </c>
      <c r="AA446" s="147">
        <v>-60.7</v>
      </c>
      <c r="AB446" s="147">
        <v>165.9</v>
      </c>
      <c r="AE446" s="139">
        <v>1</v>
      </c>
      <c r="AF446" s="139">
        <v>1</v>
      </c>
    </row>
    <row r="447" spans="6:32" ht="15.5" customHeight="1">
      <c r="F447" s="121" t="s">
        <v>1387</v>
      </c>
      <c r="G447" s="147" t="s">
        <v>391</v>
      </c>
      <c r="U447" s="147" t="s">
        <v>177</v>
      </c>
      <c r="AA447" s="147">
        <v>-76</v>
      </c>
      <c r="AB447" s="147">
        <v>140</v>
      </c>
      <c r="AE447" s="139">
        <v>1</v>
      </c>
      <c r="AF447" s="139">
        <v>1</v>
      </c>
    </row>
    <row r="448" spans="6:32" ht="15.5" customHeight="1">
      <c r="F448" s="121" t="s">
        <v>1388</v>
      </c>
      <c r="G448" s="147" t="s">
        <v>392</v>
      </c>
      <c r="U448" s="147" t="s">
        <v>177</v>
      </c>
      <c r="AA448" s="147">
        <v>-53.6</v>
      </c>
      <c r="AB448" s="147">
        <v>157.69999999999999</v>
      </c>
      <c r="AE448" s="139">
        <v>1</v>
      </c>
      <c r="AF448" s="139">
        <v>1</v>
      </c>
    </row>
    <row r="449" spans="6:32" ht="15.5" customHeight="1">
      <c r="F449" s="121" t="s">
        <v>1388</v>
      </c>
      <c r="G449" s="147" t="s">
        <v>392</v>
      </c>
      <c r="U449" s="147" t="s">
        <v>177</v>
      </c>
      <c r="AA449" s="147">
        <v>-67.7</v>
      </c>
      <c r="AB449" s="147">
        <v>137.1</v>
      </c>
      <c r="AE449" s="139">
        <v>1</v>
      </c>
      <c r="AF449" s="139">
        <v>1</v>
      </c>
    </row>
    <row r="450" spans="6:32" ht="15.5" customHeight="1">
      <c r="F450" s="121" t="s">
        <v>1389</v>
      </c>
      <c r="G450" s="147" t="s">
        <v>393</v>
      </c>
      <c r="U450" s="147" t="s">
        <v>177</v>
      </c>
      <c r="AA450" s="147">
        <v>-56.9</v>
      </c>
      <c r="AB450" s="147">
        <v>162.80000000000001</v>
      </c>
      <c r="AE450" s="139">
        <v>1</v>
      </c>
      <c r="AF450" s="139">
        <v>1</v>
      </c>
    </row>
    <row r="451" spans="6:32" ht="15.5" customHeight="1">
      <c r="F451" s="121" t="s">
        <v>1389</v>
      </c>
      <c r="G451" s="147" t="s">
        <v>393</v>
      </c>
      <c r="U451" s="147" t="s">
        <v>177</v>
      </c>
      <c r="AA451" s="147">
        <v>-72</v>
      </c>
      <c r="AB451" s="147">
        <v>140.80000000000001</v>
      </c>
      <c r="AE451" s="139">
        <v>1</v>
      </c>
      <c r="AF451" s="139">
        <v>1</v>
      </c>
    </row>
    <row r="452" spans="6:32" ht="15.5" customHeight="1">
      <c r="F452" s="121" t="s">
        <v>1390</v>
      </c>
      <c r="G452" s="147" t="s">
        <v>394</v>
      </c>
      <c r="U452" s="147" t="s">
        <v>177</v>
      </c>
      <c r="AA452" s="147">
        <v>-57.2</v>
      </c>
      <c r="AB452" s="147">
        <v>163.4</v>
      </c>
      <c r="AE452" s="139">
        <v>1</v>
      </c>
      <c r="AF452" s="139">
        <v>1</v>
      </c>
    </row>
    <row r="453" spans="6:32" ht="15.5" customHeight="1">
      <c r="F453" s="121" t="s">
        <v>1390</v>
      </c>
      <c r="G453" s="147" t="s">
        <v>394</v>
      </c>
      <c r="U453" s="147" t="s">
        <v>177</v>
      </c>
      <c r="AA453" s="147">
        <v>-72.400000000000006</v>
      </c>
      <c r="AB453" s="147">
        <v>141.19999999999999</v>
      </c>
      <c r="AE453" s="139">
        <v>1</v>
      </c>
      <c r="AF453" s="139">
        <v>1</v>
      </c>
    </row>
    <row r="454" spans="6:32" ht="15.5" customHeight="1">
      <c r="F454" s="121" t="s">
        <v>1391</v>
      </c>
      <c r="G454" s="147" t="s">
        <v>395</v>
      </c>
      <c r="U454" s="147" t="s">
        <v>177</v>
      </c>
      <c r="AA454" s="147">
        <v>-58.9</v>
      </c>
      <c r="AB454" s="147">
        <v>168.6</v>
      </c>
      <c r="AE454" s="139">
        <v>1</v>
      </c>
      <c r="AF454" s="139">
        <v>1</v>
      </c>
    </row>
    <row r="455" spans="6:32" ht="15.5" customHeight="1">
      <c r="F455" s="121" t="s">
        <v>1391</v>
      </c>
      <c r="G455" s="147" t="s">
        <v>395</v>
      </c>
      <c r="U455" s="147" t="s">
        <v>177</v>
      </c>
      <c r="AA455" s="147">
        <v>-75.099999999999994</v>
      </c>
      <c r="AB455" s="147">
        <v>148.1</v>
      </c>
      <c r="AE455" s="139">
        <v>1</v>
      </c>
      <c r="AF455" s="139">
        <v>1</v>
      </c>
    </row>
    <row r="456" spans="6:32" ht="15.5" customHeight="1">
      <c r="F456" s="121" t="s">
        <v>1392</v>
      </c>
      <c r="G456" s="147" t="s">
        <v>396</v>
      </c>
      <c r="U456" s="147" t="s">
        <v>177</v>
      </c>
      <c r="AA456" s="147">
        <v>-73.2</v>
      </c>
      <c r="AB456" s="147">
        <v>206.4</v>
      </c>
      <c r="AE456" s="139">
        <v>1</v>
      </c>
      <c r="AF456" s="139">
        <v>1</v>
      </c>
    </row>
    <row r="457" spans="6:32" ht="15.5" customHeight="1">
      <c r="F457" s="121" t="s">
        <v>1392</v>
      </c>
      <c r="G457" s="147" t="s">
        <v>396</v>
      </c>
      <c r="U457" s="147" t="s">
        <v>177</v>
      </c>
      <c r="AA457" s="147">
        <v>-84</v>
      </c>
      <c r="AB457" s="147">
        <v>300</v>
      </c>
      <c r="AE457" s="139">
        <v>1</v>
      </c>
      <c r="AF457" s="139">
        <v>1</v>
      </c>
    </row>
    <row r="458" spans="6:32" ht="15.5" customHeight="1">
      <c r="F458" s="121" t="s">
        <v>1393</v>
      </c>
      <c r="G458" s="147" t="s">
        <v>397</v>
      </c>
      <c r="U458" s="147" t="s">
        <v>177</v>
      </c>
      <c r="AA458" s="147">
        <v>-39.1</v>
      </c>
      <c r="AB458" s="147">
        <v>167.5</v>
      </c>
      <c r="AE458" s="139">
        <v>1</v>
      </c>
      <c r="AF458" s="139">
        <v>1</v>
      </c>
    </row>
    <row r="459" spans="6:32" ht="15.5" customHeight="1">
      <c r="F459" s="121" t="s">
        <v>1393</v>
      </c>
      <c r="G459" s="147" t="s">
        <v>397</v>
      </c>
      <c r="U459" s="147" t="s">
        <v>177</v>
      </c>
      <c r="AA459" s="147">
        <v>-55.6</v>
      </c>
      <c r="AB459" s="147">
        <v>159.69999999999999</v>
      </c>
      <c r="AE459" s="139">
        <v>1</v>
      </c>
      <c r="AF459" s="139">
        <v>1</v>
      </c>
    </row>
    <row r="460" spans="6:32" ht="15.5" customHeight="1">
      <c r="F460" s="121" t="s">
        <v>1394</v>
      </c>
      <c r="G460" s="147" t="s">
        <v>398</v>
      </c>
      <c r="U460" s="147" t="s">
        <v>177</v>
      </c>
      <c r="AA460" s="147">
        <v>-60.2</v>
      </c>
      <c r="AB460" s="147">
        <v>155.19999999999999</v>
      </c>
      <c r="AE460" s="139">
        <v>1</v>
      </c>
      <c r="AF460" s="139">
        <v>1</v>
      </c>
    </row>
    <row r="461" spans="6:32" ht="15.5" customHeight="1">
      <c r="F461" s="121" t="s">
        <v>1394</v>
      </c>
      <c r="G461" s="147" t="s">
        <v>398</v>
      </c>
      <c r="U461" s="147" t="s">
        <v>177</v>
      </c>
      <c r="AA461" s="147">
        <v>-73</v>
      </c>
      <c r="AB461" s="147">
        <v>124.1</v>
      </c>
      <c r="AE461" s="139">
        <v>1</v>
      </c>
      <c r="AF461" s="139">
        <v>1</v>
      </c>
    </row>
    <row r="462" spans="6:32" ht="15.5" customHeight="1">
      <c r="F462" s="121" t="s">
        <v>1395</v>
      </c>
      <c r="G462" s="147" t="s">
        <v>399</v>
      </c>
      <c r="U462" s="147" t="s">
        <v>177</v>
      </c>
      <c r="AA462" s="147">
        <v>-60.8</v>
      </c>
      <c r="AB462" s="147">
        <v>152.5</v>
      </c>
      <c r="AE462" s="139">
        <v>1</v>
      </c>
      <c r="AF462" s="139">
        <v>1</v>
      </c>
    </row>
    <row r="463" spans="6:32" ht="15.5" customHeight="1">
      <c r="F463" s="121" t="s">
        <v>1395</v>
      </c>
      <c r="G463" s="147" t="s">
        <v>399</v>
      </c>
      <c r="U463" s="147" t="s">
        <v>177</v>
      </c>
      <c r="AA463" s="147">
        <v>-72.7</v>
      </c>
      <c r="AB463" s="147">
        <v>119.2</v>
      </c>
      <c r="AE463" s="139">
        <v>1</v>
      </c>
      <c r="AF463" s="139">
        <v>1</v>
      </c>
    </row>
    <row r="464" spans="6:32" ht="15.5" customHeight="1">
      <c r="F464" s="121" t="s">
        <v>1396</v>
      </c>
      <c r="G464" s="147" t="s">
        <v>400</v>
      </c>
      <c r="U464" s="147" t="s">
        <v>177</v>
      </c>
      <c r="AA464" s="147">
        <v>-56.9</v>
      </c>
      <c r="AB464" s="147">
        <v>151.5</v>
      </c>
      <c r="AE464" s="139">
        <v>1</v>
      </c>
      <c r="AF464" s="139">
        <v>1</v>
      </c>
    </row>
    <row r="465" spans="6:32" ht="15.5" customHeight="1">
      <c r="F465" s="121" t="s">
        <v>1396</v>
      </c>
      <c r="G465" s="147" t="s">
        <v>400</v>
      </c>
      <c r="U465" s="147" t="s">
        <v>177</v>
      </c>
      <c r="AA465" s="147">
        <v>-69.099999999999994</v>
      </c>
      <c r="AB465" s="147">
        <v>124.4</v>
      </c>
      <c r="AE465" s="139">
        <v>1</v>
      </c>
      <c r="AF465" s="139">
        <v>1</v>
      </c>
    </row>
    <row r="466" spans="6:32" ht="15.5" customHeight="1">
      <c r="F466" s="121" t="s">
        <v>1397</v>
      </c>
      <c r="G466" s="147" t="s">
        <v>401</v>
      </c>
      <c r="U466" s="147" t="s">
        <v>177</v>
      </c>
      <c r="AA466" s="147">
        <v>-54.4</v>
      </c>
      <c r="AB466" s="147">
        <v>151.19999999999999</v>
      </c>
      <c r="AE466" s="139">
        <v>1</v>
      </c>
      <c r="AF466" s="139">
        <v>1</v>
      </c>
    </row>
    <row r="467" spans="6:32" ht="15.5" customHeight="1">
      <c r="F467" s="121" t="s">
        <v>1397</v>
      </c>
      <c r="G467" s="147" t="s">
        <v>401</v>
      </c>
      <c r="U467" s="147" t="s">
        <v>177</v>
      </c>
      <c r="AA467" s="147">
        <v>-66.8</v>
      </c>
      <c r="AB467" s="147">
        <v>127.1</v>
      </c>
      <c r="AE467" s="139">
        <v>1</v>
      </c>
      <c r="AF467" s="139">
        <v>1</v>
      </c>
    </row>
    <row r="468" spans="6:32" ht="15.5" customHeight="1">
      <c r="F468" s="121" t="s">
        <v>1398</v>
      </c>
      <c r="G468" s="147" t="s">
        <v>402</v>
      </c>
      <c r="U468" s="147" t="s">
        <v>177</v>
      </c>
      <c r="AA468" s="147">
        <v>-50.5</v>
      </c>
      <c r="AB468" s="147">
        <v>150.1</v>
      </c>
      <c r="AE468" s="139">
        <v>1</v>
      </c>
      <c r="AF468" s="139">
        <v>1</v>
      </c>
    </row>
    <row r="469" spans="6:32" ht="15.5" customHeight="1">
      <c r="F469" s="121" t="s">
        <v>1398</v>
      </c>
      <c r="G469" s="147" t="s">
        <v>402</v>
      </c>
      <c r="U469" s="147" t="s">
        <v>177</v>
      </c>
      <c r="AA469" s="147">
        <v>-63</v>
      </c>
      <c r="AB469" s="147">
        <v>129.69999999999999</v>
      </c>
      <c r="AE469" s="139">
        <v>1</v>
      </c>
      <c r="AF469" s="139">
        <v>1</v>
      </c>
    </row>
    <row r="470" spans="6:32" ht="15.5" customHeight="1">
      <c r="F470" s="121" t="s">
        <v>1399</v>
      </c>
      <c r="G470" s="147" t="s">
        <v>403</v>
      </c>
      <c r="U470" s="147" t="s">
        <v>177</v>
      </c>
      <c r="AA470" s="147">
        <v>-57</v>
      </c>
      <c r="AB470" s="147">
        <v>122.8</v>
      </c>
      <c r="AE470" s="139">
        <v>1</v>
      </c>
      <c r="AF470" s="139">
        <v>1</v>
      </c>
    </row>
    <row r="471" spans="6:32" ht="15.5" customHeight="1">
      <c r="F471" s="121" t="s">
        <v>1399</v>
      </c>
      <c r="G471" s="147" t="s">
        <v>403</v>
      </c>
      <c r="U471" s="147" t="s">
        <v>177</v>
      </c>
      <c r="AA471" s="147">
        <v>-60.6</v>
      </c>
      <c r="AB471" s="147">
        <v>93</v>
      </c>
      <c r="AE471" s="139">
        <v>1</v>
      </c>
      <c r="AF471" s="139">
        <v>1</v>
      </c>
    </row>
    <row r="472" spans="6:32" ht="15.5" customHeight="1">
      <c r="F472" s="121" t="s">
        <v>1400</v>
      </c>
      <c r="G472" s="147" t="s">
        <v>404</v>
      </c>
      <c r="U472" s="147" t="s">
        <v>177</v>
      </c>
      <c r="AA472" s="147">
        <v>-52.3</v>
      </c>
      <c r="AB472" s="147">
        <v>151.9</v>
      </c>
      <c r="AE472" s="139">
        <v>1</v>
      </c>
      <c r="AF472" s="139">
        <v>1</v>
      </c>
    </row>
    <row r="473" spans="6:32" ht="15.5" customHeight="1">
      <c r="F473" s="121" t="s">
        <v>1400</v>
      </c>
      <c r="G473" s="147" t="s">
        <v>404</v>
      </c>
      <c r="U473" s="147" t="s">
        <v>177</v>
      </c>
      <c r="AA473" s="147">
        <v>-65.099999999999994</v>
      </c>
      <c r="AB473" s="147">
        <v>130.5</v>
      </c>
      <c r="AE473" s="139">
        <v>1</v>
      </c>
      <c r="AF473" s="139">
        <v>1</v>
      </c>
    </row>
    <row r="474" spans="6:32" ht="15.5" customHeight="1">
      <c r="F474" s="121" t="s">
        <v>1401</v>
      </c>
      <c r="G474" s="147" t="s">
        <v>405</v>
      </c>
      <c r="U474" s="147" t="s">
        <v>177</v>
      </c>
      <c r="AA474" s="147">
        <v>-50.8</v>
      </c>
      <c r="AB474" s="147">
        <v>153.19999999999999</v>
      </c>
      <c r="AE474" s="139">
        <v>1</v>
      </c>
      <c r="AF474" s="139">
        <v>1</v>
      </c>
    </row>
    <row r="475" spans="6:32" ht="15.5" customHeight="1">
      <c r="F475" s="121" t="s">
        <v>1401</v>
      </c>
      <c r="G475" s="147" t="s">
        <v>405</v>
      </c>
      <c r="U475" s="147" t="s">
        <v>177</v>
      </c>
      <c r="AA475" s="147">
        <v>-64.099999999999994</v>
      </c>
      <c r="AB475" s="147">
        <v>133.5</v>
      </c>
      <c r="AE475" s="139">
        <v>1</v>
      </c>
      <c r="AF475" s="139">
        <v>1</v>
      </c>
    </row>
    <row r="476" spans="6:32" ht="15.5" customHeight="1">
      <c r="F476" s="121" t="s">
        <v>1402</v>
      </c>
      <c r="G476" s="147" t="s">
        <v>406</v>
      </c>
      <c r="U476" s="147" t="s">
        <v>177</v>
      </c>
      <c r="AA476" s="147">
        <v>-49.7</v>
      </c>
      <c r="AB476" s="147">
        <v>154.4</v>
      </c>
      <c r="AE476" s="139">
        <v>1</v>
      </c>
      <c r="AF476" s="139">
        <v>1</v>
      </c>
    </row>
    <row r="477" spans="6:32" ht="15.5" customHeight="1">
      <c r="F477" s="121" t="s">
        <v>1402</v>
      </c>
      <c r="G477" s="147" t="s">
        <v>406</v>
      </c>
      <c r="U477" s="147" t="s">
        <v>177</v>
      </c>
      <c r="AA477" s="147">
        <v>-63.4</v>
      </c>
      <c r="AB477" s="147">
        <v>136</v>
      </c>
      <c r="AE477" s="139">
        <v>1</v>
      </c>
      <c r="AF477" s="139">
        <v>1</v>
      </c>
    </row>
    <row r="478" spans="6:32" ht="15.5" customHeight="1">
      <c r="F478" s="121" t="s">
        <v>1403</v>
      </c>
      <c r="G478" s="147" t="s">
        <v>407</v>
      </c>
      <c r="U478" s="147" t="s">
        <v>177</v>
      </c>
      <c r="AA478" s="147">
        <v>-54.2</v>
      </c>
      <c r="AB478" s="147">
        <v>154.1</v>
      </c>
      <c r="AE478" s="139">
        <v>1</v>
      </c>
      <c r="AF478" s="139">
        <v>1</v>
      </c>
    </row>
    <row r="479" spans="6:32" ht="15.5" customHeight="1">
      <c r="F479" s="121" t="s">
        <v>1403</v>
      </c>
      <c r="G479" s="147" t="s">
        <v>407</v>
      </c>
      <c r="U479" s="147" t="s">
        <v>177</v>
      </c>
      <c r="AA479" s="147">
        <v>-67.400000000000006</v>
      </c>
      <c r="AB479" s="147">
        <v>131.30000000000001</v>
      </c>
      <c r="AE479" s="139">
        <v>1</v>
      </c>
      <c r="AF479" s="139">
        <v>1</v>
      </c>
    </row>
    <row r="480" spans="6:32" ht="15.5" customHeight="1">
      <c r="F480" t="s">
        <v>1404</v>
      </c>
      <c r="G480" t="s">
        <v>408</v>
      </c>
      <c r="U480" t="s">
        <v>177</v>
      </c>
      <c r="AA480">
        <v>-44.6</v>
      </c>
      <c r="AB480">
        <v>152.69999999999999</v>
      </c>
      <c r="AE480" s="139">
        <v>1</v>
      </c>
      <c r="AF480" s="139">
        <v>1</v>
      </c>
    </row>
    <row r="481" spans="6:32" ht="15.5" customHeight="1">
      <c r="F481" t="s">
        <v>1404</v>
      </c>
      <c r="G481" t="s">
        <v>408</v>
      </c>
      <c r="U481" t="s">
        <v>177</v>
      </c>
      <c r="AA481">
        <v>-58.2</v>
      </c>
      <c r="AB481">
        <v>137.6</v>
      </c>
      <c r="AE481" s="139">
        <v>1</v>
      </c>
      <c r="AF481" s="139">
        <v>1</v>
      </c>
    </row>
    <row r="482" spans="6:32" ht="15.5" customHeight="1">
      <c r="F482" s="121" t="s">
        <v>1405</v>
      </c>
      <c r="G482" s="147" t="s">
        <v>409</v>
      </c>
      <c r="U482" t="s">
        <v>177</v>
      </c>
      <c r="AA482">
        <v>-53.6</v>
      </c>
      <c r="AB482">
        <v>140.5</v>
      </c>
      <c r="AE482" s="139">
        <v>1</v>
      </c>
      <c r="AF482" s="139">
        <v>1</v>
      </c>
    </row>
    <row r="483" spans="6:32" ht="15.5" customHeight="1">
      <c r="F483" s="121" t="s">
        <v>1405</v>
      </c>
      <c r="G483" s="147" t="s">
        <v>409</v>
      </c>
      <c r="U483" t="s">
        <v>177</v>
      </c>
      <c r="AA483">
        <v>-63.1</v>
      </c>
      <c r="AB483">
        <v>115</v>
      </c>
      <c r="AE483" s="139">
        <v>1</v>
      </c>
      <c r="AF483" s="139">
        <v>1</v>
      </c>
    </row>
    <row r="484" spans="6:32" ht="15.5" customHeight="1">
      <c r="F484" t="s">
        <v>1406</v>
      </c>
      <c r="G484" t="s">
        <v>410</v>
      </c>
      <c r="U484" t="s">
        <v>177</v>
      </c>
      <c r="AA484">
        <v>-55.1</v>
      </c>
      <c r="AB484">
        <v>139.80000000000001</v>
      </c>
      <c r="AE484" s="139">
        <v>1</v>
      </c>
      <c r="AF484" s="139">
        <v>1</v>
      </c>
    </row>
    <row r="485" spans="6:32" ht="15.5" customHeight="1">
      <c r="F485" t="s">
        <v>1406</v>
      </c>
      <c r="G485" t="s">
        <v>410</v>
      </c>
      <c r="U485" t="s">
        <v>177</v>
      </c>
      <c r="AA485">
        <v>-64.2</v>
      </c>
      <c r="AB485">
        <v>112.5</v>
      </c>
      <c r="AE485" s="139">
        <v>1</v>
      </c>
      <c r="AF485" s="139">
        <v>1</v>
      </c>
    </row>
    <row r="486" spans="6:32" ht="15.5" customHeight="1">
      <c r="F486" t="s">
        <v>1407</v>
      </c>
      <c r="G486" t="s">
        <v>411</v>
      </c>
      <c r="U486" t="s">
        <v>177</v>
      </c>
      <c r="AA486">
        <v>-57.9</v>
      </c>
      <c r="AB486">
        <v>143.6</v>
      </c>
      <c r="AE486" s="139">
        <v>1</v>
      </c>
      <c r="AF486" s="139">
        <v>1</v>
      </c>
    </row>
    <row r="487" spans="6:32" ht="15.5" customHeight="1">
      <c r="F487" t="s">
        <v>1407</v>
      </c>
      <c r="G487" t="s">
        <v>411</v>
      </c>
      <c r="U487" t="s">
        <v>177</v>
      </c>
      <c r="AA487">
        <v>-67.7</v>
      </c>
      <c r="AB487">
        <v>113</v>
      </c>
      <c r="AE487" s="139">
        <v>1</v>
      </c>
      <c r="AF487" s="139">
        <v>1</v>
      </c>
    </row>
    <row r="488" spans="6:32" ht="15.5" customHeight="1">
      <c r="F488" t="s">
        <v>1408</v>
      </c>
      <c r="G488" t="s">
        <v>412</v>
      </c>
      <c r="U488" t="s">
        <v>177</v>
      </c>
      <c r="AA488">
        <v>-64.400000000000006</v>
      </c>
      <c r="AB488">
        <v>150.6</v>
      </c>
      <c r="AE488" s="139">
        <v>1</v>
      </c>
      <c r="AF488" s="139">
        <v>1</v>
      </c>
    </row>
    <row r="489" spans="6:32" ht="15.5" customHeight="1">
      <c r="F489" t="s">
        <v>1408</v>
      </c>
      <c r="G489" t="s">
        <v>412</v>
      </c>
      <c r="U489" t="s">
        <v>177</v>
      </c>
      <c r="AA489">
        <v>-74.8</v>
      </c>
      <c r="AB489">
        <v>108.3</v>
      </c>
      <c r="AE489" s="139">
        <v>1</v>
      </c>
      <c r="AF489" s="139">
        <v>1</v>
      </c>
    </row>
    <row r="490" spans="6:32" ht="15.5" customHeight="1">
      <c r="F490" t="s">
        <v>1409</v>
      </c>
      <c r="G490" t="s">
        <v>413</v>
      </c>
      <c r="U490" t="s">
        <v>177</v>
      </c>
      <c r="AA490">
        <v>-49.1</v>
      </c>
      <c r="AB490">
        <v>139.19999999999999</v>
      </c>
      <c r="AE490" s="139">
        <v>1</v>
      </c>
      <c r="AF490" s="139">
        <v>1</v>
      </c>
    </row>
    <row r="491" spans="6:32" ht="15.5" customHeight="1">
      <c r="F491" t="s">
        <v>1409</v>
      </c>
      <c r="G491" t="s">
        <v>413</v>
      </c>
      <c r="U491" t="s">
        <v>177</v>
      </c>
      <c r="AA491">
        <v>-58.8</v>
      </c>
      <c r="AB491">
        <v>117.7</v>
      </c>
      <c r="AE491" s="139">
        <v>1</v>
      </c>
      <c r="AF491" s="139">
        <v>1</v>
      </c>
    </row>
    <row r="492" spans="6:32" ht="15.5" customHeight="1">
      <c r="F492" t="s">
        <v>1410</v>
      </c>
      <c r="G492" t="s">
        <v>414</v>
      </c>
      <c r="U492" t="s">
        <v>177</v>
      </c>
      <c r="AA492">
        <v>-51.5</v>
      </c>
      <c r="AB492">
        <v>142.80000000000001</v>
      </c>
      <c r="AE492" s="139">
        <v>1</v>
      </c>
      <c r="AF492" s="139">
        <v>1</v>
      </c>
    </row>
    <row r="493" spans="6:32" ht="15.5" customHeight="1">
      <c r="F493" t="s">
        <v>1410</v>
      </c>
      <c r="G493" t="s">
        <v>414</v>
      </c>
      <c r="U493" t="s">
        <v>177</v>
      </c>
      <c r="AA493">
        <v>-61.9</v>
      </c>
      <c r="AB493">
        <v>119.9</v>
      </c>
      <c r="AE493" s="139">
        <v>1</v>
      </c>
      <c r="AF493" s="139">
        <v>1</v>
      </c>
    </row>
    <row r="494" spans="6:32" ht="15.5" customHeight="1">
      <c r="F494" t="s">
        <v>1411</v>
      </c>
      <c r="G494" t="s">
        <v>415</v>
      </c>
      <c r="U494" t="s">
        <v>177</v>
      </c>
      <c r="AA494">
        <v>-55.3</v>
      </c>
      <c r="AB494">
        <v>151.9</v>
      </c>
      <c r="AE494" s="139">
        <v>1</v>
      </c>
      <c r="AF494" s="139">
        <v>1</v>
      </c>
    </row>
    <row r="495" spans="6:32" ht="15.5" customHeight="1">
      <c r="F495" t="s">
        <v>1411</v>
      </c>
      <c r="G495" t="s">
        <v>415</v>
      </c>
      <c r="U495" t="s">
        <v>177</v>
      </c>
      <c r="AA495">
        <v>-67.900000000000006</v>
      </c>
      <c r="AB495">
        <v>126.7</v>
      </c>
      <c r="AE495" s="139">
        <v>1</v>
      </c>
      <c r="AF495" s="139">
        <v>1</v>
      </c>
    </row>
    <row r="496" spans="6:32" ht="15.5" customHeight="1">
      <c r="F496" s="121" t="s">
        <v>1412</v>
      </c>
      <c r="G496" s="147" t="s">
        <v>416</v>
      </c>
      <c r="U496" t="s">
        <v>177</v>
      </c>
      <c r="AA496">
        <v>-47.7</v>
      </c>
      <c r="AB496">
        <v>147.19999999999999</v>
      </c>
      <c r="AE496" s="139">
        <v>1</v>
      </c>
      <c r="AF496" s="139">
        <v>1</v>
      </c>
    </row>
    <row r="497" spans="6:32" ht="15.5" customHeight="1">
      <c r="F497" s="121" t="s">
        <v>1412</v>
      </c>
      <c r="G497" s="147" t="s">
        <v>416</v>
      </c>
      <c r="U497" t="s">
        <v>177</v>
      </c>
      <c r="AA497">
        <v>-59.7</v>
      </c>
      <c r="AB497">
        <v>128.4</v>
      </c>
      <c r="AE497" s="139">
        <v>1</v>
      </c>
      <c r="AF497" s="139">
        <v>1</v>
      </c>
    </row>
    <row r="498" spans="6:32" ht="15.5" customHeight="1">
      <c r="F498" t="s">
        <v>1413</v>
      </c>
      <c r="G498" t="s">
        <v>417</v>
      </c>
      <c r="U498" t="s">
        <v>177</v>
      </c>
      <c r="AA498">
        <v>-45</v>
      </c>
      <c r="AB498">
        <v>148.5</v>
      </c>
      <c r="AE498" s="139">
        <v>1</v>
      </c>
      <c r="AF498" s="139">
        <v>1</v>
      </c>
    </row>
    <row r="499" spans="6:32" ht="15.5" customHeight="1">
      <c r="F499" t="s">
        <v>1413</v>
      </c>
      <c r="G499" t="s">
        <v>417</v>
      </c>
      <c r="U499" t="s">
        <v>177</v>
      </c>
      <c r="AA499">
        <v>-57.5</v>
      </c>
      <c r="AB499">
        <v>132</v>
      </c>
      <c r="AE499" s="139">
        <v>1</v>
      </c>
      <c r="AF499" s="139">
        <v>1</v>
      </c>
    </row>
    <row r="500" spans="6:32" ht="15.5" customHeight="1">
      <c r="F500" t="s">
        <v>1414</v>
      </c>
      <c r="G500" t="s">
        <v>418</v>
      </c>
      <c r="U500" t="s">
        <v>177</v>
      </c>
      <c r="AA500">
        <v>-43.3</v>
      </c>
      <c r="AB500">
        <v>144</v>
      </c>
      <c r="AE500" s="139">
        <v>1</v>
      </c>
      <c r="AF500" s="139">
        <v>1</v>
      </c>
    </row>
    <row r="501" spans="6:32" ht="15.5" customHeight="1">
      <c r="F501" t="s">
        <v>1414</v>
      </c>
      <c r="G501" t="s">
        <v>418</v>
      </c>
      <c r="U501" t="s">
        <v>177</v>
      </c>
      <c r="AA501">
        <v>-54.8</v>
      </c>
      <c r="AB501">
        <v>127.7</v>
      </c>
      <c r="AE501" s="139">
        <v>1</v>
      </c>
      <c r="AF501" s="139">
        <v>1</v>
      </c>
    </row>
    <row r="502" spans="6:32" ht="15.5" customHeight="1">
      <c r="F502" t="s">
        <v>1415</v>
      </c>
      <c r="G502" t="s">
        <v>419</v>
      </c>
      <c r="U502" t="s">
        <v>177</v>
      </c>
      <c r="AA502">
        <v>-43.9</v>
      </c>
      <c r="AB502">
        <v>142.4</v>
      </c>
      <c r="AE502" s="139">
        <v>1</v>
      </c>
      <c r="AF502" s="139">
        <v>1</v>
      </c>
    </row>
    <row r="503" spans="6:32" ht="15.5" customHeight="1">
      <c r="F503" t="s">
        <v>1415</v>
      </c>
      <c r="G503" t="s">
        <v>419</v>
      </c>
      <c r="U503" t="s">
        <v>177</v>
      </c>
      <c r="AA503">
        <v>-54.9</v>
      </c>
      <c r="AB503">
        <v>125.4</v>
      </c>
      <c r="AE503" s="139">
        <v>1</v>
      </c>
      <c r="AF503" s="139">
        <v>1</v>
      </c>
    </row>
    <row r="504" spans="6:32" ht="15.5" customHeight="1">
      <c r="F504" t="s">
        <v>1416</v>
      </c>
      <c r="G504" t="s">
        <v>420</v>
      </c>
      <c r="U504" t="s">
        <v>177</v>
      </c>
      <c r="AA504">
        <v>-47.9</v>
      </c>
      <c r="AB504">
        <v>134.9</v>
      </c>
      <c r="AE504" s="139">
        <v>1</v>
      </c>
      <c r="AF504" s="139">
        <v>1</v>
      </c>
    </row>
    <row r="505" spans="6:32" ht="15.5" customHeight="1">
      <c r="F505" t="s">
        <v>1416</v>
      </c>
      <c r="G505" t="s">
        <v>420</v>
      </c>
      <c r="U505" t="s">
        <v>177</v>
      </c>
      <c r="AA505">
        <v>-56.4</v>
      </c>
      <c r="AB505">
        <v>114</v>
      </c>
      <c r="AE505" s="139">
        <v>1</v>
      </c>
      <c r="AF505" s="139">
        <v>1</v>
      </c>
    </row>
    <row r="506" spans="6:32" ht="15.5" customHeight="1">
      <c r="F506" t="s">
        <v>1417</v>
      </c>
      <c r="G506" t="s">
        <v>421</v>
      </c>
      <c r="U506" t="s">
        <v>177</v>
      </c>
      <c r="AA506">
        <v>-47.2</v>
      </c>
      <c r="AB506">
        <v>128.5</v>
      </c>
      <c r="AE506" s="139">
        <v>1</v>
      </c>
      <c r="AF506" s="139">
        <v>1</v>
      </c>
    </row>
    <row r="507" spans="6:32" ht="15.5" customHeight="1">
      <c r="F507" t="s">
        <v>1417</v>
      </c>
      <c r="G507" t="s">
        <v>421</v>
      </c>
      <c r="U507" t="s">
        <v>177</v>
      </c>
      <c r="AA507">
        <v>-53.9</v>
      </c>
      <c r="AB507">
        <v>107.8</v>
      </c>
      <c r="AE507" s="139">
        <v>1</v>
      </c>
      <c r="AF507" s="139">
        <v>1</v>
      </c>
    </row>
    <row r="508" spans="6:32" ht="15.5" customHeight="1">
      <c r="F508" t="s">
        <v>1418</v>
      </c>
      <c r="G508" t="s">
        <v>422</v>
      </c>
      <c r="U508" t="s">
        <v>177</v>
      </c>
      <c r="AA508">
        <v>-50</v>
      </c>
      <c r="AB508">
        <v>133.30000000000001</v>
      </c>
      <c r="AE508" s="139">
        <v>1</v>
      </c>
      <c r="AF508" s="139">
        <v>1</v>
      </c>
    </row>
    <row r="509" spans="6:32" ht="15.5" customHeight="1">
      <c r="F509" t="s">
        <v>1418</v>
      </c>
      <c r="G509" t="s">
        <v>422</v>
      </c>
      <c r="U509" t="s">
        <v>177</v>
      </c>
      <c r="AA509">
        <v>-57.9</v>
      </c>
      <c r="AB509">
        <v>110.4</v>
      </c>
      <c r="AE509" s="139">
        <v>1</v>
      </c>
      <c r="AF509" s="139">
        <v>1</v>
      </c>
    </row>
    <row r="510" spans="6:32" ht="15.5" customHeight="1">
      <c r="F510" t="s">
        <v>1419</v>
      </c>
      <c r="G510" t="s">
        <v>423</v>
      </c>
      <c r="U510" t="s">
        <v>177</v>
      </c>
      <c r="AA510">
        <v>-37.1</v>
      </c>
      <c r="AB510">
        <v>118.7</v>
      </c>
      <c r="AE510" s="139">
        <v>1</v>
      </c>
      <c r="AF510" s="139">
        <v>1</v>
      </c>
    </row>
    <row r="511" spans="6:32" ht="15.5" customHeight="1">
      <c r="F511" t="s">
        <v>1419</v>
      </c>
      <c r="G511" t="s">
        <v>423</v>
      </c>
      <c r="U511" t="s">
        <v>177</v>
      </c>
      <c r="AA511">
        <v>-41.7</v>
      </c>
      <c r="AB511">
        <v>104.2</v>
      </c>
      <c r="AE511" s="139">
        <v>1</v>
      </c>
      <c r="AF511" s="139">
        <v>1</v>
      </c>
    </row>
    <row r="512" spans="6:32" ht="15.5" customHeight="1">
      <c r="F512" t="s">
        <v>1420</v>
      </c>
      <c r="G512" t="s">
        <v>424</v>
      </c>
      <c r="U512" t="s">
        <v>177</v>
      </c>
      <c r="AA512">
        <v>-43</v>
      </c>
      <c r="AB512">
        <v>126.9</v>
      </c>
      <c r="AE512" s="139">
        <v>1</v>
      </c>
      <c r="AF512" s="139">
        <v>1</v>
      </c>
    </row>
    <row r="513" spans="6:32" ht="15.5" customHeight="1">
      <c r="F513" t="s">
        <v>1420</v>
      </c>
      <c r="G513" t="s">
        <v>424</v>
      </c>
      <c r="U513" t="s">
        <v>177</v>
      </c>
      <c r="AA513">
        <v>-49.6</v>
      </c>
      <c r="AB513">
        <v>109.1</v>
      </c>
      <c r="AE513" s="139">
        <v>1</v>
      </c>
      <c r="AF513" s="139">
        <v>1</v>
      </c>
    </row>
    <row r="514" spans="6:32" ht="15.5" customHeight="1">
      <c r="F514" s="121" t="s">
        <v>1421</v>
      </c>
      <c r="G514" s="147" t="s">
        <v>425</v>
      </c>
      <c r="U514" t="s">
        <v>177</v>
      </c>
      <c r="AA514">
        <v>-42.6</v>
      </c>
      <c r="AB514">
        <v>136.1</v>
      </c>
      <c r="AE514" s="139">
        <v>1</v>
      </c>
      <c r="AF514" s="139">
        <v>1</v>
      </c>
    </row>
    <row r="515" spans="6:32" ht="15.5" customHeight="1">
      <c r="F515" s="121" t="s">
        <v>1421</v>
      </c>
      <c r="G515" s="147" t="s">
        <v>425</v>
      </c>
      <c r="U515" t="s">
        <v>177</v>
      </c>
      <c r="AA515">
        <v>-51.9</v>
      </c>
      <c r="AB515">
        <v>119.2</v>
      </c>
      <c r="AE515" s="139">
        <v>1</v>
      </c>
      <c r="AF515" s="139">
        <v>1</v>
      </c>
    </row>
    <row r="516" spans="6:32" ht="15.5" customHeight="1">
      <c r="F516" t="s">
        <v>1422</v>
      </c>
      <c r="G516" t="s">
        <v>426</v>
      </c>
      <c r="U516" t="s">
        <v>177</v>
      </c>
      <c r="AA516">
        <v>-45.9</v>
      </c>
      <c r="AB516">
        <v>128.69999999999999</v>
      </c>
      <c r="AE516" s="139">
        <v>1</v>
      </c>
      <c r="AF516" s="139">
        <v>1</v>
      </c>
    </row>
    <row r="517" spans="6:32" ht="15.5" customHeight="1">
      <c r="F517" t="s">
        <v>1422</v>
      </c>
      <c r="G517" t="s">
        <v>426</v>
      </c>
      <c r="U517" t="s">
        <v>177</v>
      </c>
      <c r="AA517">
        <v>-52.8</v>
      </c>
      <c r="AB517">
        <v>108.9</v>
      </c>
      <c r="AE517" s="139">
        <v>1</v>
      </c>
      <c r="AF517" s="139">
        <v>1</v>
      </c>
    </row>
    <row r="518" spans="6:32" ht="15.5" customHeight="1">
      <c r="F518" t="s">
        <v>1423</v>
      </c>
      <c r="G518" t="s">
        <v>427</v>
      </c>
      <c r="U518" t="s">
        <v>177</v>
      </c>
      <c r="AA518">
        <v>-44.7</v>
      </c>
      <c r="AB518">
        <v>127.4</v>
      </c>
      <c r="AE518" s="139">
        <v>1</v>
      </c>
      <c r="AF518" s="139">
        <v>1</v>
      </c>
    </row>
    <row r="519" spans="6:32" ht="15.5" customHeight="1">
      <c r="F519" t="s">
        <v>1423</v>
      </c>
      <c r="G519" t="s">
        <v>427</v>
      </c>
      <c r="U519" t="s">
        <v>177</v>
      </c>
      <c r="AA519">
        <v>-51.2</v>
      </c>
      <c r="AB519">
        <v>108.5</v>
      </c>
      <c r="AE519" s="139">
        <v>1</v>
      </c>
      <c r="AF519" s="139">
        <v>1</v>
      </c>
    </row>
    <row r="520" spans="6:32" ht="15.5" customHeight="1">
      <c r="F520" t="s">
        <v>1424</v>
      </c>
      <c r="G520" t="s">
        <v>428</v>
      </c>
      <c r="U520" t="s">
        <v>177</v>
      </c>
      <c r="AA520">
        <v>-48.6</v>
      </c>
      <c r="AB520">
        <v>130.19999999999999</v>
      </c>
      <c r="AE520" s="139">
        <v>1</v>
      </c>
      <c r="AF520" s="139">
        <v>1</v>
      </c>
    </row>
    <row r="521" spans="6:32" ht="15.5" customHeight="1">
      <c r="F521" t="s">
        <v>1424</v>
      </c>
      <c r="G521" t="s">
        <v>428</v>
      </c>
      <c r="U521" t="s">
        <v>177</v>
      </c>
      <c r="AA521">
        <v>-55.6</v>
      </c>
      <c r="AB521">
        <v>108.5</v>
      </c>
      <c r="AE521" s="139">
        <v>1</v>
      </c>
      <c r="AF521" s="139">
        <v>1</v>
      </c>
    </row>
    <row r="522" spans="6:32" ht="15.5" customHeight="1">
      <c r="F522" t="s">
        <v>1425</v>
      </c>
      <c r="G522" t="s">
        <v>429</v>
      </c>
      <c r="U522" t="s">
        <v>177</v>
      </c>
      <c r="AA522">
        <v>-33.4</v>
      </c>
      <c r="AB522">
        <v>127.2</v>
      </c>
      <c r="AE522" s="139">
        <v>1</v>
      </c>
      <c r="AF522" s="139">
        <v>1</v>
      </c>
    </row>
    <row r="523" spans="6:32" ht="15.5" customHeight="1">
      <c r="F523" t="s">
        <v>1425</v>
      </c>
      <c r="G523" t="s">
        <v>429</v>
      </c>
      <c r="U523" t="s">
        <v>177</v>
      </c>
      <c r="AA523">
        <v>-40.799999999999997</v>
      </c>
      <c r="AB523">
        <v>114.6</v>
      </c>
      <c r="AE523" s="139">
        <v>1</v>
      </c>
      <c r="AF523" s="139">
        <v>1</v>
      </c>
    </row>
    <row r="524" spans="6:32" ht="15.5" customHeight="1">
      <c r="F524" t="s">
        <v>1426</v>
      </c>
      <c r="G524" t="s">
        <v>430</v>
      </c>
      <c r="U524" t="s">
        <v>177</v>
      </c>
      <c r="AA524">
        <v>-49.8</v>
      </c>
      <c r="AB524">
        <v>91.9</v>
      </c>
      <c r="AE524" s="139">
        <v>1</v>
      </c>
      <c r="AF524" s="139">
        <v>1</v>
      </c>
    </row>
    <row r="525" spans="6:32" ht="15.5" customHeight="1">
      <c r="F525" s="121" t="s">
        <v>1426</v>
      </c>
      <c r="G525" s="147" t="s">
        <v>430</v>
      </c>
      <c r="U525" t="s">
        <v>177</v>
      </c>
      <c r="AA525">
        <v>-45.1</v>
      </c>
      <c r="AB525">
        <v>72.599999999999994</v>
      </c>
      <c r="AE525" s="139">
        <v>1</v>
      </c>
      <c r="AF525" s="139">
        <v>1</v>
      </c>
    </row>
    <row r="526" spans="6:32" ht="15.5" customHeight="1">
      <c r="F526" t="s">
        <v>1427</v>
      </c>
      <c r="G526" t="s">
        <v>431</v>
      </c>
      <c r="U526" t="s">
        <v>177</v>
      </c>
      <c r="AA526">
        <v>-46.5</v>
      </c>
      <c r="AB526">
        <v>131</v>
      </c>
      <c r="AE526" s="139">
        <v>1</v>
      </c>
      <c r="AF526" s="139">
        <v>1</v>
      </c>
    </row>
    <row r="527" spans="6:32" ht="15.5" customHeight="1">
      <c r="F527" t="s">
        <v>1427</v>
      </c>
      <c r="G527" t="s">
        <v>431</v>
      </c>
      <c r="U527" t="s">
        <v>177</v>
      </c>
      <c r="AA527">
        <v>-54</v>
      </c>
      <c r="AB527">
        <v>110.9</v>
      </c>
      <c r="AE527" s="139">
        <v>1</v>
      </c>
      <c r="AF527" s="139">
        <v>1</v>
      </c>
    </row>
    <row r="528" spans="6:32" ht="15.5" customHeight="1">
      <c r="F528" s="121" t="s">
        <v>1428</v>
      </c>
      <c r="G528" s="147" t="s">
        <v>432</v>
      </c>
      <c r="U528" t="s">
        <v>177</v>
      </c>
      <c r="AA528">
        <v>-46.8</v>
      </c>
      <c r="AB528">
        <v>132.6</v>
      </c>
      <c r="AE528" s="139">
        <v>1</v>
      </c>
      <c r="AF528" s="139">
        <v>1</v>
      </c>
    </row>
    <row r="529" spans="6:32" ht="15.5" customHeight="1">
      <c r="F529" s="121" t="s">
        <v>1428</v>
      </c>
      <c r="G529" s="147" t="s">
        <v>432</v>
      </c>
      <c r="U529" t="s">
        <v>177</v>
      </c>
      <c r="AA529">
        <v>-54.8</v>
      </c>
      <c r="AB529">
        <v>112.5</v>
      </c>
      <c r="AE529" s="139">
        <v>1</v>
      </c>
      <c r="AF529" s="139">
        <v>1</v>
      </c>
    </row>
    <row r="530" spans="6:32" ht="15.5" customHeight="1">
      <c r="F530" t="s">
        <v>1429</v>
      </c>
      <c r="G530" t="s">
        <v>433</v>
      </c>
      <c r="U530" t="s">
        <v>177</v>
      </c>
      <c r="AA530">
        <v>-55.8</v>
      </c>
      <c r="AB530">
        <v>133.4</v>
      </c>
      <c r="AE530" s="139">
        <v>1</v>
      </c>
      <c r="AF530" s="139">
        <v>1</v>
      </c>
    </row>
    <row r="531" spans="6:32" ht="15.5" customHeight="1">
      <c r="F531" t="s">
        <v>1429</v>
      </c>
      <c r="G531" t="s">
        <v>433</v>
      </c>
      <c r="U531" t="s">
        <v>177</v>
      </c>
      <c r="AA531">
        <v>-62.8</v>
      </c>
      <c r="AB531">
        <v>104.7</v>
      </c>
      <c r="AE531" s="139">
        <v>1</v>
      </c>
      <c r="AF531" s="139">
        <v>1</v>
      </c>
    </row>
    <row r="532" spans="6:32" ht="15.5" customHeight="1">
      <c r="F532" t="s">
        <v>1430</v>
      </c>
      <c r="G532" t="s">
        <v>434</v>
      </c>
      <c r="U532" t="s">
        <v>177</v>
      </c>
      <c r="AA532">
        <v>-55.9</v>
      </c>
      <c r="AB532">
        <v>131.80000000000001</v>
      </c>
      <c r="AE532" s="139">
        <v>1</v>
      </c>
      <c r="AF532" s="139">
        <v>1</v>
      </c>
    </row>
    <row r="533" spans="6:32" ht="15.5" customHeight="1">
      <c r="F533" t="s">
        <v>1430</v>
      </c>
      <c r="G533" t="s">
        <v>434</v>
      </c>
      <c r="U533" t="s">
        <v>177</v>
      </c>
      <c r="AA533">
        <v>-62.4</v>
      </c>
      <c r="AB533">
        <v>103</v>
      </c>
      <c r="AE533" s="139">
        <v>1</v>
      </c>
      <c r="AF533" s="139">
        <v>1</v>
      </c>
    </row>
    <row r="534" spans="6:32" ht="15.5" customHeight="1">
      <c r="F534" t="s">
        <v>1431</v>
      </c>
      <c r="G534" t="s">
        <v>435</v>
      </c>
      <c r="U534" t="s">
        <v>177</v>
      </c>
      <c r="AA534">
        <v>-56.2</v>
      </c>
      <c r="AB534">
        <v>99.5</v>
      </c>
      <c r="AE534" s="139">
        <v>1</v>
      </c>
      <c r="AF534" s="139">
        <v>1</v>
      </c>
    </row>
    <row r="535" spans="6:32" ht="15.5" customHeight="1">
      <c r="F535" t="s">
        <v>1431</v>
      </c>
      <c r="G535" t="s">
        <v>435</v>
      </c>
      <c r="U535" t="s">
        <v>177</v>
      </c>
      <c r="AA535">
        <v>-53</v>
      </c>
      <c r="AB535">
        <v>74.2</v>
      </c>
      <c r="AE535" s="139">
        <v>1</v>
      </c>
      <c r="AF535" s="139">
        <v>1</v>
      </c>
    </row>
    <row r="536" spans="6:32" ht="15.5" customHeight="1">
      <c r="F536" t="s">
        <v>1432</v>
      </c>
      <c r="G536" t="s">
        <v>436</v>
      </c>
      <c r="U536" t="s">
        <v>177</v>
      </c>
      <c r="AA536">
        <v>-52.7</v>
      </c>
      <c r="AB536">
        <v>139.69999999999999</v>
      </c>
      <c r="AE536" s="139">
        <v>1</v>
      </c>
      <c r="AF536" s="139">
        <v>1</v>
      </c>
    </row>
    <row r="537" spans="6:32" ht="15.5" customHeight="1">
      <c r="F537" t="s">
        <v>1432</v>
      </c>
      <c r="G537" t="s">
        <v>436</v>
      </c>
      <c r="U537" t="s">
        <v>177</v>
      </c>
      <c r="AA537">
        <v>-62</v>
      </c>
      <c r="AB537">
        <v>115.1</v>
      </c>
      <c r="AE537" s="139">
        <v>1</v>
      </c>
      <c r="AF537" s="139">
        <v>1</v>
      </c>
    </row>
    <row r="538" spans="6:32" ht="15.5" customHeight="1">
      <c r="F538" t="s">
        <v>1433</v>
      </c>
      <c r="G538" t="s">
        <v>437</v>
      </c>
      <c r="U538" t="s">
        <v>177</v>
      </c>
      <c r="AA538">
        <v>-55.4</v>
      </c>
      <c r="AB538">
        <v>123.2</v>
      </c>
      <c r="AE538" s="139">
        <v>1</v>
      </c>
      <c r="AF538" s="139">
        <v>1</v>
      </c>
    </row>
    <row r="539" spans="6:32" ht="15.5" customHeight="1">
      <c r="F539" t="s">
        <v>1433</v>
      </c>
      <c r="G539" t="s">
        <v>437</v>
      </c>
      <c r="U539" t="s">
        <v>177</v>
      </c>
      <c r="AA539">
        <v>-59.3</v>
      </c>
      <c r="AB539">
        <v>95.3</v>
      </c>
      <c r="AE539" s="139">
        <v>1</v>
      </c>
      <c r="AF539" s="139">
        <v>1</v>
      </c>
    </row>
    <row r="540" spans="6:32" ht="15.5" customHeight="1">
      <c r="F540" t="s">
        <v>1434</v>
      </c>
      <c r="G540" t="s">
        <v>438</v>
      </c>
      <c r="U540" t="s">
        <v>177</v>
      </c>
      <c r="AA540">
        <v>-45.4</v>
      </c>
      <c r="AB540">
        <v>135.80000000000001</v>
      </c>
      <c r="AE540" s="139">
        <v>1</v>
      </c>
      <c r="AF540" s="139">
        <v>1</v>
      </c>
    </row>
    <row r="541" spans="6:32" ht="15.5" customHeight="1">
      <c r="F541" t="s">
        <v>1434</v>
      </c>
      <c r="G541" t="s">
        <v>438</v>
      </c>
      <c r="U541" t="s">
        <v>177</v>
      </c>
      <c r="AA541">
        <v>-54.4</v>
      </c>
      <c r="AB541">
        <v>116.9</v>
      </c>
      <c r="AE541" s="139">
        <v>1</v>
      </c>
      <c r="AF541" s="139">
        <v>1</v>
      </c>
    </row>
    <row r="542" spans="6:32" ht="15.5" customHeight="1">
      <c r="F542" t="s">
        <v>1435</v>
      </c>
      <c r="G542" t="s">
        <v>439</v>
      </c>
      <c r="U542" t="s">
        <v>177</v>
      </c>
      <c r="AA542">
        <v>-55.6</v>
      </c>
      <c r="AB542">
        <v>146.9</v>
      </c>
      <c r="AE542" s="139">
        <v>1</v>
      </c>
      <c r="AF542" s="139">
        <v>1</v>
      </c>
    </row>
    <row r="543" spans="6:32" ht="15.5" customHeight="1">
      <c r="F543" t="s">
        <v>1435</v>
      </c>
      <c r="G543" t="s">
        <v>439</v>
      </c>
      <c r="U543" t="s">
        <v>177</v>
      </c>
      <c r="AA543">
        <v>-66.599999999999994</v>
      </c>
      <c r="AB543">
        <v>120.2</v>
      </c>
      <c r="AE543" s="139">
        <v>1</v>
      </c>
      <c r="AF543" s="139">
        <v>1</v>
      </c>
    </row>
    <row r="544" spans="6:32" ht="15.5" customHeight="1">
      <c r="F544" t="s">
        <v>1436</v>
      </c>
      <c r="G544" t="s">
        <v>440</v>
      </c>
      <c r="U544" t="s">
        <v>177</v>
      </c>
      <c r="AA544">
        <v>-39.700000000000003</v>
      </c>
      <c r="AB544">
        <v>163.6</v>
      </c>
      <c r="AE544" s="139">
        <v>1</v>
      </c>
      <c r="AF544" s="139">
        <v>1</v>
      </c>
    </row>
    <row r="545" spans="6:32" ht="15.5" customHeight="1">
      <c r="F545" t="s">
        <v>1436</v>
      </c>
      <c r="G545" t="s">
        <v>440</v>
      </c>
      <c r="U545" t="s">
        <v>177</v>
      </c>
      <c r="AA545">
        <v>-55.6</v>
      </c>
      <c r="AB545">
        <v>154.30000000000001</v>
      </c>
      <c r="AE545" s="139">
        <v>1</v>
      </c>
      <c r="AF545" s="139">
        <v>1</v>
      </c>
    </row>
    <row r="546" spans="6:32" ht="15.5" customHeight="1">
      <c r="F546" s="121" t="s">
        <v>1437</v>
      </c>
      <c r="G546" s="147" t="s">
        <v>441</v>
      </c>
      <c r="U546" t="s">
        <v>177</v>
      </c>
      <c r="AA546">
        <v>-49.7</v>
      </c>
      <c r="AB546">
        <v>168.5</v>
      </c>
      <c r="AE546" s="139">
        <v>1</v>
      </c>
      <c r="AF546" s="139">
        <v>1</v>
      </c>
    </row>
    <row r="547" spans="6:32" ht="15.5" customHeight="1">
      <c r="F547" s="121" t="s">
        <v>1437</v>
      </c>
      <c r="G547" s="147" t="s">
        <v>441</v>
      </c>
      <c r="U547" t="s">
        <v>177</v>
      </c>
      <c r="AA547">
        <v>-66.3</v>
      </c>
      <c r="AB547">
        <v>156.5</v>
      </c>
      <c r="AE547" s="139">
        <v>1</v>
      </c>
      <c r="AF547" s="139">
        <v>1</v>
      </c>
    </row>
    <row r="548" spans="6:32" ht="15.5" customHeight="1">
      <c r="F548" t="s">
        <v>1438</v>
      </c>
      <c r="G548" t="s">
        <v>442</v>
      </c>
      <c r="U548" t="s">
        <v>177</v>
      </c>
      <c r="AA548">
        <v>-47.8</v>
      </c>
      <c r="AB548">
        <v>164.6</v>
      </c>
      <c r="AE548" s="139">
        <v>1</v>
      </c>
      <c r="AF548" s="139">
        <v>1</v>
      </c>
    </row>
    <row r="549" spans="6:32" ht="15.5" customHeight="1">
      <c r="F549" t="s">
        <v>1438</v>
      </c>
      <c r="G549" t="s">
        <v>442</v>
      </c>
      <c r="U549" t="s">
        <v>177</v>
      </c>
      <c r="AA549">
        <v>-63.7</v>
      </c>
      <c r="AB549">
        <v>151.6</v>
      </c>
      <c r="AE549" s="139">
        <v>1</v>
      </c>
      <c r="AF549" s="139">
        <v>1</v>
      </c>
    </row>
    <row r="550" spans="6:32" ht="15.5" customHeight="1">
      <c r="F550" t="s">
        <v>1439</v>
      </c>
      <c r="G550" t="s">
        <v>443</v>
      </c>
      <c r="U550" t="s">
        <v>177</v>
      </c>
      <c r="AA550">
        <v>-46.4</v>
      </c>
      <c r="AB550">
        <v>167.8</v>
      </c>
      <c r="AE550" s="139">
        <v>1</v>
      </c>
      <c r="AF550" s="139">
        <v>1</v>
      </c>
    </row>
    <row r="551" spans="6:32" ht="15.5" customHeight="1">
      <c r="F551" t="s">
        <v>1439</v>
      </c>
      <c r="G551" t="s">
        <v>443</v>
      </c>
      <c r="U551" t="s">
        <v>177</v>
      </c>
      <c r="AA551">
        <v>-62.8</v>
      </c>
      <c r="AB551">
        <v>157.1</v>
      </c>
      <c r="AE551" s="139">
        <v>1</v>
      </c>
      <c r="AF551" s="139">
        <v>1</v>
      </c>
    </row>
    <row r="552" spans="6:32" ht="15.5" customHeight="1">
      <c r="F552" t="s">
        <v>1440</v>
      </c>
      <c r="G552" t="s">
        <v>444</v>
      </c>
      <c r="U552" t="s">
        <v>177</v>
      </c>
      <c r="AA552">
        <v>-50.7</v>
      </c>
      <c r="AB552">
        <v>167.9</v>
      </c>
      <c r="AE552" s="139">
        <v>1</v>
      </c>
      <c r="AF552" s="139">
        <v>1</v>
      </c>
    </row>
    <row r="553" spans="6:32" ht="15.5" customHeight="1">
      <c r="F553" t="s">
        <v>1440</v>
      </c>
      <c r="G553" t="s">
        <v>444</v>
      </c>
      <c r="U553" t="s">
        <v>177</v>
      </c>
      <c r="AA553">
        <v>-67.099999999999994</v>
      </c>
      <c r="AB553">
        <v>154.9</v>
      </c>
      <c r="AE553" s="139">
        <v>1</v>
      </c>
      <c r="AF553" s="139">
        <v>1</v>
      </c>
    </row>
    <row r="554" spans="6:32" ht="15.5" customHeight="1">
      <c r="F554" t="s">
        <v>1441</v>
      </c>
      <c r="G554" t="s">
        <v>445</v>
      </c>
      <c r="U554" t="s">
        <v>177</v>
      </c>
      <c r="AA554">
        <v>-43.5</v>
      </c>
      <c r="AB554">
        <v>166.1</v>
      </c>
      <c r="AE554" s="139">
        <v>1</v>
      </c>
      <c r="AF554" s="139">
        <v>1</v>
      </c>
    </row>
    <row r="555" spans="6:32" ht="15.5" customHeight="1">
      <c r="F555" t="s">
        <v>1441</v>
      </c>
      <c r="G555" t="s">
        <v>445</v>
      </c>
      <c r="U555" t="s">
        <v>177</v>
      </c>
      <c r="AA555">
        <v>-59.7</v>
      </c>
      <c r="AB555">
        <v>156.1</v>
      </c>
      <c r="AE555" s="139">
        <v>1</v>
      </c>
      <c r="AF555" s="139">
        <v>1</v>
      </c>
    </row>
    <row r="556" spans="6:32" ht="15.5" customHeight="1">
      <c r="F556" t="s">
        <v>1442</v>
      </c>
      <c r="G556" t="s">
        <v>446</v>
      </c>
      <c r="U556" t="s">
        <v>177</v>
      </c>
      <c r="AA556">
        <v>-47.3</v>
      </c>
      <c r="AB556">
        <v>163.6</v>
      </c>
      <c r="AE556" s="139">
        <v>1</v>
      </c>
      <c r="AF556" s="139">
        <v>1</v>
      </c>
    </row>
    <row r="557" spans="6:32" ht="15.5" customHeight="1">
      <c r="F557" t="s">
        <v>1442</v>
      </c>
      <c r="G557" t="s">
        <v>446</v>
      </c>
      <c r="U557" t="s">
        <v>177</v>
      </c>
      <c r="AA557">
        <v>-63</v>
      </c>
      <c r="AB557">
        <v>150.5</v>
      </c>
      <c r="AE557" s="139">
        <v>1</v>
      </c>
      <c r="AF557" s="139">
        <v>1</v>
      </c>
    </row>
    <row r="558" spans="6:32" ht="15.5" customHeight="1">
      <c r="F558" t="s">
        <v>1443</v>
      </c>
      <c r="G558" t="s">
        <v>447</v>
      </c>
      <c r="U558" t="s">
        <v>177</v>
      </c>
      <c r="AA558">
        <v>-46.2</v>
      </c>
      <c r="AB558">
        <v>147.69999999999999</v>
      </c>
      <c r="AE558" s="139">
        <v>1</v>
      </c>
      <c r="AF558" s="139">
        <v>1</v>
      </c>
    </row>
    <row r="559" spans="6:32" ht="15.5" customHeight="1">
      <c r="F559" s="121" t="s">
        <v>1443</v>
      </c>
      <c r="G559" s="147" t="s">
        <v>447</v>
      </c>
      <c r="U559" t="s">
        <v>177</v>
      </c>
      <c r="AA559">
        <v>-58.5</v>
      </c>
      <c r="AB559">
        <v>130.1</v>
      </c>
      <c r="AE559" s="139">
        <v>1</v>
      </c>
      <c r="AF559" s="139">
        <v>1</v>
      </c>
    </row>
    <row r="560" spans="6:32" ht="15.5" customHeight="1">
      <c r="F560" t="s">
        <v>1444</v>
      </c>
      <c r="G560" t="s">
        <v>544</v>
      </c>
      <c r="U560" t="s">
        <v>177</v>
      </c>
      <c r="AA560">
        <v>-51.5</v>
      </c>
      <c r="AB560">
        <v>135</v>
      </c>
      <c r="AE560" s="139">
        <v>1</v>
      </c>
      <c r="AF560" s="139">
        <v>1</v>
      </c>
    </row>
    <row r="561" spans="6:32" ht="15.5" customHeight="1">
      <c r="F561" t="s">
        <v>1444</v>
      </c>
      <c r="G561" t="s">
        <v>544</v>
      </c>
      <c r="U561" t="s">
        <v>177</v>
      </c>
      <c r="AA561">
        <v>-57.9</v>
      </c>
      <c r="AB561">
        <v>109.2</v>
      </c>
      <c r="AE561" s="139">
        <v>1</v>
      </c>
      <c r="AF561" s="139">
        <v>1</v>
      </c>
    </row>
    <row r="562" spans="6:32" ht="15.5" customHeight="1">
      <c r="F562" s="121" t="s">
        <v>1445</v>
      </c>
      <c r="G562" s="147" t="s">
        <v>545</v>
      </c>
      <c r="U562" t="s">
        <v>177</v>
      </c>
      <c r="AA562">
        <v>-52.5</v>
      </c>
      <c r="AB562">
        <v>139.19999999999999</v>
      </c>
      <c r="AE562" s="139">
        <v>1</v>
      </c>
      <c r="AF562" s="139">
        <v>1</v>
      </c>
    </row>
    <row r="563" spans="6:32" ht="15.5" customHeight="1">
      <c r="F563" s="121" t="s">
        <v>1445</v>
      </c>
      <c r="G563" s="147" t="s">
        <v>545</v>
      </c>
      <c r="U563" t="s">
        <v>177</v>
      </c>
      <c r="AA563">
        <v>-60.1</v>
      </c>
      <c r="AB563">
        <v>112.4</v>
      </c>
      <c r="AE563" s="139">
        <v>1</v>
      </c>
      <c r="AF563" s="139">
        <v>1</v>
      </c>
    </row>
    <row r="564" spans="6:32" ht="15.5" customHeight="1">
      <c r="F564" t="s">
        <v>1446</v>
      </c>
      <c r="G564" t="s">
        <v>546</v>
      </c>
      <c r="U564" t="s">
        <v>177</v>
      </c>
      <c r="AA564">
        <v>-52.1</v>
      </c>
      <c r="AB564">
        <v>137</v>
      </c>
      <c r="AE564" s="139">
        <v>1</v>
      </c>
      <c r="AF564" s="139">
        <v>1</v>
      </c>
    </row>
    <row r="565" spans="6:32" ht="15.5" customHeight="1">
      <c r="F565" t="s">
        <v>1446</v>
      </c>
      <c r="G565" t="s">
        <v>546</v>
      </c>
      <c r="U565" t="s">
        <v>177</v>
      </c>
      <c r="AA565">
        <v>-59.1</v>
      </c>
      <c r="AB565">
        <v>110.6</v>
      </c>
      <c r="AE565" s="139">
        <v>1</v>
      </c>
      <c r="AF565" s="139">
        <v>1</v>
      </c>
    </row>
    <row r="566" spans="6:32" ht="15.5" customHeight="1">
      <c r="F566" t="s">
        <v>1447</v>
      </c>
      <c r="G566" t="s">
        <v>547</v>
      </c>
      <c r="U566" t="s">
        <v>177</v>
      </c>
      <c r="AA566">
        <v>-51.5</v>
      </c>
      <c r="AB566">
        <v>145.1</v>
      </c>
      <c r="AE566" s="139">
        <v>1</v>
      </c>
      <c r="AF566" s="139">
        <v>1</v>
      </c>
    </row>
    <row r="567" spans="6:32" ht="15.5" customHeight="1">
      <c r="F567" t="s">
        <v>1447</v>
      </c>
      <c r="G567" t="s">
        <v>547</v>
      </c>
      <c r="U567" t="s">
        <v>177</v>
      </c>
      <c r="AA567">
        <v>-61.2</v>
      </c>
      <c r="AB567">
        <v>119.8</v>
      </c>
      <c r="AE567" s="139">
        <v>1</v>
      </c>
      <c r="AF567" s="139">
        <v>1</v>
      </c>
    </row>
    <row r="568" spans="6:32" ht="15.5" customHeight="1">
      <c r="F568" t="s">
        <v>1448</v>
      </c>
      <c r="G568" t="s">
        <v>548</v>
      </c>
      <c r="U568" t="s">
        <v>177</v>
      </c>
      <c r="AA568">
        <v>-51.6</v>
      </c>
      <c r="AB568">
        <v>137.5</v>
      </c>
      <c r="AE568" s="139">
        <v>1</v>
      </c>
      <c r="AF568" s="139">
        <v>1</v>
      </c>
    </row>
    <row r="569" spans="6:32" ht="15.5" customHeight="1">
      <c r="F569" t="s">
        <v>1448</v>
      </c>
      <c r="G569" t="s">
        <v>548</v>
      </c>
      <c r="U569" t="s">
        <v>177</v>
      </c>
      <c r="AA569">
        <v>-58.8</v>
      </c>
      <c r="AB569">
        <v>111.6</v>
      </c>
      <c r="AE569" s="139">
        <v>1</v>
      </c>
      <c r="AF569" s="139">
        <v>1</v>
      </c>
    </row>
    <row r="570" spans="6:32" ht="15.5" customHeight="1">
      <c r="F570" t="s">
        <v>1449</v>
      </c>
      <c r="G570" t="s">
        <v>549</v>
      </c>
      <c r="U570" t="s">
        <v>177</v>
      </c>
      <c r="AA570">
        <v>-45.8</v>
      </c>
      <c r="AB570">
        <v>134.30000000000001</v>
      </c>
      <c r="AE570" s="139">
        <v>1</v>
      </c>
      <c r="AF570" s="139">
        <v>1</v>
      </c>
    </row>
    <row r="571" spans="6:32" ht="15.5" customHeight="1">
      <c r="F571" t="s">
        <v>1449</v>
      </c>
      <c r="G571" t="s">
        <v>549</v>
      </c>
      <c r="U571" t="s">
        <v>177</v>
      </c>
      <c r="AA571">
        <v>-52.8</v>
      </c>
      <c r="AB571">
        <v>113.3</v>
      </c>
      <c r="AE571" s="139">
        <v>1</v>
      </c>
      <c r="AF571" s="139">
        <v>1</v>
      </c>
    </row>
    <row r="572" spans="6:32" ht="15.5" customHeight="1">
      <c r="F572" t="s">
        <v>1450</v>
      </c>
      <c r="G572" t="s">
        <v>550</v>
      </c>
      <c r="U572" t="s">
        <v>177</v>
      </c>
      <c r="AA572">
        <v>-45.5</v>
      </c>
      <c r="AB572">
        <v>137.1</v>
      </c>
      <c r="AE572" s="139">
        <v>1</v>
      </c>
      <c r="AF572" s="139">
        <v>1</v>
      </c>
    </row>
    <row r="573" spans="6:32" ht="15.5" customHeight="1">
      <c r="F573" t="s">
        <v>1450</v>
      </c>
      <c r="G573" t="s">
        <v>550</v>
      </c>
      <c r="U573" t="s">
        <v>177</v>
      </c>
      <c r="AA573">
        <v>-53.4</v>
      </c>
      <c r="AB573">
        <v>116.5</v>
      </c>
      <c r="AE573" s="139">
        <v>1</v>
      </c>
      <c r="AF573" s="139">
        <v>1</v>
      </c>
    </row>
    <row r="574" spans="6:32" ht="15.5" customHeight="1">
      <c r="F574" t="s">
        <v>1451</v>
      </c>
      <c r="G574" t="s">
        <v>551</v>
      </c>
      <c r="U574" t="s">
        <v>177</v>
      </c>
      <c r="AA574">
        <v>-40.799999999999997</v>
      </c>
      <c r="AB574">
        <v>126.8</v>
      </c>
      <c r="AE574" s="139">
        <v>1</v>
      </c>
      <c r="AF574" s="139">
        <v>1</v>
      </c>
    </row>
    <row r="575" spans="6:32" ht="15.5" customHeight="1">
      <c r="F575" t="s">
        <v>1451</v>
      </c>
      <c r="G575" t="s">
        <v>551</v>
      </c>
      <c r="U575" t="s">
        <v>177</v>
      </c>
      <c r="AA575">
        <v>-45.9</v>
      </c>
      <c r="AB575">
        <v>109.3</v>
      </c>
      <c r="AE575" s="139">
        <v>1</v>
      </c>
      <c r="AF575" s="139">
        <v>1</v>
      </c>
    </row>
    <row r="576" spans="6:32" ht="15.5" customHeight="1">
      <c r="F576" t="s">
        <v>1452</v>
      </c>
      <c r="G576" t="s">
        <v>552</v>
      </c>
      <c r="U576" t="s">
        <v>177</v>
      </c>
      <c r="AA576">
        <v>-42.7</v>
      </c>
      <c r="AB576">
        <v>131.5</v>
      </c>
      <c r="AE576" s="139">
        <v>1</v>
      </c>
      <c r="AF576" s="139">
        <v>1</v>
      </c>
    </row>
    <row r="577" spans="6:32" ht="15.5" customHeight="1">
      <c r="F577" t="s">
        <v>1452</v>
      </c>
      <c r="G577" t="s">
        <v>552</v>
      </c>
      <c r="U577" t="s">
        <v>177</v>
      </c>
      <c r="AA577">
        <v>-49.1</v>
      </c>
      <c r="AB577">
        <v>112.6</v>
      </c>
      <c r="AE577" s="139">
        <v>1</v>
      </c>
      <c r="AF577" s="139">
        <v>1</v>
      </c>
    </row>
    <row r="578" spans="6:32" ht="15.5" customHeight="1">
      <c r="F578" t="s">
        <v>1453</v>
      </c>
      <c r="G578" t="s">
        <v>553</v>
      </c>
      <c r="U578" t="s">
        <v>177</v>
      </c>
      <c r="AA578">
        <v>-40.799999999999997</v>
      </c>
      <c r="AB578">
        <v>133.1</v>
      </c>
      <c r="AE578" s="139">
        <v>1</v>
      </c>
      <c r="AF578" s="139">
        <v>1</v>
      </c>
    </row>
    <row r="579" spans="6:32" ht="15.5" customHeight="1">
      <c r="F579" t="s">
        <v>1453</v>
      </c>
      <c r="G579" t="s">
        <v>553</v>
      </c>
      <c r="U579" t="s">
        <v>177</v>
      </c>
      <c r="AA579">
        <v>-47.8</v>
      </c>
      <c r="AB579">
        <v>115.6</v>
      </c>
      <c r="AE579" s="139">
        <v>1</v>
      </c>
      <c r="AF579" s="139">
        <v>1</v>
      </c>
    </row>
    <row r="580" spans="6:32" ht="15.5" customHeight="1">
      <c r="F580" t="s">
        <v>1454</v>
      </c>
      <c r="G580" t="s">
        <v>554</v>
      </c>
      <c r="U580" t="s">
        <v>177</v>
      </c>
      <c r="AA580">
        <v>-35.5</v>
      </c>
      <c r="AB580">
        <v>125.9</v>
      </c>
      <c r="AE580" s="139">
        <v>1</v>
      </c>
      <c r="AF580" s="139">
        <v>1</v>
      </c>
    </row>
    <row r="581" spans="6:32" ht="15.5" customHeight="1">
      <c r="F581" t="s">
        <v>1454</v>
      </c>
      <c r="G581" t="s">
        <v>554</v>
      </c>
      <c r="U581" t="s">
        <v>177</v>
      </c>
      <c r="AA581">
        <v>-40.799999999999997</v>
      </c>
      <c r="AB581">
        <v>111.4</v>
      </c>
      <c r="AE581" s="139">
        <v>1</v>
      </c>
      <c r="AF581" s="139">
        <v>1</v>
      </c>
    </row>
    <row r="582" spans="6:32" ht="15.5" customHeight="1">
      <c r="F582" t="s">
        <v>1455</v>
      </c>
      <c r="G582" t="s">
        <v>555</v>
      </c>
      <c r="U582" t="s">
        <v>177</v>
      </c>
      <c r="AA582">
        <v>-37.1</v>
      </c>
      <c r="AB582">
        <v>127.8</v>
      </c>
      <c r="AE582" s="139">
        <v>1</v>
      </c>
      <c r="AF582" s="139">
        <v>1</v>
      </c>
    </row>
    <row r="583" spans="6:32" ht="15.5" customHeight="1">
      <c r="F583" t="s">
        <v>1455</v>
      </c>
      <c r="G583" t="s">
        <v>555</v>
      </c>
      <c r="U583" t="s">
        <v>177</v>
      </c>
      <c r="AA583">
        <v>-42.8</v>
      </c>
      <c r="AB583">
        <v>112.4</v>
      </c>
      <c r="AE583" s="139">
        <v>1</v>
      </c>
      <c r="AF583" s="139">
        <v>1</v>
      </c>
    </row>
    <row r="584" spans="6:32" ht="15.5" customHeight="1">
      <c r="F584" t="s">
        <v>1456</v>
      </c>
      <c r="G584" t="s">
        <v>564</v>
      </c>
      <c r="U584" t="s">
        <v>177</v>
      </c>
      <c r="AA584">
        <v>-50.5</v>
      </c>
      <c r="AB584">
        <v>146.6</v>
      </c>
      <c r="AE584" s="139">
        <v>1</v>
      </c>
      <c r="AF584" s="139">
        <v>1</v>
      </c>
    </row>
    <row r="585" spans="6:32" ht="15.5" customHeight="1">
      <c r="F585" t="s">
        <v>1456</v>
      </c>
      <c r="G585" t="s">
        <v>564</v>
      </c>
      <c r="U585" t="s">
        <v>177</v>
      </c>
      <c r="AA585">
        <v>-60.8</v>
      </c>
      <c r="AB585">
        <v>122.7</v>
      </c>
      <c r="AE585" s="139">
        <v>1</v>
      </c>
      <c r="AF585" s="139">
        <v>1</v>
      </c>
    </row>
    <row r="586" spans="6:32" ht="15.5" customHeight="1">
      <c r="F586" s="121" t="s">
        <v>1457</v>
      </c>
      <c r="G586" s="147" t="s">
        <v>565</v>
      </c>
      <c r="U586" t="s">
        <v>177</v>
      </c>
      <c r="AA586">
        <v>-50</v>
      </c>
      <c r="AB586">
        <v>135.30000000000001</v>
      </c>
      <c r="AE586" s="139">
        <v>1</v>
      </c>
      <c r="AF586" s="139">
        <v>1</v>
      </c>
    </row>
    <row r="587" spans="6:32" ht="15.5" customHeight="1">
      <c r="F587" s="121" t="s">
        <v>1457</v>
      </c>
      <c r="G587" s="147" t="s">
        <v>565</v>
      </c>
      <c r="U587" t="s">
        <v>177</v>
      </c>
      <c r="AA587">
        <v>-56.8</v>
      </c>
      <c r="AB587">
        <v>110.8</v>
      </c>
      <c r="AE587" s="139">
        <v>1</v>
      </c>
      <c r="AF587" s="139">
        <v>1</v>
      </c>
    </row>
    <row r="588" spans="6:32" ht="15.5" customHeight="1">
      <c r="F588" t="s">
        <v>1458</v>
      </c>
      <c r="G588" t="s">
        <v>566</v>
      </c>
      <c r="U588" t="s">
        <v>177</v>
      </c>
      <c r="AA588">
        <v>-47.1</v>
      </c>
      <c r="AB588">
        <v>135.1</v>
      </c>
      <c r="AE588" s="139">
        <v>1</v>
      </c>
      <c r="AF588" s="139">
        <v>1</v>
      </c>
    </row>
    <row r="589" spans="6:32" ht="15.5" customHeight="1">
      <c r="F589" t="s">
        <v>1458</v>
      </c>
      <c r="G589" t="s">
        <v>566</v>
      </c>
      <c r="U589" t="s">
        <v>177</v>
      </c>
      <c r="AA589">
        <v>-54.1</v>
      </c>
      <c r="AB589">
        <v>113.1</v>
      </c>
      <c r="AE589" s="139">
        <v>1</v>
      </c>
      <c r="AF589" s="139">
        <v>1</v>
      </c>
    </row>
    <row r="590" spans="6:32" ht="15.5" customHeight="1">
      <c r="F590" t="s">
        <v>1459</v>
      </c>
      <c r="G590" t="s">
        <v>567</v>
      </c>
      <c r="U590" t="s">
        <v>177</v>
      </c>
      <c r="AA590">
        <v>-47.8</v>
      </c>
      <c r="AB590">
        <v>126</v>
      </c>
      <c r="AE590" s="139">
        <v>1</v>
      </c>
      <c r="AF590" s="139">
        <v>1</v>
      </c>
    </row>
    <row r="591" spans="6:32" ht="15.5" customHeight="1">
      <c r="F591" t="s">
        <v>1459</v>
      </c>
      <c r="G591" t="s">
        <v>567</v>
      </c>
      <c r="U591" t="s">
        <v>177</v>
      </c>
      <c r="AA591">
        <v>-51.8</v>
      </c>
      <c r="AB591">
        <v>103.7</v>
      </c>
      <c r="AE591" s="139">
        <v>1</v>
      </c>
      <c r="AF591" s="139">
        <v>1</v>
      </c>
    </row>
    <row r="592" spans="6:32" ht="15.5" customHeight="1">
      <c r="F592" t="s">
        <v>1460</v>
      </c>
      <c r="G592" t="s">
        <v>568</v>
      </c>
      <c r="U592" t="s">
        <v>177</v>
      </c>
      <c r="AA592">
        <v>-51.4</v>
      </c>
      <c r="AB592">
        <v>137.4</v>
      </c>
      <c r="AE592" s="139">
        <v>1</v>
      </c>
      <c r="AF592" s="139">
        <v>1</v>
      </c>
    </row>
    <row r="593" spans="6:32" ht="15.5" customHeight="1">
      <c r="F593" t="s">
        <v>1460</v>
      </c>
      <c r="G593" t="s">
        <v>568</v>
      </c>
      <c r="U593" t="s">
        <v>177</v>
      </c>
      <c r="AA593">
        <v>-58.5</v>
      </c>
      <c r="AB593">
        <v>111.7</v>
      </c>
      <c r="AE593" s="139">
        <v>1</v>
      </c>
      <c r="AF593" s="139">
        <v>1</v>
      </c>
    </row>
    <row r="594" spans="6:32" ht="15.5" customHeight="1">
      <c r="F594" t="s">
        <v>1461</v>
      </c>
      <c r="G594" t="s">
        <v>569</v>
      </c>
      <c r="U594" t="s">
        <v>177</v>
      </c>
      <c r="AA594">
        <v>-52.5</v>
      </c>
      <c r="AB594">
        <v>138.4</v>
      </c>
      <c r="AE594" s="139">
        <v>1</v>
      </c>
      <c r="AF594" s="139">
        <v>1</v>
      </c>
    </row>
    <row r="595" spans="6:32" ht="15.5" customHeight="1">
      <c r="F595" t="s">
        <v>1461</v>
      </c>
      <c r="G595" t="s">
        <v>569</v>
      </c>
      <c r="U595" t="s">
        <v>177</v>
      </c>
      <c r="AA595">
        <v>-60</v>
      </c>
      <c r="AB595">
        <v>111.5</v>
      </c>
      <c r="AE595" s="139">
        <v>1</v>
      </c>
      <c r="AF595" s="139">
        <v>1</v>
      </c>
    </row>
    <row r="596" spans="6:32" ht="15.5" customHeight="1">
      <c r="F596" s="147" t="s">
        <v>1462</v>
      </c>
      <c r="G596" t="s">
        <v>570</v>
      </c>
      <c r="U596" t="s">
        <v>177</v>
      </c>
      <c r="AA596">
        <v>-44.9</v>
      </c>
      <c r="AB596">
        <v>120.6</v>
      </c>
      <c r="AE596" s="139">
        <v>1</v>
      </c>
      <c r="AF596" s="139">
        <v>1</v>
      </c>
    </row>
    <row r="597" spans="6:32" ht="15.5" customHeight="1">
      <c r="F597" t="s">
        <v>1462</v>
      </c>
      <c r="G597" t="s">
        <v>570</v>
      </c>
      <c r="U597" t="s">
        <v>177</v>
      </c>
      <c r="AA597">
        <v>-47.5</v>
      </c>
      <c r="AB597">
        <v>100.6</v>
      </c>
      <c r="AE597" s="139">
        <v>1</v>
      </c>
      <c r="AF597" s="139">
        <v>1</v>
      </c>
    </row>
    <row r="598" spans="6:32" ht="15.5" customHeight="1">
      <c r="F598" s="121" t="s">
        <v>1463</v>
      </c>
      <c r="G598" s="147" t="s">
        <v>571</v>
      </c>
      <c r="U598" t="s">
        <v>177</v>
      </c>
      <c r="AA598">
        <v>-42.7</v>
      </c>
      <c r="AB598">
        <v>116.4</v>
      </c>
      <c r="AE598" s="139">
        <v>1</v>
      </c>
      <c r="AF598" s="139">
        <v>1</v>
      </c>
    </row>
    <row r="599" spans="6:32" ht="15.5" customHeight="1">
      <c r="F599" s="121" t="s">
        <v>1463</v>
      </c>
      <c r="G599" s="147" t="s">
        <v>571</v>
      </c>
      <c r="U599" t="s">
        <v>177</v>
      </c>
      <c r="AA599">
        <v>-44.1</v>
      </c>
      <c r="AB599">
        <v>98.3</v>
      </c>
      <c r="AE599" s="139">
        <v>1</v>
      </c>
      <c r="AF599" s="139">
        <v>1</v>
      </c>
    </row>
    <row r="600" spans="6:32" ht="15.5" customHeight="1">
      <c r="F600" t="s">
        <v>1464</v>
      </c>
      <c r="G600" t="s">
        <v>572</v>
      </c>
      <c r="U600" t="s">
        <v>177</v>
      </c>
      <c r="AA600">
        <v>-35.1</v>
      </c>
      <c r="AB600">
        <v>109.2</v>
      </c>
      <c r="AE600" s="139">
        <v>1</v>
      </c>
      <c r="AF600" s="139">
        <v>1</v>
      </c>
    </row>
    <row r="601" spans="6:32" ht="15.5" customHeight="1">
      <c r="F601" t="s">
        <v>1464</v>
      </c>
      <c r="G601" t="s">
        <v>572</v>
      </c>
      <c r="U601" t="s">
        <v>177</v>
      </c>
      <c r="AA601">
        <v>-34.9</v>
      </c>
      <c r="AB601">
        <v>95.7</v>
      </c>
      <c r="AE601" s="139">
        <v>1</v>
      </c>
      <c r="AF601" s="139">
        <v>1</v>
      </c>
    </row>
    <row r="602" spans="6:32" ht="15.5" customHeight="1">
      <c r="F602" t="s">
        <v>1465</v>
      </c>
      <c r="G602" t="s">
        <v>573</v>
      </c>
      <c r="U602" t="s">
        <v>177</v>
      </c>
      <c r="AA602">
        <v>-47</v>
      </c>
      <c r="AB602">
        <v>120</v>
      </c>
      <c r="AE602" s="139">
        <v>1</v>
      </c>
      <c r="AF602" s="139">
        <v>1</v>
      </c>
    </row>
    <row r="603" spans="6:32" ht="15.5" customHeight="1">
      <c r="F603" t="s">
        <v>1465</v>
      </c>
      <c r="G603" t="s">
        <v>573</v>
      </c>
      <c r="U603" t="s">
        <v>177</v>
      </c>
      <c r="AA603">
        <v>-49.2</v>
      </c>
      <c r="AB603">
        <v>98.6</v>
      </c>
      <c r="AE603" s="139">
        <v>1</v>
      </c>
      <c r="AF603" s="139">
        <v>1</v>
      </c>
    </row>
    <row r="604" spans="6:32" ht="15.5" customHeight="1">
      <c r="F604" t="s">
        <v>1466</v>
      </c>
      <c r="G604" t="s">
        <v>574</v>
      </c>
      <c r="U604" t="s">
        <v>177</v>
      </c>
      <c r="AA604">
        <v>-42.6</v>
      </c>
      <c r="AB604">
        <v>119.3</v>
      </c>
      <c r="AE604" s="139">
        <v>1</v>
      </c>
      <c r="AF604" s="139">
        <v>1</v>
      </c>
    </row>
    <row r="605" spans="6:32" ht="15.5" customHeight="1">
      <c r="F605" t="s">
        <v>1466</v>
      </c>
      <c r="G605" t="s">
        <v>574</v>
      </c>
      <c r="U605" t="s">
        <v>177</v>
      </c>
      <c r="AA605">
        <v>-45</v>
      </c>
      <c r="AB605">
        <v>101.1</v>
      </c>
      <c r="AE605" s="139">
        <v>1</v>
      </c>
      <c r="AF605" s="139">
        <v>1</v>
      </c>
    </row>
    <row r="606" spans="6:32" ht="15.5" customHeight="1">
      <c r="F606" t="s">
        <v>1467</v>
      </c>
      <c r="G606" t="s">
        <v>575</v>
      </c>
      <c r="U606" t="s">
        <v>177</v>
      </c>
      <c r="AA606">
        <v>-35</v>
      </c>
      <c r="AB606">
        <v>107.4</v>
      </c>
      <c r="AE606" s="139">
        <v>1</v>
      </c>
      <c r="AF606" s="139">
        <v>1</v>
      </c>
    </row>
    <row r="607" spans="6:32" ht="15.5" customHeight="1">
      <c r="F607" t="s">
        <v>1467</v>
      </c>
      <c r="G607" t="s">
        <v>575</v>
      </c>
      <c r="U607" t="s">
        <v>177</v>
      </c>
      <c r="AA607">
        <v>-34.200000000000003</v>
      </c>
      <c r="AB607">
        <v>94.2</v>
      </c>
      <c r="AE607" s="139">
        <v>1</v>
      </c>
      <c r="AF607" s="139">
        <v>1</v>
      </c>
    </row>
    <row r="608" spans="6:32" ht="15.5" customHeight="1">
      <c r="F608" t="s">
        <v>1468</v>
      </c>
      <c r="G608" t="s">
        <v>576</v>
      </c>
      <c r="U608" t="s">
        <v>177</v>
      </c>
      <c r="AA608">
        <v>-52</v>
      </c>
      <c r="AB608">
        <v>122.2</v>
      </c>
      <c r="AE608" s="139">
        <v>1</v>
      </c>
      <c r="AF608" s="139">
        <v>1</v>
      </c>
    </row>
    <row r="609" spans="6:32" ht="15.5" customHeight="1">
      <c r="F609" t="s">
        <v>1468</v>
      </c>
      <c r="G609" t="s">
        <v>576</v>
      </c>
      <c r="U609" t="s">
        <v>177</v>
      </c>
      <c r="AA609">
        <v>-54.2</v>
      </c>
      <c r="AB609">
        <v>96.5</v>
      </c>
      <c r="AE609" s="139">
        <v>1</v>
      </c>
      <c r="AF609" s="139">
        <v>1</v>
      </c>
    </row>
    <row r="610" spans="6:32" ht="15.5" customHeight="1">
      <c r="F610" s="121" t="s">
        <v>1469</v>
      </c>
      <c r="G610" s="147" t="s">
        <v>577</v>
      </c>
      <c r="U610" t="s">
        <v>177</v>
      </c>
      <c r="AA610">
        <v>-51.4</v>
      </c>
      <c r="AB610">
        <v>122.3</v>
      </c>
      <c r="AE610" s="139">
        <v>1</v>
      </c>
      <c r="AF610" s="139">
        <v>1</v>
      </c>
    </row>
    <row r="611" spans="6:32" ht="15.5" customHeight="1">
      <c r="F611" s="121" t="s">
        <v>1469</v>
      </c>
      <c r="G611" s="147" t="s">
        <v>577</v>
      </c>
      <c r="U611" t="s">
        <v>177</v>
      </c>
      <c r="AA611">
        <v>-53.7</v>
      </c>
      <c r="AB611">
        <v>97.2</v>
      </c>
      <c r="AE611" s="139">
        <v>1</v>
      </c>
      <c r="AF611" s="139">
        <v>1</v>
      </c>
    </row>
    <row r="612" spans="6:32" ht="15.5" customHeight="1">
      <c r="F612" t="s">
        <v>1470</v>
      </c>
      <c r="G612" t="s">
        <v>578</v>
      </c>
      <c r="U612" t="s">
        <v>177</v>
      </c>
      <c r="AA612">
        <v>-45.6</v>
      </c>
      <c r="AB612">
        <v>112.4</v>
      </c>
      <c r="AE612" s="139">
        <v>1</v>
      </c>
      <c r="AF612" s="139">
        <v>1</v>
      </c>
    </row>
    <row r="613" spans="6:32" ht="15.5" customHeight="1">
      <c r="F613" t="s">
        <v>1470</v>
      </c>
      <c r="G613" t="s">
        <v>578</v>
      </c>
      <c r="U613" t="s">
        <v>177</v>
      </c>
      <c r="AA613">
        <v>-45.5</v>
      </c>
      <c r="AB613">
        <v>92.7</v>
      </c>
      <c r="AE613" s="139">
        <v>1</v>
      </c>
      <c r="AF613" s="139">
        <v>1</v>
      </c>
    </row>
    <row r="614" spans="6:32" ht="15.5" customHeight="1">
      <c r="F614" t="s">
        <v>1471</v>
      </c>
      <c r="G614" t="s">
        <v>579</v>
      </c>
      <c r="U614" t="s">
        <v>177</v>
      </c>
      <c r="AA614">
        <v>-48.3</v>
      </c>
      <c r="AB614">
        <v>118.3</v>
      </c>
      <c r="AE614" s="139">
        <v>1</v>
      </c>
      <c r="AF614" s="139">
        <v>1</v>
      </c>
    </row>
    <row r="615" spans="6:32" ht="15.5" customHeight="1">
      <c r="F615" t="s">
        <v>1471</v>
      </c>
      <c r="G615" t="s">
        <v>579</v>
      </c>
      <c r="U615" t="s">
        <v>177</v>
      </c>
      <c r="AA615">
        <v>-49.7</v>
      </c>
      <c r="AB615">
        <v>96.2</v>
      </c>
      <c r="AE615" s="139">
        <v>1</v>
      </c>
      <c r="AF615" s="139">
        <v>1</v>
      </c>
    </row>
    <row r="616" spans="6:32" ht="15.5" customHeight="1">
      <c r="F616" t="s">
        <v>1472</v>
      </c>
      <c r="G616" t="s">
        <v>580</v>
      </c>
      <c r="U616" t="s">
        <v>177</v>
      </c>
      <c r="AA616">
        <v>-25</v>
      </c>
      <c r="AB616">
        <v>272.7</v>
      </c>
      <c r="AE616" s="139">
        <v>1</v>
      </c>
      <c r="AF616" s="139">
        <v>1</v>
      </c>
    </row>
    <row r="617" spans="6:32" ht="15.5" customHeight="1">
      <c r="F617" t="s">
        <v>1472</v>
      </c>
      <c r="G617" t="s">
        <v>580</v>
      </c>
      <c r="U617" t="s">
        <v>177</v>
      </c>
      <c r="AA617">
        <v>-26.9</v>
      </c>
      <c r="AB617">
        <v>282.10000000000002</v>
      </c>
      <c r="AE617" s="139">
        <v>1</v>
      </c>
      <c r="AF617" s="139">
        <v>1</v>
      </c>
    </row>
    <row r="618" spans="6:32" ht="15.5" customHeight="1">
      <c r="F618" t="s">
        <v>1473</v>
      </c>
      <c r="G618" t="s">
        <v>581</v>
      </c>
      <c r="U618" t="s">
        <v>177</v>
      </c>
      <c r="AA618">
        <v>-41.2</v>
      </c>
      <c r="AB618">
        <v>131.1</v>
      </c>
      <c r="AE618" s="139">
        <v>1</v>
      </c>
      <c r="AF618" s="139">
        <v>1</v>
      </c>
    </row>
    <row r="619" spans="6:32" ht="15.5" customHeight="1">
      <c r="F619" t="s">
        <v>1473</v>
      </c>
      <c r="G619" t="s">
        <v>581</v>
      </c>
      <c r="U619" t="s">
        <v>177</v>
      </c>
      <c r="AA619">
        <v>-47.6</v>
      </c>
      <c r="AB619">
        <v>113.2</v>
      </c>
      <c r="AE619" s="139">
        <v>1</v>
      </c>
      <c r="AF619" s="139">
        <v>1</v>
      </c>
    </row>
    <row r="620" spans="6:32" ht="15.5" customHeight="1">
      <c r="F620" t="s">
        <v>1474</v>
      </c>
      <c r="G620" t="s">
        <v>582</v>
      </c>
      <c r="U620" t="s">
        <v>177</v>
      </c>
      <c r="AA620">
        <v>-52</v>
      </c>
      <c r="AB620">
        <v>120.2</v>
      </c>
      <c r="AE620" s="139">
        <v>1</v>
      </c>
      <c r="AF620" s="139">
        <v>1</v>
      </c>
    </row>
    <row r="621" spans="6:32" ht="15.5" customHeight="1">
      <c r="F621" t="s">
        <v>1474</v>
      </c>
      <c r="G621" t="s">
        <v>582</v>
      </c>
      <c r="U621" t="s">
        <v>177</v>
      </c>
      <c r="AA621">
        <v>-53.5</v>
      </c>
      <c r="AB621">
        <v>94.9</v>
      </c>
      <c r="AE621" s="139">
        <v>1</v>
      </c>
      <c r="AF621" s="139">
        <v>1</v>
      </c>
    </row>
    <row r="622" spans="6:32" ht="15.5" customHeight="1">
      <c r="F622" s="121" t="s">
        <v>1475</v>
      </c>
      <c r="G622" s="147" t="s">
        <v>583</v>
      </c>
      <c r="U622" t="s">
        <v>177</v>
      </c>
      <c r="AA622">
        <v>-48.4</v>
      </c>
      <c r="AB622">
        <v>122</v>
      </c>
      <c r="AE622" s="139">
        <v>1</v>
      </c>
      <c r="AF622" s="139">
        <v>1</v>
      </c>
    </row>
    <row r="623" spans="6:32" ht="15.5" customHeight="1">
      <c r="F623" s="121" t="s">
        <v>1475</v>
      </c>
      <c r="G623" s="147" t="s">
        <v>583</v>
      </c>
      <c r="U623" t="s">
        <v>177</v>
      </c>
      <c r="AA623">
        <v>-51</v>
      </c>
      <c r="AB623">
        <v>99.5</v>
      </c>
      <c r="AE623" s="139">
        <v>1</v>
      </c>
      <c r="AF623" s="139">
        <v>1</v>
      </c>
    </row>
    <row r="624" spans="6:32" ht="15.5" customHeight="1">
      <c r="F624" t="s">
        <v>1476</v>
      </c>
      <c r="G624" t="s">
        <v>584</v>
      </c>
      <c r="U624" t="s">
        <v>177</v>
      </c>
      <c r="AA624">
        <v>-49.6</v>
      </c>
      <c r="AB624">
        <v>119.4</v>
      </c>
      <c r="AE624" s="139">
        <v>1</v>
      </c>
      <c r="AF624" s="139">
        <v>1</v>
      </c>
    </row>
    <row r="625" spans="6:32" ht="15.5" customHeight="1">
      <c r="F625" t="s">
        <v>1476</v>
      </c>
      <c r="G625" t="s">
        <v>584</v>
      </c>
      <c r="U625" t="s">
        <v>177</v>
      </c>
      <c r="AA625">
        <v>-51.3</v>
      </c>
      <c r="AB625">
        <v>96.1</v>
      </c>
      <c r="AE625" s="139">
        <v>1</v>
      </c>
      <c r="AF625" s="139">
        <v>1</v>
      </c>
    </row>
    <row r="626" spans="6:32" ht="15.5" customHeight="1">
      <c r="F626" t="s">
        <v>1477</v>
      </c>
      <c r="G626" t="s">
        <v>585</v>
      </c>
      <c r="U626" t="s">
        <v>177</v>
      </c>
      <c r="AA626">
        <v>-47.8</v>
      </c>
      <c r="AB626">
        <v>120.7</v>
      </c>
      <c r="AE626" s="139">
        <v>1</v>
      </c>
      <c r="AF626" s="139">
        <v>1</v>
      </c>
    </row>
    <row r="627" spans="6:32" ht="15.5" customHeight="1">
      <c r="F627" t="s">
        <v>1477</v>
      </c>
      <c r="G627" t="s">
        <v>585</v>
      </c>
      <c r="U627" t="s">
        <v>177</v>
      </c>
      <c r="AA627">
        <v>-50.1</v>
      </c>
      <c r="AB627">
        <v>98.6</v>
      </c>
      <c r="AE627" s="139">
        <v>1</v>
      </c>
      <c r="AF627" s="139">
        <v>1</v>
      </c>
    </row>
    <row r="628" spans="6:32" ht="15.5" customHeight="1">
      <c r="F628" t="s">
        <v>1478</v>
      </c>
      <c r="G628" t="s">
        <v>586</v>
      </c>
      <c r="U628" t="s">
        <v>177</v>
      </c>
      <c r="AA628">
        <v>-44.1</v>
      </c>
      <c r="AB628">
        <v>120.2</v>
      </c>
      <c r="AE628" s="139">
        <v>1</v>
      </c>
      <c r="AF628" s="139">
        <v>1</v>
      </c>
    </row>
    <row r="629" spans="6:32" ht="15.5" customHeight="1">
      <c r="F629" t="s">
        <v>1478</v>
      </c>
      <c r="G629" t="s">
        <v>586</v>
      </c>
      <c r="U629" t="s">
        <v>177</v>
      </c>
      <c r="AA629">
        <v>-46.7</v>
      </c>
      <c r="AB629">
        <v>100.8</v>
      </c>
      <c r="AE629" s="139">
        <v>1</v>
      </c>
      <c r="AF629" s="139">
        <v>1</v>
      </c>
    </row>
    <row r="630" spans="6:32" ht="15.5" customHeight="1">
      <c r="F630" t="s">
        <v>1479</v>
      </c>
      <c r="G630" t="s">
        <v>587</v>
      </c>
      <c r="U630" t="s">
        <v>177</v>
      </c>
      <c r="AA630">
        <v>-44</v>
      </c>
      <c r="AB630">
        <v>110.8</v>
      </c>
      <c r="AE630" s="139">
        <v>1</v>
      </c>
      <c r="AF630" s="139">
        <v>1</v>
      </c>
    </row>
    <row r="631" spans="6:32" ht="15.5" customHeight="1">
      <c r="F631" t="s">
        <v>1479</v>
      </c>
      <c r="G631" t="s">
        <v>587</v>
      </c>
      <c r="U631" t="s">
        <v>177</v>
      </c>
      <c r="AA631">
        <v>-43.6</v>
      </c>
      <c r="AB631">
        <v>92.3</v>
      </c>
      <c r="AE631" s="139">
        <v>1</v>
      </c>
      <c r="AF631" s="139">
        <v>1</v>
      </c>
    </row>
    <row r="632" spans="6:32" ht="15.5" customHeight="1">
      <c r="F632" t="s">
        <v>1480</v>
      </c>
      <c r="G632" t="s">
        <v>588</v>
      </c>
      <c r="U632" t="s">
        <v>177</v>
      </c>
      <c r="AA632">
        <v>-49.7</v>
      </c>
      <c r="AB632">
        <v>135.6</v>
      </c>
      <c r="AE632" s="139">
        <v>1</v>
      </c>
      <c r="AF632" s="139">
        <v>1</v>
      </c>
    </row>
    <row r="633" spans="6:32" ht="15.5" customHeight="1">
      <c r="F633" t="s">
        <v>1480</v>
      </c>
      <c r="G633" t="s">
        <v>588</v>
      </c>
      <c r="U633" t="s">
        <v>177</v>
      </c>
      <c r="AA633">
        <v>-56.6</v>
      </c>
      <c r="AB633">
        <v>111.4</v>
      </c>
      <c r="AE633" s="139">
        <v>1</v>
      </c>
      <c r="AF633" s="139">
        <v>1</v>
      </c>
    </row>
    <row r="634" spans="6:32" ht="15.5" customHeight="1">
      <c r="F634" s="121" t="s">
        <v>1481</v>
      </c>
      <c r="G634" s="147" t="s">
        <v>589</v>
      </c>
      <c r="U634" t="s">
        <v>177</v>
      </c>
      <c r="AA634">
        <v>-48.9</v>
      </c>
      <c r="AB634">
        <v>136.19999999999999</v>
      </c>
      <c r="AE634" s="139">
        <v>1</v>
      </c>
      <c r="AF634" s="139">
        <v>1</v>
      </c>
    </row>
    <row r="635" spans="6:32" ht="15.5" customHeight="1">
      <c r="F635" s="121" t="s">
        <v>1481</v>
      </c>
      <c r="G635" s="147" t="s">
        <v>589</v>
      </c>
      <c r="U635" t="s">
        <v>177</v>
      </c>
      <c r="AA635">
        <v>-56.1</v>
      </c>
      <c r="AB635">
        <v>112.8</v>
      </c>
      <c r="AE635" s="139">
        <v>1</v>
      </c>
      <c r="AF635" s="139">
        <v>1</v>
      </c>
    </row>
    <row r="636" spans="6:32" ht="15.5" customHeight="1">
      <c r="F636" t="s">
        <v>1482</v>
      </c>
      <c r="G636" t="s">
        <v>590</v>
      </c>
      <c r="U636" t="s">
        <v>177</v>
      </c>
      <c r="AA636">
        <v>-47.4</v>
      </c>
      <c r="AB636">
        <v>138.30000000000001</v>
      </c>
      <c r="AE636" s="139">
        <v>1</v>
      </c>
      <c r="AF636" s="139">
        <v>1</v>
      </c>
    </row>
    <row r="637" spans="6:32" ht="15.5" customHeight="1">
      <c r="F637" t="s">
        <v>1482</v>
      </c>
      <c r="G637" t="s">
        <v>590</v>
      </c>
      <c r="U637" t="s">
        <v>177</v>
      </c>
      <c r="AA637">
        <v>-55.4</v>
      </c>
      <c r="AB637">
        <v>116.3</v>
      </c>
      <c r="AE637" s="139">
        <v>1</v>
      </c>
      <c r="AF637" s="139">
        <v>1</v>
      </c>
    </row>
    <row r="638" spans="6:32" ht="15.5" customHeight="1">
      <c r="F638" t="s">
        <v>1483</v>
      </c>
      <c r="G638" t="s">
        <v>591</v>
      </c>
      <c r="U638" t="s">
        <v>177</v>
      </c>
      <c r="AA638">
        <v>-45</v>
      </c>
      <c r="AB638">
        <v>134.1</v>
      </c>
      <c r="AE638" s="139">
        <v>1</v>
      </c>
      <c r="AF638" s="139">
        <v>1</v>
      </c>
    </row>
    <row r="639" spans="6:32" ht="15.5" customHeight="1">
      <c r="F639" t="s">
        <v>1483</v>
      </c>
      <c r="G639" t="s">
        <v>591</v>
      </c>
      <c r="U639" t="s">
        <v>177</v>
      </c>
      <c r="AA639">
        <v>-52</v>
      </c>
      <c r="AB639">
        <v>113.8</v>
      </c>
      <c r="AE639" s="139">
        <v>1</v>
      </c>
      <c r="AF639" s="139">
        <v>1</v>
      </c>
    </row>
    <row r="640" spans="6:32" ht="15.5" customHeight="1">
      <c r="F640" t="s">
        <v>1484</v>
      </c>
      <c r="G640" t="s">
        <v>592</v>
      </c>
      <c r="U640" t="s">
        <v>177</v>
      </c>
      <c r="AA640">
        <v>-44.8</v>
      </c>
      <c r="AB640">
        <v>135.4</v>
      </c>
      <c r="AE640" s="139">
        <v>1</v>
      </c>
      <c r="AF640" s="139">
        <v>1</v>
      </c>
    </row>
    <row r="641" spans="6:32" ht="15.5" customHeight="1">
      <c r="F641" t="s">
        <v>1484</v>
      </c>
      <c r="G641" t="s">
        <v>592</v>
      </c>
      <c r="U641" t="s">
        <v>177</v>
      </c>
      <c r="AA641">
        <v>-52.2</v>
      </c>
      <c r="AB641">
        <v>115.3</v>
      </c>
      <c r="AE641" s="139">
        <v>1</v>
      </c>
      <c r="AF641" s="139">
        <v>1</v>
      </c>
    </row>
    <row r="642" spans="6:32" ht="15.5" customHeight="1">
      <c r="F642" t="s">
        <v>1485</v>
      </c>
      <c r="G642" t="s">
        <v>593</v>
      </c>
      <c r="U642" t="s">
        <v>177</v>
      </c>
      <c r="AA642">
        <v>-52.2</v>
      </c>
      <c r="AB642">
        <v>144.69999999999999</v>
      </c>
      <c r="AE642" s="139">
        <v>1</v>
      </c>
      <c r="AF642" s="139">
        <v>1</v>
      </c>
    </row>
    <row r="643" spans="6:32" ht="15.5" customHeight="1">
      <c r="F643" t="s">
        <v>1485</v>
      </c>
      <c r="G643" t="s">
        <v>593</v>
      </c>
      <c r="U643" t="s">
        <v>177</v>
      </c>
      <c r="AA643">
        <v>-61.7</v>
      </c>
      <c r="AB643">
        <v>118.6</v>
      </c>
      <c r="AE643" s="139">
        <v>1</v>
      </c>
      <c r="AF643" s="139">
        <v>1</v>
      </c>
    </row>
    <row r="644" spans="6:32" ht="15.5" customHeight="1">
      <c r="F644" t="s">
        <v>1486</v>
      </c>
      <c r="G644" t="s">
        <v>594</v>
      </c>
      <c r="U644" t="s">
        <v>177</v>
      </c>
      <c r="AA644">
        <v>-52</v>
      </c>
      <c r="AB644">
        <v>134.4</v>
      </c>
      <c r="AE644" s="139">
        <v>1</v>
      </c>
      <c r="AF644" s="139">
        <v>1</v>
      </c>
    </row>
    <row r="645" spans="6:32" ht="15.5" customHeight="1">
      <c r="F645" t="s">
        <v>1486</v>
      </c>
      <c r="G645" t="s">
        <v>594</v>
      </c>
      <c r="U645" t="s">
        <v>177</v>
      </c>
      <c r="AA645">
        <v>-58.2</v>
      </c>
      <c r="AB645">
        <v>108</v>
      </c>
      <c r="AE645" s="139">
        <v>1</v>
      </c>
      <c r="AF645" s="139">
        <v>1</v>
      </c>
    </row>
    <row r="646" spans="6:32" ht="15.5" customHeight="1">
      <c r="F646" t="s">
        <v>1487</v>
      </c>
      <c r="G646" t="s">
        <v>595</v>
      </c>
      <c r="U646" t="s">
        <v>177</v>
      </c>
      <c r="AA646">
        <v>-48.2</v>
      </c>
      <c r="AB646">
        <v>140</v>
      </c>
      <c r="AE646" s="139">
        <v>1</v>
      </c>
      <c r="AF646" s="139">
        <v>1</v>
      </c>
    </row>
    <row r="647" spans="6:32" ht="15.5" customHeight="1">
      <c r="F647" t="s">
        <v>1487</v>
      </c>
      <c r="G647" t="s">
        <v>595</v>
      </c>
      <c r="U647" t="s">
        <v>177</v>
      </c>
      <c r="AA647">
        <v>-56.6</v>
      </c>
      <c r="AB647">
        <v>117.4</v>
      </c>
      <c r="AE647" s="139">
        <v>1</v>
      </c>
      <c r="AF647" s="139">
        <v>1</v>
      </c>
    </row>
    <row r="648" spans="6:32" ht="15.5" customHeight="1">
      <c r="F648" t="s">
        <v>1488</v>
      </c>
      <c r="G648" t="s">
        <v>596</v>
      </c>
      <c r="U648" t="s">
        <v>177</v>
      </c>
      <c r="AA648">
        <v>-45.9</v>
      </c>
      <c r="AB648">
        <v>139.80000000000001</v>
      </c>
      <c r="AE648" s="139">
        <v>1</v>
      </c>
      <c r="AF648" s="139">
        <v>1</v>
      </c>
    </row>
    <row r="649" spans="6:32" ht="15.5" customHeight="1">
      <c r="F649" t="s">
        <v>1488</v>
      </c>
      <c r="G649" t="s">
        <v>596</v>
      </c>
      <c r="U649" t="s">
        <v>177</v>
      </c>
      <c r="AA649">
        <v>-54.8</v>
      </c>
      <c r="AB649">
        <v>119</v>
      </c>
      <c r="AE649" s="139">
        <v>1</v>
      </c>
      <c r="AF649" s="139">
        <v>1</v>
      </c>
    </row>
    <row r="650" spans="6:32" ht="15.5" customHeight="1">
      <c r="F650" t="s">
        <v>1489</v>
      </c>
      <c r="G650" t="s">
        <v>597</v>
      </c>
      <c r="U650" t="s">
        <v>177</v>
      </c>
      <c r="AA650">
        <v>-51</v>
      </c>
      <c r="AB650">
        <v>128.1</v>
      </c>
      <c r="AE650" s="139">
        <v>1</v>
      </c>
      <c r="AF650" s="139">
        <v>1</v>
      </c>
    </row>
    <row r="651" spans="6:32" ht="15.5" customHeight="1">
      <c r="F651" t="s">
        <v>1489</v>
      </c>
      <c r="G651" t="s">
        <v>597</v>
      </c>
      <c r="U651" t="s">
        <v>177</v>
      </c>
      <c r="AA651">
        <v>-55.3</v>
      </c>
      <c r="AB651">
        <v>103</v>
      </c>
      <c r="AE651" s="139">
        <v>1</v>
      </c>
      <c r="AF651" s="139">
        <v>1</v>
      </c>
    </row>
    <row r="652" spans="6:32" ht="15.5" customHeight="1">
      <c r="F652" s="121" t="s">
        <v>1490</v>
      </c>
      <c r="G652" s="147" t="s">
        <v>598</v>
      </c>
      <c r="U652" t="s">
        <v>177</v>
      </c>
      <c r="AA652">
        <v>-49.4</v>
      </c>
      <c r="AB652">
        <v>128.4</v>
      </c>
      <c r="AE652" s="139">
        <v>1</v>
      </c>
      <c r="AF652" s="139">
        <v>1</v>
      </c>
    </row>
    <row r="653" spans="6:32" ht="15.5" customHeight="1">
      <c r="F653" s="121" t="s">
        <v>1490</v>
      </c>
      <c r="G653" s="147" t="s">
        <v>598</v>
      </c>
      <c r="U653" t="s">
        <v>177</v>
      </c>
      <c r="AA653">
        <v>-54</v>
      </c>
      <c r="AB653">
        <v>104.7</v>
      </c>
      <c r="AE653" s="139">
        <v>1</v>
      </c>
      <c r="AF653" s="139">
        <v>1</v>
      </c>
    </row>
    <row r="654" spans="6:32" ht="15.5" customHeight="1">
      <c r="F654" t="s">
        <v>1491</v>
      </c>
      <c r="G654" t="s">
        <v>599</v>
      </c>
      <c r="U654" t="s">
        <v>177</v>
      </c>
      <c r="AA654">
        <v>-55.4</v>
      </c>
      <c r="AB654">
        <v>177.3</v>
      </c>
      <c r="AE654" s="139">
        <v>1</v>
      </c>
      <c r="AF654" s="139">
        <v>1</v>
      </c>
    </row>
    <row r="655" spans="6:32" ht="15.5" customHeight="1">
      <c r="F655" t="s">
        <v>1491</v>
      </c>
      <c r="G655" t="s">
        <v>599</v>
      </c>
      <c r="U655" t="s">
        <v>177</v>
      </c>
      <c r="AA655">
        <v>-72.900000000000006</v>
      </c>
      <c r="AB655">
        <v>161.30000000000001</v>
      </c>
      <c r="AE655" s="139">
        <v>1</v>
      </c>
      <c r="AF655" s="139">
        <v>1</v>
      </c>
    </row>
    <row r="656" spans="6:32" ht="15.5" customHeight="1">
      <c r="F656" t="s">
        <v>1492</v>
      </c>
      <c r="G656" t="s">
        <v>600</v>
      </c>
      <c r="U656" t="s">
        <v>177</v>
      </c>
      <c r="AA656">
        <v>-60.9</v>
      </c>
      <c r="AB656">
        <v>144.9</v>
      </c>
      <c r="AE656" s="139">
        <v>1</v>
      </c>
      <c r="AF656" s="139">
        <v>1</v>
      </c>
    </row>
    <row r="657" spans="6:32" ht="15.5" customHeight="1">
      <c r="F657" t="s">
        <v>1492</v>
      </c>
      <c r="G657" t="s">
        <v>600</v>
      </c>
      <c r="U657" t="s">
        <v>177</v>
      </c>
      <c r="AA657">
        <v>-68.7</v>
      </c>
      <c r="AB657">
        <v>106.5</v>
      </c>
      <c r="AE657" s="139">
        <v>1</v>
      </c>
      <c r="AF657" s="139">
        <v>1</v>
      </c>
    </row>
    <row r="658" spans="6:32" ht="15.5" customHeight="1">
      <c r="F658" t="s">
        <v>1493</v>
      </c>
      <c r="G658" t="s">
        <v>601</v>
      </c>
      <c r="U658" t="s">
        <v>177</v>
      </c>
      <c r="AA658">
        <v>-56.8</v>
      </c>
      <c r="AB658">
        <v>138</v>
      </c>
      <c r="AE658" s="139">
        <v>1</v>
      </c>
      <c r="AF658" s="139">
        <v>1</v>
      </c>
    </row>
    <row r="659" spans="6:32" ht="15.5" customHeight="1">
      <c r="F659" t="s">
        <v>1493</v>
      </c>
      <c r="G659" t="s">
        <v>601</v>
      </c>
      <c r="U659" t="s">
        <v>177</v>
      </c>
      <c r="AA659">
        <v>-63.3</v>
      </c>
      <c r="AB659">
        <v>106.2</v>
      </c>
      <c r="AE659" s="139">
        <v>1</v>
      </c>
      <c r="AF659" s="139">
        <v>1</v>
      </c>
    </row>
    <row r="660" spans="6:32" ht="15.5" customHeight="1">
      <c r="F660" t="s">
        <v>1494</v>
      </c>
      <c r="G660" t="s">
        <v>602</v>
      </c>
      <c r="U660" t="s">
        <v>177</v>
      </c>
      <c r="AA660">
        <v>-57.5</v>
      </c>
      <c r="AB660">
        <v>131.5</v>
      </c>
      <c r="AE660" s="139">
        <v>1</v>
      </c>
      <c r="AF660" s="139">
        <v>1</v>
      </c>
    </row>
    <row r="661" spans="6:32" ht="15.5" customHeight="1">
      <c r="F661" t="s">
        <v>1494</v>
      </c>
      <c r="G661" t="s">
        <v>602</v>
      </c>
      <c r="U661" t="s">
        <v>177</v>
      </c>
      <c r="AA661">
        <v>-61.8</v>
      </c>
      <c r="AB661">
        <v>99</v>
      </c>
      <c r="AE661" s="139">
        <v>1</v>
      </c>
      <c r="AF661" s="139">
        <v>1</v>
      </c>
    </row>
    <row r="662" spans="6:32" ht="15.5" customHeight="1">
      <c r="F662" t="s">
        <v>1495</v>
      </c>
      <c r="G662" t="s">
        <v>603</v>
      </c>
      <c r="U662" t="s">
        <v>177</v>
      </c>
      <c r="AA662">
        <v>-51.5</v>
      </c>
      <c r="AB662">
        <v>140.1</v>
      </c>
      <c r="AE662" s="139">
        <v>1</v>
      </c>
      <c r="AF662" s="139">
        <v>1</v>
      </c>
    </row>
    <row r="663" spans="6:32" ht="15.5" customHeight="1">
      <c r="F663" t="s">
        <v>1495</v>
      </c>
      <c r="G663" t="s">
        <v>603</v>
      </c>
      <c r="U663" t="s">
        <v>177</v>
      </c>
      <c r="AA663">
        <v>-59.6</v>
      </c>
      <c r="AB663">
        <v>114.4</v>
      </c>
      <c r="AE663" s="139">
        <v>1</v>
      </c>
      <c r="AF663" s="139">
        <v>1</v>
      </c>
    </row>
    <row r="664" spans="6:32" ht="15.5" customHeight="1">
      <c r="F664" t="s">
        <v>1496</v>
      </c>
      <c r="G664" t="s">
        <v>604</v>
      </c>
      <c r="U664" t="s">
        <v>177</v>
      </c>
      <c r="AA664">
        <v>-60.5</v>
      </c>
      <c r="AB664">
        <v>125.8</v>
      </c>
      <c r="AE664" s="139">
        <v>1</v>
      </c>
      <c r="AF664" s="139">
        <v>1</v>
      </c>
    </row>
    <row r="665" spans="6:32" ht="15.5" customHeight="1">
      <c r="F665" t="s">
        <v>1496</v>
      </c>
      <c r="G665" t="s">
        <v>604</v>
      </c>
      <c r="U665" t="s">
        <v>177</v>
      </c>
      <c r="AA665">
        <v>-62.2</v>
      </c>
      <c r="AB665">
        <v>90.3</v>
      </c>
      <c r="AE665" s="139">
        <v>1</v>
      </c>
      <c r="AF665" s="139">
        <v>1</v>
      </c>
    </row>
    <row r="666" spans="6:32" ht="15.5" customHeight="1">
      <c r="F666" t="s">
        <v>1497</v>
      </c>
      <c r="G666" t="s">
        <v>605</v>
      </c>
      <c r="U666" t="s">
        <v>177</v>
      </c>
      <c r="AA666">
        <v>53.7</v>
      </c>
      <c r="AB666">
        <v>313.10000000000002</v>
      </c>
      <c r="AE666" s="139">
        <v>1</v>
      </c>
      <c r="AF666" s="139">
        <v>1</v>
      </c>
    </row>
    <row r="667" spans="6:32" ht="15.5" customHeight="1">
      <c r="F667" t="s">
        <v>1497</v>
      </c>
      <c r="G667" t="s">
        <v>605</v>
      </c>
      <c r="U667" t="s">
        <v>177</v>
      </c>
      <c r="AA667">
        <v>59.1</v>
      </c>
      <c r="AB667">
        <v>284.89999999999998</v>
      </c>
      <c r="AE667" s="139">
        <v>1</v>
      </c>
      <c r="AF667" s="139">
        <v>1</v>
      </c>
    </row>
    <row r="668" spans="6:32" ht="15.5" customHeight="1">
      <c r="F668" s="121" t="s">
        <v>1498</v>
      </c>
      <c r="G668" s="147" t="s">
        <v>606</v>
      </c>
      <c r="U668" t="s">
        <v>177</v>
      </c>
      <c r="AA668">
        <v>-53.3</v>
      </c>
      <c r="AB668">
        <v>143.6</v>
      </c>
      <c r="AE668" s="139">
        <v>1</v>
      </c>
      <c r="AF668" s="139">
        <v>1</v>
      </c>
    </row>
    <row r="669" spans="6:32" ht="15.5" customHeight="1">
      <c r="F669" s="121" t="s">
        <v>1498</v>
      </c>
      <c r="G669" s="147" t="s">
        <v>606</v>
      </c>
      <c r="U669" t="s">
        <v>177</v>
      </c>
      <c r="AA669">
        <v>-62.2</v>
      </c>
      <c r="AB669">
        <v>116.1</v>
      </c>
      <c r="AE669" s="139">
        <v>1</v>
      </c>
      <c r="AF669" s="139">
        <v>1</v>
      </c>
    </row>
    <row r="670" spans="6:32" ht="15.5" customHeight="1">
      <c r="F670" t="s">
        <v>1499</v>
      </c>
      <c r="G670" t="s">
        <v>607</v>
      </c>
      <c r="U670" t="s">
        <v>177</v>
      </c>
      <c r="AA670">
        <v>-53.3</v>
      </c>
      <c r="AB670">
        <v>145.80000000000001</v>
      </c>
      <c r="AE670" s="139">
        <v>1</v>
      </c>
      <c r="AF670" s="139">
        <v>1</v>
      </c>
    </row>
    <row r="671" spans="6:32" ht="15.5" customHeight="1">
      <c r="F671" t="s">
        <v>1499</v>
      </c>
      <c r="G671" t="s">
        <v>607</v>
      </c>
      <c r="U671" t="s">
        <v>177</v>
      </c>
      <c r="AA671">
        <v>-62.9</v>
      </c>
      <c r="AB671">
        <v>118.7</v>
      </c>
      <c r="AE671" s="139">
        <v>1</v>
      </c>
      <c r="AF671" s="139">
        <v>1</v>
      </c>
    </row>
    <row r="672" spans="6:32" ht="15.5" customHeight="1">
      <c r="F672" t="s">
        <v>1500</v>
      </c>
      <c r="G672" t="s">
        <v>608</v>
      </c>
      <c r="U672" t="s">
        <v>177</v>
      </c>
      <c r="AA672">
        <v>-51.2</v>
      </c>
      <c r="AB672">
        <v>132.5</v>
      </c>
      <c r="AE672" s="139">
        <v>1</v>
      </c>
      <c r="AF672" s="139">
        <v>1</v>
      </c>
    </row>
    <row r="673" spans="6:32" ht="15.5" customHeight="1">
      <c r="F673" t="s">
        <v>1500</v>
      </c>
      <c r="G673" t="s">
        <v>608</v>
      </c>
      <c r="U673" t="s">
        <v>177</v>
      </c>
      <c r="AA673">
        <v>-56.9</v>
      </c>
      <c r="AB673">
        <v>107</v>
      </c>
      <c r="AE673" s="139">
        <v>1</v>
      </c>
      <c r="AF673" s="139">
        <v>1</v>
      </c>
    </row>
    <row r="674" spans="6:32" ht="15.5" customHeight="1">
      <c r="F674" t="s">
        <v>1501</v>
      </c>
      <c r="G674" t="s">
        <v>609</v>
      </c>
      <c r="U674" t="s">
        <v>177</v>
      </c>
      <c r="AA674">
        <v>-52</v>
      </c>
      <c r="AB674">
        <v>147.30000000000001</v>
      </c>
      <c r="AE674" s="139">
        <v>1</v>
      </c>
      <c r="AF674" s="139">
        <v>1</v>
      </c>
    </row>
    <row r="675" spans="6:32" ht="15.5" customHeight="1">
      <c r="F675" t="s">
        <v>1501</v>
      </c>
      <c r="G675" t="s">
        <v>609</v>
      </c>
      <c r="U675" t="s">
        <v>177</v>
      </c>
      <c r="AA675">
        <v>-62.3</v>
      </c>
      <c r="AB675">
        <v>121.8</v>
      </c>
      <c r="AE675" s="139">
        <v>1</v>
      </c>
      <c r="AF675" s="139">
        <v>1</v>
      </c>
    </row>
    <row r="676" spans="6:32" ht="15.5" customHeight="1">
      <c r="F676" t="s">
        <v>1502</v>
      </c>
      <c r="G676" t="s">
        <v>610</v>
      </c>
      <c r="U676" t="s">
        <v>177</v>
      </c>
      <c r="AA676">
        <v>-51.2</v>
      </c>
      <c r="AB676">
        <v>143.1</v>
      </c>
      <c r="AE676" s="139">
        <v>1</v>
      </c>
      <c r="AF676" s="139">
        <v>1</v>
      </c>
    </row>
    <row r="677" spans="6:32" ht="15.5" customHeight="1">
      <c r="F677" t="s">
        <v>1502</v>
      </c>
      <c r="G677" t="s">
        <v>610</v>
      </c>
      <c r="U677" t="s">
        <v>177</v>
      </c>
      <c r="AA677">
        <v>-60.3</v>
      </c>
      <c r="AB677">
        <v>117.9</v>
      </c>
      <c r="AE677" s="139">
        <v>1</v>
      </c>
      <c r="AF677" s="139">
        <v>1</v>
      </c>
    </row>
    <row r="678" spans="6:32" ht="15.5" customHeight="1">
      <c r="F678" t="s">
        <v>1503</v>
      </c>
      <c r="G678" t="s">
        <v>611</v>
      </c>
      <c r="U678" t="s">
        <v>177</v>
      </c>
      <c r="AA678">
        <v>-61.5</v>
      </c>
      <c r="AB678">
        <v>140.5</v>
      </c>
      <c r="AE678" s="139">
        <v>1</v>
      </c>
      <c r="AF678" s="139">
        <v>1</v>
      </c>
    </row>
    <row r="679" spans="6:32" ht="15.5" customHeight="1">
      <c r="F679" t="s">
        <v>1503</v>
      </c>
      <c r="G679" t="s">
        <v>611</v>
      </c>
      <c r="U679" t="s">
        <v>177</v>
      </c>
      <c r="AA679">
        <v>-67.8</v>
      </c>
      <c r="AB679">
        <v>101.1</v>
      </c>
      <c r="AE679" s="139">
        <v>1</v>
      </c>
      <c r="AF679" s="139">
        <v>1</v>
      </c>
    </row>
    <row r="680" spans="6:32" ht="15.5" customHeight="1">
      <c r="F680" s="121" t="s">
        <v>1504</v>
      </c>
      <c r="G680" s="147" t="s">
        <v>612</v>
      </c>
      <c r="U680" t="s">
        <v>177</v>
      </c>
      <c r="AA680">
        <v>-72.7</v>
      </c>
      <c r="AB680">
        <v>145.4</v>
      </c>
      <c r="AE680" s="139">
        <v>1</v>
      </c>
      <c r="AF680" s="139">
        <v>1</v>
      </c>
    </row>
    <row r="681" spans="6:32" ht="15.5" customHeight="1">
      <c r="F681" s="121" t="s">
        <v>1504</v>
      </c>
      <c r="G681" s="147" t="s">
        <v>612</v>
      </c>
      <c r="U681" t="s">
        <v>177</v>
      </c>
      <c r="AA681">
        <v>-75.400000000000006</v>
      </c>
      <c r="AB681">
        <v>74.099999999999994</v>
      </c>
      <c r="AE681" s="139">
        <v>1</v>
      </c>
      <c r="AF681" s="139">
        <v>1</v>
      </c>
    </row>
    <row r="682" spans="6:32" ht="15.5" customHeight="1">
      <c r="F682" t="s">
        <v>1505</v>
      </c>
      <c r="G682" t="s">
        <v>613</v>
      </c>
      <c r="U682" t="s">
        <v>177</v>
      </c>
      <c r="AA682">
        <v>-62</v>
      </c>
      <c r="AB682">
        <v>149.1</v>
      </c>
      <c r="AE682" s="139">
        <v>1</v>
      </c>
      <c r="AF682" s="139">
        <v>1</v>
      </c>
    </row>
    <row r="683" spans="6:32" ht="15.5" customHeight="1">
      <c r="F683" t="s">
        <v>1505</v>
      </c>
      <c r="G683" t="s">
        <v>613</v>
      </c>
      <c r="U683" t="s">
        <v>177</v>
      </c>
      <c r="AA683">
        <v>-70.900000000000006</v>
      </c>
      <c r="AB683">
        <v>108.8</v>
      </c>
      <c r="AE683" s="139">
        <v>1</v>
      </c>
      <c r="AF683" s="139">
        <v>1</v>
      </c>
    </row>
    <row r="684" spans="6:32" ht="15.5" customHeight="1">
      <c r="F684" t="s">
        <v>1506</v>
      </c>
      <c r="G684" t="s">
        <v>614</v>
      </c>
      <c r="U684" t="s">
        <v>177</v>
      </c>
      <c r="AA684">
        <v>-59.6</v>
      </c>
      <c r="AB684">
        <v>136.5</v>
      </c>
      <c r="AE684" s="139">
        <v>1</v>
      </c>
      <c r="AF684" s="139">
        <v>1</v>
      </c>
    </row>
    <row r="685" spans="6:32" ht="15.5" customHeight="1">
      <c r="F685" t="s">
        <v>1506</v>
      </c>
      <c r="G685" t="s">
        <v>614</v>
      </c>
      <c r="U685" t="s">
        <v>177</v>
      </c>
      <c r="AA685">
        <v>-65</v>
      </c>
      <c r="AB685">
        <v>100.6</v>
      </c>
      <c r="AE685" s="139">
        <v>1</v>
      </c>
      <c r="AF685" s="139">
        <v>1</v>
      </c>
    </row>
    <row r="686" spans="6:32" ht="15.5" customHeight="1">
      <c r="F686" t="s">
        <v>1507</v>
      </c>
      <c r="G686" t="s">
        <v>615</v>
      </c>
      <c r="U686" t="s">
        <v>177</v>
      </c>
      <c r="AA686">
        <v>-64.599999999999994</v>
      </c>
      <c r="AB686">
        <v>143.1</v>
      </c>
      <c r="AE686" s="139">
        <v>1</v>
      </c>
      <c r="AF686" s="139">
        <v>1</v>
      </c>
    </row>
    <row r="687" spans="6:32" ht="15.5" customHeight="1">
      <c r="F687" t="s">
        <v>1507</v>
      </c>
      <c r="G687" t="s">
        <v>615</v>
      </c>
      <c r="U687" t="s">
        <v>177</v>
      </c>
      <c r="AA687">
        <v>-70.8</v>
      </c>
      <c r="AB687">
        <v>97.2</v>
      </c>
      <c r="AE687" s="139">
        <v>1</v>
      </c>
      <c r="AF687" s="139">
        <v>1</v>
      </c>
    </row>
    <row r="688" spans="6:32" ht="15.5" customHeight="1">
      <c r="F688" t="s">
        <v>1508</v>
      </c>
      <c r="G688" t="s">
        <v>616</v>
      </c>
      <c r="U688" t="s">
        <v>177</v>
      </c>
      <c r="AA688">
        <v>-61.5</v>
      </c>
      <c r="AB688">
        <v>142.19999999999999</v>
      </c>
      <c r="AE688" s="139">
        <v>1</v>
      </c>
      <c r="AF688" s="139">
        <v>1</v>
      </c>
    </row>
    <row r="689" spans="6:32" ht="15.5" customHeight="1">
      <c r="F689" t="s">
        <v>1508</v>
      </c>
      <c r="G689" t="s">
        <v>616</v>
      </c>
      <c r="U689" t="s">
        <v>177</v>
      </c>
      <c r="AA689">
        <v>-68.3</v>
      </c>
      <c r="AB689">
        <v>102.9</v>
      </c>
      <c r="AE689" s="139">
        <v>1</v>
      </c>
      <c r="AF689" s="139">
        <v>1</v>
      </c>
    </row>
    <row r="690" spans="6:32" ht="15.5" customHeight="1">
      <c r="F690" s="145" t="s">
        <v>1509</v>
      </c>
      <c r="G690" s="151" t="s">
        <v>270</v>
      </c>
      <c r="U690" t="s">
        <v>177</v>
      </c>
      <c r="AA690">
        <v>-53.4</v>
      </c>
      <c r="AB690">
        <v>129.5</v>
      </c>
      <c r="AE690" s="139">
        <v>1</v>
      </c>
      <c r="AF690" s="139">
        <v>1</v>
      </c>
    </row>
    <row r="691" spans="6:32" ht="15.5" customHeight="1">
      <c r="F691" s="145" t="s">
        <v>1509</v>
      </c>
      <c r="G691" s="151" t="s">
        <v>270</v>
      </c>
      <c r="U691" t="s">
        <v>177</v>
      </c>
      <c r="AA691">
        <v>-59.1</v>
      </c>
      <c r="AB691">
        <v>98.5</v>
      </c>
      <c r="AE691" s="139">
        <v>1</v>
      </c>
      <c r="AF691" s="139">
        <v>1</v>
      </c>
    </row>
    <row r="692" spans="6:32" ht="15.5" customHeight="1">
      <c r="F692" s="145" t="s">
        <v>1510</v>
      </c>
      <c r="G692" s="151" t="s">
        <v>271</v>
      </c>
      <c r="U692" t="s">
        <v>177</v>
      </c>
      <c r="AA692">
        <v>-56.4</v>
      </c>
      <c r="AB692">
        <v>147.6</v>
      </c>
      <c r="AE692" s="139">
        <v>1</v>
      </c>
      <c r="AF692" s="139">
        <v>1</v>
      </c>
    </row>
    <row r="693" spans="6:32" ht="15.5" customHeight="1">
      <c r="F693" s="145" t="s">
        <v>1510</v>
      </c>
      <c r="G693" s="151" t="s">
        <v>271</v>
      </c>
      <c r="U693" t="s">
        <v>177</v>
      </c>
      <c r="AA693">
        <v>-67.900000000000006</v>
      </c>
      <c r="AB693">
        <v>112.6</v>
      </c>
      <c r="AE693" s="139">
        <v>1</v>
      </c>
      <c r="AF693" s="139">
        <v>1</v>
      </c>
    </row>
    <row r="694" spans="6:32" ht="15.5" customHeight="1">
      <c r="F694" s="145" t="s">
        <v>1511</v>
      </c>
      <c r="G694" s="151" t="s">
        <v>272</v>
      </c>
      <c r="U694" t="s">
        <v>177</v>
      </c>
      <c r="AA694">
        <v>-51.6</v>
      </c>
      <c r="AB694">
        <v>144.80000000000001</v>
      </c>
      <c r="AE694" s="139">
        <v>1</v>
      </c>
      <c r="AF694" s="139">
        <v>1</v>
      </c>
    </row>
    <row r="695" spans="6:32" ht="15.5" customHeight="1">
      <c r="F695" s="145" t="s">
        <v>1511</v>
      </c>
      <c r="G695" s="151" t="s">
        <v>272</v>
      </c>
      <c r="U695" t="s">
        <v>177</v>
      </c>
      <c r="AA695">
        <v>-63</v>
      </c>
      <c r="AB695">
        <v>116.3</v>
      </c>
      <c r="AE695" s="139">
        <v>1</v>
      </c>
      <c r="AF695" s="139">
        <v>1</v>
      </c>
    </row>
    <row r="696" spans="6:32" ht="15.5" customHeight="1">
      <c r="F696" s="145" t="s">
        <v>1512</v>
      </c>
      <c r="G696" s="151" t="s">
        <v>273</v>
      </c>
      <c r="U696" t="s">
        <v>177</v>
      </c>
      <c r="AA696">
        <v>-52.7</v>
      </c>
      <c r="AB696">
        <v>135.6</v>
      </c>
      <c r="AE696" s="139">
        <v>1</v>
      </c>
      <c r="AF696" s="139">
        <v>1</v>
      </c>
    </row>
    <row r="697" spans="6:32" ht="15.5" customHeight="1">
      <c r="F697" s="145" t="s">
        <v>1512</v>
      </c>
      <c r="G697" s="151" t="s">
        <v>273</v>
      </c>
      <c r="U697" t="s">
        <v>177</v>
      </c>
      <c r="AA697">
        <v>-60.7</v>
      </c>
      <c r="AB697">
        <v>105.2</v>
      </c>
      <c r="AE697" s="139">
        <v>1</v>
      </c>
      <c r="AF697" s="139">
        <v>1</v>
      </c>
    </row>
    <row r="698" spans="6:32" ht="15.5" customHeight="1">
      <c r="F698" s="145" t="s">
        <v>1513</v>
      </c>
      <c r="G698" s="151" t="s">
        <v>274</v>
      </c>
      <c r="U698" t="s">
        <v>177</v>
      </c>
      <c r="AA698">
        <v>-60.9</v>
      </c>
      <c r="AB698">
        <v>126</v>
      </c>
      <c r="AE698" s="139">
        <v>1</v>
      </c>
      <c r="AF698" s="139">
        <v>1</v>
      </c>
    </row>
    <row r="699" spans="6:32" ht="15.5" customHeight="1">
      <c r="F699" s="145" t="s">
        <v>1513</v>
      </c>
      <c r="G699" s="151" t="s">
        <v>274</v>
      </c>
      <c r="U699" t="s">
        <v>177</v>
      </c>
      <c r="AA699">
        <v>-63.5</v>
      </c>
      <c r="AB699">
        <v>85.1</v>
      </c>
      <c r="AE699" s="139">
        <v>1</v>
      </c>
      <c r="AF699" s="139">
        <v>1</v>
      </c>
    </row>
    <row r="700" spans="6:32" ht="15.5" customHeight="1">
      <c r="F700" t="s">
        <v>1514</v>
      </c>
      <c r="G700" t="s">
        <v>275</v>
      </c>
      <c r="U700" t="s">
        <v>177</v>
      </c>
      <c r="AA700">
        <v>-60.8</v>
      </c>
      <c r="AB700">
        <v>115.2</v>
      </c>
      <c r="AE700" s="139">
        <v>1</v>
      </c>
      <c r="AF700" s="139">
        <v>1</v>
      </c>
    </row>
    <row r="701" spans="6:32" ht="15.5" customHeight="1">
      <c r="F701" t="s">
        <v>1514</v>
      </c>
      <c r="G701" t="s">
        <v>275</v>
      </c>
      <c r="U701" t="s">
        <v>177</v>
      </c>
      <c r="AA701">
        <v>-59.7</v>
      </c>
      <c r="AB701">
        <v>77.400000000000006</v>
      </c>
      <c r="AE701" s="139">
        <v>1</v>
      </c>
      <c r="AF701" s="139">
        <v>1</v>
      </c>
    </row>
    <row r="702" spans="6:32" ht="15.5" customHeight="1">
      <c r="F702" t="s">
        <v>1515</v>
      </c>
      <c r="G702" t="s">
        <v>276</v>
      </c>
      <c r="U702" t="s">
        <v>177</v>
      </c>
      <c r="AA702">
        <v>-63.9</v>
      </c>
      <c r="AB702">
        <v>123</v>
      </c>
      <c r="AE702" s="139">
        <v>1</v>
      </c>
      <c r="AF702" s="139">
        <v>1</v>
      </c>
    </row>
    <row r="703" spans="6:32" ht="15.5" customHeight="1">
      <c r="F703" t="s">
        <v>1515</v>
      </c>
      <c r="G703" t="s">
        <v>276</v>
      </c>
      <c r="U703" t="s">
        <v>177</v>
      </c>
      <c r="AA703">
        <v>-64.400000000000006</v>
      </c>
      <c r="AB703">
        <v>77.900000000000006</v>
      </c>
      <c r="AE703" s="139">
        <v>1</v>
      </c>
      <c r="AF703" s="139">
        <v>1</v>
      </c>
    </row>
    <row r="704" spans="6:32" ht="15.5" customHeight="1">
      <c r="F704" t="s">
        <v>1516</v>
      </c>
      <c r="G704" t="s">
        <v>277</v>
      </c>
      <c r="U704" t="s">
        <v>177</v>
      </c>
      <c r="AA704">
        <v>-66.2</v>
      </c>
      <c r="AB704">
        <v>129.80000000000001</v>
      </c>
      <c r="AE704" s="139">
        <v>1</v>
      </c>
      <c r="AF704" s="139">
        <v>1</v>
      </c>
    </row>
    <row r="705" spans="6:32" ht="15.5" customHeight="1">
      <c r="F705" t="s">
        <v>1516</v>
      </c>
      <c r="G705" t="s">
        <v>277</v>
      </c>
      <c r="U705" t="s">
        <v>177</v>
      </c>
      <c r="AA705">
        <v>-68.2</v>
      </c>
      <c r="AB705">
        <v>77.7</v>
      </c>
      <c r="AE705" s="139">
        <v>1</v>
      </c>
      <c r="AF705" s="139">
        <v>1</v>
      </c>
    </row>
    <row r="706" spans="6:32" ht="15.5" customHeight="1">
      <c r="F706" t="s">
        <v>1517</v>
      </c>
      <c r="G706" t="s">
        <v>278</v>
      </c>
      <c r="U706" t="s">
        <v>177</v>
      </c>
      <c r="AA706">
        <v>-62</v>
      </c>
      <c r="AB706">
        <v>121.3</v>
      </c>
      <c r="AE706" s="139">
        <v>1</v>
      </c>
      <c r="AF706" s="139">
        <v>1</v>
      </c>
    </row>
    <row r="707" spans="6:32" ht="15.5" customHeight="1">
      <c r="F707" t="s">
        <v>1517</v>
      </c>
      <c r="G707" t="s">
        <v>278</v>
      </c>
      <c r="U707" t="s">
        <v>177</v>
      </c>
      <c r="AA707">
        <v>-62.7</v>
      </c>
      <c r="AB707">
        <v>80.099999999999994</v>
      </c>
      <c r="AE707" s="139">
        <v>1</v>
      </c>
      <c r="AF707" s="139">
        <v>1</v>
      </c>
    </row>
    <row r="708" spans="6:32" ht="15.5" customHeight="1">
      <c r="F708" t="s">
        <v>1518</v>
      </c>
      <c r="G708" t="s">
        <v>279</v>
      </c>
      <c r="U708" t="s">
        <v>177</v>
      </c>
      <c r="AA708">
        <v>-62.5</v>
      </c>
      <c r="AB708">
        <v>121.8</v>
      </c>
      <c r="AE708" s="139">
        <v>1</v>
      </c>
      <c r="AF708" s="139">
        <v>1</v>
      </c>
    </row>
    <row r="709" spans="6:32" ht="15.5" customHeight="1">
      <c r="F709" t="s">
        <v>1518</v>
      </c>
      <c r="G709" t="s">
        <v>279</v>
      </c>
      <c r="U709" t="s">
        <v>177</v>
      </c>
      <c r="AA709">
        <v>-63.2</v>
      </c>
      <c r="AB709">
        <v>79.400000000000006</v>
      </c>
      <c r="AE709" s="139">
        <v>1</v>
      </c>
      <c r="AF709" s="139">
        <v>1</v>
      </c>
    </row>
    <row r="710" spans="6:32" ht="15.5" customHeight="1">
      <c r="F710" t="s">
        <v>1519</v>
      </c>
      <c r="G710" t="s">
        <v>280</v>
      </c>
      <c r="U710" t="s">
        <v>177</v>
      </c>
      <c r="AA710">
        <v>-58.4</v>
      </c>
      <c r="AB710">
        <v>118.7</v>
      </c>
      <c r="AE710" s="139">
        <v>1</v>
      </c>
      <c r="AF710" s="139">
        <v>1</v>
      </c>
    </row>
    <row r="711" spans="6:32" ht="15.5" customHeight="1">
      <c r="F711" t="s">
        <v>1519</v>
      </c>
      <c r="G711" t="s">
        <v>280</v>
      </c>
      <c r="U711" t="s">
        <v>177</v>
      </c>
      <c r="AA711">
        <v>-59.1</v>
      </c>
      <c r="AB711">
        <v>83.1</v>
      </c>
      <c r="AE711" s="139">
        <v>1</v>
      </c>
      <c r="AF711" s="139">
        <v>1</v>
      </c>
    </row>
    <row r="712" spans="6:32" ht="15.5" customHeight="1">
      <c r="F712" t="s">
        <v>1520</v>
      </c>
      <c r="G712" t="s">
        <v>281</v>
      </c>
      <c r="U712" t="s">
        <v>177</v>
      </c>
      <c r="AA712">
        <v>-62.7</v>
      </c>
      <c r="AB712">
        <v>123.8</v>
      </c>
      <c r="AE712" s="139">
        <v>1</v>
      </c>
      <c r="AF712" s="139">
        <v>1</v>
      </c>
    </row>
    <row r="713" spans="6:32" ht="15.5" customHeight="1">
      <c r="F713" t="s">
        <v>1520</v>
      </c>
      <c r="G713" t="s">
        <v>281</v>
      </c>
      <c r="U713" t="s">
        <v>177</v>
      </c>
      <c r="AA713">
        <v>-64</v>
      </c>
      <c r="AB713">
        <v>80.599999999999994</v>
      </c>
      <c r="AE713" s="139">
        <v>1</v>
      </c>
      <c r="AF713" s="139">
        <v>1</v>
      </c>
    </row>
    <row r="714" spans="6:32" ht="15.5" customHeight="1">
      <c r="F714" t="s">
        <v>1521</v>
      </c>
      <c r="G714" t="s">
        <v>282</v>
      </c>
      <c r="U714" t="s">
        <v>177</v>
      </c>
      <c r="AA714">
        <v>-65.400000000000006</v>
      </c>
      <c r="AB714">
        <v>113.7</v>
      </c>
      <c r="AE714" s="139">
        <v>1</v>
      </c>
      <c r="AF714" s="139">
        <v>1</v>
      </c>
    </row>
    <row r="715" spans="6:32" ht="15.5" customHeight="1">
      <c r="F715" t="s">
        <v>1521</v>
      </c>
      <c r="G715" t="s">
        <v>282</v>
      </c>
      <c r="U715" t="s">
        <v>177</v>
      </c>
      <c r="AA715">
        <v>-62.5</v>
      </c>
      <c r="AB715">
        <v>69.5</v>
      </c>
      <c r="AE715" s="139">
        <v>1</v>
      </c>
      <c r="AF715" s="139">
        <v>1</v>
      </c>
    </row>
    <row r="716" spans="6:32" ht="15.5" customHeight="1">
      <c r="F716" t="s">
        <v>1522</v>
      </c>
      <c r="G716" t="s">
        <v>283</v>
      </c>
      <c r="U716" t="s">
        <v>177</v>
      </c>
      <c r="AA716">
        <v>-51.4</v>
      </c>
      <c r="AB716">
        <v>42.2</v>
      </c>
      <c r="AE716" s="139">
        <v>1</v>
      </c>
      <c r="AF716" s="139">
        <v>1</v>
      </c>
    </row>
    <row r="717" spans="6:32" ht="15.5" customHeight="1">
      <c r="F717" t="s">
        <v>1522</v>
      </c>
      <c r="G717" t="s">
        <v>283</v>
      </c>
      <c r="U717" t="s">
        <v>177</v>
      </c>
      <c r="AA717">
        <v>-32.9</v>
      </c>
      <c r="AB717">
        <v>33</v>
      </c>
      <c r="AE717" s="139">
        <v>1</v>
      </c>
      <c r="AF717" s="139">
        <v>1</v>
      </c>
    </row>
    <row r="718" spans="6:32" ht="15.5" customHeight="1">
      <c r="F718" t="s">
        <v>1523</v>
      </c>
      <c r="G718" t="s">
        <v>284</v>
      </c>
      <c r="U718" t="s">
        <v>177</v>
      </c>
      <c r="AA718">
        <v>-55.9</v>
      </c>
      <c r="AB718">
        <v>126.7</v>
      </c>
      <c r="AE718" s="139">
        <v>1</v>
      </c>
      <c r="AF718" s="139">
        <v>1</v>
      </c>
    </row>
    <row r="719" spans="6:32" ht="15.5" customHeight="1">
      <c r="F719" t="s">
        <v>1523</v>
      </c>
      <c r="G719" t="s">
        <v>284</v>
      </c>
      <c r="U719" t="s">
        <v>177</v>
      </c>
      <c r="AA719">
        <v>-60</v>
      </c>
      <c r="AB719">
        <v>92.9</v>
      </c>
      <c r="AE719" s="139">
        <v>1</v>
      </c>
      <c r="AF719" s="139">
        <v>1</v>
      </c>
    </row>
    <row r="720" spans="6:32" ht="15.5" customHeight="1">
      <c r="F720" t="s">
        <v>1524</v>
      </c>
      <c r="G720" t="s">
        <v>285</v>
      </c>
      <c r="U720" t="s">
        <v>177</v>
      </c>
      <c r="AA720">
        <v>-66.2</v>
      </c>
      <c r="AB720">
        <v>132.6</v>
      </c>
      <c r="AE720" s="139">
        <v>1</v>
      </c>
      <c r="AF720" s="139">
        <v>1</v>
      </c>
    </row>
    <row r="721" spans="6:32" ht="15.5" customHeight="1">
      <c r="F721" t="s">
        <v>1524</v>
      </c>
      <c r="G721" t="s">
        <v>285</v>
      </c>
      <c r="U721" t="s">
        <v>177</v>
      </c>
      <c r="AA721">
        <v>-69.099999999999994</v>
      </c>
      <c r="AB721">
        <v>79.599999999999994</v>
      </c>
      <c r="AE721" s="139">
        <v>1</v>
      </c>
      <c r="AF721" s="139">
        <v>1</v>
      </c>
    </row>
    <row r="722" spans="6:32" ht="15.5" customHeight="1">
      <c r="F722" t="s">
        <v>1525</v>
      </c>
      <c r="G722" t="s">
        <v>286</v>
      </c>
      <c r="U722" t="s">
        <v>177</v>
      </c>
      <c r="AA722">
        <v>-57.6</v>
      </c>
      <c r="AB722">
        <v>141.6</v>
      </c>
      <c r="AE722" s="139">
        <v>1</v>
      </c>
      <c r="AF722" s="139">
        <v>1</v>
      </c>
    </row>
    <row r="723" spans="6:32" ht="15.5" customHeight="1">
      <c r="F723" t="s">
        <v>1525</v>
      </c>
      <c r="G723" t="s">
        <v>286</v>
      </c>
      <c r="U723" t="s">
        <v>177</v>
      </c>
      <c r="AA723">
        <v>-66.599999999999994</v>
      </c>
      <c r="AB723">
        <v>104.1</v>
      </c>
      <c r="AE723" s="139">
        <v>1</v>
      </c>
      <c r="AF723" s="139">
        <v>1</v>
      </c>
    </row>
    <row r="724" spans="6:32" ht="15.5" customHeight="1">
      <c r="F724" t="s">
        <v>1526</v>
      </c>
      <c r="G724" t="s">
        <v>287</v>
      </c>
      <c r="U724" t="s">
        <v>177</v>
      </c>
      <c r="AA724">
        <v>-56.8</v>
      </c>
      <c r="AB724">
        <v>135.1</v>
      </c>
      <c r="AE724" s="139">
        <v>1</v>
      </c>
      <c r="AF724" s="139">
        <v>1</v>
      </c>
    </row>
    <row r="725" spans="6:32" ht="15.5" customHeight="1">
      <c r="F725" t="s">
        <v>1526</v>
      </c>
      <c r="G725" t="s">
        <v>287</v>
      </c>
      <c r="U725" t="s">
        <v>177</v>
      </c>
      <c r="AA725">
        <v>-63.8</v>
      </c>
      <c r="AB725">
        <v>99.2</v>
      </c>
      <c r="AE725" s="139">
        <v>1</v>
      </c>
      <c r="AF725" s="139">
        <v>1</v>
      </c>
    </row>
    <row r="726" spans="6:32" ht="15.5" customHeight="1">
      <c r="F726" t="s">
        <v>1527</v>
      </c>
      <c r="G726" t="s">
        <v>288</v>
      </c>
      <c r="U726" t="s">
        <v>177</v>
      </c>
      <c r="AA726">
        <v>-81.7</v>
      </c>
      <c r="AB726">
        <v>251.9</v>
      </c>
      <c r="AE726" s="139">
        <v>1</v>
      </c>
      <c r="AF726" s="139">
        <v>1</v>
      </c>
    </row>
    <row r="727" spans="6:32" ht="15.5" customHeight="1">
      <c r="F727" t="s">
        <v>1527</v>
      </c>
      <c r="G727" t="s">
        <v>288</v>
      </c>
      <c r="U727" t="s">
        <v>177</v>
      </c>
      <c r="AA727">
        <v>-71.3</v>
      </c>
      <c r="AB727">
        <v>345.2</v>
      </c>
      <c r="AE727" s="139">
        <v>1</v>
      </c>
      <c r="AF727" s="139">
        <v>1</v>
      </c>
    </row>
    <row r="728" spans="6:32" ht="15.5" customHeight="1">
      <c r="F728" t="s">
        <v>1528</v>
      </c>
      <c r="G728" t="s">
        <v>289</v>
      </c>
      <c r="U728" t="s">
        <v>177</v>
      </c>
      <c r="AA728">
        <v>-56.8</v>
      </c>
      <c r="AB728">
        <v>149</v>
      </c>
      <c r="AE728" s="139">
        <v>1</v>
      </c>
      <c r="AF728" s="139">
        <v>1</v>
      </c>
    </row>
    <row r="729" spans="6:32" ht="15.5" customHeight="1">
      <c r="F729" t="s">
        <v>1528</v>
      </c>
      <c r="G729" t="s">
        <v>289</v>
      </c>
      <c r="U729" t="s">
        <v>177</v>
      </c>
      <c r="AA729">
        <v>-68.7</v>
      </c>
      <c r="AB729">
        <v>113.6</v>
      </c>
      <c r="AE729" s="139">
        <v>1</v>
      </c>
      <c r="AF729" s="139">
        <v>1</v>
      </c>
    </row>
    <row r="730" spans="6:32" ht="15.5" customHeight="1">
      <c r="F730" t="s">
        <v>1529</v>
      </c>
      <c r="G730" t="s">
        <v>290</v>
      </c>
      <c r="U730" t="s">
        <v>177</v>
      </c>
      <c r="AA730">
        <v>-59.7</v>
      </c>
      <c r="AB730">
        <v>122.4</v>
      </c>
      <c r="AE730" s="139">
        <v>1</v>
      </c>
      <c r="AF730" s="139">
        <v>1</v>
      </c>
    </row>
    <row r="731" spans="6:32" ht="15.5" customHeight="1">
      <c r="F731" t="s">
        <v>1529</v>
      </c>
      <c r="G731" t="s">
        <v>290</v>
      </c>
      <c r="U731" t="s">
        <v>177</v>
      </c>
      <c r="AA731">
        <v>-61.4</v>
      </c>
      <c r="AB731">
        <v>84.3</v>
      </c>
      <c r="AE731" s="139">
        <v>1</v>
      </c>
      <c r="AF731" s="139">
        <v>1</v>
      </c>
    </row>
    <row r="732" spans="6:32" ht="15.5" customHeight="1">
      <c r="F732" t="s">
        <v>1530</v>
      </c>
      <c r="G732" t="s">
        <v>291</v>
      </c>
      <c r="U732" t="s">
        <v>177</v>
      </c>
      <c r="AA732">
        <v>-67.400000000000006</v>
      </c>
      <c r="AB732">
        <v>170.3</v>
      </c>
      <c r="AE732" s="139">
        <v>1</v>
      </c>
      <c r="AF732" s="139">
        <v>1</v>
      </c>
    </row>
    <row r="733" spans="6:32" ht="15.5" customHeight="1">
      <c r="F733" t="s">
        <v>1530</v>
      </c>
      <c r="G733" t="s">
        <v>291</v>
      </c>
      <c r="U733" t="s">
        <v>177</v>
      </c>
      <c r="AA733">
        <v>-82.9</v>
      </c>
      <c r="AB733">
        <v>103</v>
      </c>
      <c r="AE733" s="139">
        <v>1</v>
      </c>
      <c r="AF733" s="139">
        <v>1</v>
      </c>
    </row>
    <row r="734" spans="6:32" ht="15.5" customHeight="1">
      <c r="F734" t="s">
        <v>1531</v>
      </c>
      <c r="G734" t="s">
        <v>292</v>
      </c>
      <c r="U734" t="s">
        <v>177</v>
      </c>
      <c r="AA734">
        <v>-62.4</v>
      </c>
      <c r="AB734">
        <v>139.1</v>
      </c>
      <c r="AE734" s="139">
        <v>1</v>
      </c>
      <c r="AF734" s="139">
        <v>1</v>
      </c>
    </row>
    <row r="735" spans="6:32" ht="15.5" customHeight="1">
      <c r="F735" t="s">
        <v>1531</v>
      </c>
      <c r="G735" t="s">
        <v>292</v>
      </c>
      <c r="U735" t="s">
        <v>177</v>
      </c>
      <c r="AA735">
        <v>-69.099999999999994</v>
      </c>
      <c r="AB735">
        <v>92.8</v>
      </c>
      <c r="AE735" s="139">
        <v>1</v>
      </c>
      <c r="AF735" s="139">
        <v>1</v>
      </c>
    </row>
    <row r="736" spans="6:32" ht="15.5" customHeight="1">
      <c r="F736" t="s">
        <v>1532</v>
      </c>
      <c r="G736" t="s">
        <v>293</v>
      </c>
      <c r="U736" t="s">
        <v>177</v>
      </c>
      <c r="AA736">
        <v>-61.8</v>
      </c>
      <c r="AB736">
        <v>148.1</v>
      </c>
      <c r="AE736" s="139">
        <v>1</v>
      </c>
      <c r="AF736" s="139">
        <v>1</v>
      </c>
    </row>
    <row r="737" spans="6:32" ht="15.5" customHeight="1">
      <c r="F737" t="s">
        <v>1532</v>
      </c>
      <c r="G737" t="s">
        <v>293</v>
      </c>
      <c r="U737" t="s">
        <v>177</v>
      </c>
      <c r="AA737">
        <v>-72</v>
      </c>
      <c r="AB737">
        <v>102.2</v>
      </c>
      <c r="AE737" s="139">
        <v>1</v>
      </c>
      <c r="AF737" s="139">
        <v>1</v>
      </c>
    </row>
    <row r="738" spans="6:32" ht="15.5" customHeight="1">
      <c r="F738" t="s">
        <v>1533</v>
      </c>
      <c r="G738" t="s">
        <v>294</v>
      </c>
      <c r="U738" t="s">
        <v>177</v>
      </c>
      <c r="AA738">
        <v>-58.2</v>
      </c>
      <c r="AB738">
        <v>144</v>
      </c>
      <c r="AE738" s="139">
        <v>1</v>
      </c>
      <c r="AF738" s="139">
        <v>1</v>
      </c>
    </row>
    <row r="739" spans="6:32" ht="15.5" customHeight="1">
      <c r="F739" t="s">
        <v>1533</v>
      </c>
      <c r="G739" t="s">
        <v>294</v>
      </c>
      <c r="U739" t="s">
        <v>177</v>
      </c>
      <c r="AA739">
        <v>-68</v>
      </c>
      <c r="AB739">
        <v>105.6</v>
      </c>
      <c r="AE739" s="139">
        <v>1</v>
      </c>
      <c r="AF739" s="139">
        <v>1</v>
      </c>
    </row>
    <row r="740" spans="6:32" ht="15.5" customHeight="1">
      <c r="F740" t="s">
        <v>1534</v>
      </c>
      <c r="G740" t="s">
        <v>295</v>
      </c>
      <c r="U740" t="s">
        <v>177</v>
      </c>
      <c r="AA740">
        <v>-59.8</v>
      </c>
      <c r="AB740">
        <v>143</v>
      </c>
      <c r="AE740" s="139">
        <v>1</v>
      </c>
      <c r="AF740" s="139">
        <v>1</v>
      </c>
    </row>
    <row r="741" spans="6:32" ht="15.5" customHeight="1">
      <c r="F741" t="s">
        <v>1534</v>
      </c>
      <c r="G741" t="s">
        <v>295</v>
      </c>
      <c r="U741" t="s">
        <v>177</v>
      </c>
      <c r="AA741">
        <v>-68.7</v>
      </c>
      <c r="AB741">
        <v>101.7</v>
      </c>
      <c r="AE741" s="139">
        <v>1</v>
      </c>
      <c r="AF741" s="139">
        <v>1</v>
      </c>
    </row>
    <row r="742" spans="6:32" ht="15.5" customHeight="1">
      <c r="F742" t="s">
        <v>1535</v>
      </c>
      <c r="G742" t="s">
        <v>296</v>
      </c>
      <c r="U742" t="s">
        <v>177</v>
      </c>
      <c r="AA742">
        <v>-56.3</v>
      </c>
      <c r="AB742">
        <v>171.5</v>
      </c>
      <c r="AE742" s="139">
        <v>1</v>
      </c>
      <c r="AF742" s="139">
        <v>1</v>
      </c>
    </row>
    <row r="743" spans="6:32" ht="15.5" customHeight="1">
      <c r="F743" t="s">
        <v>1535</v>
      </c>
      <c r="G743" t="s">
        <v>296</v>
      </c>
      <c r="U743" t="s">
        <v>177</v>
      </c>
      <c r="AA743">
        <v>-75.099999999999994</v>
      </c>
      <c r="AB743">
        <v>148.6</v>
      </c>
      <c r="AE743" s="139">
        <v>1</v>
      </c>
      <c r="AF743" s="139">
        <v>1</v>
      </c>
    </row>
    <row r="744" spans="6:32" ht="15.5" customHeight="1">
      <c r="F744" t="s">
        <v>1536</v>
      </c>
      <c r="G744" t="s">
        <v>297</v>
      </c>
      <c r="U744" t="s">
        <v>177</v>
      </c>
      <c r="AA744">
        <v>-58.4</v>
      </c>
      <c r="AB744">
        <v>135.5</v>
      </c>
      <c r="AE744" s="139">
        <v>1</v>
      </c>
      <c r="AF744" s="139">
        <v>1</v>
      </c>
    </row>
    <row r="745" spans="6:32" ht="15.5" customHeight="1">
      <c r="F745" t="s">
        <v>1536</v>
      </c>
      <c r="G745" t="s">
        <v>297</v>
      </c>
      <c r="U745" t="s">
        <v>177</v>
      </c>
      <c r="AA745">
        <v>-65</v>
      </c>
      <c r="AB745">
        <v>97</v>
      </c>
      <c r="AE745" s="139">
        <v>1</v>
      </c>
      <c r="AF745" s="139">
        <v>1</v>
      </c>
    </row>
    <row r="746" spans="6:32" ht="15.5" customHeight="1">
      <c r="F746" t="s">
        <v>1537</v>
      </c>
      <c r="G746" t="s">
        <v>298</v>
      </c>
      <c r="U746" t="s">
        <v>177</v>
      </c>
      <c r="AA746">
        <v>-66.900000000000006</v>
      </c>
      <c r="AB746">
        <v>160.4</v>
      </c>
      <c r="AE746" s="139">
        <v>1</v>
      </c>
      <c r="AF746" s="139">
        <v>1</v>
      </c>
    </row>
    <row r="747" spans="6:32" ht="15.5" customHeight="1">
      <c r="F747" t="s">
        <v>1537</v>
      </c>
      <c r="G747" t="s">
        <v>298</v>
      </c>
      <c r="U747" t="s">
        <v>177</v>
      </c>
      <c r="AA747">
        <v>-79.3</v>
      </c>
      <c r="AB747">
        <v>96.2</v>
      </c>
      <c r="AE747" s="139">
        <v>1</v>
      </c>
      <c r="AF747" s="139">
        <v>1</v>
      </c>
    </row>
    <row r="748" spans="6:32" ht="15.5" customHeight="1">
      <c r="F748" t="s">
        <v>1538</v>
      </c>
      <c r="G748" t="s">
        <v>299</v>
      </c>
      <c r="U748" t="s">
        <v>177</v>
      </c>
      <c r="AA748">
        <v>-65.400000000000006</v>
      </c>
      <c r="AB748">
        <v>152.30000000000001</v>
      </c>
      <c r="AE748" s="139">
        <v>1</v>
      </c>
      <c r="AF748" s="139">
        <v>1</v>
      </c>
    </row>
    <row r="749" spans="6:32" ht="15.5" customHeight="1">
      <c r="F749" t="s">
        <v>1538</v>
      </c>
      <c r="G749" t="s">
        <v>299</v>
      </c>
      <c r="U749" t="s">
        <v>177</v>
      </c>
      <c r="AA749">
        <v>-75.599999999999994</v>
      </c>
      <c r="AB749">
        <v>95.9</v>
      </c>
      <c r="AE749" s="139">
        <v>1</v>
      </c>
      <c r="AF749" s="139">
        <v>1</v>
      </c>
    </row>
    <row r="750" spans="6:32" ht="15.5" customHeight="1">
      <c r="F750" t="s">
        <v>1539</v>
      </c>
      <c r="G750" t="s">
        <v>300</v>
      </c>
      <c r="U750" t="s">
        <v>177</v>
      </c>
      <c r="AA750">
        <v>-60.5</v>
      </c>
      <c r="AB750">
        <v>162.1</v>
      </c>
      <c r="AE750" s="139">
        <v>1</v>
      </c>
      <c r="AF750" s="139">
        <v>1</v>
      </c>
    </row>
    <row r="751" spans="6:32" ht="15.5" customHeight="1">
      <c r="F751" t="s">
        <v>1539</v>
      </c>
      <c r="G751" t="s">
        <v>300</v>
      </c>
      <c r="U751" t="s">
        <v>177</v>
      </c>
      <c r="AA751">
        <v>-76</v>
      </c>
      <c r="AB751">
        <v>122.8</v>
      </c>
      <c r="AE751" s="139">
        <v>1</v>
      </c>
      <c r="AF751" s="139">
        <v>1</v>
      </c>
    </row>
    <row r="752" spans="6:32" ht="15.5" customHeight="1">
      <c r="F752" t="s">
        <v>1540</v>
      </c>
      <c r="G752" t="s">
        <v>301</v>
      </c>
      <c r="U752" t="s">
        <v>177</v>
      </c>
      <c r="AA752">
        <v>-65</v>
      </c>
      <c r="AB752">
        <v>158.9</v>
      </c>
      <c r="AE752" s="139">
        <v>1</v>
      </c>
      <c r="AF752" s="139">
        <v>1</v>
      </c>
    </row>
    <row r="753" spans="6:32" ht="15.5" customHeight="1">
      <c r="F753" t="s">
        <v>1540</v>
      </c>
      <c r="G753" t="s">
        <v>301</v>
      </c>
      <c r="U753" t="s">
        <v>177</v>
      </c>
      <c r="AA753">
        <v>-77.7</v>
      </c>
      <c r="AB753">
        <v>103.4</v>
      </c>
      <c r="AE753" s="139">
        <v>1</v>
      </c>
      <c r="AF753" s="139">
        <v>1</v>
      </c>
    </row>
    <row r="754" spans="6:32" ht="15.5" customHeight="1">
      <c r="F754" t="s">
        <v>1541</v>
      </c>
      <c r="G754" t="s">
        <v>302</v>
      </c>
      <c r="U754" t="s">
        <v>177</v>
      </c>
      <c r="AA754">
        <v>-68.900000000000006</v>
      </c>
      <c r="AB754">
        <v>170.5</v>
      </c>
      <c r="AE754" s="139">
        <v>1</v>
      </c>
      <c r="AF754" s="139">
        <v>1</v>
      </c>
    </row>
    <row r="755" spans="6:32" ht="15.5" customHeight="1">
      <c r="F755" t="s">
        <v>1541</v>
      </c>
      <c r="G755" t="s">
        <v>302</v>
      </c>
      <c r="U755" t="s">
        <v>177</v>
      </c>
      <c r="AA755">
        <v>-83.4</v>
      </c>
      <c r="AB755">
        <v>91.1</v>
      </c>
      <c r="AE755" s="139">
        <v>1</v>
      </c>
      <c r="AF755" s="139">
        <v>1</v>
      </c>
    </row>
    <row r="756" spans="6:32" ht="15.5" customHeight="1">
      <c r="F756" t="s">
        <v>1542</v>
      </c>
      <c r="G756" t="s">
        <v>303</v>
      </c>
      <c r="U756" t="s">
        <v>177</v>
      </c>
      <c r="AA756">
        <v>-51.3</v>
      </c>
      <c r="AB756">
        <v>93.8</v>
      </c>
      <c r="AE756" s="139">
        <v>1</v>
      </c>
      <c r="AF756" s="139">
        <v>1</v>
      </c>
    </row>
    <row r="757" spans="6:32" ht="15.5" customHeight="1">
      <c r="F757" t="s">
        <v>1542</v>
      </c>
      <c r="G757" t="s">
        <v>303</v>
      </c>
      <c r="U757" t="s">
        <v>177</v>
      </c>
      <c r="AA757">
        <v>-45.1</v>
      </c>
      <c r="AB757">
        <v>71</v>
      </c>
      <c r="AE757" s="139">
        <v>1</v>
      </c>
      <c r="AF757" s="139">
        <v>1</v>
      </c>
    </row>
    <row r="758" spans="6:32" ht="15.5" customHeight="1">
      <c r="F758" t="s">
        <v>1543</v>
      </c>
      <c r="G758" t="s">
        <v>304</v>
      </c>
      <c r="U758" t="s">
        <v>177</v>
      </c>
      <c r="AA758">
        <v>-58.6</v>
      </c>
      <c r="AB758">
        <v>217.1</v>
      </c>
      <c r="AE758" s="139">
        <v>1</v>
      </c>
      <c r="AF758" s="139">
        <v>1</v>
      </c>
    </row>
    <row r="759" spans="6:32" ht="15.5" customHeight="1">
      <c r="F759" t="s">
        <v>1543</v>
      </c>
      <c r="G759" t="s">
        <v>304</v>
      </c>
      <c r="U759" t="s">
        <v>177</v>
      </c>
      <c r="AA759">
        <v>-74.099999999999994</v>
      </c>
      <c r="AB759">
        <v>252.4</v>
      </c>
      <c r="AE759" s="139">
        <v>1</v>
      </c>
      <c r="AF759" s="139">
        <v>1</v>
      </c>
    </row>
    <row r="760" spans="6:32" ht="15.5" customHeight="1">
      <c r="F760" t="s">
        <v>1544</v>
      </c>
      <c r="G760" t="s">
        <v>311</v>
      </c>
      <c r="U760" t="s">
        <v>177</v>
      </c>
      <c r="AA760">
        <v>-65.599999999999994</v>
      </c>
      <c r="AB760">
        <v>164.1</v>
      </c>
      <c r="AE760" s="139">
        <v>1</v>
      </c>
      <c r="AF760" s="139">
        <v>1</v>
      </c>
    </row>
    <row r="761" spans="6:32" ht="15.5" customHeight="1">
      <c r="F761" t="s">
        <v>1544</v>
      </c>
      <c r="G761" t="s">
        <v>311</v>
      </c>
      <c r="U761" t="s">
        <v>177</v>
      </c>
      <c r="AA761">
        <v>-79.900000000000006</v>
      </c>
      <c r="AB761">
        <v>106.2</v>
      </c>
      <c r="AE761" s="139">
        <v>1</v>
      </c>
      <c r="AF761" s="139">
        <v>1</v>
      </c>
    </row>
    <row r="762" spans="6:32" ht="15.5" customHeight="1">
      <c r="F762" t="s">
        <v>1545</v>
      </c>
      <c r="G762" t="s">
        <v>312</v>
      </c>
      <c r="U762" t="s">
        <v>177</v>
      </c>
      <c r="AA762">
        <v>-64.2</v>
      </c>
      <c r="AB762">
        <v>165.1</v>
      </c>
      <c r="AE762" s="139">
        <v>1</v>
      </c>
      <c r="AF762" s="139">
        <v>1</v>
      </c>
    </row>
    <row r="763" spans="6:32" ht="15.5" customHeight="1">
      <c r="F763" t="s">
        <v>1545</v>
      </c>
      <c r="G763" t="s">
        <v>312</v>
      </c>
      <c r="U763" t="s">
        <v>177</v>
      </c>
      <c r="AA763">
        <v>-79.400000000000006</v>
      </c>
      <c r="AB763">
        <v>114.5</v>
      </c>
      <c r="AE763" s="139">
        <v>1</v>
      </c>
      <c r="AF763" s="139">
        <v>1</v>
      </c>
    </row>
    <row r="764" spans="6:32" ht="15.5" customHeight="1">
      <c r="F764" t="s">
        <v>1546</v>
      </c>
      <c r="G764" t="s">
        <v>313</v>
      </c>
      <c r="U764" t="s">
        <v>177</v>
      </c>
      <c r="AA764">
        <v>-63.8</v>
      </c>
      <c r="AB764">
        <v>150.4</v>
      </c>
      <c r="AE764" s="139">
        <v>1</v>
      </c>
      <c r="AF764" s="139">
        <v>1</v>
      </c>
    </row>
    <row r="765" spans="6:32" ht="15.5" customHeight="1">
      <c r="F765" t="s">
        <v>1546</v>
      </c>
      <c r="G765" t="s">
        <v>313</v>
      </c>
      <c r="U765" t="s">
        <v>177</v>
      </c>
      <c r="AA765">
        <v>-73.900000000000006</v>
      </c>
      <c r="AB765">
        <v>99.4</v>
      </c>
      <c r="AE765" s="139">
        <v>1</v>
      </c>
      <c r="AF765" s="139">
        <v>1</v>
      </c>
    </row>
    <row r="766" spans="6:32" ht="15.5" customHeight="1">
      <c r="F766" t="s">
        <v>1547</v>
      </c>
      <c r="G766" t="s">
        <v>314</v>
      </c>
      <c r="U766" t="s">
        <v>177</v>
      </c>
      <c r="AA766">
        <v>-66.8</v>
      </c>
      <c r="AB766">
        <v>178.3</v>
      </c>
      <c r="AE766" s="139">
        <v>1</v>
      </c>
      <c r="AF766" s="139">
        <v>1</v>
      </c>
    </row>
    <row r="767" spans="6:32" ht="15.5" customHeight="1">
      <c r="F767" t="s">
        <v>1547</v>
      </c>
      <c r="G767" t="s">
        <v>314</v>
      </c>
      <c r="U767" t="s">
        <v>177</v>
      </c>
      <c r="AA767">
        <v>-85.4</v>
      </c>
      <c r="AB767">
        <v>122.5</v>
      </c>
      <c r="AE767" s="139">
        <v>1</v>
      </c>
      <c r="AF767" s="139">
        <v>1</v>
      </c>
    </row>
    <row r="768" spans="6:32" ht="15.5" customHeight="1">
      <c r="F768" t="s">
        <v>1548</v>
      </c>
      <c r="G768" t="s">
        <v>315</v>
      </c>
      <c r="U768" t="s">
        <v>177</v>
      </c>
      <c r="AA768">
        <v>-70.099999999999994</v>
      </c>
      <c r="AB768">
        <v>167.3</v>
      </c>
      <c r="AE768" s="139">
        <v>1</v>
      </c>
      <c r="AF768" s="139">
        <v>1</v>
      </c>
    </row>
    <row r="769" spans="6:32" ht="15.5" customHeight="1">
      <c r="F769" t="s">
        <v>1548</v>
      </c>
      <c r="G769" t="s">
        <v>315</v>
      </c>
      <c r="U769" t="s">
        <v>177</v>
      </c>
      <c r="AA769">
        <v>-82.4</v>
      </c>
      <c r="AB769">
        <v>81.099999999999994</v>
      </c>
      <c r="AE769" s="139">
        <v>1</v>
      </c>
      <c r="AF769" s="139">
        <v>1</v>
      </c>
    </row>
    <row r="770" spans="6:32" ht="15.5" customHeight="1">
      <c r="F770" t="s">
        <v>1549</v>
      </c>
      <c r="G770" t="s">
        <v>316</v>
      </c>
      <c r="U770" t="s">
        <v>177</v>
      </c>
      <c r="AA770">
        <v>-80.5</v>
      </c>
      <c r="AB770">
        <v>140.9</v>
      </c>
      <c r="AE770" s="139">
        <v>1</v>
      </c>
      <c r="AF770" s="139">
        <v>1</v>
      </c>
    </row>
    <row r="771" spans="6:32" ht="15.5" customHeight="1">
      <c r="F771" t="s">
        <v>1549</v>
      </c>
      <c r="G771" t="s">
        <v>316</v>
      </c>
      <c r="U771" t="s">
        <v>177</v>
      </c>
      <c r="AA771">
        <v>-73.8</v>
      </c>
      <c r="AB771">
        <v>35.299999999999997</v>
      </c>
      <c r="AE771" s="139">
        <v>1</v>
      </c>
      <c r="AF771" s="139">
        <v>1</v>
      </c>
    </row>
    <row r="772" spans="6:32" ht="15.5" customHeight="1">
      <c r="F772" t="s">
        <v>1550</v>
      </c>
      <c r="G772" t="s">
        <v>317</v>
      </c>
      <c r="U772" t="s">
        <v>177</v>
      </c>
      <c r="AA772">
        <v>-74.3</v>
      </c>
      <c r="AB772">
        <v>126.9</v>
      </c>
      <c r="AE772" s="139">
        <v>1</v>
      </c>
      <c r="AF772" s="139">
        <v>1</v>
      </c>
    </row>
    <row r="773" spans="6:32" ht="15.5" customHeight="1">
      <c r="F773" t="s">
        <v>1550</v>
      </c>
      <c r="G773" t="s">
        <v>317</v>
      </c>
      <c r="U773" t="s">
        <v>177</v>
      </c>
      <c r="AA773">
        <v>-70.7</v>
      </c>
      <c r="AB773">
        <v>55.5</v>
      </c>
      <c r="AE773" s="139">
        <v>1</v>
      </c>
      <c r="AF773" s="139">
        <v>1</v>
      </c>
    </row>
    <row r="774" spans="6:32" ht="15.5" customHeight="1">
      <c r="F774" t="s">
        <v>1551</v>
      </c>
      <c r="G774" t="s">
        <v>318</v>
      </c>
      <c r="U774" t="s">
        <v>177</v>
      </c>
      <c r="AA774">
        <v>-47.9</v>
      </c>
      <c r="AB774">
        <v>87.9</v>
      </c>
      <c r="AE774" s="139">
        <v>1</v>
      </c>
      <c r="AF774" s="139">
        <v>1</v>
      </c>
    </row>
    <row r="775" spans="6:32" ht="15.5" customHeight="1">
      <c r="F775" t="s">
        <v>1551</v>
      </c>
      <c r="G775" t="s">
        <v>318</v>
      </c>
      <c r="U775" t="s">
        <v>177</v>
      </c>
      <c r="AA775">
        <v>-40.200000000000003</v>
      </c>
      <c r="AB775">
        <v>68.599999999999994</v>
      </c>
      <c r="AE775" s="139">
        <v>1</v>
      </c>
      <c r="AF775" s="139">
        <v>1</v>
      </c>
    </row>
    <row r="776" spans="6:32" ht="15.5" customHeight="1">
      <c r="F776" t="s">
        <v>1552</v>
      </c>
      <c r="G776" t="s">
        <v>319</v>
      </c>
      <c r="U776" t="s">
        <v>177</v>
      </c>
      <c r="AA776">
        <v>-56.8</v>
      </c>
      <c r="AB776">
        <v>105.2</v>
      </c>
      <c r="AE776" s="139">
        <v>1</v>
      </c>
      <c r="AF776" s="139">
        <v>1</v>
      </c>
    </row>
    <row r="777" spans="6:32" ht="15.5" customHeight="1">
      <c r="F777" t="s">
        <v>1552</v>
      </c>
      <c r="G777" t="s">
        <v>319</v>
      </c>
      <c r="U777" t="s">
        <v>177</v>
      </c>
      <c r="AA777">
        <v>-53.4</v>
      </c>
      <c r="AB777">
        <v>74.8</v>
      </c>
      <c r="AE777" s="139">
        <v>1</v>
      </c>
      <c r="AF777" s="139">
        <v>1</v>
      </c>
    </row>
    <row r="778" spans="6:32" ht="15.5" customHeight="1">
      <c r="F778" t="s">
        <v>1553</v>
      </c>
      <c r="G778" t="s">
        <v>320</v>
      </c>
      <c r="U778" t="s">
        <v>177</v>
      </c>
      <c r="AA778">
        <v>-55.7</v>
      </c>
      <c r="AB778">
        <v>111.3</v>
      </c>
      <c r="AE778" s="139">
        <v>1</v>
      </c>
      <c r="AF778" s="139">
        <v>1</v>
      </c>
    </row>
    <row r="779" spans="6:32" ht="15.5" customHeight="1">
      <c r="F779" t="s">
        <v>1553</v>
      </c>
      <c r="G779" t="s">
        <v>320</v>
      </c>
      <c r="U779" t="s">
        <v>177</v>
      </c>
      <c r="AA779">
        <v>-54.5</v>
      </c>
      <c r="AB779">
        <v>80.5</v>
      </c>
      <c r="AE779" s="139">
        <v>1</v>
      </c>
      <c r="AF779" s="139">
        <v>1</v>
      </c>
    </row>
    <row r="780" spans="6:32" ht="15.5" customHeight="1">
      <c r="F780" t="s">
        <v>1554</v>
      </c>
      <c r="G780" t="s">
        <v>321</v>
      </c>
      <c r="U780" t="s">
        <v>177</v>
      </c>
      <c r="AA780">
        <v>-52.8</v>
      </c>
      <c r="AB780">
        <v>107.2</v>
      </c>
      <c r="AE780" s="139">
        <v>1</v>
      </c>
      <c r="AF780" s="139">
        <v>1</v>
      </c>
    </row>
    <row r="781" spans="6:32" ht="15.5" customHeight="1">
      <c r="F781" t="s">
        <v>1554</v>
      </c>
      <c r="G781" t="s">
        <v>321</v>
      </c>
      <c r="U781" t="s">
        <v>177</v>
      </c>
      <c r="AA781">
        <v>-50.7</v>
      </c>
      <c r="AB781">
        <v>80.099999999999994</v>
      </c>
      <c r="AE781" s="139">
        <v>1</v>
      </c>
      <c r="AF781" s="139">
        <v>1</v>
      </c>
    </row>
    <row r="782" spans="6:32" ht="15.5" customHeight="1">
      <c r="F782" t="s">
        <v>1555</v>
      </c>
      <c r="G782" t="s">
        <v>322</v>
      </c>
      <c r="U782" t="s">
        <v>177</v>
      </c>
      <c r="AA782">
        <v>-55.7</v>
      </c>
      <c r="AB782">
        <v>109.1</v>
      </c>
      <c r="AE782" s="139">
        <v>1</v>
      </c>
      <c r="AF782" s="139">
        <v>1</v>
      </c>
    </row>
    <row r="783" spans="6:32" ht="15.5" customHeight="1">
      <c r="F783" t="s">
        <v>1555</v>
      </c>
      <c r="G783" t="s">
        <v>322</v>
      </c>
      <c r="U783" t="s">
        <v>177</v>
      </c>
      <c r="AA783">
        <v>-53.8</v>
      </c>
      <c r="AB783">
        <v>78.8</v>
      </c>
      <c r="AE783" s="139">
        <v>1</v>
      </c>
      <c r="AF783" s="139">
        <v>1</v>
      </c>
    </row>
    <row r="784" spans="6:32" ht="15.5" customHeight="1">
      <c r="F784" t="s">
        <v>1556</v>
      </c>
      <c r="G784" t="s">
        <v>323</v>
      </c>
      <c r="U784" t="s">
        <v>177</v>
      </c>
      <c r="AA784">
        <v>-57.4</v>
      </c>
      <c r="AB784">
        <v>115.8</v>
      </c>
      <c r="AE784" s="139">
        <v>1</v>
      </c>
      <c r="AF784" s="139">
        <v>1</v>
      </c>
    </row>
    <row r="785" spans="6:32" ht="15.5" customHeight="1">
      <c r="F785" t="s">
        <v>1556</v>
      </c>
      <c r="G785" t="s">
        <v>323</v>
      </c>
      <c r="U785" t="s">
        <v>177</v>
      </c>
      <c r="AA785">
        <v>-57.4</v>
      </c>
      <c r="AB785">
        <v>82.1</v>
      </c>
      <c r="AE785" s="139">
        <v>1</v>
      </c>
      <c r="AF785" s="139">
        <v>1</v>
      </c>
    </row>
    <row r="786" spans="6:32" ht="15.5" customHeight="1">
      <c r="F786" t="s">
        <v>1557</v>
      </c>
      <c r="G786" t="s">
        <v>324</v>
      </c>
      <c r="U786" t="s">
        <v>177</v>
      </c>
      <c r="AA786">
        <v>-61.7</v>
      </c>
      <c r="AB786">
        <v>107.3</v>
      </c>
      <c r="AE786" s="139">
        <v>1</v>
      </c>
      <c r="AF786" s="139">
        <v>1</v>
      </c>
    </row>
    <row r="787" spans="6:32" ht="15.5" customHeight="1">
      <c r="F787" t="s">
        <v>1557</v>
      </c>
      <c r="G787" t="s">
        <v>324</v>
      </c>
      <c r="U787" t="s">
        <v>177</v>
      </c>
      <c r="AA787">
        <v>-57.9</v>
      </c>
      <c r="AB787">
        <v>70.8</v>
      </c>
      <c r="AE787" s="139">
        <v>1</v>
      </c>
      <c r="AF787" s="139">
        <v>1</v>
      </c>
    </row>
    <row r="788" spans="6:32" ht="15.5" customHeight="1">
      <c r="F788" t="s">
        <v>1558</v>
      </c>
      <c r="G788" t="s">
        <v>325</v>
      </c>
      <c r="U788" t="s">
        <v>177</v>
      </c>
      <c r="AA788">
        <v>-62.6</v>
      </c>
      <c r="AB788">
        <v>104.3</v>
      </c>
      <c r="AE788" s="139">
        <v>1</v>
      </c>
      <c r="AF788" s="139">
        <v>1</v>
      </c>
    </row>
    <row r="789" spans="6:32" ht="15.5" customHeight="1">
      <c r="F789" t="s">
        <v>1558</v>
      </c>
      <c r="G789" t="s">
        <v>325</v>
      </c>
      <c r="U789" t="s">
        <v>177</v>
      </c>
      <c r="AA789">
        <v>-57.6</v>
      </c>
      <c r="AB789">
        <v>67.7</v>
      </c>
      <c r="AE789" s="139">
        <v>1</v>
      </c>
      <c r="AF789" s="139">
        <v>1</v>
      </c>
    </row>
    <row r="790" spans="6:32" ht="15.5" customHeight="1">
      <c r="F790" t="s">
        <v>1559</v>
      </c>
      <c r="G790" t="s">
        <v>326</v>
      </c>
      <c r="U790" t="s">
        <v>177</v>
      </c>
      <c r="AA790">
        <v>-40.299999999999997</v>
      </c>
      <c r="AB790">
        <v>122.3</v>
      </c>
      <c r="AE790" s="139">
        <v>1</v>
      </c>
      <c r="AF790" s="139">
        <v>1</v>
      </c>
    </row>
    <row r="791" spans="6:32" ht="15.5" customHeight="1">
      <c r="F791" t="s">
        <v>1559</v>
      </c>
      <c r="G791" t="s">
        <v>326</v>
      </c>
      <c r="U791" t="s">
        <v>177</v>
      </c>
      <c r="AA791">
        <v>-45.1</v>
      </c>
      <c r="AB791">
        <v>103</v>
      </c>
      <c r="AE791" s="139">
        <v>1</v>
      </c>
      <c r="AF791" s="139">
        <v>1</v>
      </c>
    </row>
    <row r="792" spans="6:32" ht="15.5" customHeight="1">
      <c r="F792" t="s">
        <v>1560</v>
      </c>
      <c r="G792" t="s">
        <v>327</v>
      </c>
      <c r="U792" t="s">
        <v>177</v>
      </c>
      <c r="AA792">
        <v>-44.7</v>
      </c>
      <c r="AB792">
        <v>126.6</v>
      </c>
      <c r="AE792" s="139">
        <v>1</v>
      </c>
      <c r="AF792" s="139">
        <v>1</v>
      </c>
    </row>
    <row r="793" spans="6:32" ht="15.5" customHeight="1">
      <c r="F793" t="s">
        <v>1560</v>
      </c>
      <c r="G793" t="s">
        <v>327</v>
      </c>
      <c r="U793" t="s">
        <v>177</v>
      </c>
      <c r="AA793">
        <v>-50.8</v>
      </c>
      <c r="AB793">
        <v>104.2</v>
      </c>
      <c r="AE793" s="139">
        <v>1</v>
      </c>
      <c r="AF793" s="139">
        <v>1</v>
      </c>
    </row>
    <row r="794" spans="6:32" ht="15.5" customHeight="1">
      <c r="F794" t="s">
        <v>1561</v>
      </c>
      <c r="G794" t="s">
        <v>328</v>
      </c>
      <c r="U794" t="s">
        <v>177</v>
      </c>
      <c r="AA794">
        <v>-47.1</v>
      </c>
      <c r="AB794">
        <v>117.1</v>
      </c>
      <c r="AE794" s="139">
        <v>1</v>
      </c>
      <c r="AF794" s="139">
        <v>1</v>
      </c>
    </row>
    <row r="795" spans="6:32" ht="15.5" customHeight="1">
      <c r="F795" t="s">
        <v>1561</v>
      </c>
      <c r="G795" t="s">
        <v>328</v>
      </c>
      <c r="U795" t="s">
        <v>177</v>
      </c>
      <c r="AA795">
        <v>-49.5</v>
      </c>
      <c r="AB795">
        <v>93.3</v>
      </c>
      <c r="AE795" s="139">
        <v>1</v>
      </c>
      <c r="AF795" s="139">
        <v>1</v>
      </c>
    </row>
    <row r="796" spans="6:32" ht="15.5" customHeight="1">
      <c r="F796" t="s">
        <v>1562</v>
      </c>
      <c r="G796" t="s">
        <v>329</v>
      </c>
      <c r="U796" t="s">
        <v>177</v>
      </c>
      <c r="AA796">
        <v>-52.7</v>
      </c>
      <c r="AB796">
        <v>131.69999999999999</v>
      </c>
      <c r="AE796" s="139">
        <v>1</v>
      </c>
      <c r="AF796" s="139">
        <v>1</v>
      </c>
    </row>
    <row r="797" spans="6:32" ht="15.5" customHeight="1">
      <c r="F797" t="s">
        <v>1562</v>
      </c>
      <c r="G797" t="s">
        <v>329</v>
      </c>
      <c r="U797" t="s">
        <v>177</v>
      </c>
      <c r="AA797">
        <v>-59.4</v>
      </c>
      <c r="AB797">
        <v>101.3</v>
      </c>
      <c r="AE797" s="139">
        <v>1</v>
      </c>
      <c r="AF797" s="139">
        <v>1</v>
      </c>
    </row>
    <row r="798" spans="6:32" ht="15.5" customHeight="1">
      <c r="F798" t="s">
        <v>1563</v>
      </c>
      <c r="G798" t="s">
        <v>330</v>
      </c>
      <c r="U798" t="s">
        <v>177</v>
      </c>
      <c r="AA798">
        <v>-48.6</v>
      </c>
      <c r="AB798">
        <v>129.1</v>
      </c>
      <c r="AE798" s="139">
        <v>1</v>
      </c>
      <c r="AF798" s="139">
        <v>1</v>
      </c>
    </row>
    <row r="799" spans="6:32" ht="15.5" customHeight="1">
      <c r="F799" t="s">
        <v>1563</v>
      </c>
      <c r="G799" t="s">
        <v>330</v>
      </c>
      <c r="U799" t="s">
        <v>177</v>
      </c>
      <c r="AA799">
        <v>-55</v>
      </c>
      <c r="AB799">
        <v>103.1</v>
      </c>
      <c r="AE799" s="139">
        <v>1</v>
      </c>
      <c r="AF799" s="139">
        <v>1</v>
      </c>
    </row>
    <row r="800" spans="6:32" ht="15.5" customHeight="1">
      <c r="F800" t="s">
        <v>1564</v>
      </c>
      <c r="G800" t="s">
        <v>331</v>
      </c>
      <c r="U800" t="s">
        <v>177</v>
      </c>
      <c r="AA800">
        <v>-27.6</v>
      </c>
      <c r="AB800">
        <v>192.4</v>
      </c>
      <c r="AE800" s="139">
        <v>1</v>
      </c>
      <c r="AF800" s="139">
        <v>1</v>
      </c>
    </row>
    <row r="801" spans="6:32" ht="15.5" customHeight="1">
      <c r="F801" t="s">
        <v>1564</v>
      </c>
      <c r="G801" t="s">
        <v>331</v>
      </c>
      <c r="U801" t="s">
        <v>177</v>
      </c>
      <c r="AA801">
        <v>-48.6</v>
      </c>
      <c r="AB801">
        <v>193.6</v>
      </c>
      <c r="AE801" s="139">
        <v>1</v>
      </c>
      <c r="AF801" s="139">
        <v>1</v>
      </c>
    </row>
    <row r="802" spans="6:32" ht="15.5" customHeight="1">
      <c r="F802" t="s">
        <v>1565</v>
      </c>
      <c r="G802" t="s">
        <v>333</v>
      </c>
      <c r="U802" t="s">
        <v>177</v>
      </c>
      <c r="AA802">
        <v>-83.2</v>
      </c>
      <c r="AB802">
        <v>244.2</v>
      </c>
      <c r="AE802" s="139">
        <v>1</v>
      </c>
      <c r="AF802" s="139">
        <v>1</v>
      </c>
    </row>
    <row r="803" spans="6:32" ht="15.5" customHeight="1">
      <c r="F803" t="s">
        <v>1565</v>
      </c>
      <c r="G803" t="s">
        <v>333</v>
      </c>
      <c r="U803" t="s">
        <v>177</v>
      </c>
      <c r="AA803">
        <v>-72</v>
      </c>
      <c r="AB803">
        <v>350.5</v>
      </c>
      <c r="AE803" s="139">
        <v>1</v>
      </c>
      <c r="AF803" s="139">
        <v>1</v>
      </c>
    </row>
    <row r="804" spans="6:32" ht="15.5" customHeight="1">
      <c r="F804" t="s">
        <v>1566</v>
      </c>
      <c r="G804" t="s">
        <v>334</v>
      </c>
      <c r="U804" t="s">
        <v>177</v>
      </c>
      <c r="AA804">
        <v>-54.6</v>
      </c>
      <c r="AB804">
        <v>125.3</v>
      </c>
      <c r="AE804" s="139">
        <v>1</v>
      </c>
      <c r="AF804" s="139">
        <v>1</v>
      </c>
    </row>
    <row r="805" spans="6:32" ht="15.5" customHeight="1">
      <c r="F805" t="s">
        <v>1566</v>
      </c>
      <c r="G805" t="s">
        <v>334</v>
      </c>
      <c r="U805" t="s">
        <v>177</v>
      </c>
      <c r="AA805">
        <v>-58.5</v>
      </c>
      <c r="AB805">
        <v>93.3</v>
      </c>
      <c r="AE805" s="139">
        <v>1</v>
      </c>
      <c r="AF805" s="139">
        <v>1</v>
      </c>
    </row>
    <row r="806" spans="6:32" ht="15.5" customHeight="1">
      <c r="F806" t="s">
        <v>1567</v>
      </c>
      <c r="G806" t="s">
        <v>335</v>
      </c>
      <c r="U806" t="s">
        <v>177</v>
      </c>
      <c r="AA806">
        <v>-47.9</v>
      </c>
      <c r="AB806">
        <v>123.1</v>
      </c>
      <c r="AE806" s="139">
        <v>1</v>
      </c>
      <c r="AF806" s="139">
        <v>1</v>
      </c>
    </row>
    <row r="807" spans="6:32" ht="15.5" customHeight="1">
      <c r="F807" t="s">
        <v>1567</v>
      </c>
      <c r="G807" t="s">
        <v>335</v>
      </c>
      <c r="U807" t="s">
        <v>177</v>
      </c>
      <c r="AA807">
        <v>-52.3</v>
      </c>
      <c r="AB807">
        <v>98.1</v>
      </c>
      <c r="AE807" s="139">
        <v>1</v>
      </c>
      <c r="AF807" s="139">
        <v>1</v>
      </c>
    </row>
    <row r="808" spans="6:32" ht="15.5" customHeight="1">
      <c r="F808" t="s">
        <v>1568</v>
      </c>
      <c r="G808" t="s">
        <v>336</v>
      </c>
      <c r="U808" t="s">
        <v>177</v>
      </c>
      <c r="AA808">
        <v>-47.8</v>
      </c>
      <c r="AB808">
        <v>142.30000000000001</v>
      </c>
      <c r="AE808" s="139">
        <v>1</v>
      </c>
      <c r="AF808" s="139">
        <v>1</v>
      </c>
    </row>
    <row r="809" spans="6:32" ht="15.5" customHeight="1">
      <c r="F809" t="s">
        <v>1568</v>
      </c>
      <c r="G809" t="s">
        <v>336</v>
      </c>
      <c r="U809" t="s">
        <v>177</v>
      </c>
      <c r="AA809">
        <v>-59</v>
      </c>
      <c r="AB809">
        <v>117.5</v>
      </c>
      <c r="AE809" s="139">
        <v>1</v>
      </c>
      <c r="AF809" s="139">
        <v>1</v>
      </c>
    </row>
    <row r="810" spans="6:32" ht="15.5" customHeight="1">
      <c r="F810" t="s">
        <v>1569</v>
      </c>
      <c r="G810" t="s">
        <v>337</v>
      </c>
      <c r="U810" t="s">
        <v>177</v>
      </c>
      <c r="AA810">
        <v>-41</v>
      </c>
      <c r="AB810">
        <v>138.1</v>
      </c>
      <c r="AE810" s="139">
        <v>1</v>
      </c>
      <c r="AF810" s="139">
        <v>1</v>
      </c>
    </row>
    <row r="811" spans="6:32" ht="15.5" customHeight="1">
      <c r="F811" t="s">
        <v>1569</v>
      </c>
      <c r="G811" t="s">
        <v>337</v>
      </c>
      <c r="U811" t="s">
        <v>177</v>
      </c>
      <c r="AA811">
        <v>-51.5</v>
      </c>
      <c r="AB811">
        <v>118.7</v>
      </c>
      <c r="AE811" s="139">
        <v>1</v>
      </c>
      <c r="AF811" s="139">
        <v>1</v>
      </c>
    </row>
    <row r="812" spans="6:32" ht="15.5" customHeight="1">
      <c r="F812" t="s">
        <v>1570</v>
      </c>
      <c r="G812" t="s">
        <v>338</v>
      </c>
      <c r="U812" t="s">
        <v>177</v>
      </c>
      <c r="AA812">
        <v>-50</v>
      </c>
      <c r="AB812">
        <v>133.30000000000001</v>
      </c>
      <c r="AE812" s="139">
        <v>1</v>
      </c>
      <c r="AF812" s="139">
        <v>1</v>
      </c>
    </row>
    <row r="813" spans="6:32" ht="15.5" customHeight="1">
      <c r="F813" t="s">
        <v>1570</v>
      </c>
      <c r="G813" t="s">
        <v>338</v>
      </c>
      <c r="U813" t="s">
        <v>177</v>
      </c>
      <c r="AA813">
        <v>-57.7</v>
      </c>
      <c r="AB813">
        <v>105.9</v>
      </c>
      <c r="AE813" s="139">
        <v>1</v>
      </c>
      <c r="AF813" s="139">
        <v>1</v>
      </c>
    </row>
    <row r="814" spans="6:32" ht="15.5" customHeight="1">
      <c r="F814" t="s">
        <v>1571</v>
      </c>
      <c r="G814" t="s">
        <v>339</v>
      </c>
      <c r="U814" t="s">
        <v>177</v>
      </c>
      <c r="AA814">
        <v>-43.5</v>
      </c>
      <c r="AB814">
        <v>137.6</v>
      </c>
      <c r="AE814" s="139">
        <v>1</v>
      </c>
      <c r="AF814" s="139">
        <v>1</v>
      </c>
    </row>
    <row r="815" spans="6:32" ht="15.5" customHeight="1">
      <c r="F815" t="s">
        <v>1571</v>
      </c>
      <c r="G815" t="s">
        <v>339</v>
      </c>
      <c r="U815" t="s">
        <v>177</v>
      </c>
      <c r="AA815">
        <v>-53.6</v>
      </c>
      <c r="AB815">
        <v>116.3</v>
      </c>
      <c r="AE815" s="139">
        <v>1</v>
      </c>
      <c r="AF815" s="139">
        <v>1</v>
      </c>
    </row>
    <row r="816" spans="6:32" ht="15.5" customHeight="1">
      <c r="F816" t="s">
        <v>1572</v>
      </c>
      <c r="G816" t="s">
        <v>340</v>
      </c>
      <c r="U816" t="s">
        <v>177</v>
      </c>
      <c r="AA816">
        <v>-45.1</v>
      </c>
      <c r="AB816">
        <v>130.19999999999999</v>
      </c>
      <c r="AE816" s="139">
        <v>1</v>
      </c>
      <c r="AF816" s="139">
        <v>1</v>
      </c>
    </row>
    <row r="817" spans="6:32" ht="15.5" customHeight="1">
      <c r="F817" t="s">
        <v>1572</v>
      </c>
      <c r="G817" t="s">
        <v>340</v>
      </c>
      <c r="U817" t="s">
        <v>177</v>
      </c>
      <c r="AA817">
        <v>-52.4</v>
      </c>
      <c r="AB817">
        <v>107.1</v>
      </c>
      <c r="AE817" s="139">
        <v>1</v>
      </c>
      <c r="AF817" s="139">
        <v>1</v>
      </c>
    </row>
    <row r="818" spans="6:32" ht="15.5" customHeight="1">
      <c r="F818" t="s">
        <v>1573</v>
      </c>
      <c r="G818" t="s">
        <v>341</v>
      </c>
      <c r="U818" t="s">
        <v>177</v>
      </c>
      <c r="AA818">
        <v>-63.7</v>
      </c>
      <c r="AB818">
        <v>135.4</v>
      </c>
      <c r="AE818" s="139">
        <v>1</v>
      </c>
      <c r="AF818" s="139">
        <v>1</v>
      </c>
    </row>
    <row r="819" spans="6:32" ht="15.5" customHeight="1">
      <c r="F819" t="s">
        <v>1573</v>
      </c>
      <c r="G819" t="s">
        <v>341</v>
      </c>
      <c r="U819" t="s">
        <v>177</v>
      </c>
      <c r="AA819">
        <v>-68.599999999999994</v>
      </c>
      <c r="AB819">
        <v>86.8</v>
      </c>
      <c r="AE819" s="139">
        <v>1</v>
      </c>
      <c r="AF819" s="139">
        <v>1</v>
      </c>
    </row>
    <row r="820" spans="6:32" ht="15.5" customHeight="1">
      <c r="F820" t="s">
        <v>1574</v>
      </c>
      <c r="G820" t="s">
        <v>342</v>
      </c>
      <c r="U820" t="s">
        <v>177</v>
      </c>
      <c r="AA820">
        <v>-61.8</v>
      </c>
      <c r="AB820">
        <v>140.30000000000001</v>
      </c>
      <c r="AE820" s="139">
        <v>1</v>
      </c>
      <c r="AF820" s="139">
        <v>1</v>
      </c>
    </row>
    <row r="821" spans="6:32" ht="15.5" customHeight="1">
      <c r="F821" t="s">
        <v>1574</v>
      </c>
      <c r="G821" t="s">
        <v>342</v>
      </c>
      <c r="U821" t="s">
        <v>177</v>
      </c>
      <c r="AA821">
        <v>-69.2</v>
      </c>
      <c r="AB821">
        <v>95.1</v>
      </c>
      <c r="AE821" s="139">
        <v>1</v>
      </c>
      <c r="AF821" s="139">
        <v>1</v>
      </c>
    </row>
    <row r="822" spans="6:32" ht="15.5" customHeight="1">
      <c r="F822" t="s">
        <v>1575</v>
      </c>
      <c r="G822" t="s">
        <v>343</v>
      </c>
      <c r="U822" t="s">
        <v>177</v>
      </c>
      <c r="AA822">
        <v>-60</v>
      </c>
      <c r="AB822">
        <v>132.5</v>
      </c>
      <c r="AE822" s="139">
        <v>1</v>
      </c>
      <c r="AF822" s="139">
        <v>1</v>
      </c>
    </row>
    <row r="823" spans="6:32" ht="15.5" customHeight="1">
      <c r="F823" t="s">
        <v>1575</v>
      </c>
      <c r="G823" t="s">
        <v>343</v>
      </c>
      <c r="U823" t="s">
        <v>177</v>
      </c>
      <c r="AA823">
        <v>-65.099999999999994</v>
      </c>
      <c r="AB823">
        <v>91.9</v>
      </c>
      <c r="AE823" s="139">
        <v>1</v>
      </c>
      <c r="AF823" s="139">
        <v>1</v>
      </c>
    </row>
    <row r="824" spans="6:32" ht="15.5" customHeight="1">
      <c r="F824" t="s">
        <v>1576</v>
      </c>
      <c r="G824" t="s">
        <v>344</v>
      </c>
      <c r="U824" t="s">
        <v>177</v>
      </c>
      <c r="AA824">
        <v>-61.7</v>
      </c>
      <c r="AB824">
        <v>145.5</v>
      </c>
      <c r="AE824" s="139">
        <v>1</v>
      </c>
      <c r="AF824" s="139">
        <v>1</v>
      </c>
    </row>
    <row r="825" spans="6:32" ht="15.5" customHeight="1">
      <c r="F825" t="s">
        <v>1576</v>
      </c>
      <c r="G825" t="s">
        <v>344</v>
      </c>
      <c r="U825" t="s">
        <v>177</v>
      </c>
      <c r="AA825">
        <v>-71</v>
      </c>
      <c r="AB825">
        <v>100</v>
      </c>
      <c r="AE825" s="139">
        <v>1</v>
      </c>
      <c r="AF825" s="139">
        <v>1</v>
      </c>
    </row>
    <row r="826" spans="6:32" ht="15.5" customHeight="1">
      <c r="F826" t="s">
        <v>1577</v>
      </c>
      <c r="G826" t="s">
        <v>345</v>
      </c>
      <c r="U826" t="s">
        <v>177</v>
      </c>
      <c r="AA826">
        <v>-57.1</v>
      </c>
      <c r="AB826">
        <v>132</v>
      </c>
      <c r="AE826" s="139">
        <v>1</v>
      </c>
      <c r="AF826" s="139">
        <v>1</v>
      </c>
    </row>
    <row r="827" spans="6:32" ht="15.5" customHeight="1">
      <c r="F827" t="s">
        <v>1577</v>
      </c>
      <c r="G827" t="s">
        <v>345</v>
      </c>
      <c r="U827" t="s">
        <v>177</v>
      </c>
      <c r="AA827">
        <v>-62.9</v>
      </c>
      <c r="AB827">
        <v>95.8</v>
      </c>
      <c r="AE827" s="139">
        <v>1</v>
      </c>
      <c r="AF827" s="139">
        <v>1</v>
      </c>
    </row>
    <row r="828" spans="6:32" ht="15.5" customHeight="1">
      <c r="F828" t="s">
        <v>1578</v>
      </c>
      <c r="G828" t="s">
        <v>346</v>
      </c>
      <c r="U828" t="s">
        <v>177</v>
      </c>
      <c r="AA828">
        <v>-57.5</v>
      </c>
      <c r="AB828">
        <v>126.1</v>
      </c>
      <c r="AE828" s="139">
        <v>1</v>
      </c>
      <c r="AF828" s="139">
        <v>1</v>
      </c>
    </row>
    <row r="829" spans="6:32" ht="15.5" customHeight="1">
      <c r="F829" t="s">
        <v>1578</v>
      </c>
      <c r="G829" t="s">
        <v>346</v>
      </c>
      <c r="U829" t="s">
        <v>177</v>
      </c>
      <c r="AA829">
        <v>-61.1</v>
      </c>
      <c r="AB829">
        <v>90.3</v>
      </c>
      <c r="AE829" s="139">
        <v>1</v>
      </c>
      <c r="AF829" s="139">
        <v>1</v>
      </c>
    </row>
    <row r="830" spans="6:32" ht="15.5" customHeight="1">
      <c r="F830" t="s">
        <v>1579</v>
      </c>
      <c r="G830" t="s">
        <v>347</v>
      </c>
      <c r="U830" t="s">
        <v>177</v>
      </c>
      <c r="AA830">
        <v>-63.6</v>
      </c>
      <c r="AB830">
        <v>134.30000000000001</v>
      </c>
      <c r="AE830" s="139">
        <v>1</v>
      </c>
      <c r="AF830" s="139">
        <v>1</v>
      </c>
    </row>
    <row r="831" spans="6:32" ht="15.5" customHeight="1">
      <c r="F831" t="s">
        <v>1579</v>
      </c>
      <c r="G831" t="s">
        <v>347</v>
      </c>
      <c r="U831" t="s">
        <v>177</v>
      </c>
      <c r="AA831">
        <v>-68.2</v>
      </c>
      <c r="AB831">
        <v>86.3</v>
      </c>
      <c r="AE831" s="139">
        <v>1</v>
      </c>
      <c r="AF831" s="139">
        <v>1</v>
      </c>
    </row>
    <row r="832" spans="6:32" ht="15.5" customHeight="1">
      <c r="F832" t="s">
        <v>1580</v>
      </c>
      <c r="G832" t="s">
        <v>348</v>
      </c>
      <c r="U832" t="s">
        <v>177</v>
      </c>
      <c r="AA832">
        <v>-57.1</v>
      </c>
      <c r="AB832">
        <v>135.4</v>
      </c>
      <c r="AE832" s="139">
        <v>1</v>
      </c>
      <c r="AF832" s="139">
        <v>1</v>
      </c>
    </row>
    <row r="833" spans="6:32" ht="15.5" customHeight="1">
      <c r="F833" t="s">
        <v>1580</v>
      </c>
      <c r="G833" t="s">
        <v>348</v>
      </c>
      <c r="U833" t="s">
        <v>177</v>
      </c>
      <c r="AA833">
        <v>-64.099999999999994</v>
      </c>
      <c r="AB833">
        <v>98.9</v>
      </c>
      <c r="AE833" s="139">
        <v>1</v>
      </c>
      <c r="AF833" s="139">
        <v>1</v>
      </c>
    </row>
    <row r="834" spans="6:32" ht="15.5" customHeight="1">
      <c r="F834" t="s">
        <v>1581</v>
      </c>
      <c r="G834" t="s">
        <v>349</v>
      </c>
      <c r="U834" t="s">
        <v>177</v>
      </c>
      <c r="AA834">
        <v>-50.2</v>
      </c>
      <c r="AB834">
        <v>143.19999999999999</v>
      </c>
      <c r="AE834" s="139">
        <v>1</v>
      </c>
      <c r="AF834" s="139">
        <v>1</v>
      </c>
    </row>
    <row r="835" spans="6:32" ht="15.5" customHeight="1">
      <c r="F835" t="s">
        <v>1581</v>
      </c>
      <c r="G835" t="s">
        <v>349</v>
      </c>
      <c r="U835" t="s">
        <v>177</v>
      </c>
      <c r="AA835">
        <v>-61.3</v>
      </c>
      <c r="AB835">
        <v>116.1</v>
      </c>
      <c r="AE835" s="139">
        <v>1</v>
      </c>
      <c r="AF835" s="139">
        <v>1</v>
      </c>
    </row>
    <row r="836" spans="6:32" ht="15.5" customHeight="1">
      <c r="F836" t="s">
        <v>1582</v>
      </c>
      <c r="G836" t="s">
        <v>350</v>
      </c>
      <c r="U836" t="s">
        <v>177</v>
      </c>
      <c r="AA836">
        <v>-54.8</v>
      </c>
      <c r="AB836">
        <v>145.80000000000001</v>
      </c>
      <c r="AE836" s="139">
        <v>1</v>
      </c>
      <c r="AF836" s="139">
        <v>1</v>
      </c>
    </row>
    <row r="837" spans="6:32" ht="15.5" customHeight="1">
      <c r="F837" t="s">
        <v>1582</v>
      </c>
      <c r="G837" t="s">
        <v>350</v>
      </c>
      <c r="U837" t="s">
        <v>177</v>
      </c>
      <c r="AA837">
        <v>-65.900000000000006</v>
      </c>
      <c r="AB837">
        <v>113.2</v>
      </c>
      <c r="AE837" s="139">
        <v>1</v>
      </c>
      <c r="AF837" s="139">
        <v>1</v>
      </c>
    </row>
    <row r="838" spans="6:32" ht="15.5" customHeight="1">
      <c r="F838" t="s">
        <v>1583</v>
      </c>
      <c r="G838" t="s">
        <v>351</v>
      </c>
      <c r="U838" t="s">
        <v>177</v>
      </c>
      <c r="AA838">
        <v>-51.1</v>
      </c>
      <c r="AB838">
        <v>126.3</v>
      </c>
      <c r="AE838" s="139">
        <v>1</v>
      </c>
      <c r="AF838" s="139">
        <v>1</v>
      </c>
    </row>
    <row r="839" spans="6:32" ht="15.5" customHeight="1">
      <c r="F839" t="s">
        <v>1583</v>
      </c>
      <c r="G839" t="s">
        <v>351</v>
      </c>
      <c r="U839" t="s">
        <v>177</v>
      </c>
      <c r="AA839">
        <v>-56</v>
      </c>
      <c r="AB839">
        <v>98.1</v>
      </c>
      <c r="AE839" s="139">
        <v>1</v>
      </c>
      <c r="AF839" s="139">
        <v>1</v>
      </c>
    </row>
    <row r="840" spans="6:32" ht="15.5" customHeight="1">
      <c r="F840" t="s">
        <v>1584</v>
      </c>
      <c r="G840" t="s">
        <v>352</v>
      </c>
      <c r="U840" t="s">
        <v>177</v>
      </c>
      <c r="AA840">
        <v>-47.7</v>
      </c>
      <c r="AB840">
        <v>120.9</v>
      </c>
      <c r="AE840" s="139">
        <v>1</v>
      </c>
      <c r="AF840" s="139">
        <v>1</v>
      </c>
    </row>
    <row r="841" spans="6:32" ht="15.5" customHeight="1">
      <c r="F841" t="s">
        <v>1584</v>
      </c>
      <c r="G841" t="s">
        <v>352</v>
      </c>
      <c r="U841" t="s">
        <v>177</v>
      </c>
      <c r="AA841">
        <v>-51.3</v>
      </c>
      <c r="AB841">
        <v>96.2</v>
      </c>
      <c r="AE841" s="139">
        <v>1</v>
      </c>
      <c r="AF841" s="139">
        <v>1</v>
      </c>
    </row>
    <row r="842" spans="6:32" ht="15.5" customHeight="1">
      <c r="F842" t="s">
        <v>1585</v>
      </c>
      <c r="G842" t="s">
        <v>353</v>
      </c>
      <c r="U842" t="s">
        <v>177</v>
      </c>
      <c r="AA842">
        <v>-59.7</v>
      </c>
      <c r="AB842">
        <v>141</v>
      </c>
      <c r="AE842" s="139">
        <v>1</v>
      </c>
      <c r="AF842" s="139">
        <v>1</v>
      </c>
    </row>
    <row r="843" spans="6:32" ht="15.5" customHeight="1">
      <c r="F843" t="s">
        <v>1585</v>
      </c>
      <c r="G843" t="s">
        <v>353</v>
      </c>
      <c r="U843" t="s">
        <v>177</v>
      </c>
      <c r="AA843">
        <v>-68</v>
      </c>
      <c r="AB843">
        <v>100</v>
      </c>
      <c r="AE843" s="139">
        <v>1</v>
      </c>
      <c r="AF843" s="139">
        <v>1</v>
      </c>
    </row>
    <row r="844" spans="6:32" ht="15.5" customHeight="1">
      <c r="F844" t="s">
        <v>1586</v>
      </c>
      <c r="G844" t="s">
        <v>354</v>
      </c>
      <c r="U844" t="s">
        <v>177</v>
      </c>
      <c r="AA844">
        <v>-59.1</v>
      </c>
      <c r="AB844">
        <v>139.9</v>
      </c>
      <c r="AE844" s="139">
        <v>1</v>
      </c>
      <c r="AF844" s="139">
        <v>1</v>
      </c>
    </row>
    <row r="845" spans="6:32" ht="15.5" customHeight="1">
      <c r="F845" t="s">
        <v>1586</v>
      </c>
      <c r="G845" t="s">
        <v>354</v>
      </c>
      <c r="U845" t="s">
        <v>177</v>
      </c>
      <c r="AA845">
        <v>-67.2</v>
      </c>
      <c r="AB845">
        <v>100</v>
      </c>
      <c r="AE845" s="139">
        <v>1</v>
      </c>
      <c r="AF845" s="139">
        <v>1</v>
      </c>
    </row>
    <row r="846" spans="6:32" ht="15.5" customHeight="1">
      <c r="F846" t="s">
        <v>1587</v>
      </c>
      <c r="G846" t="s">
        <v>355</v>
      </c>
      <c r="U846" t="s">
        <v>177</v>
      </c>
      <c r="AA846">
        <v>-51.7</v>
      </c>
      <c r="AB846">
        <v>121.7</v>
      </c>
      <c r="AE846" s="139">
        <v>1</v>
      </c>
      <c r="AF846" s="139">
        <v>1</v>
      </c>
    </row>
    <row r="847" spans="6:32" ht="15.5" customHeight="1">
      <c r="F847" t="s">
        <v>1587</v>
      </c>
      <c r="G847" t="s">
        <v>355</v>
      </c>
      <c r="U847" t="s">
        <v>177</v>
      </c>
      <c r="AA847">
        <v>-54.9</v>
      </c>
      <c r="AB847">
        <v>93.1</v>
      </c>
      <c r="AE847" s="139">
        <v>1</v>
      </c>
      <c r="AF847" s="139">
        <v>1</v>
      </c>
    </row>
    <row r="848" spans="6:32" ht="15.5" customHeight="1">
      <c r="F848" t="s">
        <v>1588</v>
      </c>
      <c r="G848" t="s">
        <v>356</v>
      </c>
      <c r="U848" t="s">
        <v>177</v>
      </c>
      <c r="AA848">
        <v>-54.4</v>
      </c>
      <c r="AB848">
        <v>134.6</v>
      </c>
      <c r="AE848" s="139">
        <v>1</v>
      </c>
      <c r="AF848" s="139">
        <v>1</v>
      </c>
    </row>
    <row r="849" spans="6:32" ht="15.5" customHeight="1">
      <c r="F849" t="s">
        <v>1588</v>
      </c>
      <c r="G849" t="s">
        <v>356</v>
      </c>
      <c r="U849" t="s">
        <v>177</v>
      </c>
      <c r="AA849">
        <v>-61.6</v>
      </c>
      <c r="AB849">
        <v>102.1</v>
      </c>
      <c r="AE849" s="139">
        <v>1</v>
      </c>
      <c r="AF849" s="139">
        <v>1</v>
      </c>
    </row>
    <row r="850" spans="6:32" ht="15.5" customHeight="1">
      <c r="F850" t="s">
        <v>1589</v>
      </c>
      <c r="G850" t="s">
        <v>242</v>
      </c>
      <c r="U850" t="s">
        <v>177</v>
      </c>
      <c r="AA850">
        <v>-38</v>
      </c>
      <c r="AB850">
        <v>146.30000000000001</v>
      </c>
      <c r="AE850" s="139">
        <v>1</v>
      </c>
      <c r="AF850" s="139">
        <v>1</v>
      </c>
    </row>
    <row r="851" spans="6:32" ht="15.5" customHeight="1">
      <c r="F851" t="s">
        <v>1589</v>
      </c>
      <c r="G851" t="s">
        <v>242</v>
      </c>
      <c r="U851" t="s">
        <v>177</v>
      </c>
      <c r="AA851">
        <v>-49.3</v>
      </c>
      <c r="AB851">
        <v>131.5</v>
      </c>
      <c r="AE851" s="139">
        <v>1</v>
      </c>
      <c r="AF851" s="139">
        <v>1</v>
      </c>
    </row>
    <row r="852" spans="6:32" ht="15.5" customHeight="1">
      <c r="F852" t="s">
        <v>1590</v>
      </c>
      <c r="G852" t="s">
        <v>243</v>
      </c>
      <c r="U852" t="s">
        <v>177</v>
      </c>
      <c r="AA852">
        <v>-34.9</v>
      </c>
      <c r="AB852">
        <v>141.1</v>
      </c>
      <c r="AE852" s="139">
        <v>1</v>
      </c>
      <c r="AF852" s="139">
        <v>1</v>
      </c>
    </row>
    <row r="853" spans="6:32" ht="15.5" customHeight="1">
      <c r="F853" t="s">
        <v>1590</v>
      </c>
      <c r="G853" t="s">
        <v>243</v>
      </c>
      <c r="U853" t="s">
        <v>177</v>
      </c>
      <c r="AA853">
        <v>-44.9</v>
      </c>
      <c r="AB853">
        <v>127.4</v>
      </c>
      <c r="AE853" s="139">
        <v>1</v>
      </c>
      <c r="AF853" s="139">
        <v>1</v>
      </c>
    </row>
    <row r="854" spans="6:32" ht="15.5" customHeight="1">
      <c r="F854" t="s">
        <v>1591</v>
      </c>
      <c r="G854" t="s">
        <v>244</v>
      </c>
      <c r="U854" t="s">
        <v>177</v>
      </c>
      <c r="AA854">
        <v>-36.5</v>
      </c>
      <c r="AB854">
        <v>147.80000000000001</v>
      </c>
      <c r="AE854" s="139">
        <v>1</v>
      </c>
      <c r="AF854" s="139">
        <v>1</v>
      </c>
    </row>
    <row r="855" spans="6:32" ht="15.5" customHeight="1">
      <c r="F855" t="s">
        <v>1591</v>
      </c>
      <c r="G855" t="s">
        <v>244</v>
      </c>
      <c r="U855" t="s">
        <v>177</v>
      </c>
      <c r="AA855">
        <v>-48.3</v>
      </c>
      <c r="AB855">
        <v>134</v>
      </c>
      <c r="AE855" s="139">
        <v>1</v>
      </c>
      <c r="AF855" s="139">
        <v>1</v>
      </c>
    </row>
    <row r="856" spans="6:32" ht="15.5" customHeight="1">
      <c r="F856" t="s">
        <v>1592</v>
      </c>
      <c r="G856" t="s">
        <v>245</v>
      </c>
      <c r="U856" t="s">
        <v>177</v>
      </c>
      <c r="AA856">
        <v>-39.9</v>
      </c>
      <c r="AB856">
        <v>144</v>
      </c>
      <c r="AE856" s="139">
        <v>1</v>
      </c>
      <c r="AF856" s="139">
        <v>1</v>
      </c>
    </row>
    <row r="857" spans="6:32" ht="15.5" customHeight="1">
      <c r="F857" t="s">
        <v>1592</v>
      </c>
      <c r="G857" t="s">
        <v>245</v>
      </c>
      <c r="U857" t="s">
        <v>177</v>
      </c>
      <c r="AA857">
        <v>-50.4</v>
      </c>
      <c r="AB857">
        <v>127.9</v>
      </c>
      <c r="AE857" s="139">
        <v>1</v>
      </c>
      <c r="AF857" s="139">
        <v>1</v>
      </c>
    </row>
    <row r="858" spans="6:32" ht="15.5" customHeight="1">
      <c r="F858" t="s">
        <v>1593</v>
      </c>
      <c r="G858" t="s">
        <v>246</v>
      </c>
      <c r="U858" t="s">
        <v>177</v>
      </c>
      <c r="AA858">
        <v>-35.9</v>
      </c>
      <c r="AB858">
        <v>141.1</v>
      </c>
      <c r="AE858" s="139">
        <v>1</v>
      </c>
      <c r="AF858" s="139">
        <v>1</v>
      </c>
    </row>
    <row r="859" spans="6:32" ht="15.5" customHeight="1">
      <c r="F859" t="s">
        <v>1593</v>
      </c>
      <c r="G859" t="s">
        <v>246</v>
      </c>
      <c r="U859" t="s">
        <v>177</v>
      </c>
      <c r="AA859">
        <v>-45.8</v>
      </c>
      <c r="AB859">
        <v>126.9</v>
      </c>
      <c r="AE859" s="139">
        <v>1</v>
      </c>
      <c r="AF859" s="139">
        <v>1</v>
      </c>
    </row>
    <row r="860" spans="6:32" ht="15.5" customHeight="1">
      <c r="F860" t="s">
        <v>1594</v>
      </c>
      <c r="G860" t="s">
        <v>247</v>
      </c>
      <c r="U860" t="s">
        <v>177</v>
      </c>
      <c r="AA860">
        <v>-43.4</v>
      </c>
      <c r="AB860">
        <v>143.9</v>
      </c>
      <c r="AE860" s="139">
        <v>1</v>
      </c>
      <c r="AF860" s="139">
        <v>1</v>
      </c>
    </row>
    <row r="861" spans="6:32" ht="15.5" customHeight="1">
      <c r="F861" t="s">
        <v>1594</v>
      </c>
      <c r="G861" t="s">
        <v>247</v>
      </c>
      <c r="U861" t="s">
        <v>177</v>
      </c>
      <c r="AA861">
        <v>-53.5</v>
      </c>
      <c r="AB861">
        <v>125.4</v>
      </c>
      <c r="AE861" s="139">
        <v>1</v>
      </c>
      <c r="AF861" s="139">
        <v>1</v>
      </c>
    </row>
    <row r="862" spans="6:32" ht="15.5" customHeight="1">
      <c r="F862" t="s">
        <v>1595</v>
      </c>
      <c r="G862" t="s">
        <v>248</v>
      </c>
      <c r="U862" t="s">
        <v>177</v>
      </c>
      <c r="AA862">
        <v>-39.1</v>
      </c>
      <c r="AB862">
        <v>144.69999999999999</v>
      </c>
      <c r="AE862" s="139">
        <v>1</v>
      </c>
      <c r="AF862" s="139">
        <v>1</v>
      </c>
    </row>
    <row r="863" spans="6:32" ht="15.5" customHeight="1">
      <c r="F863" t="s">
        <v>1595</v>
      </c>
      <c r="G863" t="s">
        <v>248</v>
      </c>
      <c r="U863" t="s">
        <v>177</v>
      </c>
      <c r="AA863">
        <v>-49.8</v>
      </c>
      <c r="AB863">
        <v>129.1</v>
      </c>
      <c r="AE863" s="139">
        <v>1</v>
      </c>
      <c r="AF863" s="139">
        <v>1</v>
      </c>
    </row>
    <row r="864" spans="6:32" ht="15.5" customHeight="1">
      <c r="F864" t="s">
        <v>1596</v>
      </c>
      <c r="G864" t="s">
        <v>249</v>
      </c>
      <c r="U864" t="s">
        <v>177</v>
      </c>
      <c r="AA864">
        <v>-35.5</v>
      </c>
      <c r="AB864">
        <v>140.4</v>
      </c>
      <c r="AE864" s="139">
        <v>1</v>
      </c>
      <c r="AF864" s="139">
        <v>1</v>
      </c>
    </row>
    <row r="865" spans="6:32" ht="15.5" customHeight="1">
      <c r="F865" t="s">
        <v>1596</v>
      </c>
      <c r="G865" t="s">
        <v>249</v>
      </c>
      <c r="U865" t="s">
        <v>177</v>
      </c>
      <c r="AA865">
        <v>-45.3</v>
      </c>
      <c r="AB865">
        <v>126.3</v>
      </c>
      <c r="AE865" s="139">
        <v>1</v>
      </c>
      <c r="AF865" s="139">
        <v>1</v>
      </c>
    </row>
    <row r="866" spans="6:32" ht="15.5" customHeight="1">
      <c r="F866" t="s">
        <v>1597</v>
      </c>
      <c r="G866" t="s">
        <v>255</v>
      </c>
      <c r="U866" t="s">
        <v>177</v>
      </c>
      <c r="AA866">
        <v>-44.1</v>
      </c>
      <c r="AB866">
        <v>152.19999999999999</v>
      </c>
      <c r="AE866" s="139">
        <v>1</v>
      </c>
      <c r="AF866" s="139">
        <v>1</v>
      </c>
    </row>
    <row r="867" spans="6:32" ht="15.5" customHeight="1">
      <c r="F867" t="s">
        <v>1597</v>
      </c>
      <c r="G867" t="s">
        <v>255</v>
      </c>
      <c r="U867" t="s">
        <v>177</v>
      </c>
      <c r="AA867">
        <v>-56.7</v>
      </c>
      <c r="AB867">
        <v>134.4</v>
      </c>
      <c r="AE867" s="139">
        <v>1</v>
      </c>
      <c r="AF867" s="139">
        <v>1</v>
      </c>
    </row>
    <row r="868" spans="6:32" ht="15.5" customHeight="1">
      <c r="F868" t="s">
        <v>1598</v>
      </c>
      <c r="G868" t="s">
        <v>256</v>
      </c>
      <c r="U868" t="s">
        <v>177</v>
      </c>
      <c r="AA868">
        <v>-49.9</v>
      </c>
      <c r="AB868">
        <v>154.80000000000001</v>
      </c>
      <c r="AE868" s="139">
        <v>1</v>
      </c>
      <c r="AF868" s="139">
        <v>1</v>
      </c>
    </row>
    <row r="869" spans="6:32" ht="15.5" customHeight="1">
      <c r="F869" t="s">
        <v>1598</v>
      </c>
      <c r="G869" t="s">
        <v>256</v>
      </c>
      <c r="U869" t="s">
        <v>177</v>
      </c>
      <c r="AA869">
        <v>-62.6</v>
      </c>
      <c r="AB869">
        <v>132.9</v>
      </c>
      <c r="AE869" s="139">
        <v>1</v>
      </c>
      <c r="AF869" s="139">
        <v>1</v>
      </c>
    </row>
    <row r="870" spans="6:32" ht="15.5" customHeight="1">
      <c r="F870" t="s">
        <v>1599</v>
      </c>
      <c r="G870" t="s">
        <v>257</v>
      </c>
      <c r="U870" t="s">
        <v>177</v>
      </c>
      <c r="AA870">
        <v>-47.9</v>
      </c>
      <c r="AB870">
        <v>134.1</v>
      </c>
      <c r="AE870" s="139">
        <v>1</v>
      </c>
      <c r="AF870" s="139">
        <v>1</v>
      </c>
    </row>
    <row r="871" spans="6:32" ht="15.5" customHeight="1">
      <c r="F871" t="s">
        <v>1599</v>
      </c>
      <c r="G871" t="s">
        <v>257</v>
      </c>
      <c r="U871" t="s">
        <v>177</v>
      </c>
      <c r="AA871">
        <v>-54.5</v>
      </c>
      <c r="AB871">
        <v>111.5</v>
      </c>
      <c r="AE871" s="139">
        <v>1</v>
      </c>
      <c r="AF871" s="139">
        <v>1</v>
      </c>
    </row>
    <row r="872" spans="6:32" ht="15.5" customHeight="1">
      <c r="F872" t="s">
        <v>1600</v>
      </c>
      <c r="G872" t="s">
        <v>258</v>
      </c>
      <c r="U872" t="s">
        <v>177</v>
      </c>
      <c r="AA872">
        <v>-48.7</v>
      </c>
      <c r="AB872">
        <v>149.30000000000001</v>
      </c>
      <c r="AE872" s="139">
        <v>1</v>
      </c>
      <c r="AF872" s="139">
        <v>1</v>
      </c>
    </row>
    <row r="873" spans="6:32" ht="15.5" customHeight="1">
      <c r="F873" t="s">
        <v>1600</v>
      </c>
      <c r="G873" t="s">
        <v>258</v>
      </c>
      <c r="U873" t="s">
        <v>177</v>
      </c>
      <c r="AA873">
        <v>-60</v>
      </c>
      <c r="AB873">
        <v>127.4</v>
      </c>
      <c r="AE873" s="139">
        <v>1</v>
      </c>
      <c r="AF873" s="139">
        <v>1</v>
      </c>
    </row>
    <row r="874" spans="6:32" ht="15.5" customHeight="1">
      <c r="F874" t="s">
        <v>1601</v>
      </c>
      <c r="G874" t="s">
        <v>259</v>
      </c>
      <c r="U874" t="s">
        <v>177</v>
      </c>
      <c r="AA874">
        <v>-37</v>
      </c>
      <c r="AB874">
        <v>148</v>
      </c>
      <c r="AE874" s="139">
        <v>1</v>
      </c>
      <c r="AF874" s="139">
        <v>1</v>
      </c>
    </row>
    <row r="875" spans="6:32" ht="15.5" customHeight="1">
      <c r="F875" t="s">
        <v>1601</v>
      </c>
      <c r="G875" t="s">
        <v>259</v>
      </c>
      <c r="U875" t="s">
        <v>177</v>
      </c>
      <c r="AA875">
        <v>-48.8</v>
      </c>
      <c r="AB875">
        <v>134</v>
      </c>
      <c r="AE875" s="139">
        <v>1</v>
      </c>
      <c r="AF875" s="139">
        <v>1</v>
      </c>
    </row>
    <row r="876" spans="6:32" ht="15.5" customHeight="1">
      <c r="F876" t="s">
        <v>1602</v>
      </c>
      <c r="G876" t="s">
        <v>260</v>
      </c>
      <c r="U876" t="s">
        <v>177</v>
      </c>
      <c r="AA876">
        <v>-43.7</v>
      </c>
      <c r="AB876">
        <v>158.5</v>
      </c>
      <c r="AE876" s="139">
        <v>1</v>
      </c>
      <c r="AF876" s="139">
        <v>1</v>
      </c>
    </row>
    <row r="877" spans="6:32" ht="15.5" customHeight="1">
      <c r="F877" t="s">
        <v>1602</v>
      </c>
      <c r="G877" t="s">
        <v>260</v>
      </c>
      <c r="U877" t="s">
        <v>177</v>
      </c>
      <c r="AA877">
        <v>-57.9</v>
      </c>
      <c r="AB877">
        <v>142.6</v>
      </c>
      <c r="AE877" s="139">
        <v>1</v>
      </c>
      <c r="AF877" s="139">
        <v>1</v>
      </c>
    </row>
    <row r="878" spans="6:32" ht="15.5" customHeight="1">
      <c r="F878" t="s">
        <v>1603</v>
      </c>
      <c r="G878" t="s">
        <v>261</v>
      </c>
      <c r="U878" t="s">
        <v>177</v>
      </c>
      <c r="AA878">
        <v>-18.7</v>
      </c>
      <c r="AB878">
        <v>148.69999999999999</v>
      </c>
      <c r="AE878" s="139">
        <v>1</v>
      </c>
      <c r="AF878" s="139">
        <v>1</v>
      </c>
    </row>
    <row r="879" spans="6:32" ht="15.5" customHeight="1">
      <c r="F879" t="s">
        <v>1603</v>
      </c>
      <c r="G879" t="s">
        <v>261</v>
      </c>
      <c r="U879" t="s">
        <v>177</v>
      </c>
      <c r="AA879">
        <v>-31.6</v>
      </c>
      <c r="AB879">
        <v>142</v>
      </c>
      <c r="AE879" s="139">
        <v>1</v>
      </c>
      <c r="AF879" s="139">
        <v>1</v>
      </c>
    </row>
    <row r="880" spans="6:32" ht="15.5" customHeight="1">
      <c r="F880" s="121" t="s">
        <v>1604</v>
      </c>
      <c r="G880" s="121" t="s">
        <v>868</v>
      </c>
      <c r="U880" t="s">
        <v>177</v>
      </c>
      <c r="AA880">
        <v>-58.2</v>
      </c>
      <c r="AB880">
        <v>142.6</v>
      </c>
      <c r="AE880" s="139">
        <v>1</v>
      </c>
      <c r="AF880" s="139">
        <v>1</v>
      </c>
    </row>
    <row r="881" spans="6:32" ht="15.5" customHeight="1">
      <c r="F881" s="121" t="s">
        <v>1604</v>
      </c>
      <c r="G881" s="121" t="s">
        <v>868</v>
      </c>
      <c r="U881" t="s">
        <v>177</v>
      </c>
      <c r="AA881">
        <v>-65.900000000000006</v>
      </c>
      <c r="AB881">
        <v>108.7</v>
      </c>
      <c r="AE881" s="139">
        <v>1</v>
      </c>
      <c r="AF881" s="139">
        <v>1</v>
      </c>
    </row>
    <row r="882" spans="6:32" ht="15.5" customHeight="1">
      <c r="F882" s="121" t="s">
        <v>1605</v>
      </c>
      <c r="G882" s="121" t="s">
        <v>869</v>
      </c>
      <c r="U882" t="s">
        <v>177</v>
      </c>
      <c r="AA882">
        <v>-44.9</v>
      </c>
      <c r="AB882">
        <v>137.1</v>
      </c>
      <c r="AE882" s="139">
        <v>1</v>
      </c>
      <c r="AF882" s="139">
        <v>1</v>
      </c>
    </row>
    <row r="883" spans="6:32" ht="15.5" customHeight="1">
      <c r="F883" s="121" t="s">
        <v>1605</v>
      </c>
      <c r="G883" s="121" t="s">
        <v>869</v>
      </c>
      <c r="U883" t="s">
        <v>177</v>
      </c>
      <c r="AA883">
        <v>-52.8</v>
      </c>
      <c r="AB883">
        <v>116.9</v>
      </c>
      <c r="AE883" s="139">
        <v>1</v>
      </c>
      <c r="AF883" s="139">
        <v>1</v>
      </c>
    </row>
    <row r="884" spans="6:32" ht="15.5" customHeight="1">
      <c r="F884" s="121" t="s">
        <v>1606</v>
      </c>
      <c r="G884" s="121" t="s">
        <v>870</v>
      </c>
      <c r="U884" t="s">
        <v>177</v>
      </c>
      <c r="AA884">
        <v>-45.3</v>
      </c>
      <c r="AB884">
        <v>139.69999999999999</v>
      </c>
      <c r="AE884" s="139">
        <v>1</v>
      </c>
      <c r="AF884" s="139">
        <v>1</v>
      </c>
    </row>
    <row r="885" spans="6:32" ht="15.5" customHeight="1">
      <c r="F885" s="121" t="s">
        <v>1606</v>
      </c>
      <c r="G885" s="121" t="s">
        <v>870</v>
      </c>
      <c r="U885" t="s">
        <v>177</v>
      </c>
      <c r="AA885">
        <v>-54</v>
      </c>
      <c r="AB885">
        <v>119.5</v>
      </c>
      <c r="AE885" s="139">
        <v>1</v>
      </c>
      <c r="AF885" s="139">
        <v>1</v>
      </c>
    </row>
    <row r="886" spans="6:32" ht="15.5" customHeight="1">
      <c r="F886" s="121" t="s">
        <v>1607</v>
      </c>
      <c r="G886" s="121" t="s">
        <v>871</v>
      </c>
      <c r="U886" t="s">
        <v>177</v>
      </c>
      <c r="AA886">
        <v>-37.799999999999997</v>
      </c>
      <c r="AB886">
        <v>144.6</v>
      </c>
      <c r="AE886" s="139">
        <v>1</v>
      </c>
      <c r="AF886" s="139">
        <v>1</v>
      </c>
    </row>
    <row r="887" spans="6:32" ht="15.5" customHeight="1">
      <c r="F887" s="121" t="s">
        <v>1607</v>
      </c>
      <c r="G887" s="121" t="s">
        <v>871</v>
      </c>
      <c r="U887" t="s">
        <v>177</v>
      </c>
      <c r="AA887">
        <v>-48.7</v>
      </c>
      <c r="AB887">
        <v>129.69999999999999</v>
      </c>
      <c r="AE887" s="139">
        <v>1</v>
      </c>
      <c r="AF887" s="139">
        <v>1</v>
      </c>
    </row>
    <row r="888" spans="6:32" ht="15.5" customHeight="1">
      <c r="F888" s="121" t="s">
        <v>1608</v>
      </c>
      <c r="G888" s="121" t="s">
        <v>872</v>
      </c>
      <c r="U888" t="s">
        <v>177</v>
      </c>
      <c r="AA888">
        <v>-33.1</v>
      </c>
      <c r="AB888">
        <v>138.6</v>
      </c>
      <c r="AE888" s="139">
        <v>1</v>
      </c>
      <c r="AF888" s="139">
        <v>1</v>
      </c>
    </row>
    <row r="889" spans="6:32" ht="15.5" customHeight="1">
      <c r="F889" s="121" t="s">
        <v>1608</v>
      </c>
      <c r="G889" s="121" t="s">
        <v>872</v>
      </c>
      <c r="U889" t="s">
        <v>177</v>
      </c>
      <c r="AA889">
        <v>-42.5</v>
      </c>
      <c r="AB889">
        <v>125.6</v>
      </c>
      <c r="AE889" s="139">
        <v>1</v>
      </c>
      <c r="AF889" s="139">
        <v>1</v>
      </c>
    </row>
    <row r="890" spans="6:32" ht="15.5" customHeight="1">
      <c r="F890" s="121" t="s">
        <v>1609</v>
      </c>
      <c r="G890" s="121" t="s">
        <v>873</v>
      </c>
      <c r="U890" t="s">
        <v>177</v>
      </c>
      <c r="AA890">
        <v>-51.2</v>
      </c>
      <c r="AB890">
        <v>140.6</v>
      </c>
      <c r="AE890" s="139">
        <v>1</v>
      </c>
      <c r="AF890" s="139">
        <v>1</v>
      </c>
    </row>
    <row r="891" spans="6:32" ht="15.5" customHeight="1">
      <c r="F891" s="121" t="s">
        <v>1609</v>
      </c>
      <c r="G891" s="121" t="s">
        <v>873</v>
      </c>
      <c r="U891" t="s">
        <v>177</v>
      </c>
      <c r="AA891">
        <v>-59.4</v>
      </c>
      <c r="AB891">
        <v>115.4</v>
      </c>
      <c r="AE891" s="139">
        <v>1</v>
      </c>
      <c r="AF891" s="139">
        <v>1</v>
      </c>
    </row>
    <row r="892" spans="6:32" ht="15.5" customHeight="1">
      <c r="F892" s="121" t="s">
        <v>1610</v>
      </c>
      <c r="G892" s="121" t="s">
        <v>874</v>
      </c>
      <c r="U892" t="s">
        <v>177</v>
      </c>
      <c r="AA892">
        <v>-55.1</v>
      </c>
      <c r="AB892">
        <v>146.6</v>
      </c>
      <c r="AE892" s="139">
        <v>1</v>
      </c>
      <c r="AF892" s="139">
        <v>1</v>
      </c>
    </row>
    <row r="893" spans="6:32" ht="15.5" customHeight="1">
      <c r="F893" s="121" t="s">
        <v>1610</v>
      </c>
      <c r="G893" s="121" t="s">
        <v>874</v>
      </c>
      <c r="U893" t="s">
        <v>177</v>
      </c>
      <c r="AA893">
        <v>-64.7</v>
      </c>
      <c r="AB893">
        <v>117.3</v>
      </c>
      <c r="AE893" s="139">
        <v>1</v>
      </c>
      <c r="AF893" s="139">
        <v>1</v>
      </c>
    </row>
    <row r="894" spans="6:32" ht="15.5" customHeight="1">
      <c r="F894" t="s">
        <v>1611</v>
      </c>
      <c r="G894" t="s">
        <v>858</v>
      </c>
      <c r="U894" t="s">
        <v>177</v>
      </c>
      <c r="AA894">
        <v>-57</v>
      </c>
      <c r="AB894">
        <v>144.4</v>
      </c>
      <c r="AE894" s="139">
        <v>1</v>
      </c>
      <c r="AF894" s="139">
        <v>1</v>
      </c>
    </row>
    <row r="895" spans="6:32" ht="15.5" customHeight="1">
      <c r="F895" t="s">
        <v>1611</v>
      </c>
      <c r="G895" t="s">
        <v>858</v>
      </c>
      <c r="U895" t="s">
        <v>177</v>
      </c>
      <c r="AA895">
        <v>-67.099999999999994</v>
      </c>
      <c r="AB895">
        <v>115.4</v>
      </c>
      <c r="AE895" s="139">
        <v>1</v>
      </c>
      <c r="AF895" s="139">
        <v>1</v>
      </c>
    </row>
    <row r="896" spans="6:32" ht="15.5" customHeight="1">
      <c r="F896" t="s">
        <v>1612</v>
      </c>
      <c r="G896" t="s">
        <v>859</v>
      </c>
      <c r="U896" t="s">
        <v>177</v>
      </c>
      <c r="AA896">
        <v>-55</v>
      </c>
      <c r="AB896">
        <v>158.19999999999999</v>
      </c>
      <c r="AE896" s="139">
        <v>1</v>
      </c>
      <c r="AF896" s="139">
        <v>1</v>
      </c>
    </row>
    <row r="897" spans="6:32" ht="15.5" customHeight="1">
      <c r="F897" t="s">
        <v>1612</v>
      </c>
      <c r="G897" t="s">
        <v>859</v>
      </c>
      <c r="U897" t="s">
        <v>177</v>
      </c>
      <c r="AA897">
        <v>-69.099999999999994</v>
      </c>
      <c r="AB897">
        <v>136.19999999999999</v>
      </c>
      <c r="AE897" s="139">
        <v>1</v>
      </c>
      <c r="AF897" s="139">
        <v>1</v>
      </c>
    </row>
    <row r="898" spans="6:32" ht="15.5" customHeight="1">
      <c r="F898" t="s">
        <v>1613</v>
      </c>
      <c r="G898" t="s">
        <v>860</v>
      </c>
      <c r="U898" t="s">
        <v>177</v>
      </c>
      <c r="AA898">
        <v>-56.9</v>
      </c>
      <c r="AB898">
        <v>158.69999999999999</v>
      </c>
      <c r="AE898" s="139">
        <v>1</v>
      </c>
      <c r="AF898" s="139">
        <v>1</v>
      </c>
    </row>
    <row r="899" spans="6:32" ht="15.5" customHeight="1">
      <c r="F899" t="s">
        <v>1613</v>
      </c>
      <c r="G899" t="s">
        <v>860</v>
      </c>
      <c r="U899" t="s">
        <v>177</v>
      </c>
      <c r="AA899">
        <v>-71</v>
      </c>
      <c r="AB899">
        <v>134.30000000000001</v>
      </c>
      <c r="AE899" s="139">
        <v>1</v>
      </c>
      <c r="AF899" s="139">
        <v>1</v>
      </c>
    </row>
    <row r="900" spans="6:32" ht="15.5" customHeight="1">
      <c r="F900" t="s">
        <v>1614</v>
      </c>
      <c r="G900" t="s">
        <v>861</v>
      </c>
      <c r="U900" t="s">
        <v>177</v>
      </c>
      <c r="AA900">
        <v>-58.2</v>
      </c>
      <c r="AB900">
        <v>154.30000000000001</v>
      </c>
      <c r="AE900" s="139">
        <v>1</v>
      </c>
      <c r="AF900" s="139">
        <v>1</v>
      </c>
    </row>
    <row r="901" spans="6:32" ht="15.5" customHeight="1">
      <c r="F901" t="s">
        <v>1614</v>
      </c>
      <c r="G901" t="s">
        <v>861</v>
      </c>
      <c r="U901" t="s">
        <v>177</v>
      </c>
      <c r="AA901">
        <v>-71</v>
      </c>
      <c r="AB901">
        <v>126.1</v>
      </c>
      <c r="AE901" s="139">
        <v>1</v>
      </c>
      <c r="AF901" s="139">
        <v>1</v>
      </c>
    </row>
    <row r="902" spans="6:32" ht="15.5" customHeight="1">
      <c r="F902" t="s">
        <v>1615</v>
      </c>
      <c r="G902" t="s">
        <v>862</v>
      </c>
      <c r="U902" t="s">
        <v>177</v>
      </c>
      <c r="AA902">
        <v>-57.4</v>
      </c>
      <c r="AB902">
        <v>151.69999999999999</v>
      </c>
      <c r="AE902" s="139">
        <v>1</v>
      </c>
      <c r="AF902" s="139">
        <v>1</v>
      </c>
    </row>
    <row r="903" spans="6:32" ht="15.5" customHeight="1">
      <c r="F903" t="s">
        <v>1615</v>
      </c>
      <c r="G903" t="s">
        <v>862</v>
      </c>
      <c r="U903" t="s">
        <v>177</v>
      </c>
      <c r="AA903">
        <v>-69.599999999999994</v>
      </c>
      <c r="AB903">
        <v>123.9</v>
      </c>
      <c r="AE903" s="139">
        <v>1</v>
      </c>
      <c r="AF903" s="139">
        <v>1</v>
      </c>
    </row>
    <row r="904" spans="6:32" ht="15.5" customHeight="1">
      <c r="F904" t="s">
        <v>1616</v>
      </c>
      <c r="G904" t="s">
        <v>863</v>
      </c>
      <c r="U904" t="s">
        <v>177</v>
      </c>
      <c r="AA904">
        <v>-53.2</v>
      </c>
      <c r="AB904">
        <v>148.69999999999999</v>
      </c>
      <c r="AE904" s="139">
        <v>1</v>
      </c>
      <c r="AF904" s="139">
        <v>1</v>
      </c>
    </row>
    <row r="905" spans="6:32" ht="15.5" customHeight="1">
      <c r="F905" t="s">
        <v>1616</v>
      </c>
      <c r="G905" t="s">
        <v>863</v>
      </c>
      <c r="U905" t="s">
        <v>177</v>
      </c>
      <c r="AA905">
        <v>-65.099999999999994</v>
      </c>
      <c r="AB905">
        <v>125.2</v>
      </c>
      <c r="AE905" s="139">
        <v>1</v>
      </c>
      <c r="AF905" s="139">
        <v>1</v>
      </c>
    </row>
    <row r="906" spans="6:32" ht="15.5" customHeight="1">
      <c r="F906" t="s">
        <v>1617</v>
      </c>
      <c r="G906" t="s">
        <v>864</v>
      </c>
      <c r="U906" t="s">
        <v>177</v>
      </c>
      <c r="AA906">
        <v>-55.1</v>
      </c>
      <c r="AB906">
        <v>149.5</v>
      </c>
      <c r="AE906" s="139">
        <v>1</v>
      </c>
      <c r="AF906" s="139">
        <v>1</v>
      </c>
    </row>
    <row r="907" spans="6:32" ht="15.5" customHeight="1">
      <c r="F907" t="s">
        <v>1617</v>
      </c>
      <c r="G907" t="s">
        <v>864</v>
      </c>
      <c r="U907" t="s">
        <v>177</v>
      </c>
      <c r="AA907">
        <v>-67</v>
      </c>
      <c r="AB907">
        <v>124</v>
      </c>
      <c r="AE907" s="139">
        <v>1</v>
      </c>
      <c r="AF907" s="139">
        <v>1</v>
      </c>
    </row>
    <row r="908" spans="6:32" ht="15.5" customHeight="1">
      <c r="F908" t="s">
        <v>1618</v>
      </c>
      <c r="G908" t="s">
        <v>865</v>
      </c>
      <c r="U908" t="s">
        <v>177</v>
      </c>
      <c r="AA908">
        <v>-57.6</v>
      </c>
      <c r="AB908">
        <v>153.69999999999999</v>
      </c>
      <c r="AE908" s="139">
        <v>1</v>
      </c>
      <c r="AF908" s="139">
        <v>1</v>
      </c>
    </row>
    <row r="909" spans="6:32" ht="15.5" customHeight="1">
      <c r="F909" t="s">
        <v>1618</v>
      </c>
      <c r="G909" t="s">
        <v>865</v>
      </c>
      <c r="U909" t="s">
        <v>177</v>
      </c>
      <c r="AA909">
        <v>-70.400000000000006</v>
      </c>
      <c r="AB909">
        <v>126</v>
      </c>
      <c r="AE909" s="139">
        <v>1</v>
      </c>
      <c r="AF909" s="139">
        <v>1</v>
      </c>
    </row>
    <row r="910" spans="6:32" ht="15.5" customHeight="1">
      <c r="F910" s="146" t="s">
        <v>1619</v>
      </c>
      <c r="G910" s="133" t="s">
        <v>188</v>
      </c>
      <c r="U910" t="s">
        <v>177</v>
      </c>
      <c r="AA910" s="133">
        <v>-59.4</v>
      </c>
      <c r="AB910" s="133">
        <v>154.80000000000001</v>
      </c>
      <c r="AE910" s="139">
        <v>1</v>
      </c>
      <c r="AF910" s="139">
        <v>1</v>
      </c>
    </row>
    <row r="911" spans="6:32" ht="15.5" customHeight="1">
      <c r="F911" s="147" t="s">
        <v>1619</v>
      </c>
      <c r="G911" t="s">
        <v>188</v>
      </c>
      <c r="U911" t="s">
        <v>177</v>
      </c>
      <c r="AA911" s="133">
        <v>-72.099999999999994</v>
      </c>
      <c r="AB911" s="133">
        <v>124.9</v>
      </c>
      <c r="AE911" s="139">
        <v>1</v>
      </c>
      <c r="AF911" s="139">
        <v>1</v>
      </c>
    </row>
    <row r="912" spans="6:32" ht="15.5" customHeight="1">
      <c r="F912" s="147" t="s">
        <v>1620</v>
      </c>
      <c r="G912" t="s">
        <v>189</v>
      </c>
      <c r="U912" t="s">
        <v>177</v>
      </c>
      <c r="AA912">
        <v>-62.1</v>
      </c>
      <c r="AB912">
        <v>171.1</v>
      </c>
      <c r="AE912" s="139">
        <v>1</v>
      </c>
      <c r="AF912" s="139">
        <v>1</v>
      </c>
    </row>
    <row r="913" spans="6:32" ht="15.5" customHeight="1">
      <c r="F913" s="133" t="s">
        <v>1620</v>
      </c>
      <c r="G913" s="133" t="s">
        <v>189</v>
      </c>
      <c r="U913" t="s">
        <v>177</v>
      </c>
      <c r="AA913">
        <v>-78.400000000000006</v>
      </c>
      <c r="AB913">
        <v>147.5</v>
      </c>
      <c r="AE913" s="139">
        <v>1</v>
      </c>
      <c r="AF913" s="139">
        <v>1</v>
      </c>
    </row>
    <row r="914" spans="6:32" ht="15.5" customHeight="1">
      <c r="F914" s="147" t="s">
        <v>1621</v>
      </c>
      <c r="G914" t="s">
        <v>190</v>
      </c>
      <c r="U914" t="s">
        <v>177</v>
      </c>
      <c r="AA914">
        <v>-62</v>
      </c>
      <c r="AB914">
        <v>148.1</v>
      </c>
      <c r="AE914" s="139">
        <v>1</v>
      </c>
      <c r="AF914" s="139">
        <v>1</v>
      </c>
    </row>
    <row r="915" spans="6:32" ht="15.5" customHeight="1">
      <c r="F915" s="147" t="s">
        <v>1621</v>
      </c>
      <c r="G915" t="s">
        <v>190</v>
      </c>
      <c r="U915" t="s">
        <v>177</v>
      </c>
      <c r="AA915">
        <v>-72.3</v>
      </c>
      <c r="AB915">
        <v>111.1</v>
      </c>
      <c r="AE915" s="139">
        <v>1</v>
      </c>
      <c r="AF915" s="139">
        <v>1</v>
      </c>
    </row>
    <row r="916" spans="6:32" ht="15.5" customHeight="1">
      <c r="F916" s="147" t="s">
        <v>1622</v>
      </c>
      <c r="G916" t="s">
        <v>191</v>
      </c>
      <c r="U916" t="s">
        <v>177</v>
      </c>
      <c r="AA916">
        <v>-63.4</v>
      </c>
      <c r="AB916">
        <v>149.5</v>
      </c>
      <c r="AE916" s="139">
        <v>1</v>
      </c>
      <c r="AF916" s="139">
        <v>1</v>
      </c>
    </row>
    <row r="917" spans="6:32" ht="15.5" customHeight="1">
      <c r="F917" s="147" t="s">
        <v>1622</v>
      </c>
      <c r="G917" t="s">
        <v>191</v>
      </c>
      <c r="U917" t="s">
        <v>177</v>
      </c>
      <c r="AA917">
        <v>-73.8</v>
      </c>
      <c r="AB917">
        <v>109.6</v>
      </c>
      <c r="AE917" s="139">
        <v>1</v>
      </c>
      <c r="AF917" s="139">
        <v>1</v>
      </c>
    </row>
    <row r="918" spans="6:32" ht="15.5" customHeight="1">
      <c r="F918" s="147" t="s">
        <v>1623</v>
      </c>
      <c r="G918" t="s">
        <v>192</v>
      </c>
      <c r="U918" t="s">
        <v>177</v>
      </c>
      <c r="AA918">
        <v>-53.8</v>
      </c>
      <c r="AB918">
        <v>141.80000000000001</v>
      </c>
      <c r="AE918" s="139">
        <v>1</v>
      </c>
      <c r="AF918" s="139">
        <v>1</v>
      </c>
    </row>
    <row r="919" spans="6:32" ht="15.5" customHeight="1">
      <c r="F919" s="133" t="s">
        <v>1623</v>
      </c>
      <c r="G919" s="133" t="s">
        <v>192</v>
      </c>
      <c r="U919" t="s">
        <v>177</v>
      </c>
      <c r="AA919">
        <v>-63.6</v>
      </c>
      <c r="AB919">
        <v>116.2</v>
      </c>
      <c r="AE919" s="139">
        <v>1</v>
      </c>
      <c r="AF919" s="139">
        <v>1</v>
      </c>
    </row>
    <row r="920" spans="6:32" ht="15.5" customHeight="1">
      <c r="F920" s="147" t="s">
        <v>1624</v>
      </c>
      <c r="G920" t="s">
        <v>193</v>
      </c>
      <c r="U920" t="s">
        <v>177</v>
      </c>
      <c r="AA920">
        <v>-62.4</v>
      </c>
      <c r="AB920">
        <v>152.9</v>
      </c>
      <c r="AE920" s="139">
        <v>1</v>
      </c>
      <c r="AF920" s="139">
        <v>1</v>
      </c>
    </row>
    <row r="921" spans="6:32" ht="15.5" customHeight="1">
      <c r="F921" s="133" t="s">
        <v>1624</v>
      </c>
      <c r="G921" s="133" t="s">
        <v>193</v>
      </c>
      <c r="U921" t="s">
        <v>177</v>
      </c>
      <c r="AA921">
        <v>-74</v>
      </c>
      <c r="AB921">
        <v>116.3</v>
      </c>
      <c r="AE921" s="139">
        <v>1</v>
      </c>
      <c r="AF921" s="139">
        <v>1</v>
      </c>
    </row>
    <row r="922" spans="6:32" ht="15.5" customHeight="1">
      <c r="F922" s="147" t="s">
        <v>1625</v>
      </c>
      <c r="G922" t="s">
        <v>194</v>
      </c>
      <c r="U922" t="s">
        <v>177</v>
      </c>
      <c r="AA922">
        <v>-49.1</v>
      </c>
      <c r="AB922">
        <v>156.1</v>
      </c>
      <c r="AE922" s="139">
        <v>1</v>
      </c>
      <c r="AF922" s="139">
        <v>1</v>
      </c>
    </row>
    <row r="923" spans="6:32" ht="15.5" customHeight="1">
      <c r="F923" s="133" t="s">
        <v>1625</v>
      </c>
      <c r="G923" s="133" t="s">
        <v>194</v>
      </c>
      <c r="U923" t="s">
        <v>177</v>
      </c>
      <c r="AA923">
        <v>-63.1</v>
      </c>
      <c r="AB923">
        <v>138.80000000000001</v>
      </c>
      <c r="AE923" s="139">
        <v>1</v>
      </c>
      <c r="AF923" s="139">
        <v>1</v>
      </c>
    </row>
    <row r="924" spans="6:32" ht="15.5" customHeight="1">
      <c r="F924" s="147" t="s">
        <v>1626</v>
      </c>
      <c r="G924" t="s">
        <v>195</v>
      </c>
      <c r="U924" t="s">
        <v>177</v>
      </c>
      <c r="AA924">
        <v>-59.4</v>
      </c>
      <c r="AB924">
        <v>52.7</v>
      </c>
      <c r="AE924" s="139">
        <v>1</v>
      </c>
      <c r="AF924" s="139">
        <v>1</v>
      </c>
    </row>
    <row r="925" spans="6:32" ht="15.5" customHeight="1">
      <c r="F925" s="133" t="s">
        <v>1626</v>
      </c>
      <c r="G925" s="133" t="s">
        <v>195</v>
      </c>
      <c r="U925" t="s">
        <v>177</v>
      </c>
      <c r="AA925">
        <v>-45</v>
      </c>
      <c r="AB925">
        <v>38.1</v>
      </c>
      <c r="AE925" s="139">
        <v>1</v>
      </c>
      <c r="AF925" s="139">
        <v>1</v>
      </c>
    </row>
    <row r="926" spans="6:32" ht="15.5" customHeight="1">
      <c r="F926" s="147" t="s">
        <v>1627</v>
      </c>
      <c r="G926" t="s">
        <v>178</v>
      </c>
      <c r="U926" t="s">
        <v>177</v>
      </c>
      <c r="AA926">
        <v>-45.2</v>
      </c>
      <c r="AB926">
        <v>130.6</v>
      </c>
      <c r="AE926" s="139">
        <v>1</v>
      </c>
      <c r="AF926" s="139">
        <v>1</v>
      </c>
    </row>
    <row r="927" spans="6:32" ht="15.5" customHeight="1">
      <c r="F927" s="147" t="s">
        <v>1627</v>
      </c>
      <c r="G927" t="s">
        <v>178</v>
      </c>
      <c r="U927" t="s">
        <v>177</v>
      </c>
      <c r="AA927">
        <v>-52.7</v>
      </c>
      <c r="AB927">
        <v>111.5</v>
      </c>
      <c r="AE927" s="139">
        <v>1</v>
      </c>
      <c r="AF927" s="139">
        <v>1</v>
      </c>
    </row>
    <row r="928" spans="6:32" ht="15.5" customHeight="1">
      <c r="F928" s="147" t="s">
        <v>1628</v>
      </c>
      <c r="G928" t="s">
        <v>179</v>
      </c>
      <c r="U928" t="s">
        <v>177</v>
      </c>
      <c r="AA928">
        <v>-53.3</v>
      </c>
      <c r="AB928">
        <v>136.69999999999999</v>
      </c>
      <c r="AE928" s="139">
        <v>1</v>
      </c>
      <c r="AF928" s="139">
        <v>1</v>
      </c>
    </row>
    <row r="929" spans="6:32" ht="15.5" customHeight="1">
      <c r="F929" s="147" t="s">
        <v>1628</v>
      </c>
      <c r="G929" t="s">
        <v>179</v>
      </c>
      <c r="U929" t="s">
        <v>177</v>
      </c>
      <c r="AA929">
        <v>-61.7</v>
      </c>
      <c r="AB929">
        <v>111.1</v>
      </c>
      <c r="AE929" s="139">
        <v>1</v>
      </c>
      <c r="AF929" s="139">
        <v>1</v>
      </c>
    </row>
    <row r="930" spans="6:32" ht="15.5" customHeight="1">
      <c r="F930" s="147" t="s">
        <v>1629</v>
      </c>
      <c r="G930" t="s">
        <v>180</v>
      </c>
      <c r="U930" t="s">
        <v>177</v>
      </c>
      <c r="AA930">
        <v>-49.1</v>
      </c>
      <c r="AB930">
        <v>114.1</v>
      </c>
      <c r="AE930" s="139">
        <v>1</v>
      </c>
      <c r="AF930" s="139">
        <v>1</v>
      </c>
    </row>
    <row r="931" spans="6:32" ht="15.5" customHeight="1">
      <c r="F931" s="147" t="s">
        <v>1629</v>
      </c>
      <c r="G931" t="s">
        <v>180</v>
      </c>
      <c r="U931" t="s">
        <v>177</v>
      </c>
      <c r="AA931">
        <v>-51.1</v>
      </c>
      <c r="AB931">
        <v>92.4</v>
      </c>
      <c r="AE931" s="139">
        <v>1</v>
      </c>
      <c r="AF931" s="139">
        <v>1</v>
      </c>
    </row>
    <row r="932" spans="6:32" ht="15.5" customHeight="1">
      <c r="F932" s="147" t="s">
        <v>1630</v>
      </c>
      <c r="G932" t="s">
        <v>181</v>
      </c>
      <c r="U932" t="s">
        <v>177</v>
      </c>
      <c r="AA932">
        <v>-52.7</v>
      </c>
      <c r="AB932">
        <v>123.8</v>
      </c>
      <c r="AE932" s="139">
        <v>1</v>
      </c>
      <c r="AF932" s="139">
        <v>1</v>
      </c>
    </row>
    <row r="933" spans="6:32" ht="15.5" customHeight="1">
      <c r="F933" s="147" t="s">
        <v>1630</v>
      </c>
      <c r="G933" t="s">
        <v>181</v>
      </c>
      <c r="U933" t="s">
        <v>177</v>
      </c>
      <c r="AA933">
        <v>-57.2</v>
      </c>
      <c r="AB933">
        <v>98.5</v>
      </c>
      <c r="AE933" s="139">
        <v>1</v>
      </c>
      <c r="AF933" s="139">
        <v>1</v>
      </c>
    </row>
    <row r="934" spans="6:32" ht="15.5" customHeight="1">
      <c r="F934" s="147" t="s">
        <v>1631</v>
      </c>
      <c r="G934" t="s">
        <v>182</v>
      </c>
      <c r="U934" t="s">
        <v>177</v>
      </c>
      <c r="AA934">
        <v>-55.7</v>
      </c>
      <c r="AB934">
        <v>129</v>
      </c>
      <c r="AE934" s="139">
        <v>1</v>
      </c>
      <c r="AF934" s="139">
        <v>1</v>
      </c>
    </row>
    <row r="935" spans="6:32" ht="15.5" customHeight="1">
      <c r="F935" s="147" t="s">
        <v>1631</v>
      </c>
      <c r="G935" t="s">
        <v>182</v>
      </c>
      <c r="U935" t="s">
        <v>177</v>
      </c>
      <c r="AA935">
        <v>-61.4</v>
      </c>
      <c r="AB935">
        <v>100.4</v>
      </c>
      <c r="AE935" s="139">
        <v>1</v>
      </c>
      <c r="AF935" s="139">
        <v>1</v>
      </c>
    </row>
    <row r="936" spans="6:32" ht="15.5" customHeight="1">
      <c r="F936" s="147" t="s">
        <v>1632</v>
      </c>
      <c r="G936" t="s">
        <v>183</v>
      </c>
      <c r="U936" t="s">
        <v>177</v>
      </c>
      <c r="AA936">
        <v>-49.7</v>
      </c>
      <c r="AB936">
        <v>135.1</v>
      </c>
      <c r="AE936" s="139">
        <v>1</v>
      </c>
      <c r="AF936" s="139">
        <v>1</v>
      </c>
    </row>
    <row r="937" spans="6:32" ht="15.5" customHeight="1">
      <c r="F937" s="147" t="s">
        <v>1632</v>
      </c>
      <c r="G937" t="s">
        <v>183</v>
      </c>
      <c r="U937" t="s">
        <v>177</v>
      </c>
      <c r="AA937">
        <v>-58</v>
      </c>
      <c r="AB937">
        <v>112.7</v>
      </c>
      <c r="AE937" s="139">
        <v>1</v>
      </c>
      <c r="AF937" s="139">
        <v>1</v>
      </c>
    </row>
    <row r="938" spans="6:32" ht="15.5" customHeight="1">
      <c r="F938" s="147" t="s">
        <v>1633</v>
      </c>
      <c r="G938" t="s">
        <v>184</v>
      </c>
      <c r="U938" t="s">
        <v>177</v>
      </c>
      <c r="AA938">
        <v>-55.3</v>
      </c>
      <c r="AB938">
        <v>148.5</v>
      </c>
      <c r="AE938" s="139">
        <v>1</v>
      </c>
      <c r="AF938" s="139">
        <v>1</v>
      </c>
    </row>
    <row r="939" spans="6:32" ht="15.5" customHeight="1">
      <c r="F939" s="147" t="s">
        <v>1633</v>
      </c>
      <c r="G939" t="s">
        <v>184</v>
      </c>
      <c r="U939" t="s">
        <v>177</v>
      </c>
      <c r="AA939">
        <v>-66.8</v>
      </c>
      <c r="AB939">
        <v>122.6</v>
      </c>
      <c r="AE939" s="139">
        <v>1</v>
      </c>
      <c r="AF939" s="139">
        <v>1</v>
      </c>
    </row>
    <row r="940" spans="6:32" ht="15.5" customHeight="1">
      <c r="F940" s="147" t="s">
        <v>1634</v>
      </c>
      <c r="G940" t="s">
        <v>185</v>
      </c>
      <c r="U940" t="s">
        <v>177</v>
      </c>
      <c r="AA940">
        <v>-48.2</v>
      </c>
      <c r="AB940">
        <v>146.69999999999999</v>
      </c>
      <c r="AE940" s="139">
        <v>1</v>
      </c>
      <c r="AF940" s="139">
        <v>1</v>
      </c>
    </row>
    <row r="941" spans="6:32" ht="15.5" customHeight="1">
      <c r="F941" s="147" t="s">
        <v>1634</v>
      </c>
      <c r="G941" t="s">
        <v>185</v>
      </c>
      <c r="U941" t="s">
        <v>177</v>
      </c>
      <c r="AA941">
        <v>-60</v>
      </c>
      <c r="AB941">
        <v>127.4</v>
      </c>
      <c r="AE941" s="139">
        <v>1</v>
      </c>
      <c r="AF941" s="139">
        <v>1</v>
      </c>
    </row>
    <row r="942" spans="6:32" ht="15.5" customHeight="1">
      <c r="F942" s="147" t="s">
        <v>1635</v>
      </c>
      <c r="G942" t="s">
        <v>203</v>
      </c>
      <c r="U942" t="s">
        <v>177</v>
      </c>
      <c r="AA942">
        <v>-53.4</v>
      </c>
      <c r="AB942">
        <v>148.4</v>
      </c>
      <c r="AE942" s="139">
        <v>1</v>
      </c>
      <c r="AF942" s="139">
        <v>1</v>
      </c>
    </row>
    <row r="943" spans="6:32" ht="15.5" customHeight="1">
      <c r="F943" s="147" t="s">
        <v>1635</v>
      </c>
      <c r="G943" s="147" t="s">
        <v>203</v>
      </c>
      <c r="U943" t="s">
        <v>177</v>
      </c>
      <c r="AA943">
        <v>-65.2</v>
      </c>
      <c r="AB943">
        <v>124.7</v>
      </c>
      <c r="AE943" s="139">
        <v>1</v>
      </c>
      <c r="AF943" s="139">
        <v>1</v>
      </c>
    </row>
    <row r="944" spans="6:32" ht="15.5" customHeight="1">
      <c r="F944" s="147" t="s">
        <v>1636</v>
      </c>
      <c r="G944" t="s">
        <v>202</v>
      </c>
      <c r="U944" t="s">
        <v>177</v>
      </c>
      <c r="AA944">
        <v>-48</v>
      </c>
      <c r="AB944">
        <v>136.19999999999999</v>
      </c>
      <c r="AE944" s="139">
        <v>1</v>
      </c>
      <c r="AF944" s="139">
        <v>1</v>
      </c>
    </row>
    <row r="945" spans="6:32" ht="15.5" customHeight="1">
      <c r="F945" s="147" t="s">
        <v>1636</v>
      </c>
      <c r="G945" t="s">
        <v>202</v>
      </c>
      <c r="U945" t="s">
        <v>177</v>
      </c>
      <c r="AA945">
        <v>-56.9</v>
      </c>
      <c r="AB945">
        <v>115.3</v>
      </c>
      <c r="AE945" s="139">
        <v>1</v>
      </c>
      <c r="AF945" s="139">
        <v>1</v>
      </c>
    </row>
    <row r="946" spans="6:32" ht="15.5" customHeight="1">
      <c r="F946" s="147" t="s">
        <v>1637</v>
      </c>
      <c r="G946" t="s">
        <v>204</v>
      </c>
      <c r="U946" t="s">
        <v>177</v>
      </c>
      <c r="AA946">
        <v>-52.4</v>
      </c>
      <c r="AB946">
        <v>136.19999999999999</v>
      </c>
      <c r="AE946" s="139">
        <v>1</v>
      </c>
      <c r="AF946" s="139">
        <v>1</v>
      </c>
    </row>
    <row r="947" spans="6:32" ht="15.5" customHeight="1">
      <c r="F947" s="147" t="s">
        <v>1637</v>
      </c>
      <c r="G947" t="s">
        <v>204</v>
      </c>
      <c r="U947" t="s">
        <v>177</v>
      </c>
      <c r="AA947">
        <v>-60.7</v>
      </c>
      <c r="AB947">
        <v>111.5</v>
      </c>
      <c r="AE947" s="139">
        <v>1</v>
      </c>
      <c r="AF947" s="139">
        <v>1</v>
      </c>
    </row>
    <row r="948" spans="6:32" ht="15.5" customHeight="1">
      <c r="F948" s="147" t="s">
        <v>1638</v>
      </c>
      <c r="G948" t="s">
        <v>205</v>
      </c>
      <c r="U948" t="s">
        <v>177</v>
      </c>
      <c r="AA948">
        <v>-48.6</v>
      </c>
      <c r="AB948">
        <v>147.5</v>
      </c>
      <c r="AE948" s="139">
        <v>1</v>
      </c>
      <c r="AF948" s="139">
        <v>1</v>
      </c>
    </row>
    <row r="949" spans="6:32" ht="15.5" customHeight="1">
      <c r="F949" s="147" t="s">
        <v>1638</v>
      </c>
      <c r="G949" t="s">
        <v>205</v>
      </c>
      <c r="U949" t="s">
        <v>177</v>
      </c>
      <c r="AA949">
        <v>-60.6</v>
      </c>
      <c r="AB949">
        <v>128</v>
      </c>
      <c r="AE949" s="139">
        <v>1</v>
      </c>
      <c r="AF949" s="139">
        <v>1</v>
      </c>
    </row>
    <row r="950" spans="6:32" ht="15.5" customHeight="1">
      <c r="F950" s="147" t="s">
        <v>1639</v>
      </c>
      <c r="G950" t="s">
        <v>206</v>
      </c>
      <c r="U950" t="s">
        <v>177</v>
      </c>
      <c r="AA950">
        <v>-56.2</v>
      </c>
      <c r="AB950">
        <v>152.19999999999999</v>
      </c>
      <c r="AE950" s="139">
        <v>1</v>
      </c>
      <c r="AF950" s="139">
        <v>1</v>
      </c>
    </row>
    <row r="951" spans="6:32" ht="15.5" customHeight="1">
      <c r="F951" s="147" t="s">
        <v>1639</v>
      </c>
      <c r="G951" t="s">
        <v>206</v>
      </c>
      <c r="U951" t="s">
        <v>177</v>
      </c>
      <c r="AA951">
        <v>-68.7</v>
      </c>
      <c r="AB951">
        <v>126.3</v>
      </c>
      <c r="AE951" s="139">
        <v>1</v>
      </c>
      <c r="AF951" s="139">
        <v>1</v>
      </c>
    </row>
    <row r="952" spans="6:32" ht="15.5" customHeight="1">
      <c r="F952" s="147" t="s">
        <v>1640</v>
      </c>
      <c r="G952" t="s">
        <v>207</v>
      </c>
      <c r="U952" t="s">
        <v>177</v>
      </c>
      <c r="AA952">
        <v>-60.3</v>
      </c>
      <c r="AB952">
        <v>156.5</v>
      </c>
      <c r="AE952" s="139">
        <v>1</v>
      </c>
      <c r="AF952" s="139">
        <v>1</v>
      </c>
    </row>
    <row r="953" spans="6:32" ht="15.5" customHeight="1">
      <c r="F953" s="147" t="s">
        <v>1640</v>
      </c>
      <c r="G953" t="s">
        <v>207</v>
      </c>
      <c r="U953" t="s">
        <v>177</v>
      </c>
      <c r="AA953">
        <v>-73.3</v>
      </c>
      <c r="AB953">
        <v>125.6</v>
      </c>
      <c r="AE953" s="139">
        <v>1</v>
      </c>
      <c r="AF953" s="139">
        <v>1</v>
      </c>
    </row>
    <row r="954" spans="6:32" ht="15.5" customHeight="1">
      <c r="F954" s="147" t="s">
        <v>1641</v>
      </c>
      <c r="G954" t="s">
        <v>208</v>
      </c>
      <c r="U954" t="s">
        <v>177</v>
      </c>
      <c r="AA954">
        <v>-62</v>
      </c>
      <c r="AB954">
        <v>24</v>
      </c>
      <c r="AE954" s="139">
        <v>1</v>
      </c>
      <c r="AF954" s="139">
        <v>1</v>
      </c>
    </row>
    <row r="955" spans="6:32" ht="15.5" customHeight="1">
      <c r="F955" s="147" t="s">
        <v>1641</v>
      </c>
      <c r="G955" t="s">
        <v>208</v>
      </c>
      <c r="U955" t="s">
        <v>177</v>
      </c>
      <c r="AA955">
        <v>-44.5</v>
      </c>
      <c r="AB955">
        <v>18.100000000000001</v>
      </c>
      <c r="AE955" s="139">
        <v>1</v>
      </c>
      <c r="AF955" s="139">
        <v>1</v>
      </c>
    </row>
    <row r="956" spans="6:32" ht="15.5" customHeight="1">
      <c r="F956" s="147" t="s">
        <v>1642</v>
      </c>
      <c r="G956" t="s">
        <v>209</v>
      </c>
      <c r="U956" t="s">
        <v>177</v>
      </c>
      <c r="AA956">
        <v>-3.1</v>
      </c>
      <c r="AB956">
        <v>201.9</v>
      </c>
      <c r="AE956" s="139">
        <v>1</v>
      </c>
      <c r="AF956" s="139">
        <v>1</v>
      </c>
    </row>
    <row r="957" spans="6:32" ht="15.5" customHeight="1">
      <c r="F957" s="147" t="s">
        <v>1642</v>
      </c>
      <c r="G957" t="s">
        <v>209</v>
      </c>
      <c r="U957" t="s">
        <v>177</v>
      </c>
      <c r="AA957">
        <v>-20.5</v>
      </c>
      <c r="AB957">
        <v>202.9</v>
      </c>
      <c r="AE957" s="139">
        <v>1</v>
      </c>
      <c r="AF957" s="139">
        <v>1</v>
      </c>
    </row>
    <row r="958" spans="6:32" ht="15.5" customHeight="1">
      <c r="F958" s="147" t="s">
        <v>1643</v>
      </c>
      <c r="G958" s="147" t="s">
        <v>210</v>
      </c>
      <c r="U958" t="s">
        <v>177</v>
      </c>
      <c r="AA958">
        <v>-61.7</v>
      </c>
      <c r="AB958">
        <v>148</v>
      </c>
      <c r="AE958" s="139">
        <v>1</v>
      </c>
      <c r="AF958" s="139">
        <v>1</v>
      </c>
    </row>
    <row r="959" spans="6:32" ht="15.5" customHeight="1">
      <c r="F959" s="147" t="s">
        <v>1643</v>
      </c>
      <c r="G959" s="147" t="s">
        <v>210</v>
      </c>
      <c r="U959" t="s">
        <v>177</v>
      </c>
      <c r="AA959">
        <v>-72</v>
      </c>
      <c r="AB959">
        <v>111.7</v>
      </c>
      <c r="AE959" s="139">
        <v>1</v>
      </c>
      <c r="AF959" s="139">
        <v>1</v>
      </c>
    </row>
    <row r="960" spans="6:32" ht="15.5" customHeight="1">
      <c r="F960" s="147" t="s">
        <v>1644</v>
      </c>
      <c r="G960" s="147" t="s">
        <v>211</v>
      </c>
      <c r="U960" t="s">
        <v>177</v>
      </c>
      <c r="AA960">
        <v>-59.6</v>
      </c>
      <c r="AB960">
        <v>147</v>
      </c>
      <c r="AE960" s="139">
        <v>1</v>
      </c>
      <c r="AF960" s="139">
        <v>1</v>
      </c>
    </row>
    <row r="961" spans="6:32" ht="15.5" customHeight="1">
      <c r="F961" s="147" t="s">
        <v>1644</v>
      </c>
      <c r="G961" s="147" t="s">
        <v>211</v>
      </c>
      <c r="U961" t="s">
        <v>177</v>
      </c>
      <c r="AA961">
        <v>-70.099999999999994</v>
      </c>
      <c r="AB961">
        <v>114.5</v>
      </c>
      <c r="AE961" s="139">
        <v>1</v>
      </c>
      <c r="AF961" s="139">
        <v>1</v>
      </c>
    </row>
    <row r="962" spans="6:32" ht="15.5" customHeight="1">
      <c r="F962" s="147" t="s">
        <v>1645</v>
      </c>
      <c r="G962" s="147" t="s">
        <v>212</v>
      </c>
      <c r="U962" t="s">
        <v>177</v>
      </c>
      <c r="AA962">
        <v>-63.5</v>
      </c>
      <c r="AB962">
        <v>147.9</v>
      </c>
      <c r="AE962" s="139">
        <v>1</v>
      </c>
      <c r="AF962" s="139">
        <v>1</v>
      </c>
    </row>
    <row r="963" spans="6:32" ht="15.5" customHeight="1">
      <c r="F963" s="147" t="s">
        <v>1645</v>
      </c>
      <c r="G963" s="147" t="s">
        <v>212</v>
      </c>
      <c r="U963" t="s">
        <v>177</v>
      </c>
      <c r="AA963">
        <v>-73.400000000000006</v>
      </c>
      <c r="AB963">
        <v>107.5</v>
      </c>
      <c r="AE963" s="139">
        <v>1</v>
      </c>
      <c r="AF963" s="139">
        <v>1</v>
      </c>
    </row>
    <row r="964" spans="6:32" ht="15.5" customHeight="1">
      <c r="F964" s="147" t="s">
        <v>1646</v>
      </c>
      <c r="G964" s="147" t="s">
        <v>213</v>
      </c>
      <c r="U964" t="s">
        <v>177</v>
      </c>
      <c r="AA964">
        <v>-59.5</v>
      </c>
      <c r="AB964">
        <v>131.1</v>
      </c>
      <c r="AE964" s="139">
        <v>1</v>
      </c>
      <c r="AF964" s="139">
        <v>1</v>
      </c>
    </row>
    <row r="965" spans="6:32" ht="15.5" customHeight="1">
      <c r="F965" s="147" t="s">
        <v>1646</v>
      </c>
      <c r="G965" s="147" t="s">
        <v>213</v>
      </c>
      <c r="U965" t="s">
        <v>177</v>
      </c>
      <c r="AA965">
        <v>-65.2</v>
      </c>
      <c r="AB965">
        <v>97.6</v>
      </c>
      <c r="AE965" s="139">
        <v>1</v>
      </c>
      <c r="AF965" s="139">
        <v>1</v>
      </c>
    </row>
    <row r="966" spans="6:32" ht="15.5" customHeight="1">
      <c r="F966" s="147" t="s">
        <v>1647</v>
      </c>
      <c r="G966" s="147" t="s">
        <v>214</v>
      </c>
      <c r="U966" t="s">
        <v>177</v>
      </c>
      <c r="AA966">
        <v>-60.9</v>
      </c>
      <c r="AB966">
        <v>130.30000000000001</v>
      </c>
      <c r="AE966" s="139">
        <v>1</v>
      </c>
      <c r="AF966" s="139">
        <v>1</v>
      </c>
    </row>
    <row r="967" spans="6:32" ht="15.5" customHeight="1">
      <c r="F967" s="147" t="s">
        <v>1647</v>
      </c>
      <c r="G967" s="147" t="s">
        <v>214</v>
      </c>
      <c r="U967" t="s">
        <v>177</v>
      </c>
      <c r="AA967">
        <v>-66</v>
      </c>
      <c r="AB967">
        <v>94.7</v>
      </c>
      <c r="AE967" s="139">
        <v>1</v>
      </c>
      <c r="AF967" s="139">
        <v>1</v>
      </c>
    </row>
    <row r="968" spans="6:32" ht="15.5" customHeight="1">
      <c r="F968" s="147" t="s">
        <v>1648</v>
      </c>
      <c r="G968" s="147" t="s">
        <v>215</v>
      </c>
      <c r="U968" t="s">
        <v>177</v>
      </c>
      <c r="AA968">
        <v>-62.2</v>
      </c>
      <c r="AB968">
        <v>137.69999999999999</v>
      </c>
      <c r="AE968" s="139">
        <v>1</v>
      </c>
      <c r="AF968" s="139">
        <v>1</v>
      </c>
    </row>
    <row r="969" spans="6:32" ht="15.5" customHeight="1">
      <c r="F969" s="147" t="s">
        <v>1648</v>
      </c>
      <c r="G969" s="147" t="s">
        <v>215</v>
      </c>
      <c r="U969" t="s">
        <v>177</v>
      </c>
      <c r="AA969">
        <v>-69.3</v>
      </c>
      <c r="AB969">
        <v>99.4</v>
      </c>
      <c r="AE969" s="139">
        <v>1</v>
      </c>
      <c r="AF969" s="139">
        <v>1</v>
      </c>
    </row>
    <row r="970" spans="6:32" ht="15.5" customHeight="1">
      <c r="F970" s="147" t="s">
        <v>1649</v>
      </c>
      <c r="G970" s="147" t="s">
        <v>216</v>
      </c>
      <c r="U970" t="s">
        <v>177</v>
      </c>
      <c r="AA970">
        <v>-61.3</v>
      </c>
      <c r="AB970">
        <v>146</v>
      </c>
      <c r="AE970" s="139">
        <v>1</v>
      </c>
      <c r="AF970" s="139">
        <v>1</v>
      </c>
    </row>
    <row r="971" spans="6:32" ht="15.5" customHeight="1">
      <c r="F971" s="147" t="s">
        <v>1649</v>
      </c>
      <c r="G971" s="147" t="s">
        <v>216</v>
      </c>
      <c r="U971" t="s">
        <v>177</v>
      </c>
      <c r="AA971">
        <v>-71.099999999999994</v>
      </c>
      <c r="AB971">
        <v>110</v>
      </c>
      <c r="AE971" s="139">
        <v>1</v>
      </c>
      <c r="AF971" s="139">
        <v>1</v>
      </c>
    </row>
    <row r="972" spans="6:32" ht="15.5" customHeight="1">
      <c r="F972" s="147" t="s">
        <v>1650</v>
      </c>
      <c r="G972" s="147" t="s">
        <v>217</v>
      </c>
      <c r="U972" t="s">
        <v>177</v>
      </c>
      <c r="AA972">
        <v>-62.1</v>
      </c>
      <c r="AB972">
        <v>134.30000000000001</v>
      </c>
      <c r="AE972" s="139">
        <v>1</v>
      </c>
      <c r="AF972" s="139">
        <v>1</v>
      </c>
    </row>
    <row r="973" spans="6:32" ht="15.5" customHeight="1">
      <c r="F973" s="147" t="s">
        <v>1650</v>
      </c>
      <c r="G973" s="147" t="s">
        <v>217</v>
      </c>
      <c r="U973" t="s">
        <v>177</v>
      </c>
      <c r="AA973">
        <v>-68.099999999999994</v>
      </c>
      <c r="AB973">
        <v>96.5</v>
      </c>
      <c r="AE973" s="139">
        <v>1</v>
      </c>
      <c r="AF973" s="139">
        <v>1</v>
      </c>
    </row>
    <row r="974" spans="6:32" ht="15.5" customHeight="1">
      <c r="F974" s="147" t="s">
        <v>1651</v>
      </c>
      <c r="G974" s="147" t="s">
        <v>218</v>
      </c>
      <c r="U974" t="s">
        <v>177</v>
      </c>
      <c r="AA974">
        <v>-61.6</v>
      </c>
      <c r="AB974">
        <v>121.1</v>
      </c>
      <c r="AE974" s="139">
        <v>1</v>
      </c>
      <c r="AF974" s="139">
        <v>1</v>
      </c>
    </row>
    <row r="975" spans="6:32" ht="15.5" customHeight="1">
      <c r="F975" s="147" t="s">
        <v>1651</v>
      </c>
      <c r="G975" s="147" t="s">
        <v>218</v>
      </c>
      <c r="U975" t="s">
        <v>177</v>
      </c>
      <c r="AA975">
        <v>-63.7</v>
      </c>
      <c r="AB975">
        <v>85.7</v>
      </c>
      <c r="AE975" s="139">
        <v>1</v>
      </c>
      <c r="AF975" s="139">
        <v>1</v>
      </c>
    </row>
    <row r="976" spans="6:32" ht="15.5" customHeight="1">
      <c r="F976" s="147" t="s">
        <v>1652</v>
      </c>
      <c r="G976" s="147" t="s">
        <v>219</v>
      </c>
      <c r="U976" t="s">
        <v>177</v>
      </c>
      <c r="AA976">
        <v>-65.3</v>
      </c>
      <c r="AB976">
        <v>148.80000000000001</v>
      </c>
      <c r="AE976" s="139">
        <v>1</v>
      </c>
      <c r="AF976" s="139">
        <v>1</v>
      </c>
    </row>
    <row r="977" spans="6:32" ht="15.5" customHeight="1">
      <c r="F977" s="147" t="s">
        <v>1652</v>
      </c>
      <c r="G977" s="147" t="s">
        <v>219</v>
      </c>
      <c r="U977" t="s">
        <v>177</v>
      </c>
      <c r="AA977">
        <v>-74.900000000000006</v>
      </c>
      <c r="AB977">
        <v>104</v>
      </c>
      <c r="AE977" s="139">
        <v>1</v>
      </c>
      <c r="AF977" s="139">
        <v>1</v>
      </c>
    </row>
    <row r="978" spans="6:32" ht="15.5" customHeight="1">
      <c r="F978" s="147" t="s">
        <v>1653</v>
      </c>
      <c r="G978" s="147" t="s">
        <v>220</v>
      </c>
      <c r="U978" t="s">
        <v>177</v>
      </c>
      <c r="AA978">
        <v>-67.3</v>
      </c>
      <c r="AB978">
        <v>118.7</v>
      </c>
      <c r="AE978" s="139">
        <v>1</v>
      </c>
      <c r="AF978" s="139">
        <v>1</v>
      </c>
    </row>
    <row r="979" spans="6:32" ht="15.5" customHeight="1">
      <c r="F979" s="147" t="s">
        <v>1653</v>
      </c>
      <c r="G979" s="147" t="s">
        <v>220</v>
      </c>
      <c r="U979" t="s">
        <v>177</v>
      </c>
      <c r="AA979">
        <v>-67.099999999999994</v>
      </c>
      <c r="AB979">
        <v>74.400000000000006</v>
      </c>
      <c r="AE979" s="139">
        <v>1</v>
      </c>
      <c r="AF979" s="139">
        <v>1</v>
      </c>
    </row>
    <row r="980" spans="6:32" ht="15.5" customHeight="1">
      <c r="F980" s="147" t="s">
        <v>1654</v>
      </c>
      <c r="G980" s="147" t="s">
        <v>221</v>
      </c>
      <c r="U980" t="s">
        <v>177</v>
      </c>
      <c r="AA980">
        <v>-66.900000000000006</v>
      </c>
      <c r="AB980">
        <v>123.8</v>
      </c>
      <c r="AE980" s="139">
        <v>1</v>
      </c>
      <c r="AF980" s="139">
        <v>1</v>
      </c>
    </row>
    <row r="981" spans="6:32" ht="15.5" customHeight="1">
      <c r="F981" s="147" t="s">
        <v>1654</v>
      </c>
      <c r="G981" s="147" t="s">
        <v>221</v>
      </c>
      <c r="U981" t="s">
        <v>177</v>
      </c>
      <c r="AA981">
        <v>-68.3</v>
      </c>
      <c r="AB981">
        <v>78.7</v>
      </c>
      <c r="AE981" s="139">
        <v>1</v>
      </c>
      <c r="AF981" s="139">
        <v>1</v>
      </c>
    </row>
    <row r="982" spans="6:32" ht="15.5" customHeight="1">
      <c r="F982" s="147" t="s">
        <v>1655</v>
      </c>
      <c r="G982" s="147" t="s">
        <v>222</v>
      </c>
      <c r="U982" t="s">
        <v>177</v>
      </c>
      <c r="AA982">
        <v>-66.2</v>
      </c>
      <c r="AB982">
        <v>113.8</v>
      </c>
      <c r="AE982" s="139">
        <v>1</v>
      </c>
      <c r="AF982" s="139">
        <v>1</v>
      </c>
    </row>
    <row r="983" spans="6:32" ht="15.5" customHeight="1">
      <c r="F983" s="147" t="s">
        <v>1655</v>
      </c>
      <c r="G983" s="147" t="s">
        <v>222</v>
      </c>
      <c r="U983" t="s">
        <v>177</v>
      </c>
      <c r="AA983">
        <v>-65</v>
      </c>
      <c r="AB983">
        <v>73</v>
      </c>
      <c r="AE983" s="139">
        <v>1</v>
      </c>
      <c r="AF983" s="139">
        <v>1</v>
      </c>
    </row>
    <row r="984" spans="6:32" ht="15.5" customHeight="1">
      <c r="F984" s="147" t="s">
        <v>1656</v>
      </c>
      <c r="G984" s="147" t="s">
        <v>223</v>
      </c>
      <c r="U984" t="s">
        <v>177</v>
      </c>
      <c r="AA984">
        <v>-66.5</v>
      </c>
      <c r="AB984">
        <v>104.8</v>
      </c>
      <c r="AE984" s="139">
        <v>1</v>
      </c>
      <c r="AF984" s="139">
        <v>1</v>
      </c>
    </row>
    <row r="985" spans="6:32" ht="15.5" customHeight="1">
      <c r="F985" s="147" t="s">
        <v>1656</v>
      </c>
      <c r="G985" s="147" t="s">
        <v>223</v>
      </c>
      <c r="U985" t="s">
        <v>177</v>
      </c>
      <c r="AA985">
        <v>-62.7</v>
      </c>
      <c r="AB985">
        <v>66.5</v>
      </c>
      <c r="AE985" s="139">
        <v>1</v>
      </c>
      <c r="AF985" s="139">
        <v>1</v>
      </c>
    </row>
    <row r="986" spans="6:32" ht="15.5" customHeight="1">
      <c r="F986" s="147" t="s">
        <v>1657</v>
      </c>
      <c r="G986" s="147" t="s">
        <v>224</v>
      </c>
      <c r="U986" t="s">
        <v>177</v>
      </c>
      <c r="AA986">
        <v>-59.6</v>
      </c>
      <c r="AB986">
        <v>125</v>
      </c>
      <c r="AE986" s="139">
        <v>1</v>
      </c>
      <c r="AF986" s="139">
        <v>1</v>
      </c>
    </row>
    <row r="987" spans="6:32" ht="15.5" customHeight="1">
      <c r="F987" s="147" t="s">
        <v>1657</v>
      </c>
      <c r="G987" s="147" t="s">
        <v>224</v>
      </c>
      <c r="U987" t="s">
        <v>177</v>
      </c>
      <c r="AA987">
        <v>-63.3</v>
      </c>
      <c r="AB987">
        <v>91.8</v>
      </c>
      <c r="AE987" s="139">
        <v>1</v>
      </c>
      <c r="AF987" s="139">
        <v>1</v>
      </c>
    </row>
    <row r="988" spans="6:32" ht="15.5" customHeight="1">
      <c r="F988" s="147" t="s">
        <v>1658</v>
      </c>
      <c r="G988" s="147" t="s">
        <v>225</v>
      </c>
      <c r="U988" t="s">
        <v>177</v>
      </c>
      <c r="AA988">
        <v>-60.2</v>
      </c>
      <c r="AB988">
        <v>113.7</v>
      </c>
      <c r="AE988" s="139">
        <v>1</v>
      </c>
      <c r="AF988" s="139">
        <v>1</v>
      </c>
    </row>
    <row r="989" spans="6:32" ht="15.5" customHeight="1">
      <c r="F989" s="147" t="s">
        <v>1658</v>
      </c>
      <c r="G989" s="147" t="s">
        <v>225</v>
      </c>
      <c r="U989" t="s">
        <v>177</v>
      </c>
      <c r="AA989">
        <v>-60.4</v>
      </c>
      <c r="AB989">
        <v>81.5</v>
      </c>
      <c r="AE989" s="139">
        <v>1</v>
      </c>
      <c r="AF989" s="139">
        <v>1</v>
      </c>
    </row>
    <row r="990" spans="6:32" ht="15.5" customHeight="1">
      <c r="F990" s="147" t="s">
        <v>1659</v>
      </c>
      <c r="G990" t="s">
        <v>226</v>
      </c>
      <c r="U990" t="s">
        <v>177</v>
      </c>
      <c r="AA990">
        <v>-60.4</v>
      </c>
      <c r="AB990">
        <v>123.1</v>
      </c>
      <c r="AE990" s="139">
        <v>1</v>
      </c>
      <c r="AF990" s="139">
        <v>1</v>
      </c>
    </row>
    <row r="991" spans="6:32" ht="15.5" customHeight="1">
      <c r="F991" s="147" t="s">
        <v>1659</v>
      </c>
      <c r="G991" t="s">
        <v>226</v>
      </c>
      <c r="U991" t="s">
        <v>177</v>
      </c>
      <c r="AA991">
        <v>-63.4</v>
      </c>
      <c r="AB991">
        <v>89</v>
      </c>
      <c r="AE991" s="139">
        <v>1</v>
      </c>
      <c r="AF991" s="139">
        <v>1</v>
      </c>
    </row>
    <row r="992" spans="6:32" ht="15.5" customHeight="1">
      <c r="F992" s="147" t="s">
        <v>1660</v>
      </c>
      <c r="G992" t="s">
        <v>227</v>
      </c>
      <c r="U992" t="s">
        <v>177</v>
      </c>
      <c r="AA992">
        <v>-58.1</v>
      </c>
      <c r="AB992">
        <v>141.5</v>
      </c>
      <c r="AE992" s="139">
        <v>1</v>
      </c>
      <c r="AF992" s="139">
        <v>1</v>
      </c>
    </row>
    <row r="993" spans="6:32" ht="15.5" customHeight="1">
      <c r="F993" s="147" t="s">
        <v>1660</v>
      </c>
      <c r="G993" t="s">
        <v>227</v>
      </c>
      <c r="U993" t="s">
        <v>177</v>
      </c>
      <c r="AA993">
        <v>-67.2</v>
      </c>
      <c r="AB993">
        <v>110.5</v>
      </c>
      <c r="AE993" s="139">
        <v>1</v>
      </c>
      <c r="AF993" s="139">
        <v>1</v>
      </c>
    </row>
    <row r="994" spans="6:32" ht="15.5" customHeight="1">
      <c r="F994" s="147" t="s">
        <v>1661</v>
      </c>
      <c r="G994" t="s">
        <v>228</v>
      </c>
      <c r="U994" t="s">
        <v>177</v>
      </c>
      <c r="AA994">
        <v>-64.599999999999994</v>
      </c>
      <c r="AB994">
        <v>124.5</v>
      </c>
      <c r="AE994" s="139">
        <v>1</v>
      </c>
      <c r="AF994" s="139">
        <v>1</v>
      </c>
    </row>
    <row r="995" spans="6:32" ht="15.5" customHeight="1">
      <c r="F995" s="147" t="s">
        <v>1661</v>
      </c>
      <c r="G995" t="s">
        <v>228</v>
      </c>
      <c r="U995" t="s">
        <v>177</v>
      </c>
      <c r="AA995">
        <v>-67</v>
      </c>
      <c r="AB995">
        <v>83.6</v>
      </c>
      <c r="AE995" s="139">
        <v>1</v>
      </c>
      <c r="AF995" s="139">
        <v>1</v>
      </c>
    </row>
    <row r="996" spans="6:32" ht="15.5" customHeight="1">
      <c r="F996" s="147" t="s">
        <v>1662</v>
      </c>
      <c r="G996" t="s">
        <v>229</v>
      </c>
      <c r="U996" t="s">
        <v>177</v>
      </c>
      <c r="AA996">
        <v>-63.1</v>
      </c>
      <c r="AB996">
        <v>114.8</v>
      </c>
      <c r="AE996" s="139">
        <v>1</v>
      </c>
      <c r="AF996" s="139">
        <v>1</v>
      </c>
    </row>
    <row r="997" spans="6:32" ht="15.5" customHeight="1">
      <c r="F997" s="147" t="s">
        <v>1662</v>
      </c>
      <c r="G997" t="s">
        <v>229</v>
      </c>
      <c r="U997" t="s">
        <v>177</v>
      </c>
      <c r="AA997">
        <v>-62.9</v>
      </c>
      <c r="AB997">
        <v>78.5</v>
      </c>
      <c r="AE997" s="139">
        <v>1</v>
      </c>
      <c r="AF997" s="139">
        <v>1</v>
      </c>
    </row>
    <row r="998" spans="6:32" ht="15.5" customHeight="1">
      <c r="F998" s="147" t="s">
        <v>1663</v>
      </c>
      <c r="G998" t="s">
        <v>230</v>
      </c>
      <c r="U998" t="s">
        <v>177</v>
      </c>
      <c r="AA998">
        <v>-60.7</v>
      </c>
      <c r="AB998">
        <v>135.80000000000001</v>
      </c>
      <c r="AE998" s="139">
        <v>1</v>
      </c>
      <c r="AF998" s="139">
        <v>1</v>
      </c>
    </row>
    <row r="999" spans="6:32" ht="15.5" customHeight="1">
      <c r="F999" s="147" t="s">
        <v>1663</v>
      </c>
      <c r="G999" t="s">
        <v>230</v>
      </c>
      <c r="U999" t="s">
        <v>177</v>
      </c>
      <c r="AA999">
        <v>-67.5</v>
      </c>
      <c r="AB999">
        <v>100.4</v>
      </c>
      <c r="AE999" s="139">
        <v>1</v>
      </c>
      <c r="AF999" s="139">
        <v>1</v>
      </c>
    </row>
    <row r="1000" spans="6:32" ht="15.5" customHeight="1">
      <c r="F1000" s="147" t="s">
        <v>1664</v>
      </c>
      <c r="G1000" t="s">
        <v>231</v>
      </c>
      <c r="U1000" t="s">
        <v>177</v>
      </c>
      <c r="AA1000">
        <v>-56.9</v>
      </c>
      <c r="AB1000">
        <v>138.4</v>
      </c>
      <c r="AE1000" s="139">
        <v>1</v>
      </c>
      <c r="AF1000" s="139">
        <v>1</v>
      </c>
    </row>
    <row r="1001" spans="6:32" ht="15.5" customHeight="1">
      <c r="F1001" s="147" t="s">
        <v>1664</v>
      </c>
      <c r="G1001" t="s">
        <v>231</v>
      </c>
      <c r="U1001" t="s">
        <v>177</v>
      </c>
      <c r="AA1001">
        <v>-65.3</v>
      </c>
      <c r="AB1001">
        <v>108.7</v>
      </c>
      <c r="AE1001" s="139">
        <v>1</v>
      </c>
      <c r="AF1001" s="139">
        <v>1</v>
      </c>
    </row>
    <row r="1002" spans="6:32" ht="15.5" customHeight="1">
      <c r="F1002" s="147" t="s">
        <v>1665</v>
      </c>
      <c r="G1002" t="s">
        <v>232</v>
      </c>
      <c r="U1002" t="s">
        <v>177</v>
      </c>
      <c r="AA1002">
        <v>-37.5</v>
      </c>
      <c r="AB1002">
        <v>143.9</v>
      </c>
      <c r="AE1002" s="139">
        <v>1</v>
      </c>
      <c r="AF1002" s="139">
        <v>1</v>
      </c>
    </row>
    <row r="1003" spans="6:32" ht="15.5" customHeight="1">
      <c r="F1003" s="147" t="s">
        <v>1665</v>
      </c>
      <c r="G1003" t="s">
        <v>232</v>
      </c>
      <c r="U1003" t="s">
        <v>177</v>
      </c>
      <c r="AA1003">
        <v>-49.3</v>
      </c>
      <c r="AB1003">
        <v>130.9</v>
      </c>
      <c r="AE1003" s="139">
        <v>1</v>
      </c>
      <c r="AF1003" s="139">
        <v>1</v>
      </c>
    </row>
    <row r="1004" spans="6:32" ht="15.5" customHeight="1">
      <c r="F1004" s="147" t="s">
        <v>1666</v>
      </c>
      <c r="G1004" t="s">
        <v>233</v>
      </c>
      <c r="U1004" t="s">
        <v>177</v>
      </c>
      <c r="AA1004">
        <v>-58.4</v>
      </c>
      <c r="AB1004">
        <v>148.9</v>
      </c>
      <c r="AE1004" s="139">
        <v>1</v>
      </c>
      <c r="AF1004" s="139">
        <v>1</v>
      </c>
    </row>
    <row r="1005" spans="6:32" ht="15.5" customHeight="1">
      <c r="F1005" s="147" t="s">
        <v>1666</v>
      </c>
      <c r="G1005" t="s">
        <v>233</v>
      </c>
      <c r="U1005" t="s">
        <v>177</v>
      </c>
      <c r="AA1005">
        <v>-69.599999999999994</v>
      </c>
      <c r="AB1005">
        <v>118.8</v>
      </c>
      <c r="AE1005" s="139">
        <v>1</v>
      </c>
      <c r="AF1005" s="139">
        <v>1</v>
      </c>
    </row>
    <row r="1006" spans="6:32" ht="15.5" customHeight="1">
      <c r="F1006" s="147" t="s">
        <v>1667</v>
      </c>
      <c r="G1006" t="s">
        <v>234</v>
      </c>
      <c r="U1006" t="s">
        <v>177</v>
      </c>
      <c r="AA1006">
        <v>-14.7</v>
      </c>
      <c r="AB1006">
        <v>136.6</v>
      </c>
      <c r="AE1006" s="139">
        <v>1</v>
      </c>
      <c r="AF1006" s="139">
        <v>1</v>
      </c>
    </row>
    <row r="1007" spans="6:32" ht="15.5" customHeight="1">
      <c r="F1007" s="147" t="s">
        <v>1667</v>
      </c>
      <c r="G1007" t="s">
        <v>234</v>
      </c>
      <c r="U1007" t="s">
        <v>177</v>
      </c>
      <c r="AA1007">
        <v>-25.6</v>
      </c>
      <c r="AB1007">
        <v>131.30000000000001</v>
      </c>
      <c r="AE1007" s="139">
        <v>1</v>
      </c>
      <c r="AF1007" s="139">
        <v>1</v>
      </c>
    </row>
    <row r="1008" spans="6:32" ht="15.5" customHeight="1">
      <c r="F1008" s="147" t="s">
        <v>1668</v>
      </c>
      <c r="G1008" t="s">
        <v>235</v>
      </c>
      <c r="U1008" t="s">
        <v>177</v>
      </c>
      <c r="AA1008">
        <v>-23.2</v>
      </c>
      <c r="AB1008">
        <v>124.6</v>
      </c>
      <c r="AE1008" s="139">
        <v>1</v>
      </c>
      <c r="AF1008" s="139">
        <v>1</v>
      </c>
    </row>
    <row r="1009" spans="6:32" ht="15.5" customHeight="1">
      <c r="F1009" s="147" t="s">
        <v>1668</v>
      </c>
      <c r="G1009" t="s">
        <v>235</v>
      </c>
      <c r="U1009" t="s">
        <v>177</v>
      </c>
      <c r="AA1009">
        <v>-30.5</v>
      </c>
      <c r="AB1009">
        <v>116.1</v>
      </c>
      <c r="AE1009" s="139">
        <v>1</v>
      </c>
      <c r="AF1009" s="139">
        <v>1</v>
      </c>
    </row>
    <row r="1010" spans="6:32" ht="15.5" customHeight="1">
      <c r="F1010" s="147" t="s">
        <v>1669</v>
      </c>
      <c r="G1010" t="s">
        <v>236</v>
      </c>
      <c r="U1010" t="s">
        <v>177</v>
      </c>
      <c r="AA1010">
        <v>-29.1</v>
      </c>
      <c r="AB1010">
        <v>134.80000000000001</v>
      </c>
      <c r="AE1010" s="139">
        <v>1</v>
      </c>
      <c r="AF1010" s="139">
        <v>1</v>
      </c>
    </row>
    <row r="1011" spans="6:32" ht="15.5" customHeight="1">
      <c r="F1011" s="147" t="s">
        <v>1669</v>
      </c>
      <c r="G1011" t="s">
        <v>236</v>
      </c>
      <c r="U1011" t="s">
        <v>177</v>
      </c>
      <c r="AA1011">
        <v>-38.799999999999997</v>
      </c>
      <c r="AB1011">
        <v>124.6</v>
      </c>
      <c r="AE1011" s="139">
        <v>1</v>
      </c>
      <c r="AF1011" s="139">
        <v>1</v>
      </c>
    </row>
    <row r="1012" spans="6:32" ht="15.5" customHeight="1">
      <c r="F1012" s="147" t="s">
        <v>1670</v>
      </c>
      <c r="G1012" t="s">
        <v>237</v>
      </c>
      <c r="U1012" t="s">
        <v>177</v>
      </c>
      <c r="AA1012">
        <v>-29.5</v>
      </c>
      <c r="AB1012">
        <v>136.9</v>
      </c>
      <c r="AE1012" s="139">
        <v>1</v>
      </c>
      <c r="AF1012" s="139">
        <v>1</v>
      </c>
    </row>
    <row r="1013" spans="6:32" ht="15.5" customHeight="1">
      <c r="F1013" s="147" t="s">
        <v>1670</v>
      </c>
      <c r="G1013" t="s">
        <v>237</v>
      </c>
      <c r="U1013" t="s">
        <v>177</v>
      </c>
      <c r="AA1013">
        <v>-39.799999999999997</v>
      </c>
      <c r="AB1013">
        <v>126.6</v>
      </c>
      <c r="AE1013" s="139">
        <v>1</v>
      </c>
      <c r="AF1013" s="139">
        <v>1</v>
      </c>
    </row>
    <row r="1014" spans="6:32" ht="15.5" customHeight="1">
      <c r="F1014" s="147" t="s">
        <v>1671</v>
      </c>
      <c r="G1014" t="s">
        <v>238</v>
      </c>
      <c r="U1014" t="s">
        <v>177</v>
      </c>
      <c r="AA1014">
        <v>-30.2</v>
      </c>
      <c r="AB1014">
        <v>127.3</v>
      </c>
      <c r="AE1014" s="139">
        <v>1</v>
      </c>
      <c r="AF1014" s="139">
        <v>1</v>
      </c>
    </row>
    <row r="1015" spans="6:32" ht="15.5" customHeight="1">
      <c r="F1015" s="147" t="s">
        <v>1671</v>
      </c>
      <c r="G1015" t="s">
        <v>238</v>
      </c>
      <c r="U1015" t="s">
        <v>177</v>
      </c>
      <c r="AA1015">
        <v>-37.9</v>
      </c>
      <c r="AB1015">
        <v>116.2</v>
      </c>
      <c r="AE1015" s="139">
        <v>1</v>
      </c>
      <c r="AF1015" s="139">
        <v>1</v>
      </c>
    </row>
    <row r="1016" spans="6:32" ht="15.5" customHeight="1">
      <c r="F1016" s="147" t="s">
        <v>1672</v>
      </c>
      <c r="G1016" t="s">
        <v>239</v>
      </c>
      <c r="U1016" t="s">
        <v>177</v>
      </c>
      <c r="AA1016">
        <v>-32.299999999999997</v>
      </c>
      <c r="AB1016">
        <v>127.5</v>
      </c>
      <c r="AE1016" s="139">
        <v>1</v>
      </c>
      <c r="AF1016" s="139">
        <v>1</v>
      </c>
    </row>
    <row r="1017" spans="6:32" ht="15.5" customHeight="1">
      <c r="F1017" s="147" t="s">
        <v>1672</v>
      </c>
      <c r="G1017" t="s">
        <v>239</v>
      </c>
      <c r="U1017" t="s">
        <v>177</v>
      </c>
      <c r="AA1017">
        <v>-39.9</v>
      </c>
      <c r="AB1017">
        <v>115.4</v>
      </c>
      <c r="AE1017" s="139">
        <v>1</v>
      </c>
      <c r="AF1017" s="139">
        <v>1</v>
      </c>
    </row>
    <row r="1018" spans="6:32" ht="15.5" customHeight="1">
      <c r="F1018" s="147" t="s">
        <v>1673</v>
      </c>
      <c r="G1018" t="s">
        <v>240</v>
      </c>
      <c r="U1018" t="s">
        <v>177</v>
      </c>
      <c r="AA1018">
        <v>-31.3</v>
      </c>
      <c r="AB1018">
        <v>125</v>
      </c>
      <c r="AE1018" s="139">
        <v>1</v>
      </c>
      <c r="AF1018" s="139">
        <v>1</v>
      </c>
    </row>
    <row r="1019" spans="6:32" ht="15.5" customHeight="1">
      <c r="F1019" s="147" t="s">
        <v>1673</v>
      </c>
      <c r="G1019" t="s">
        <v>240</v>
      </c>
      <c r="U1019" t="s">
        <v>177</v>
      </c>
      <c r="AA1019">
        <v>-38.200000000000003</v>
      </c>
      <c r="AB1019">
        <v>113.4</v>
      </c>
      <c r="AE1019" s="139">
        <v>1</v>
      </c>
      <c r="AF1019" s="139">
        <v>1</v>
      </c>
    </row>
    <row r="1020" spans="6:32" ht="15.5" customHeight="1">
      <c r="F1020" s="147" t="s">
        <v>1674</v>
      </c>
      <c r="G1020" t="s">
        <v>241</v>
      </c>
      <c r="U1020" t="s">
        <v>177</v>
      </c>
      <c r="AA1020">
        <v>-29.2</v>
      </c>
      <c r="AB1020">
        <v>126.3</v>
      </c>
      <c r="AE1020" s="139">
        <v>1</v>
      </c>
      <c r="AF1020" s="139">
        <v>1</v>
      </c>
    </row>
    <row r="1021" spans="6:32" ht="15.5" customHeight="1">
      <c r="F1021" s="147" t="s">
        <v>1674</v>
      </c>
      <c r="G1021" t="s">
        <v>241</v>
      </c>
      <c r="U1021" t="s">
        <v>177</v>
      </c>
      <c r="AA1021">
        <v>-36.5</v>
      </c>
      <c r="AB1021">
        <v>115.6</v>
      </c>
      <c r="AE1021" s="139">
        <v>1</v>
      </c>
      <c r="AF1021" s="139">
        <v>1</v>
      </c>
    </row>
    <row r="1022" spans="6:32" ht="15.5" customHeight="1">
      <c r="F1022" s="147" t="s">
        <v>1675</v>
      </c>
      <c r="G1022" t="s">
        <v>173</v>
      </c>
      <c r="U1022" t="s">
        <v>4</v>
      </c>
      <c r="AA1022">
        <v>-70.5</v>
      </c>
      <c r="AB1022">
        <v>95.8</v>
      </c>
      <c r="AE1022" s="139">
        <v>1</v>
      </c>
      <c r="AF1022" s="139">
        <v>1</v>
      </c>
    </row>
    <row r="1023" spans="6:32" ht="15.5" customHeight="1">
      <c r="F1023" s="147" t="s">
        <v>1675</v>
      </c>
      <c r="G1023" t="s">
        <v>173</v>
      </c>
      <c r="U1023" t="s">
        <v>4</v>
      </c>
      <c r="AA1023">
        <v>-63.6</v>
      </c>
      <c r="AB1023">
        <v>55.4</v>
      </c>
      <c r="AE1023" s="139">
        <v>1</v>
      </c>
      <c r="AF1023" s="139">
        <v>1</v>
      </c>
    </row>
    <row r="1024" spans="6:32" ht="15.5" customHeight="1">
      <c r="F1024" s="147" t="s">
        <v>1676</v>
      </c>
      <c r="G1024" t="s">
        <v>174</v>
      </c>
      <c r="U1024" t="s">
        <v>4</v>
      </c>
      <c r="AA1024">
        <v>-72.400000000000006</v>
      </c>
      <c r="AB1024">
        <v>89.9</v>
      </c>
      <c r="AE1024" s="139">
        <v>1</v>
      </c>
      <c r="AF1024" s="139">
        <v>1</v>
      </c>
    </row>
    <row r="1025" spans="6:32" ht="15.5" customHeight="1">
      <c r="F1025" s="147" t="s">
        <v>1676</v>
      </c>
      <c r="G1025" t="s">
        <v>174</v>
      </c>
      <c r="U1025" t="s">
        <v>4</v>
      </c>
      <c r="AA1025">
        <v>-63.5</v>
      </c>
      <c r="AB1025">
        <v>49.3</v>
      </c>
      <c r="AE1025" s="139">
        <v>1</v>
      </c>
      <c r="AF1025" s="139">
        <v>1</v>
      </c>
    </row>
    <row r="1026" spans="6:32" ht="15.5" customHeight="1">
      <c r="F1026" s="147" t="s">
        <v>1677</v>
      </c>
      <c r="G1026" t="s">
        <v>175</v>
      </c>
      <c r="U1026" t="s">
        <v>4</v>
      </c>
      <c r="AA1026">
        <v>-75.3</v>
      </c>
      <c r="AB1026">
        <v>113.1</v>
      </c>
      <c r="AE1026" s="139">
        <v>1</v>
      </c>
      <c r="AF1026" s="139">
        <v>1</v>
      </c>
    </row>
    <row r="1027" spans="6:32" ht="15.5" customHeight="1">
      <c r="F1027" s="147" t="s">
        <v>1677</v>
      </c>
      <c r="G1027" t="s">
        <v>175</v>
      </c>
      <c r="U1027" t="s">
        <v>4</v>
      </c>
      <c r="AA1027">
        <v>-70.3</v>
      </c>
      <c r="AB1027">
        <v>53.4</v>
      </c>
      <c r="AE1027" s="139">
        <v>1</v>
      </c>
      <c r="AF1027" s="139">
        <v>1</v>
      </c>
    </row>
    <row r="1028" spans="6:32" ht="15.5" customHeight="1">
      <c r="F1028" s="147" t="s">
        <v>1678</v>
      </c>
      <c r="G1028" t="s">
        <v>0</v>
      </c>
      <c r="U1028" t="s">
        <v>4</v>
      </c>
      <c r="AA1028">
        <v>-73.599999999999994</v>
      </c>
      <c r="AB1028">
        <v>108.2</v>
      </c>
      <c r="AE1028" s="139">
        <v>1</v>
      </c>
      <c r="AF1028" s="139">
        <v>1</v>
      </c>
    </row>
    <row r="1029" spans="6:32" ht="15.5" customHeight="1">
      <c r="F1029" s="147" t="s">
        <v>1678</v>
      </c>
      <c r="G1029" t="s">
        <v>0</v>
      </c>
      <c r="U1029" t="s">
        <v>4</v>
      </c>
      <c r="AA1029">
        <v>-68.3</v>
      </c>
      <c r="AB1029">
        <v>55.6</v>
      </c>
      <c r="AE1029" s="139">
        <v>1</v>
      </c>
      <c r="AF1029" s="139">
        <v>1</v>
      </c>
    </row>
    <row r="1030" spans="6:32" ht="15.5" customHeight="1">
      <c r="F1030" s="147" t="s">
        <v>1679</v>
      </c>
      <c r="G1030" t="s">
        <v>1</v>
      </c>
      <c r="U1030" t="s">
        <v>4</v>
      </c>
      <c r="AA1030">
        <v>-69.7</v>
      </c>
      <c r="AB1030">
        <v>95.8</v>
      </c>
      <c r="AE1030" s="139">
        <v>1</v>
      </c>
      <c r="AF1030" s="139">
        <v>1</v>
      </c>
    </row>
    <row r="1031" spans="6:32" ht="15.5" customHeight="1">
      <c r="F1031" s="147" t="s">
        <v>1679</v>
      </c>
      <c r="G1031" t="s">
        <v>1</v>
      </c>
      <c r="U1031" t="s">
        <v>4</v>
      </c>
      <c r="AA1031">
        <v>-62.9</v>
      </c>
      <c r="AB1031">
        <v>56.4</v>
      </c>
      <c r="AE1031" s="139">
        <v>1</v>
      </c>
      <c r="AF1031" s="139">
        <v>1</v>
      </c>
    </row>
    <row r="1032" spans="6:32" ht="15.5" customHeight="1">
      <c r="F1032" s="147" t="s">
        <v>1680</v>
      </c>
      <c r="G1032" t="s">
        <v>2</v>
      </c>
      <c r="U1032" t="s">
        <v>4</v>
      </c>
      <c r="AA1032">
        <v>-77.599999999999994</v>
      </c>
      <c r="AB1032">
        <v>117.1</v>
      </c>
      <c r="AE1032" s="139">
        <v>1</v>
      </c>
      <c r="AF1032" s="139">
        <v>1</v>
      </c>
    </row>
    <row r="1033" spans="6:32" ht="15.5" customHeight="1">
      <c r="F1033" s="147" t="s">
        <v>1680</v>
      </c>
      <c r="G1033" t="s">
        <v>2</v>
      </c>
      <c r="U1033" t="s">
        <v>4</v>
      </c>
      <c r="AA1033">
        <v>-72.099999999999994</v>
      </c>
      <c r="AB1033">
        <v>47.9</v>
      </c>
      <c r="AE1033" s="139">
        <v>1</v>
      </c>
      <c r="AF1033" s="139">
        <v>1</v>
      </c>
    </row>
    <row r="1034" spans="6:32" ht="15.5" customHeight="1">
      <c r="F1034" s="147" t="s">
        <v>1681</v>
      </c>
      <c r="G1034" t="s">
        <v>3</v>
      </c>
      <c r="U1034" t="s">
        <v>4</v>
      </c>
      <c r="AA1034">
        <v>-72.3</v>
      </c>
      <c r="AB1034">
        <v>118.6</v>
      </c>
      <c r="AE1034" s="139">
        <v>1</v>
      </c>
      <c r="AF1034" s="139">
        <v>1</v>
      </c>
    </row>
    <row r="1035" spans="6:32" ht="15.5" customHeight="1">
      <c r="F1035" s="147" t="s">
        <v>1681</v>
      </c>
      <c r="G1035" t="s">
        <v>3</v>
      </c>
      <c r="U1035" t="s">
        <v>4</v>
      </c>
      <c r="AA1035">
        <v>-70.099999999999994</v>
      </c>
      <c r="AB1035">
        <v>63.3</v>
      </c>
      <c r="AE1035" s="139">
        <v>1</v>
      </c>
      <c r="AF1035" s="139">
        <v>1</v>
      </c>
    </row>
    <row r="1036" spans="6:32" ht="15.5" customHeight="1">
      <c r="F1036" s="147" t="s">
        <v>1682</v>
      </c>
      <c r="G1036" t="s">
        <v>20</v>
      </c>
      <c r="U1036" t="s">
        <v>19</v>
      </c>
      <c r="AA1036">
        <v>-64.099999999999994</v>
      </c>
      <c r="AB1036">
        <v>96.3</v>
      </c>
      <c r="AE1036" s="139">
        <v>1</v>
      </c>
      <c r="AF1036" s="139">
        <v>1</v>
      </c>
    </row>
    <row r="1037" spans="6:32" ht="15.5" customHeight="1">
      <c r="F1037" s="147" t="s">
        <v>1682</v>
      </c>
      <c r="G1037" t="s">
        <v>20</v>
      </c>
      <c r="U1037" t="s">
        <v>19</v>
      </c>
      <c r="AA1037">
        <v>-58.7</v>
      </c>
      <c r="AB1037">
        <v>64</v>
      </c>
      <c r="AE1037" s="139">
        <v>1</v>
      </c>
      <c r="AF1037" s="139">
        <v>1</v>
      </c>
    </row>
    <row r="1038" spans="6:32" ht="15.5" customHeight="1">
      <c r="F1038" s="147" t="s">
        <v>1683</v>
      </c>
      <c r="G1038" t="s">
        <v>21</v>
      </c>
      <c r="U1038" t="s">
        <v>19</v>
      </c>
      <c r="AA1038">
        <v>-71.599999999999994</v>
      </c>
      <c r="AB1038">
        <v>110.8</v>
      </c>
      <c r="AE1038" s="139">
        <v>1</v>
      </c>
      <c r="AF1038" s="139">
        <v>1</v>
      </c>
    </row>
    <row r="1039" spans="6:32" ht="15.5" customHeight="1">
      <c r="F1039" s="147" t="s">
        <v>1683</v>
      </c>
      <c r="G1039" t="s">
        <v>21</v>
      </c>
      <c r="U1039" t="s">
        <v>19</v>
      </c>
      <c r="AA1039">
        <v>-67.8</v>
      </c>
      <c r="AB1039">
        <v>61</v>
      </c>
      <c r="AE1039" s="139">
        <v>1</v>
      </c>
      <c r="AF1039" s="139">
        <v>1</v>
      </c>
    </row>
    <row r="1040" spans="6:32" ht="15.5" customHeight="1">
      <c r="F1040" s="147" t="s">
        <v>1684</v>
      </c>
      <c r="G1040" t="s">
        <v>22</v>
      </c>
      <c r="U1040" t="s">
        <v>19</v>
      </c>
      <c r="AA1040">
        <v>-74.400000000000006</v>
      </c>
      <c r="AB1040">
        <v>112.9</v>
      </c>
      <c r="AE1040" s="139">
        <v>1</v>
      </c>
      <c r="AF1040" s="139">
        <v>1</v>
      </c>
    </row>
    <row r="1041" spans="6:32" ht="15.5" customHeight="1">
      <c r="F1041" s="147" t="s">
        <v>1684</v>
      </c>
      <c r="G1041" t="s">
        <v>22</v>
      </c>
      <c r="U1041" t="s">
        <v>19</v>
      </c>
      <c r="AA1041">
        <v>-69.8</v>
      </c>
      <c r="AB1041">
        <v>55.7</v>
      </c>
      <c r="AE1041" s="139">
        <v>1</v>
      </c>
      <c r="AF1041" s="139">
        <v>1</v>
      </c>
    </row>
    <row r="1042" spans="6:32" ht="15.5" customHeight="1">
      <c r="F1042" s="147" t="s">
        <v>1685</v>
      </c>
      <c r="G1042" t="s">
        <v>23</v>
      </c>
      <c r="U1042" t="s">
        <v>19</v>
      </c>
      <c r="AA1042">
        <v>-69.8</v>
      </c>
      <c r="AB1042">
        <v>83.2</v>
      </c>
      <c r="AE1042" s="139">
        <v>1</v>
      </c>
      <c r="AF1042" s="139">
        <v>1</v>
      </c>
    </row>
    <row r="1043" spans="6:32" ht="15.5" customHeight="1">
      <c r="F1043" s="147" t="s">
        <v>1685</v>
      </c>
      <c r="G1043" t="s">
        <v>23</v>
      </c>
      <c r="U1043" t="s">
        <v>19</v>
      </c>
      <c r="AA1043">
        <v>-60.1</v>
      </c>
      <c r="AB1043">
        <v>49.3</v>
      </c>
      <c r="AE1043" s="139">
        <v>1</v>
      </c>
      <c r="AF1043" s="139">
        <v>1</v>
      </c>
    </row>
    <row r="1044" spans="6:32" ht="15.5" customHeight="1">
      <c r="F1044" s="147" t="s">
        <v>1686</v>
      </c>
      <c r="G1044" t="s">
        <v>24</v>
      </c>
      <c r="U1044" t="s">
        <v>19</v>
      </c>
      <c r="AA1044">
        <v>-70.7</v>
      </c>
      <c r="AB1044">
        <v>113.3</v>
      </c>
      <c r="AE1044" s="139">
        <v>1</v>
      </c>
      <c r="AF1044" s="139">
        <v>1</v>
      </c>
    </row>
    <row r="1045" spans="6:32" ht="15.5" customHeight="1">
      <c r="F1045" s="147" t="s">
        <v>1686</v>
      </c>
      <c r="G1045" t="s">
        <v>24</v>
      </c>
      <c r="U1045" t="s">
        <v>19</v>
      </c>
      <c r="AA1045">
        <v>-67.900000000000006</v>
      </c>
      <c r="AB1045">
        <v>64.3</v>
      </c>
      <c r="AE1045" s="139">
        <v>1</v>
      </c>
      <c r="AF1045" s="139">
        <v>1</v>
      </c>
    </row>
    <row r="1046" spans="6:32" ht="15.5" customHeight="1">
      <c r="F1046" s="147" t="s">
        <v>1687</v>
      </c>
      <c r="G1046" t="s">
        <v>25</v>
      </c>
      <c r="U1046" t="s">
        <v>19</v>
      </c>
      <c r="AA1046">
        <v>-66.5</v>
      </c>
      <c r="AB1046">
        <v>126.5</v>
      </c>
      <c r="AE1046" s="139">
        <v>1</v>
      </c>
      <c r="AF1046" s="139">
        <v>1</v>
      </c>
    </row>
    <row r="1047" spans="6:32" ht="15.5" customHeight="1">
      <c r="F1047" s="147" t="s">
        <v>1687</v>
      </c>
      <c r="G1047" t="s">
        <v>25</v>
      </c>
      <c r="U1047" t="s">
        <v>19</v>
      </c>
      <c r="AA1047">
        <v>-68.900000000000006</v>
      </c>
      <c r="AB1047">
        <v>81.400000000000006</v>
      </c>
      <c r="AE1047" s="139">
        <v>1</v>
      </c>
      <c r="AF1047" s="139">
        <v>1</v>
      </c>
    </row>
    <row r="1048" spans="6:32" ht="15.5" customHeight="1">
      <c r="F1048" s="147" t="s">
        <v>1688</v>
      </c>
      <c r="G1048" t="s">
        <v>26</v>
      </c>
      <c r="U1048" t="s">
        <v>19</v>
      </c>
      <c r="AA1048">
        <v>-64.900000000000006</v>
      </c>
      <c r="AB1048">
        <v>109.8</v>
      </c>
      <c r="AE1048" s="139">
        <v>1</v>
      </c>
      <c r="AF1048" s="139">
        <v>1</v>
      </c>
    </row>
    <row r="1049" spans="6:32" ht="15.5" customHeight="1">
      <c r="F1049" s="147" t="s">
        <v>1688</v>
      </c>
      <c r="G1049" t="s">
        <v>26</v>
      </c>
      <c r="U1049" t="s">
        <v>19</v>
      </c>
      <c r="AA1049">
        <v>-62.8</v>
      </c>
      <c r="AB1049">
        <v>72.400000000000006</v>
      </c>
      <c r="AE1049" s="139">
        <v>1</v>
      </c>
      <c r="AF1049" s="139">
        <v>1</v>
      </c>
    </row>
    <row r="1050" spans="6:32" ht="15.5" customHeight="1">
      <c r="F1050" s="147" t="s">
        <v>1689</v>
      </c>
      <c r="G1050" t="s">
        <v>27</v>
      </c>
      <c r="U1050" t="s">
        <v>19</v>
      </c>
      <c r="AA1050">
        <v>-66.5</v>
      </c>
      <c r="AB1050">
        <v>109.7</v>
      </c>
      <c r="AE1050" s="139">
        <v>1</v>
      </c>
      <c r="AF1050" s="139">
        <v>1</v>
      </c>
    </row>
    <row r="1051" spans="6:32" ht="15.5" customHeight="1">
      <c r="F1051" s="147" t="s">
        <v>1689</v>
      </c>
      <c r="G1051" t="s">
        <v>27</v>
      </c>
      <c r="U1051" t="s">
        <v>19</v>
      </c>
      <c r="AA1051">
        <v>-64</v>
      </c>
      <c r="AB1051">
        <v>69.8</v>
      </c>
      <c r="AE1051" s="139">
        <v>1</v>
      </c>
      <c r="AF1051" s="139">
        <v>1</v>
      </c>
    </row>
    <row r="1052" spans="6:32" ht="15.5" customHeight="1">
      <c r="F1052" s="147" t="s">
        <v>1690</v>
      </c>
      <c r="G1052" t="s">
        <v>73</v>
      </c>
      <c r="U1052" t="s">
        <v>4</v>
      </c>
      <c r="AA1052">
        <v>-63.5</v>
      </c>
      <c r="AB1052">
        <v>107.1</v>
      </c>
      <c r="AE1052" s="139">
        <v>1</v>
      </c>
      <c r="AF1052" s="139">
        <v>1</v>
      </c>
    </row>
    <row r="1053" spans="6:32" ht="15.5" customHeight="1">
      <c r="F1053" s="147" t="s">
        <v>1690</v>
      </c>
      <c r="G1053" t="s">
        <v>73</v>
      </c>
      <c r="U1053" t="s">
        <v>4</v>
      </c>
      <c r="AA1053">
        <v>-61.1</v>
      </c>
      <c r="AB1053">
        <v>72.2</v>
      </c>
      <c r="AE1053" s="139">
        <v>1</v>
      </c>
      <c r="AF1053" s="139">
        <v>1</v>
      </c>
    </row>
    <row r="1054" spans="6:32" ht="15.5" customHeight="1">
      <c r="F1054" s="147" t="s">
        <v>1691</v>
      </c>
      <c r="G1054" t="s">
        <v>74</v>
      </c>
      <c r="U1054" t="s">
        <v>4</v>
      </c>
      <c r="AA1054">
        <v>-68.8</v>
      </c>
      <c r="AB1054">
        <v>124.5</v>
      </c>
      <c r="AE1054" s="139">
        <v>1</v>
      </c>
      <c r="AF1054" s="139">
        <v>1</v>
      </c>
    </row>
    <row r="1055" spans="6:32" ht="15.5" customHeight="1">
      <c r="F1055" s="147" t="s">
        <v>1691</v>
      </c>
      <c r="G1055" t="s">
        <v>74</v>
      </c>
      <c r="U1055" t="s">
        <v>4</v>
      </c>
      <c r="AA1055">
        <v>-69.8</v>
      </c>
      <c r="AB1055">
        <v>75</v>
      </c>
      <c r="AE1055" s="139">
        <v>1</v>
      </c>
      <c r="AF1055" s="139">
        <v>1</v>
      </c>
    </row>
    <row r="1056" spans="6:32" ht="15.5" customHeight="1">
      <c r="F1056" s="147" t="s">
        <v>1692</v>
      </c>
      <c r="G1056" t="s">
        <v>75</v>
      </c>
      <c r="U1056" t="s">
        <v>4</v>
      </c>
      <c r="AA1056">
        <v>-65.8</v>
      </c>
      <c r="AB1056">
        <v>106.5</v>
      </c>
      <c r="AE1056" s="139">
        <v>1</v>
      </c>
      <c r="AF1056" s="139">
        <v>1</v>
      </c>
    </row>
    <row r="1057" spans="6:32" ht="15.5" customHeight="1">
      <c r="F1057" s="147" t="s">
        <v>1692</v>
      </c>
      <c r="G1057" t="s">
        <v>75</v>
      </c>
      <c r="U1057" t="s">
        <v>4</v>
      </c>
      <c r="AA1057">
        <v>-62.800000000000004</v>
      </c>
      <c r="AB1057">
        <v>68.599999999999994</v>
      </c>
      <c r="AE1057" s="139">
        <v>1</v>
      </c>
      <c r="AF1057" s="139">
        <v>1</v>
      </c>
    </row>
    <row r="1058" spans="6:32" ht="15.5" customHeight="1">
      <c r="F1058" s="147" t="s">
        <v>1693</v>
      </c>
      <c r="G1058" t="s">
        <v>76</v>
      </c>
      <c r="U1058" t="s">
        <v>4</v>
      </c>
      <c r="AA1058">
        <v>-74.8</v>
      </c>
      <c r="AB1058">
        <v>118.2</v>
      </c>
      <c r="AE1058" s="139">
        <v>1</v>
      </c>
      <c r="AF1058" s="139">
        <v>1</v>
      </c>
    </row>
    <row r="1059" spans="6:32" ht="15.5" customHeight="1">
      <c r="F1059" s="147" t="s">
        <v>1693</v>
      </c>
      <c r="G1059" t="s">
        <v>76</v>
      </c>
      <c r="U1059" t="s">
        <v>4</v>
      </c>
      <c r="AA1059">
        <v>-71.3</v>
      </c>
      <c r="AB1059">
        <v>56.4</v>
      </c>
      <c r="AE1059" s="139">
        <v>1</v>
      </c>
      <c r="AF1059" s="139">
        <v>1</v>
      </c>
    </row>
    <row r="1060" spans="6:32" ht="15.5" customHeight="1">
      <c r="F1060" s="147" t="s">
        <v>1694</v>
      </c>
      <c r="G1060" t="s">
        <v>77</v>
      </c>
      <c r="U1060" t="s">
        <v>4</v>
      </c>
      <c r="AA1060">
        <v>-72.400000000000006</v>
      </c>
      <c r="AB1060">
        <v>123.5</v>
      </c>
      <c r="AE1060" s="139">
        <v>1</v>
      </c>
      <c r="AF1060" s="139">
        <v>1</v>
      </c>
    </row>
    <row r="1061" spans="6:32" ht="15.5" customHeight="1">
      <c r="F1061" s="147" t="s">
        <v>1694</v>
      </c>
      <c r="G1061" t="s">
        <v>77</v>
      </c>
      <c r="U1061" t="s">
        <v>4</v>
      </c>
      <c r="AA1061">
        <v>-71.5</v>
      </c>
      <c r="AB1061">
        <v>65.5</v>
      </c>
      <c r="AE1061" s="139">
        <v>1</v>
      </c>
      <c r="AF1061" s="139">
        <v>1</v>
      </c>
    </row>
    <row r="1062" spans="6:32" ht="15.5" customHeight="1">
      <c r="F1062" s="147" t="s">
        <v>1695</v>
      </c>
      <c r="G1062" t="s">
        <v>78</v>
      </c>
      <c r="U1062" t="s">
        <v>4</v>
      </c>
      <c r="AA1062">
        <v>-70.2</v>
      </c>
      <c r="AB1062">
        <v>119.5</v>
      </c>
      <c r="AE1062" s="139">
        <v>1</v>
      </c>
      <c r="AF1062" s="139">
        <v>1</v>
      </c>
    </row>
    <row r="1063" spans="6:32" ht="15.5" customHeight="1">
      <c r="F1063" s="147" t="s">
        <v>1695</v>
      </c>
      <c r="G1063" t="s">
        <v>78</v>
      </c>
      <c r="U1063" t="s">
        <v>4</v>
      </c>
      <c r="AA1063">
        <v>-69.2</v>
      </c>
      <c r="AB1063">
        <v>69</v>
      </c>
      <c r="AE1063" s="139">
        <v>1</v>
      </c>
      <c r="AF1063" s="139">
        <v>1</v>
      </c>
    </row>
    <row r="1064" spans="6:32" ht="15.5" customHeight="1">
      <c r="F1064" s="147" t="s">
        <v>1696</v>
      </c>
      <c r="G1064" t="s">
        <v>79</v>
      </c>
      <c r="U1064" t="s">
        <v>4</v>
      </c>
      <c r="AA1064">
        <v>-73.2</v>
      </c>
      <c r="AB1064">
        <v>118.8</v>
      </c>
      <c r="AE1064" s="139">
        <v>1</v>
      </c>
      <c r="AF1064" s="139">
        <v>1</v>
      </c>
    </row>
    <row r="1065" spans="6:32" ht="15.5" customHeight="1">
      <c r="F1065" s="147" t="s">
        <v>1696</v>
      </c>
      <c r="G1065" t="s">
        <v>79</v>
      </c>
      <c r="U1065" t="s">
        <v>4</v>
      </c>
      <c r="AA1065">
        <v>-70.599999999999994</v>
      </c>
      <c r="AB1065">
        <v>61.300000000000004</v>
      </c>
      <c r="AE1065" s="139">
        <v>1</v>
      </c>
      <c r="AF1065" s="139">
        <v>1</v>
      </c>
    </row>
    <row r="1066" spans="6:32" ht="15.5" customHeight="1">
      <c r="F1066" s="147" t="s">
        <v>1697</v>
      </c>
      <c r="G1066" t="s">
        <v>81</v>
      </c>
      <c r="U1066" t="s">
        <v>4</v>
      </c>
      <c r="AA1066">
        <v>-74.099999999999994</v>
      </c>
      <c r="AB1066">
        <v>123.6</v>
      </c>
      <c r="AE1066" s="139">
        <v>1</v>
      </c>
      <c r="AF1066" s="139">
        <v>1</v>
      </c>
    </row>
    <row r="1067" spans="6:32" ht="15.5" customHeight="1">
      <c r="F1067" s="147" t="s">
        <v>1697</v>
      </c>
      <c r="G1067" t="s">
        <v>81</v>
      </c>
      <c r="U1067" t="s">
        <v>4</v>
      </c>
      <c r="AA1067">
        <v>-72.3</v>
      </c>
      <c r="AB1067">
        <v>60.8</v>
      </c>
      <c r="AE1067" s="139">
        <v>1</v>
      </c>
      <c r="AF1067" s="139">
        <v>1</v>
      </c>
    </row>
    <row r="1068" spans="6:32" ht="15.5" customHeight="1">
      <c r="F1068" s="147" t="s">
        <v>1698</v>
      </c>
      <c r="G1068" t="s">
        <v>82</v>
      </c>
      <c r="U1068" t="s">
        <v>4</v>
      </c>
      <c r="AA1068">
        <v>-76.3</v>
      </c>
      <c r="AB1068">
        <v>135.80000000000001</v>
      </c>
      <c r="AE1068" s="139">
        <v>1</v>
      </c>
      <c r="AF1068" s="139">
        <v>1</v>
      </c>
    </row>
    <row r="1069" spans="6:32" ht="15.5" customHeight="1">
      <c r="F1069" s="147" t="s">
        <v>1698</v>
      </c>
      <c r="G1069" t="s">
        <v>82</v>
      </c>
      <c r="U1069" t="s">
        <v>4</v>
      </c>
      <c r="AA1069">
        <v>-75.900000000000006</v>
      </c>
      <c r="AB1069">
        <v>56.2</v>
      </c>
      <c r="AE1069" s="139">
        <v>1</v>
      </c>
      <c r="AF1069" s="139">
        <v>1</v>
      </c>
    </row>
    <row r="1070" spans="6:32" ht="15.5" customHeight="1">
      <c r="F1070" s="147" t="s">
        <v>1699</v>
      </c>
      <c r="G1070" t="s">
        <v>83</v>
      </c>
      <c r="U1070" t="s">
        <v>4</v>
      </c>
      <c r="AA1070">
        <v>-73.8</v>
      </c>
      <c r="AB1070">
        <v>93.3</v>
      </c>
      <c r="AE1070" s="139">
        <v>1</v>
      </c>
      <c r="AF1070" s="139">
        <v>1</v>
      </c>
    </row>
    <row r="1071" spans="6:32" ht="15.5" customHeight="1">
      <c r="F1071" s="147" t="s">
        <v>1699</v>
      </c>
      <c r="G1071" t="s">
        <v>83</v>
      </c>
      <c r="U1071" t="s">
        <v>4</v>
      </c>
      <c r="AA1071">
        <v>-65.2</v>
      </c>
      <c r="AB1071">
        <v>48.6</v>
      </c>
      <c r="AE1071" s="139">
        <v>1</v>
      </c>
      <c r="AF1071" s="139">
        <v>1</v>
      </c>
    </row>
    <row r="1072" spans="6:32" ht="15.5" customHeight="1">
      <c r="F1072" s="147" t="s">
        <v>1700</v>
      </c>
      <c r="G1072" t="s">
        <v>84</v>
      </c>
      <c r="U1072" t="s">
        <v>4</v>
      </c>
      <c r="AA1072">
        <v>-72.5</v>
      </c>
      <c r="AB1072">
        <v>91.3</v>
      </c>
      <c r="AE1072" s="139">
        <v>1</v>
      </c>
      <c r="AF1072" s="139">
        <v>1</v>
      </c>
    </row>
    <row r="1073" spans="6:32" ht="15.5" customHeight="1">
      <c r="F1073" s="147" t="s">
        <v>1700</v>
      </c>
      <c r="G1073" t="s">
        <v>84</v>
      </c>
      <c r="U1073" t="s">
        <v>4</v>
      </c>
      <c r="AA1073">
        <v>-63.8</v>
      </c>
      <c r="AB1073">
        <v>49.8</v>
      </c>
      <c r="AE1073" s="139">
        <v>1</v>
      </c>
      <c r="AF1073" s="139">
        <v>1</v>
      </c>
    </row>
    <row r="1074" spans="6:32" ht="15.5" customHeight="1">
      <c r="F1074" s="147" t="s">
        <v>1701</v>
      </c>
      <c r="G1074" t="s">
        <v>85</v>
      </c>
      <c r="U1074" t="s">
        <v>4</v>
      </c>
      <c r="AA1074">
        <v>-74.400000000000006</v>
      </c>
      <c r="AB1074">
        <v>96.3</v>
      </c>
      <c r="AE1074" s="139">
        <v>1</v>
      </c>
      <c r="AF1074" s="139">
        <v>1</v>
      </c>
    </row>
    <row r="1075" spans="6:32" ht="15.5" customHeight="1">
      <c r="F1075" s="147" t="s">
        <v>1701</v>
      </c>
      <c r="G1075" t="s">
        <v>85</v>
      </c>
      <c r="U1075" t="s">
        <v>4</v>
      </c>
      <c r="AA1075">
        <v>-66.2</v>
      </c>
      <c r="AB1075">
        <v>48.9</v>
      </c>
      <c r="AE1075" s="139">
        <v>1</v>
      </c>
      <c r="AF1075" s="139">
        <v>1</v>
      </c>
    </row>
    <row r="1076" spans="6:32" ht="15.5" customHeight="1">
      <c r="F1076" s="147" t="s">
        <v>1702</v>
      </c>
      <c r="G1076" t="s">
        <v>86</v>
      </c>
      <c r="U1076" t="s">
        <v>4</v>
      </c>
      <c r="AA1076">
        <v>-71.8</v>
      </c>
      <c r="AB1076">
        <v>94.9</v>
      </c>
      <c r="AE1076" s="139">
        <v>1</v>
      </c>
      <c r="AF1076" s="139">
        <v>1</v>
      </c>
    </row>
    <row r="1077" spans="6:32" ht="15.5" customHeight="1">
      <c r="F1077" s="147" t="s">
        <v>1702</v>
      </c>
      <c r="G1077" t="s">
        <v>86</v>
      </c>
      <c r="U1077" t="s">
        <v>4</v>
      </c>
      <c r="AA1077">
        <v>-64.099999999999994</v>
      </c>
      <c r="AB1077">
        <v>52.7</v>
      </c>
      <c r="AE1077" s="139">
        <v>1</v>
      </c>
      <c r="AF1077" s="139">
        <v>1</v>
      </c>
    </row>
    <row r="1078" spans="6:32" ht="15.5" customHeight="1">
      <c r="F1078" s="147" t="s">
        <v>1703</v>
      </c>
      <c r="G1078" t="s">
        <v>87</v>
      </c>
      <c r="U1078" t="s">
        <v>4</v>
      </c>
      <c r="AA1078">
        <v>-82.1</v>
      </c>
      <c r="AB1078">
        <v>113</v>
      </c>
      <c r="AE1078" s="139">
        <v>1</v>
      </c>
      <c r="AF1078" s="139">
        <v>1</v>
      </c>
    </row>
    <row r="1079" spans="6:32" ht="15.5" customHeight="1">
      <c r="F1079" s="147" t="s">
        <v>1703</v>
      </c>
      <c r="G1079" t="s">
        <v>87</v>
      </c>
      <c r="U1079" t="s">
        <v>4</v>
      </c>
      <c r="AA1079">
        <v>-72.5</v>
      </c>
      <c r="AB1079">
        <v>33.200000000000003</v>
      </c>
      <c r="AE1079" s="139">
        <v>1</v>
      </c>
      <c r="AF1079" s="139">
        <v>1</v>
      </c>
    </row>
    <row r="1080" spans="6:32" ht="15.5" customHeight="1">
      <c r="F1080" s="147" t="s">
        <v>1704</v>
      </c>
      <c r="G1080" t="s">
        <v>88</v>
      </c>
      <c r="U1080" t="s">
        <v>4</v>
      </c>
      <c r="AA1080">
        <v>-84.5</v>
      </c>
      <c r="AB1080">
        <v>96.1</v>
      </c>
      <c r="AE1080" s="139">
        <v>1</v>
      </c>
      <c r="AF1080" s="139">
        <v>1</v>
      </c>
    </row>
    <row r="1081" spans="6:32" ht="15.5" customHeight="1">
      <c r="F1081" s="147" t="s">
        <v>1704</v>
      </c>
      <c r="G1081" t="s">
        <v>88</v>
      </c>
      <c r="U1081" t="s">
        <v>4</v>
      </c>
      <c r="AA1081">
        <v>-71.099999999999994</v>
      </c>
      <c r="AB1081">
        <v>24.3</v>
      </c>
      <c r="AE1081" s="139">
        <v>1</v>
      </c>
      <c r="AF1081" s="139">
        <v>1</v>
      </c>
    </row>
    <row r="1082" spans="6:32" ht="15.5" customHeight="1">
      <c r="F1082" s="147" t="s">
        <v>1705</v>
      </c>
      <c r="G1082" t="s">
        <v>29</v>
      </c>
      <c r="U1082" t="s">
        <v>19</v>
      </c>
      <c r="AA1082">
        <v>-48.2</v>
      </c>
      <c r="AB1082">
        <v>127.4</v>
      </c>
      <c r="AE1082" s="139">
        <v>1</v>
      </c>
      <c r="AF1082" s="139">
        <v>1</v>
      </c>
    </row>
    <row r="1083" spans="6:32" ht="15.5" customHeight="1">
      <c r="F1083" s="147" t="s">
        <v>1705</v>
      </c>
      <c r="G1083" t="s">
        <v>29</v>
      </c>
      <c r="U1083" t="s">
        <v>19</v>
      </c>
      <c r="AA1083">
        <v>-54.4</v>
      </c>
      <c r="AB1083">
        <v>105.9</v>
      </c>
      <c r="AE1083" s="139">
        <v>1</v>
      </c>
      <c r="AF1083" s="139">
        <v>1</v>
      </c>
    </row>
    <row r="1084" spans="6:32" ht="15.5" customHeight="1">
      <c r="F1084" s="147" t="s">
        <v>1706</v>
      </c>
      <c r="G1084" t="s">
        <v>30</v>
      </c>
      <c r="U1084" t="s">
        <v>19</v>
      </c>
      <c r="AA1084">
        <v>-53.8</v>
      </c>
      <c r="AB1084">
        <v>122.2</v>
      </c>
      <c r="AE1084" s="139">
        <v>1</v>
      </c>
      <c r="AF1084" s="139">
        <v>1</v>
      </c>
    </row>
    <row r="1085" spans="6:32" ht="15.5" customHeight="1">
      <c r="F1085" s="147" t="s">
        <v>1706</v>
      </c>
      <c r="G1085" t="s">
        <v>30</v>
      </c>
      <c r="U1085" t="s">
        <v>19</v>
      </c>
      <c r="AA1085">
        <v>-57.8</v>
      </c>
      <c r="AB1085">
        <v>95.9</v>
      </c>
      <c r="AE1085" s="139">
        <v>1</v>
      </c>
      <c r="AF1085" s="139">
        <v>1</v>
      </c>
    </row>
    <row r="1086" spans="6:32" ht="15.5" customHeight="1">
      <c r="F1086" s="147" t="s">
        <v>1707</v>
      </c>
      <c r="G1086" t="s">
        <v>32</v>
      </c>
      <c r="U1086" t="s">
        <v>19</v>
      </c>
      <c r="AA1086">
        <v>-44.8</v>
      </c>
      <c r="AB1086">
        <v>133.1</v>
      </c>
      <c r="AE1086" s="139">
        <v>1</v>
      </c>
      <c r="AF1086" s="139">
        <v>1</v>
      </c>
    </row>
    <row r="1087" spans="6:32" ht="15.5" customHeight="1">
      <c r="F1087" s="147" t="s">
        <v>1707</v>
      </c>
      <c r="G1087" t="s">
        <v>32</v>
      </c>
      <c r="U1087" t="s">
        <v>19</v>
      </c>
      <c r="AA1087">
        <v>-53</v>
      </c>
      <c r="AB1087">
        <v>114.5</v>
      </c>
      <c r="AE1087" s="139">
        <v>1</v>
      </c>
      <c r="AF1087" s="139">
        <v>1</v>
      </c>
    </row>
    <row r="1088" spans="6:32" ht="15.5" customHeight="1">
      <c r="F1088" s="147" t="s">
        <v>1708</v>
      </c>
      <c r="G1088" t="s">
        <v>33</v>
      </c>
      <c r="U1088" t="s">
        <v>19</v>
      </c>
      <c r="AA1088">
        <v>-55.4</v>
      </c>
      <c r="AB1088">
        <v>119.6</v>
      </c>
      <c r="AE1088" s="139">
        <v>1</v>
      </c>
      <c r="AF1088" s="139">
        <v>1</v>
      </c>
    </row>
    <row r="1089" spans="6:32" ht="15.5" customHeight="1">
      <c r="F1089" s="147" t="s">
        <v>1708</v>
      </c>
      <c r="G1089" t="s">
        <v>33</v>
      </c>
      <c r="U1089" t="s">
        <v>19</v>
      </c>
      <c r="AA1089">
        <v>-58.2</v>
      </c>
      <c r="AB1089">
        <v>92</v>
      </c>
      <c r="AE1089" s="139">
        <v>1</v>
      </c>
      <c r="AF1089" s="139">
        <v>1</v>
      </c>
    </row>
    <row r="1090" spans="6:32" ht="15.5" customHeight="1">
      <c r="F1090" s="147" t="s">
        <v>1709</v>
      </c>
      <c r="G1090" t="s">
        <v>34</v>
      </c>
      <c r="U1090" t="s">
        <v>19</v>
      </c>
      <c r="AA1090">
        <v>-48</v>
      </c>
      <c r="AB1090">
        <v>113.1</v>
      </c>
      <c r="AE1090" s="139">
        <v>1</v>
      </c>
      <c r="AF1090" s="139">
        <v>1</v>
      </c>
    </row>
    <row r="1091" spans="6:32" ht="15.5" customHeight="1">
      <c r="F1091" s="147" t="s">
        <v>1709</v>
      </c>
      <c r="G1091" t="s">
        <v>34</v>
      </c>
      <c r="U1091" t="s">
        <v>19</v>
      </c>
      <c r="AA1091">
        <v>-49.9</v>
      </c>
      <c r="AB1091">
        <v>92.2</v>
      </c>
      <c r="AE1091" s="139">
        <v>1</v>
      </c>
      <c r="AF1091" s="139">
        <v>1</v>
      </c>
    </row>
    <row r="1092" spans="6:32" ht="15.5" customHeight="1">
      <c r="F1092" s="147" t="s">
        <v>1710</v>
      </c>
      <c r="G1092" t="s">
        <v>35</v>
      </c>
      <c r="U1092" t="s">
        <v>19</v>
      </c>
      <c r="AA1092">
        <v>-42.6</v>
      </c>
      <c r="AB1092">
        <v>111.2</v>
      </c>
      <c r="AE1092" s="139">
        <v>1</v>
      </c>
      <c r="AF1092" s="139">
        <v>1</v>
      </c>
    </row>
    <row r="1093" spans="6:32" ht="15.5" customHeight="1">
      <c r="F1093" s="147" t="s">
        <v>1710</v>
      </c>
      <c r="G1093" t="s">
        <v>35</v>
      </c>
      <c r="U1093" t="s">
        <v>19</v>
      </c>
      <c r="AA1093">
        <v>-44.4</v>
      </c>
      <c r="AB1093">
        <v>93.9</v>
      </c>
      <c r="AE1093" s="139">
        <v>1</v>
      </c>
      <c r="AF1093" s="139">
        <v>1</v>
      </c>
    </row>
    <row r="1094" spans="6:32" ht="15.5" customHeight="1">
      <c r="F1094" s="147" t="s">
        <v>1711</v>
      </c>
      <c r="G1094" t="s">
        <v>36</v>
      </c>
      <c r="U1094" t="s">
        <v>19</v>
      </c>
      <c r="AA1094">
        <v>-48.3</v>
      </c>
      <c r="AB1094">
        <v>111</v>
      </c>
      <c r="AE1094" s="139">
        <v>1</v>
      </c>
      <c r="AF1094" s="139">
        <v>1</v>
      </c>
    </row>
    <row r="1095" spans="6:32" ht="15.5" customHeight="1">
      <c r="F1095" s="147" t="s">
        <v>1711</v>
      </c>
      <c r="G1095" t="s">
        <v>36</v>
      </c>
      <c r="U1095" t="s">
        <v>19</v>
      </c>
      <c r="AA1095">
        <v>-49.5</v>
      </c>
      <c r="AB1095">
        <v>90.1</v>
      </c>
      <c r="AE1095" s="139">
        <v>1</v>
      </c>
      <c r="AF1095" s="139">
        <v>1</v>
      </c>
    </row>
    <row r="1096" spans="6:32" ht="15.5" customHeight="1">
      <c r="F1096" s="147" t="s">
        <v>1712</v>
      </c>
      <c r="G1096" t="s">
        <v>37</v>
      </c>
      <c r="U1096" t="s">
        <v>19</v>
      </c>
      <c r="AA1096">
        <v>-44.7</v>
      </c>
      <c r="AB1096">
        <v>104.7</v>
      </c>
      <c r="AE1096" s="139">
        <v>1</v>
      </c>
      <c r="AF1096" s="139">
        <v>1</v>
      </c>
    </row>
    <row r="1097" spans="6:32" ht="15.5" customHeight="1">
      <c r="F1097" s="147" t="s">
        <v>1712</v>
      </c>
      <c r="G1097" t="s">
        <v>37</v>
      </c>
      <c r="U1097" t="s">
        <v>19</v>
      </c>
      <c r="AA1097">
        <v>-44.3</v>
      </c>
      <c r="AB1097">
        <v>86.8</v>
      </c>
      <c r="AE1097" s="139">
        <v>1</v>
      </c>
      <c r="AF1097" s="139">
        <v>1</v>
      </c>
    </row>
    <row r="1098" spans="6:32" ht="15.5" customHeight="1">
      <c r="F1098" s="147" t="s">
        <v>1713</v>
      </c>
      <c r="G1098" t="s">
        <v>41</v>
      </c>
      <c r="U1098" t="s">
        <v>19</v>
      </c>
      <c r="AA1098">
        <v>-48.6</v>
      </c>
      <c r="AB1098">
        <v>103.8</v>
      </c>
      <c r="AE1098" s="139">
        <v>1</v>
      </c>
      <c r="AF1098" s="139">
        <v>1</v>
      </c>
    </row>
    <row r="1099" spans="6:32" ht="15.5" customHeight="1">
      <c r="F1099" s="147" t="s">
        <v>1713</v>
      </c>
      <c r="G1099" t="s">
        <v>41</v>
      </c>
      <c r="U1099" t="s">
        <v>19</v>
      </c>
      <c r="AA1099">
        <v>-47.6</v>
      </c>
      <c r="AB1099">
        <v>83.5</v>
      </c>
      <c r="AE1099" s="139">
        <v>1</v>
      </c>
      <c r="AF1099" s="139">
        <v>1</v>
      </c>
    </row>
    <row r="1100" spans="6:32" ht="15.5" customHeight="1">
      <c r="F1100" s="147" t="s">
        <v>1714</v>
      </c>
      <c r="G1100" t="s">
        <v>43</v>
      </c>
      <c r="U1100" t="s">
        <v>19</v>
      </c>
      <c r="AA1100">
        <v>-45.1</v>
      </c>
      <c r="AB1100">
        <v>114.6</v>
      </c>
      <c r="AE1100" s="139">
        <v>1</v>
      </c>
      <c r="AF1100" s="139">
        <v>1</v>
      </c>
    </row>
    <row r="1101" spans="6:32" ht="15.5" customHeight="1">
      <c r="F1101" s="147" t="s">
        <v>1714</v>
      </c>
      <c r="G1101" t="s">
        <v>43</v>
      </c>
      <c r="U1101" t="s">
        <v>19</v>
      </c>
      <c r="AA1101">
        <v>-47.8</v>
      </c>
      <c r="AB1101">
        <v>95.7</v>
      </c>
      <c r="AE1101" s="139">
        <v>1</v>
      </c>
      <c r="AF1101" s="139">
        <v>1</v>
      </c>
    </row>
    <row r="1102" spans="6:32" ht="15.5" customHeight="1">
      <c r="F1102" s="147" t="s">
        <v>1715</v>
      </c>
      <c r="G1102" t="s">
        <v>44</v>
      </c>
      <c r="U1102" t="s">
        <v>19</v>
      </c>
      <c r="AA1102">
        <v>-49.9</v>
      </c>
      <c r="AB1102">
        <v>131.6</v>
      </c>
      <c r="AE1102" s="139">
        <v>1</v>
      </c>
      <c r="AF1102" s="139">
        <v>1</v>
      </c>
    </row>
    <row r="1103" spans="6:32" ht="15.5" customHeight="1">
      <c r="F1103" s="147" t="s">
        <v>1715</v>
      </c>
      <c r="G1103" t="s">
        <v>44</v>
      </c>
      <c r="U1103" t="s">
        <v>19</v>
      </c>
      <c r="AA1103">
        <v>-57.2</v>
      </c>
      <c r="AB1103">
        <v>108.9</v>
      </c>
      <c r="AE1103" s="139">
        <v>1</v>
      </c>
      <c r="AF1103" s="139">
        <v>1</v>
      </c>
    </row>
    <row r="1104" spans="6:32" ht="15.5" customHeight="1">
      <c r="F1104" s="147" t="s">
        <v>1716</v>
      </c>
      <c r="G1104" t="s">
        <v>45</v>
      </c>
      <c r="U1104" t="s">
        <v>19</v>
      </c>
      <c r="AA1104">
        <v>-53.3</v>
      </c>
      <c r="AB1104">
        <v>121.8</v>
      </c>
      <c r="AE1104" s="139">
        <v>1</v>
      </c>
      <c r="AF1104" s="139">
        <v>1</v>
      </c>
    </row>
    <row r="1105" spans="6:32" ht="15.5" customHeight="1">
      <c r="F1105" s="147" t="s">
        <v>1716</v>
      </c>
      <c r="G1105" t="s">
        <v>45</v>
      </c>
      <c r="U1105" t="s">
        <v>19</v>
      </c>
      <c r="AA1105">
        <v>-57.1</v>
      </c>
      <c r="AB1105">
        <v>96</v>
      </c>
      <c r="AE1105" s="139">
        <v>1</v>
      </c>
      <c r="AF1105" s="139">
        <v>1</v>
      </c>
    </row>
    <row r="1106" spans="6:32" ht="15.5" customHeight="1">
      <c r="F1106" s="147" t="s">
        <v>1717</v>
      </c>
      <c r="G1106" t="s">
        <v>46</v>
      </c>
      <c r="U1106" t="s">
        <v>19</v>
      </c>
      <c r="AA1106">
        <v>-45.1</v>
      </c>
      <c r="AB1106">
        <v>123.1</v>
      </c>
      <c r="AE1106" s="139">
        <v>1</v>
      </c>
      <c r="AF1106" s="139">
        <v>1</v>
      </c>
    </row>
    <row r="1107" spans="6:32" ht="15.5" customHeight="1">
      <c r="F1107" s="147" t="s">
        <v>1717</v>
      </c>
      <c r="G1107" t="s">
        <v>46</v>
      </c>
      <c r="U1107" t="s">
        <v>19</v>
      </c>
      <c r="AA1107">
        <v>-50.2</v>
      </c>
      <c r="AB1107">
        <v>103.8</v>
      </c>
      <c r="AE1107" s="139">
        <v>1</v>
      </c>
      <c r="AF1107" s="139">
        <v>1</v>
      </c>
    </row>
    <row r="1108" spans="6:32" ht="15.5" customHeight="1">
      <c r="F1108" s="147" t="s">
        <v>1718</v>
      </c>
      <c r="G1108" t="s">
        <v>47</v>
      </c>
      <c r="U1108" t="s">
        <v>19</v>
      </c>
      <c r="AA1108">
        <v>-44.1</v>
      </c>
      <c r="AB1108">
        <v>123.1</v>
      </c>
      <c r="AE1108" s="139">
        <v>1</v>
      </c>
      <c r="AF1108" s="139">
        <v>1</v>
      </c>
    </row>
    <row r="1109" spans="6:32" ht="15.5" customHeight="1">
      <c r="F1109" s="147" t="s">
        <v>1718</v>
      </c>
      <c r="G1109" t="s">
        <v>47</v>
      </c>
      <c r="U1109" t="s">
        <v>19</v>
      </c>
      <c r="AA1109">
        <v>-49.5</v>
      </c>
      <c r="AB1109">
        <v>104.5</v>
      </c>
      <c r="AE1109" s="139">
        <v>1</v>
      </c>
      <c r="AF1109" s="139">
        <v>1</v>
      </c>
    </row>
    <row r="1110" spans="6:32" ht="15.5" customHeight="1">
      <c r="F1110" s="147" t="s">
        <v>1719</v>
      </c>
      <c r="G1110" t="s">
        <v>48</v>
      </c>
      <c r="U1110" t="s">
        <v>19</v>
      </c>
      <c r="AA1110">
        <v>-53.4</v>
      </c>
      <c r="AB1110">
        <v>119.1</v>
      </c>
      <c r="AE1110" s="139">
        <v>1</v>
      </c>
      <c r="AF1110" s="139">
        <v>1</v>
      </c>
    </row>
    <row r="1111" spans="6:32" ht="15.5" customHeight="1">
      <c r="F1111" s="147" t="s">
        <v>1719</v>
      </c>
      <c r="G1111" t="s">
        <v>48</v>
      </c>
      <c r="U1111" t="s">
        <v>19</v>
      </c>
      <c r="AA1111">
        <v>-56.5</v>
      </c>
      <c r="AB1111">
        <v>93.4</v>
      </c>
      <c r="AE1111" s="139">
        <v>1</v>
      </c>
      <c r="AF1111" s="139">
        <v>1</v>
      </c>
    </row>
    <row r="1112" spans="6:32" ht="15.5" customHeight="1">
      <c r="F1112" s="147" t="s">
        <v>1720</v>
      </c>
      <c r="G1112" t="s">
        <v>49</v>
      </c>
      <c r="U1112" t="s">
        <v>19</v>
      </c>
      <c r="AA1112">
        <v>-51.7</v>
      </c>
      <c r="AB1112">
        <v>128.69999999999999</v>
      </c>
      <c r="AE1112" s="139">
        <v>1</v>
      </c>
      <c r="AF1112" s="139">
        <v>1</v>
      </c>
    </row>
    <row r="1113" spans="6:32" ht="15.5" customHeight="1">
      <c r="F1113" s="147" t="s">
        <v>1720</v>
      </c>
      <c r="G1113" t="s">
        <v>49</v>
      </c>
      <c r="U1113" t="s">
        <v>19</v>
      </c>
      <c r="AA1113">
        <v>-57.9</v>
      </c>
      <c r="AB1113">
        <v>104.3</v>
      </c>
      <c r="AE1113" s="139">
        <v>1</v>
      </c>
      <c r="AF1113" s="139">
        <v>1</v>
      </c>
    </row>
    <row r="1114" spans="6:32" ht="15.5" customHeight="1">
      <c r="F1114" s="147" t="s">
        <v>1721</v>
      </c>
      <c r="G1114" t="s">
        <v>53</v>
      </c>
      <c r="U1114" t="s">
        <v>4</v>
      </c>
      <c r="AA1114">
        <v>-58.5</v>
      </c>
      <c r="AB1114">
        <v>149.4</v>
      </c>
      <c r="AE1114" s="139">
        <v>1</v>
      </c>
      <c r="AF1114" s="139">
        <v>1</v>
      </c>
    </row>
    <row r="1115" spans="6:32" ht="15.5" customHeight="1">
      <c r="F1115" s="147" t="s">
        <v>1721</v>
      </c>
      <c r="G1115" t="s">
        <v>53</v>
      </c>
      <c r="U1115" t="s">
        <v>4</v>
      </c>
      <c r="AA1115">
        <v>-69.900000000000006</v>
      </c>
      <c r="AB1115">
        <v>119.4</v>
      </c>
      <c r="AE1115" s="139">
        <v>1</v>
      </c>
      <c r="AF1115" s="139">
        <v>1</v>
      </c>
    </row>
    <row r="1116" spans="6:32" ht="15.5" customHeight="1">
      <c r="F1116" s="147" t="s">
        <v>1722</v>
      </c>
      <c r="G1116" t="s">
        <v>90</v>
      </c>
      <c r="U1116" t="s">
        <v>4</v>
      </c>
      <c r="AA1116">
        <v>-47.5</v>
      </c>
      <c r="AB1116">
        <v>134.1</v>
      </c>
      <c r="AE1116" s="139">
        <v>1</v>
      </c>
      <c r="AF1116" s="139">
        <v>1</v>
      </c>
    </row>
    <row r="1117" spans="6:32" ht="15.5" customHeight="1">
      <c r="F1117" s="147" t="s">
        <v>1722</v>
      </c>
      <c r="G1117" t="s">
        <v>90</v>
      </c>
      <c r="U1117" t="s">
        <v>4</v>
      </c>
      <c r="AA1117">
        <v>-55.8</v>
      </c>
      <c r="AB1117">
        <v>113.6</v>
      </c>
      <c r="AE1117" s="139">
        <v>1</v>
      </c>
      <c r="AF1117" s="139">
        <v>1</v>
      </c>
    </row>
    <row r="1118" spans="6:32" ht="15.5" customHeight="1">
      <c r="F1118" s="147" t="s">
        <v>1723</v>
      </c>
      <c r="G1118" t="s">
        <v>91</v>
      </c>
      <c r="U1118" t="s">
        <v>4</v>
      </c>
      <c r="AA1118">
        <v>-33.6</v>
      </c>
      <c r="AB1118">
        <v>124.4</v>
      </c>
      <c r="AE1118" s="139">
        <v>1</v>
      </c>
      <c r="AF1118" s="139">
        <v>1</v>
      </c>
    </row>
    <row r="1119" spans="6:32" ht="15.5" customHeight="1">
      <c r="F1119" s="147" t="s">
        <v>1723</v>
      </c>
      <c r="G1119" t="s">
        <v>91</v>
      </c>
      <c r="U1119" t="s">
        <v>4</v>
      </c>
      <c r="AA1119">
        <v>-40.1</v>
      </c>
      <c r="AB1119">
        <v>111.6</v>
      </c>
      <c r="AE1119" s="139">
        <v>1</v>
      </c>
      <c r="AF1119" s="139">
        <v>1</v>
      </c>
    </row>
    <row r="1120" spans="6:32" ht="15.5" customHeight="1">
      <c r="F1120" s="147" t="s">
        <v>1724</v>
      </c>
      <c r="G1120" t="s">
        <v>92</v>
      </c>
      <c r="U1120" t="s">
        <v>4</v>
      </c>
      <c r="AA1120">
        <v>-26.4</v>
      </c>
      <c r="AB1120">
        <v>112.2</v>
      </c>
      <c r="AE1120" s="139">
        <v>1</v>
      </c>
      <c r="AF1120" s="139">
        <v>1</v>
      </c>
    </row>
    <row r="1121" spans="6:32" ht="15.5" customHeight="1">
      <c r="F1121" s="147" t="s">
        <v>1724</v>
      </c>
      <c r="G1121" t="s">
        <v>92</v>
      </c>
      <c r="U1121" t="s">
        <v>4</v>
      </c>
      <c r="AA1121">
        <v>-29.7</v>
      </c>
      <c r="AB1121">
        <v>102.7</v>
      </c>
      <c r="AE1121" s="139">
        <v>1</v>
      </c>
      <c r="AF1121" s="139">
        <v>1</v>
      </c>
    </row>
    <row r="1122" spans="6:32" ht="15.5" customHeight="1">
      <c r="F1122" s="147" t="s">
        <v>1725</v>
      </c>
      <c r="G1122" t="s">
        <v>93</v>
      </c>
      <c r="U1122" t="s">
        <v>4</v>
      </c>
      <c r="AA1122">
        <v>-53</v>
      </c>
      <c r="AB1122">
        <v>115.9</v>
      </c>
      <c r="AE1122" s="139">
        <v>1</v>
      </c>
      <c r="AF1122" s="139">
        <v>1</v>
      </c>
    </row>
    <row r="1123" spans="6:32" ht="15.5" customHeight="1">
      <c r="F1123" s="147" t="s">
        <v>1725</v>
      </c>
      <c r="G1123" t="s">
        <v>93</v>
      </c>
      <c r="U1123" t="s">
        <v>4</v>
      </c>
      <c r="AA1123">
        <v>-55.1</v>
      </c>
      <c r="AB1123">
        <v>90.9</v>
      </c>
      <c r="AE1123" s="139">
        <v>1</v>
      </c>
      <c r="AF1123" s="139">
        <v>1</v>
      </c>
    </row>
    <row r="1124" spans="6:32" ht="15.5" customHeight="1">
      <c r="F1124" s="147" t="s">
        <v>1726</v>
      </c>
      <c r="G1124" t="s">
        <v>94</v>
      </c>
      <c r="U1124" t="s">
        <v>4</v>
      </c>
      <c r="AA1124">
        <v>-50.1</v>
      </c>
      <c r="AB1124">
        <v>132.69999999999999</v>
      </c>
      <c r="AE1124" s="139">
        <v>1</v>
      </c>
      <c r="AF1124" s="139">
        <v>1</v>
      </c>
    </row>
    <row r="1125" spans="6:32" ht="15.5" customHeight="1">
      <c r="F1125" s="147" t="s">
        <v>1726</v>
      </c>
      <c r="G1125" t="s">
        <v>94</v>
      </c>
      <c r="U1125" t="s">
        <v>4</v>
      </c>
      <c r="AA1125">
        <v>-57.8</v>
      </c>
      <c r="AB1125">
        <v>109.9</v>
      </c>
      <c r="AE1125" s="139">
        <v>1</v>
      </c>
      <c r="AF1125" s="139">
        <v>1</v>
      </c>
    </row>
    <row r="1126" spans="6:32" ht="15.5" customHeight="1">
      <c r="F1126" s="147" t="s">
        <v>1727</v>
      </c>
      <c r="G1126" t="s">
        <v>95</v>
      </c>
      <c r="U1126" t="s">
        <v>4</v>
      </c>
      <c r="AA1126">
        <v>-47</v>
      </c>
      <c r="AB1126">
        <v>138.6</v>
      </c>
      <c r="AE1126" s="139">
        <v>1</v>
      </c>
      <c r="AF1126" s="139">
        <v>1</v>
      </c>
    </row>
    <row r="1127" spans="6:32" ht="15.5" customHeight="1">
      <c r="F1127" s="147" t="s">
        <v>1727</v>
      </c>
      <c r="G1127" t="s">
        <v>95</v>
      </c>
      <c r="U1127" t="s">
        <v>4</v>
      </c>
      <c r="AA1127">
        <v>-56.6</v>
      </c>
      <c r="AB1127">
        <v>118.7</v>
      </c>
      <c r="AE1127" s="139">
        <v>1</v>
      </c>
      <c r="AF1127" s="139">
        <v>1</v>
      </c>
    </row>
    <row r="1128" spans="6:32" ht="15.5" customHeight="1">
      <c r="F1128" s="147" t="s">
        <v>1728</v>
      </c>
      <c r="G1128" t="s">
        <v>96</v>
      </c>
      <c r="U1128" t="s">
        <v>4</v>
      </c>
      <c r="AA1128">
        <v>-46.5</v>
      </c>
      <c r="AB1128">
        <v>136.80000000000001</v>
      </c>
      <c r="AE1128" s="139">
        <v>1</v>
      </c>
      <c r="AF1128" s="139">
        <v>1</v>
      </c>
    </row>
    <row r="1129" spans="6:32" ht="15.5" customHeight="1">
      <c r="F1129" s="147" t="s">
        <v>1728</v>
      </c>
      <c r="G1129" t="s">
        <v>96</v>
      </c>
      <c r="U1129" t="s">
        <v>4</v>
      </c>
      <c r="AA1129">
        <v>-55.7</v>
      </c>
      <c r="AB1129">
        <v>117.2</v>
      </c>
      <c r="AE1129" s="139">
        <v>1</v>
      </c>
      <c r="AF1129" s="139">
        <v>1</v>
      </c>
    </row>
    <row r="1130" spans="6:32" ht="15.5" customHeight="1">
      <c r="F1130" s="147" t="s">
        <v>1729</v>
      </c>
      <c r="G1130" t="s">
        <v>98</v>
      </c>
      <c r="U1130" t="s">
        <v>19</v>
      </c>
      <c r="AA1130">
        <v>-37.1</v>
      </c>
      <c r="AB1130">
        <v>133.19999999999999</v>
      </c>
      <c r="AE1130" s="139">
        <v>1</v>
      </c>
      <c r="AF1130" s="139">
        <v>1</v>
      </c>
    </row>
    <row r="1131" spans="6:32" ht="15.5" customHeight="1">
      <c r="F1131" s="147" t="s">
        <v>1729</v>
      </c>
      <c r="G1131" t="s">
        <v>98</v>
      </c>
      <c r="U1131" t="s">
        <v>19</v>
      </c>
      <c r="AA1131">
        <v>-46</v>
      </c>
      <c r="AB1131">
        <v>119.1</v>
      </c>
      <c r="AE1131" s="139">
        <v>1</v>
      </c>
      <c r="AF1131" s="139">
        <v>1</v>
      </c>
    </row>
    <row r="1132" spans="6:32" ht="15.5" customHeight="1">
      <c r="F1132" s="147" t="s">
        <v>1730</v>
      </c>
      <c r="G1132" t="s">
        <v>134</v>
      </c>
      <c r="U1132" t="s">
        <v>19</v>
      </c>
      <c r="AA1132">
        <v>-43</v>
      </c>
      <c r="AB1132">
        <v>138.1</v>
      </c>
      <c r="AE1132" s="139">
        <v>1</v>
      </c>
      <c r="AF1132" s="139">
        <v>1</v>
      </c>
    </row>
    <row r="1133" spans="6:32" ht="15.5" customHeight="1">
      <c r="F1133" s="147" t="s">
        <v>1730</v>
      </c>
      <c r="G1133" t="s">
        <v>134</v>
      </c>
      <c r="U1133" t="s">
        <v>19</v>
      </c>
      <c r="AA1133">
        <v>-52.9</v>
      </c>
      <c r="AB1133">
        <v>121.1</v>
      </c>
      <c r="AE1133" s="139">
        <v>1</v>
      </c>
      <c r="AF1133" s="139">
        <v>1</v>
      </c>
    </row>
    <row r="1134" spans="6:32" ht="15.5" customHeight="1">
      <c r="F1134" s="147" t="s">
        <v>1731</v>
      </c>
      <c r="G1134" t="s">
        <v>846</v>
      </c>
      <c r="U1134" t="s">
        <v>19</v>
      </c>
      <c r="AA1134">
        <v>-42</v>
      </c>
      <c r="AB1134">
        <v>133.1</v>
      </c>
      <c r="AE1134" s="139">
        <v>1</v>
      </c>
      <c r="AF1134" s="139">
        <v>1</v>
      </c>
    </row>
    <row r="1135" spans="6:32" ht="15.5" customHeight="1">
      <c r="F1135" s="147" t="s">
        <v>1731</v>
      </c>
      <c r="G1135" t="s">
        <v>846</v>
      </c>
      <c r="U1135" t="s">
        <v>19</v>
      </c>
      <c r="AA1135">
        <v>-50.4</v>
      </c>
      <c r="AB1135">
        <v>116.3</v>
      </c>
      <c r="AE1135" s="139">
        <v>1</v>
      </c>
      <c r="AF1135" s="139">
        <v>1</v>
      </c>
    </row>
    <row r="1136" spans="6:32" ht="15.5" customHeight="1">
      <c r="F1136" s="147" t="s">
        <v>1732</v>
      </c>
      <c r="G1136" t="s">
        <v>99</v>
      </c>
      <c r="U1136" t="s">
        <v>19</v>
      </c>
      <c r="AA1136">
        <v>-34.700000000000003</v>
      </c>
      <c r="AB1136">
        <v>116.8</v>
      </c>
      <c r="AE1136" s="139">
        <v>1</v>
      </c>
      <c r="AF1136" s="139">
        <v>1</v>
      </c>
    </row>
    <row r="1137" spans="6:32" ht="15.5" customHeight="1">
      <c r="F1137" s="147" t="s">
        <v>1732</v>
      </c>
      <c r="G1137" t="s">
        <v>99</v>
      </c>
      <c r="U1137" t="s">
        <v>19</v>
      </c>
      <c r="AA1137">
        <v>-38.700000000000003</v>
      </c>
      <c r="AB1137">
        <v>103.5</v>
      </c>
      <c r="AE1137" s="139">
        <v>1</v>
      </c>
      <c r="AF1137" s="139">
        <v>1</v>
      </c>
    </row>
    <row r="1138" spans="6:32" ht="15.5" customHeight="1">
      <c r="F1138" s="147" t="s">
        <v>1733</v>
      </c>
      <c r="G1138" t="s">
        <v>100</v>
      </c>
      <c r="U1138" t="s">
        <v>19</v>
      </c>
      <c r="AA1138">
        <v>-34.4</v>
      </c>
      <c r="AB1138">
        <v>115.5</v>
      </c>
      <c r="AE1138" s="139">
        <v>1</v>
      </c>
      <c r="AF1138" s="139">
        <v>1</v>
      </c>
    </row>
    <row r="1139" spans="6:32" ht="15.5" customHeight="1">
      <c r="F1139" s="147" t="s">
        <v>1733</v>
      </c>
      <c r="G1139" t="s">
        <v>100</v>
      </c>
      <c r="U1139" t="s">
        <v>19</v>
      </c>
      <c r="AA1139">
        <v>-38.200000000000003</v>
      </c>
      <c r="AB1139">
        <v>102.4</v>
      </c>
      <c r="AE1139" s="139">
        <v>1</v>
      </c>
      <c r="AF1139" s="139">
        <v>1</v>
      </c>
    </row>
    <row r="1140" spans="6:32" ht="15.5" customHeight="1">
      <c r="F1140" s="147" t="s">
        <v>1734</v>
      </c>
      <c r="G1140" t="s">
        <v>101</v>
      </c>
      <c r="U1140" t="s">
        <v>19</v>
      </c>
      <c r="AA1140">
        <v>-41.8</v>
      </c>
      <c r="AB1140">
        <v>128.6</v>
      </c>
      <c r="AE1140" s="139">
        <v>1</v>
      </c>
      <c r="AF1140" s="139">
        <v>1</v>
      </c>
    </row>
    <row r="1141" spans="6:32" ht="15.5" customHeight="1">
      <c r="F1141" s="147" t="s">
        <v>1734</v>
      </c>
      <c r="G1141" t="s">
        <v>101</v>
      </c>
      <c r="U1141" t="s">
        <v>19</v>
      </c>
      <c r="AA1141">
        <v>-49.1</v>
      </c>
      <c r="AB1141">
        <v>111.6</v>
      </c>
      <c r="AE1141" s="139">
        <v>1</v>
      </c>
      <c r="AF1141" s="139">
        <v>1</v>
      </c>
    </row>
    <row r="1142" spans="6:32" ht="15.5" customHeight="1">
      <c r="F1142" s="147" t="s">
        <v>1735</v>
      </c>
      <c r="G1142" t="s">
        <v>848</v>
      </c>
      <c r="U1142" t="s">
        <v>19</v>
      </c>
      <c r="AA1142">
        <v>-47.3</v>
      </c>
      <c r="AB1142">
        <v>150.19999999999999</v>
      </c>
      <c r="AE1142" s="139">
        <v>1</v>
      </c>
      <c r="AF1142" s="139">
        <v>1</v>
      </c>
    </row>
    <row r="1143" spans="6:32" ht="15.5" customHeight="1">
      <c r="F1143" s="147" t="s">
        <v>1735</v>
      </c>
      <c r="G1143" t="s">
        <v>848</v>
      </c>
      <c r="U1143" t="s">
        <v>19</v>
      </c>
      <c r="AA1143">
        <v>-60.1</v>
      </c>
      <c r="AB1143">
        <v>132.5</v>
      </c>
      <c r="AE1143" s="139">
        <v>1</v>
      </c>
      <c r="AF1143" s="139">
        <v>1</v>
      </c>
    </row>
    <row r="1144" spans="6:32" ht="15.5" customHeight="1">
      <c r="F1144" s="147" t="s">
        <v>1736</v>
      </c>
      <c r="G1144" t="s">
        <v>849</v>
      </c>
      <c r="U1144" t="s">
        <v>19</v>
      </c>
      <c r="AA1144">
        <v>-47.4</v>
      </c>
      <c r="AB1144">
        <v>140.9</v>
      </c>
      <c r="AE1144" s="139">
        <v>1</v>
      </c>
      <c r="AF1144" s="139">
        <v>1</v>
      </c>
    </row>
    <row r="1145" spans="6:32" ht="15.5" customHeight="1">
      <c r="F1145" s="147" t="s">
        <v>1736</v>
      </c>
      <c r="G1145" t="s">
        <v>849</v>
      </c>
      <c r="U1145" t="s">
        <v>19</v>
      </c>
      <c r="AA1145">
        <v>-57.7</v>
      </c>
      <c r="AB1145">
        <v>121.2</v>
      </c>
      <c r="AE1145" s="139">
        <v>1</v>
      </c>
      <c r="AF1145" s="139">
        <v>1</v>
      </c>
    </row>
    <row r="1146" spans="6:32" ht="15.5" customHeight="1">
      <c r="F1146" s="147" t="s">
        <v>1737</v>
      </c>
      <c r="G1146" t="s">
        <v>850</v>
      </c>
      <c r="U1146" t="s">
        <v>19</v>
      </c>
      <c r="AA1146">
        <v>-50.5</v>
      </c>
      <c r="AB1146">
        <v>147.6</v>
      </c>
      <c r="AE1146" s="139">
        <v>1</v>
      </c>
      <c r="AF1146" s="139">
        <v>1</v>
      </c>
    </row>
    <row r="1147" spans="6:32" ht="15.5" customHeight="1">
      <c r="F1147" s="147" t="s">
        <v>1737</v>
      </c>
      <c r="G1147" t="s">
        <v>850</v>
      </c>
      <c r="U1147" t="s">
        <v>19</v>
      </c>
      <c r="AA1147">
        <v>-62.3</v>
      </c>
      <c r="AB1147">
        <v>126.5</v>
      </c>
      <c r="AE1147" s="139">
        <v>1</v>
      </c>
      <c r="AF1147" s="139">
        <v>1</v>
      </c>
    </row>
    <row r="1148" spans="6:32" ht="15.5" customHeight="1">
      <c r="F1148" s="147" t="s">
        <v>1738</v>
      </c>
      <c r="G1148" t="s">
        <v>851</v>
      </c>
      <c r="U1148" t="s">
        <v>19</v>
      </c>
      <c r="AA1148">
        <v>-50.1</v>
      </c>
      <c r="AB1148">
        <v>143.69999999999999</v>
      </c>
      <c r="AE1148" s="139">
        <v>1</v>
      </c>
      <c r="AF1148" s="139">
        <v>1</v>
      </c>
    </row>
    <row r="1149" spans="6:32" ht="15.5" customHeight="1">
      <c r="F1149" s="147" t="s">
        <v>1738</v>
      </c>
      <c r="G1149" t="s">
        <v>851</v>
      </c>
      <c r="U1149" t="s">
        <v>19</v>
      </c>
      <c r="AA1149">
        <v>-60.9</v>
      </c>
      <c r="AB1149">
        <v>122.2</v>
      </c>
      <c r="AE1149" s="139">
        <v>1</v>
      </c>
      <c r="AF1149" s="139">
        <v>1</v>
      </c>
    </row>
    <row r="1150" spans="6:32" ht="15.5" customHeight="1">
      <c r="F1150" s="147" t="s">
        <v>1739</v>
      </c>
      <c r="G1150" t="s">
        <v>852</v>
      </c>
      <c r="U1150" t="s">
        <v>19</v>
      </c>
      <c r="AA1150" s="133">
        <v>-56.4</v>
      </c>
      <c r="AB1150" s="133">
        <v>140.80000000000001</v>
      </c>
      <c r="AE1150" s="139">
        <v>1</v>
      </c>
      <c r="AF1150" s="139">
        <v>1</v>
      </c>
    </row>
    <row r="1151" spans="6:32" ht="15.5" customHeight="1">
      <c r="F1151" s="147" t="s">
        <v>1739</v>
      </c>
      <c r="G1151" t="s">
        <v>852</v>
      </c>
      <c r="U1151" t="s">
        <v>19</v>
      </c>
      <c r="AA1151">
        <v>-65.599999999999994</v>
      </c>
      <c r="AB1151">
        <v>111.9</v>
      </c>
      <c r="AE1151" s="139">
        <v>1</v>
      </c>
      <c r="AF1151" s="139">
        <v>1</v>
      </c>
    </row>
    <row r="1152" spans="6:32" ht="15.5" customHeight="1">
      <c r="F1152" s="147" t="s">
        <v>1740</v>
      </c>
      <c r="G1152" t="s">
        <v>853</v>
      </c>
      <c r="U1152" t="s">
        <v>19</v>
      </c>
      <c r="AA1152" s="133">
        <v>-52.8</v>
      </c>
      <c r="AB1152" s="133">
        <v>145.4</v>
      </c>
      <c r="AE1152" s="139">
        <v>1</v>
      </c>
      <c r="AF1152" s="139">
        <v>1</v>
      </c>
    </row>
    <row r="1153" spans="6:32" ht="15.5" customHeight="1">
      <c r="F1153" s="147" t="s">
        <v>1740</v>
      </c>
      <c r="G1153" t="s">
        <v>853</v>
      </c>
      <c r="U1153" t="s">
        <v>19</v>
      </c>
      <c r="AA1153">
        <v>-63.8</v>
      </c>
      <c r="AB1153">
        <v>121.6</v>
      </c>
      <c r="AE1153" s="139">
        <v>1</v>
      </c>
      <c r="AF1153" s="139">
        <v>1</v>
      </c>
    </row>
    <row r="1154" spans="6:32" ht="15.5" customHeight="1">
      <c r="F1154" s="147" t="s">
        <v>1741</v>
      </c>
      <c r="G1154" t="s">
        <v>854</v>
      </c>
      <c r="U1154" t="s">
        <v>19</v>
      </c>
      <c r="AA1154" s="133">
        <v>-49.1</v>
      </c>
      <c r="AB1154" s="133">
        <v>137.1</v>
      </c>
      <c r="AE1154" s="139">
        <v>1</v>
      </c>
      <c r="AF1154" s="139">
        <v>1</v>
      </c>
    </row>
    <row r="1155" spans="6:32" ht="15.5" customHeight="1">
      <c r="F1155" s="147" t="s">
        <v>1741</v>
      </c>
      <c r="G1155" t="s">
        <v>854</v>
      </c>
      <c r="U1155" t="s">
        <v>19</v>
      </c>
      <c r="AA1155">
        <v>-58.1</v>
      </c>
      <c r="AB1155">
        <v>115.5</v>
      </c>
      <c r="AE1155" s="139">
        <v>1</v>
      </c>
      <c r="AF1155" s="139">
        <v>1</v>
      </c>
    </row>
    <row r="1156" spans="6:32" ht="15.5" customHeight="1">
      <c r="F1156" s="147" t="s">
        <v>1742</v>
      </c>
      <c r="G1156" t="s">
        <v>855</v>
      </c>
      <c r="U1156" t="s">
        <v>19</v>
      </c>
      <c r="AA1156">
        <v>-49.2</v>
      </c>
      <c r="AB1156">
        <v>142.69999999999999</v>
      </c>
      <c r="AE1156" s="139">
        <v>1</v>
      </c>
      <c r="AF1156" s="139">
        <v>1</v>
      </c>
    </row>
    <row r="1157" spans="6:32" ht="15.5" customHeight="1">
      <c r="F1157" s="147" t="s">
        <v>1742</v>
      </c>
      <c r="G1157" t="s">
        <v>855</v>
      </c>
      <c r="U1157" t="s">
        <v>19</v>
      </c>
      <c r="AA1157">
        <v>-59.8</v>
      </c>
      <c r="AB1157">
        <v>121.8</v>
      </c>
      <c r="AE1157" s="139">
        <v>1</v>
      </c>
      <c r="AF1157" s="139">
        <v>1</v>
      </c>
    </row>
    <row r="1158" spans="6:32" ht="15.5" customHeight="1">
      <c r="F1158" s="147" t="s">
        <v>1743</v>
      </c>
      <c r="G1158" t="s">
        <v>103</v>
      </c>
      <c r="U1158" t="s">
        <v>19</v>
      </c>
      <c r="AA1158">
        <v>-45.2</v>
      </c>
      <c r="AB1158">
        <v>136</v>
      </c>
      <c r="AE1158" s="139">
        <v>1</v>
      </c>
      <c r="AF1158" s="139">
        <v>1</v>
      </c>
    </row>
    <row r="1159" spans="6:32" ht="15.5" customHeight="1">
      <c r="F1159" s="147" t="s">
        <v>1743</v>
      </c>
      <c r="G1159" t="s">
        <v>103</v>
      </c>
      <c r="U1159" t="s">
        <v>19</v>
      </c>
      <c r="AA1159">
        <v>-54.2</v>
      </c>
      <c r="AB1159">
        <v>117.3</v>
      </c>
      <c r="AE1159" s="139">
        <v>1</v>
      </c>
      <c r="AF1159" s="139">
        <v>1</v>
      </c>
    </row>
    <row r="1160" spans="6:32" ht="15.5" customHeight="1">
      <c r="F1160" s="147" t="s">
        <v>1744</v>
      </c>
      <c r="G1160" t="s">
        <v>104</v>
      </c>
      <c r="U1160" t="s">
        <v>19</v>
      </c>
      <c r="AA1160">
        <v>-45.6</v>
      </c>
      <c r="AB1160">
        <v>147.80000000000001</v>
      </c>
      <c r="AE1160" s="139">
        <v>1</v>
      </c>
      <c r="AF1160" s="139">
        <v>1</v>
      </c>
    </row>
    <row r="1161" spans="6:32" ht="15.5" customHeight="1">
      <c r="F1161" s="147" t="s">
        <v>1744</v>
      </c>
      <c r="G1161" t="s">
        <v>104</v>
      </c>
      <c r="U1161" t="s">
        <v>19</v>
      </c>
      <c r="AA1161">
        <v>-57.9</v>
      </c>
      <c r="AB1161">
        <v>130.80000000000001</v>
      </c>
      <c r="AE1161" s="139">
        <v>1</v>
      </c>
      <c r="AF1161" s="139">
        <v>1</v>
      </c>
    </row>
    <row r="1162" spans="6:32" ht="15.5" customHeight="1">
      <c r="F1162" s="147" t="s">
        <v>1745</v>
      </c>
      <c r="G1162" t="s">
        <v>105</v>
      </c>
      <c r="U1162" t="s">
        <v>19</v>
      </c>
      <c r="AA1162">
        <v>-49.6</v>
      </c>
      <c r="AB1162">
        <v>138.6</v>
      </c>
      <c r="AE1162" s="139">
        <v>1</v>
      </c>
      <c r="AF1162" s="139">
        <v>1</v>
      </c>
    </row>
    <row r="1163" spans="6:32" ht="15.5" customHeight="1">
      <c r="F1163" s="147" t="s">
        <v>1745</v>
      </c>
      <c r="G1163" t="s">
        <v>105</v>
      </c>
      <c r="U1163" t="s">
        <v>19</v>
      </c>
      <c r="AA1163">
        <v>-59</v>
      </c>
      <c r="AB1163">
        <v>116.7</v>
      </c>
      <c r="AE1163" s="139">
        <v>1</v>
      </c>
      <c r="AF1163" s="139">
        <v>1</v>
      </c>
    </row>
    <row r="1164" spans="6:32" ht="15.5" customHeight="1">
      <c r="F1164" s="147" t="s">
        <v>1746</v>
      </c>
      <c r="G1164" t="s">
        <v>106</v>
      </c>
      <c r="U1164" t="s">
        <v>19</v>
      </c>
      <c r="AA1164">
        <v>-50</v>
      </c>
      <c r="AB1164">
        <v>125.4</v>
      </c>
      <c r="AE1164" s="139">
        <v>1</v>
      </c>
      <c r="AF1164" s="139">
        <v>1</v>
      </c>
    </row>
    <row r="1165" spans="6:32" ht="15.5" customHeight="1">
      <c r="F1165" s="147" t="s">
        <v>1746</v>
      </c>
      <c r="G1165" t="s">
        <v>106</v>
      </c>
      <c r="U1165" t="s">
        <v>19</v>
      </c>
      <c r="AA1165">
        <v>-55.4</v>
      </c>
      <c r="AB1165">
        <v>102.5</v>
      </c>
      <c r="AE1165" s="139">
        <v>1</v>
      </c>
      <c r="AF1165" s="139">
        <v>1</v>
      </c>
    </row>
    <row r="1166" spans="6:32" ht="15.5" customHeight="1">
      <c r="F1166" s="147" t="s">
        <v>1747</v>
      </c>
      <c r="G1166" t="s">
        <v>107</v>
      </c>
      <c r="U1166" t="s">
        <v>19</v>
      </c>
      <c r="AA1166">
        <v>-48.4</v>
      </c>
      <c r="AB1166">
        <v>143.9</v>
      </c>
      <c r="AE1166" s="139">
        <v>1</v>
      </c>
      <c r="AF1166" s="139">
        <v>1</v>
      </c>
    </row>
    <row r="1167" spans="6:32" ht="15.5" customHeight="1">
      <c r="F1167" s="147" t="s">
        <v>1747</v>
      </c>
      <c r="G1167" t="s">
        <v>107</v>
      </c>
      <c r="U1167" t="s">
        <v>19</v>
      </c>
      <c r="AA1167">
        <v>-59.5</v>
      </c>
      <c r="AB1167">
        <v>123.9</v>
      </c>
      <c r="AE1167" s="139">
        <v>1</v>
      </c>
      <c r="AF1167" s="139">
        <v>1</v>
      </c>
    </row>
    <row r="1168" spans="6:32" ht="15.5" customHeight="1">
      <c r="F1168" s="147" t="s">
        <v>1748</v>
      </c>
      <c r="G1168" t="s">
        <v>109</v>
      </c>
      <c r="U1168" t="s">
        <v>19</v>
      </c>
      <c r="AA1168">
        <v>-45.4</v>
      </c>
      <c r="AB1168">
        <v>127.1</v>
      </c>
      <c r="AE1168" s="139">
        <v>1</v>
      </c>
      <c r="AF1168" s="139">
        <v>1</v>
      </c>
    </row>
    <row r="1169" spans="6:32" ht="15.5" customHeight="1">
      <c r="F1169" s="147" t="s">
        <v>1748</v>
      </c>
      <c r="G1169" t="s">
        <v>109</v>
      </c>
      <c r="U1169" t="s">
        <v>19</v>
      </c>
      <c r="AA1169">
        <v>-51.9</v>
      </c>
      <c r="AB1169">
        <v>107.7</v>
      </c>
      <c r="AE1169" s="139">
        <v>1</v>
      </c>
      <c r="AF1169" s="139">
        <v>1</v>
      </c>
    </row>
    <row r="1170" spans="6:32" ht="15.5" customHeight="1">
      <c r="F1170" s="147" t="s">
        <v>1749</v>
      </c>
      <c r="G1170" t="s">
        <v>110</v>
      </c>
      <c r="U1170" t="s">
        <v>19</v>
      </c>
      <c r="AA1170">
        <v>-48.3</v>
      </c>
      <c r="AB1170">
        <v>130.80000000000001</v>
      </c>
      <c r="AE1170" s="139">
        <v>1</v>
      </c>
      <c r="AF1170" s="139">
        <v>1</v>
      </c>
    </row>
    <row r="1171" spans="6:32" ht="15.5" customHeight="1">
      <c r="F1171" s="147" t="s">
        <v>1749</v>
      </c>
      <c r="G1171" t="s">
        <v>110</v>
      </c>
      <c r="U1171" t="s">
        <v>19</v>
      </c>
      <c r="AA1171">
        <v>-55.5</v>
      </c>
      <c r="AB1171">
        <v>109.3</v>
      </c>
      <c r="AE1171" s="139">
        <v>1</v>
      </c>
      <c r="AF1171" s="139">
        <v>1</v>
      </c>
    </row>
    <row r="1172" spans="6:32" ht="15.5" customHeight="1">
      <c r="F1172" s="147" t="s">
        <v>1750</v>
      </c>
      <c r="G1172" t="s">
        <v>111</v>
      </c>
      <c r="U1172" t="s">
        <v>19</v>
      </c>
      <c r="AA1172">
        <v>-46.7</v>
      </c>
      <c r="AB1172">
        <v>135.80000000000001</v>
      </c>
      <c r="AE1172" s="139">
        <v>1</v>
      </c>
      <c r="AF1172" s="139">
        <v>1</v>
      </c>
    </row>
    <row r="1173" spans="6:32" ht="15.5" customHeight="1">
      <c r="F1173" s="147" t="s">
        <v>1750</v>
      </c>
      <c r="G1173" t="s">
        <v>111</v>
      </c>
      <c r="U1173" t="s">
        <v>19</v>
      </c>
      <c r="AA1173">
        <v>-55.6</v>
      </c>
      <c r="AB1173">
        <v>116</v>
      </c>
      <c r="AE1173" s="139">
        <v>1</v>
      </c>
      <c r="AF1173" s="139">
        <v>1</v>
      </c>
    </row>
    <row r="1174" spans="6:32" ht="15.5" customHeight="1">
      <c r="F1174" s="147" t="s">
        <v>1751</v>
      </c>
      <c r="G1174" t="s">
        <v>113</v>
      </c>
      <c r="U1174" t="s">
        <v>19</v>
      </c>
      <c r="AA1174">
        <v>-53.2</v>
      </c>
      <c r="AB1174">
        <v>132.5</v>
      </c>
      <c r="AE1174" s="139">
        <v>1</v>
      </c>
      <c r="AF1174" s="139">
        <v>1</v>
      </c>
    </row>
    <row r="1175" spans="6:32" ht="15.5" customHeight="1">
      <c r="F1175" s="147" t="s">
        <v>1751</v>
      </c>
      <c r="G1175" t="s">
        <v>113</v>
      </c>
      <c r="U1175" t="s">
        <v>19</v>
      </c>
      <c r="AA1175">
        <v>-60.4</v>
      </c>
      <c r="AB1175">
        <v>106.6</v>
      </c>
      <c r="AE1175" s="139">
        <v>1</v>
      </c>
      <c r="AF1175" s="139">
        <v>1</v>
      </c>
    </row>
    <row r="1176" spans="6:32" ht="15.5" customHeight="1">
      <c r="F1176" s="147" t="s">
        <v>1752</v>
      </c>
      <c r="G1176" t="s">
        <v>114</v>
      </c>
      <c r="U1176" t="s">
        <v>19</v>
      </c>
      <c r="AA1176">
        <v>-46.1</v>
      </c>
      <c r="AB1176">
        <v>129.69999999999999</v>
      </c>
      <c r="AE1176" s="139">
        <v>1</v>
      </c>
      <c r="AF1176" s="139">
        <v>1</v>
      </c>
    </row>
    <row r="1177" spans="6:32" ht="15.5" customHeight="1">
      <c r="F1177" s="147" t="s">
        <v>1752</v>
      </c>
      <c r="G1177" t="s">
        <v>114</v>
      </c>
      <c r="U1177" t="s">
        <v>19</v>
      </c>
      <c r="AA1177">
        <v>-53.2</v>
      </c>
      <c r="AB1177">
        <v>109.9</v>
      </c>
      <c r="AE1177" s="139">
        <v>1</v>
      </c>
      <c r="AF1177" s="139">
        <v>1</v>
      </c>
    </row>
    <row r="1178" spans="6:32" ht="15.5" customHeight="1">
      <c r="F1178" s="147" t="s">
        <v>1753</v>
      </c>
      <c r="G1178" t="s">
        <v>115</v>
      </c>
      <c r="U1178" t="s">
        <v>19</v>
      </c>
      <c r="AA1178">
        <v>-42</v>
      </c>
      <c r="AB1178">
        <v>138.69999999999999</v>
      </c>
      <c r="AE1178" s="139">
        <v>1</v>
      </c>
      <c r="AF1178" s="139">
        <v>1</v>
      </c>
    </row>
    <row r="1179" spans="6:32" ht="15.5" customHeight="1">
      <c r="F1179" s="147" t="s">
        <v>1753</v>
      </c>
      <c r="G1179" t="s">
        <v>115</v>
      </c>
      <c r="U1179" t="s">
        <v>19</v>
      </c>
      <c r="AA1179">
        <v>-52</v>
      </c>
      <c r="AB1179">
        <v>122.4</v>
      </c>
      <c r="AE1179" s="139">
        <v>1</v>
      </c>
      <c r="AF1179" s="139">
        <v>1</v>
      </c>
    </row>
    <row r="1180" spans="6:32" ht="15.5" customHeight="1">
      <c r="F1180" s="147" t="s">
        <v>1754</v>
      </c>
      <c r="G1180" t="s">
        <v>116</v>
      </c>
      <c r="U1180" t="s">
        <v>19</v>
      </c>
      <c r="AA1180">
        <v>-43.6</v>
      </c>
      <c r="AB1180">
        <v>142.69999999999999</v>
      </c>
      <c r="AE1180" s="139">
        <v>1</v>
      </c>
      <c r="AF1180" s="139">
        <v>1</v>
      </c>
    </row>
    <row r="1181" spans="6:32" ht="15.5" customHeight="1">
      <c r="F1181" s="147" t="s">
        <v>1754</v>
      </c>
      <c r="G1181" t="s">
        <v>116</v>
      </c>
      <c r="U1181" t="s">
        <v>19</v>
      </c>
      <c r="AA1181">
        <v>-54.7</v>
      </c>
      <c r="AB1181">
        <v>125.8</v>
      </c>
      <c r="AE1181" s="139">
        <v>1</v>
      </c>
      <c r="AF1181" s="139">
        <v>1</v>
      </c>
    </row>
    <row r="1182" spans="6:32" ht="15.5" customHeight="1">
      <c r="F1182" s="147" t="s">
        <v>1755</v>
      </c>
      <c r="G1182" t="s">
        <v>117</v>
      </c>
      <c r="U1182" t="s">
        <v>4</v>
      </c>
      <c r="AA1182">
        <v>-59.3</v>
      </c>
      <c r="AB1182">
        <v>134.69999999999999</v>
      </c>
      <c r="AE1182" s="139">
        <v>1</v>
      </c>
      <c r="AF1182" s="139">
        <v>1</v>
      </c>
    </row>
    <row r="1183" spans="6:32" ht="15.5" customHeight="1">
      <c r="F1183" s="147" t="s">
        <v>1755</v>
      </c>
      <c r="G1183" t="s">
        <v>117</v>
      </c>
      <c r="U1183" t="s">
        <v>4</v>
      </c>
      <c r="AA1183">
        <v>-66.099999999999994</v>
      </c>
      <c r="AB1183">
        <v>101.4</v>
      </c>
      <c r="AE1183" s="139">
        <v>1</v>
      </c>
      <c r="AF1183" s="139">
        <v>1</v>
      </c>
    </row>
    <row r="1184" spans="6:32" ht="15.5" customHeight="1">
      <c r="F1184" s="147" t="s">
        <v>1756</v>
      </c>
      <c r="G1184" t="s">
        <v>118</v>
      </c>
      <c r="U1184" t="s">
        <v>4</v>
      </c>
      <c r="AA1184">
        <v>-50.6</v>
      </c>
      <c r="AB1184">
        <v>148.5</v>
      </c>
      <c r="AE1184" s="139">
        <v>1</v>
      </c>
      <c r="AF1184" s="139">
        <v>1</v>
      </c>
    </row>
    <row r="1185" spans="6:32" ht="15.5" customHeight="1">
      <c r="F1185" s="147" t="s">
        <v>1756</v>
      </c>
      <c r="G1185" t="s">
        <v>118</v>
      </c>
      <c r="U1185" t="s">
        <v>4</v>
      </c>
      <c r="AA1185">
        <v>-62.6</v>
      </c>
      <c r="AB1185">
        <v>127.5</v>
      </c>
      <c r="AE1185" s="139">
        <v>1</v>
      </c>
      <c r="AF1185" s="139">
        <v>1</v>
      </c>
    </row>
    <row r="1186" spans="6:32" ht="15.5" customHeight="1">
      <c r="F1186" s="147" t="s">
        <v>1757</v>
      </c>
      <c r="G1186" t="s">
        <v>119</v>
      </c>
      <c r="U1186" t="s">
        <v>4</v>
      </c>
      <c r="AA1186">
        <v>-40.1</v>
      </c>
      <c r="AB1186" s="56">
        <v>132</v>
      </c>
      <c r="AE1186" s="139">
        <v>1</v>
      </c>
      <c r="AF1186" s="139">
        <v>1</v>
      </c>
    </row>
    <row r="1187" spans="6:32" ht="15.5" customHeight="1">
      <c r="F1187" s="147" t="s">
        <v>1757</v>
      </c>
      <c r="G1187" t="s">
        <v>119</v>
      </c>
      <c r="U1187" t="s">
        <v>4</v>
      </c>
      <c r="AA1187">
        <v>-48.3</v>
      </c>
      <c r="AB1187">
        <v>116.2</v>
      </c>
      <c r="AE1187" s="139">
        <v>1</v>
      </c>
      <c r="AF1187" s="139">
        <v>1</v>
      </c>
    </row>
    <row r="1188" spans="6:32" ht="15.5" customHeight="1">
      <c r="F1188" s="147" t="s">
        <v>1758</v>
      </c>
      <c r="G1188" t="s">
        <v>120</v>
      </c>
      <c r="U1188" t="s">
        <v>4</v>
      </c>
      <c r="AA1188">
        <v>-29.6</v>
      </c>
      <c r="AB1188">
        <v>166.9</v>
      </c>
      <c r="AE1188" s="139">
        <v>1</v>
      </c>
      <c r="AF1188" s="139">
        <v>1</v>
      </c>
    </row>
    <row r="1189" spans="6:32" ht="15.5" customHeight="1">
      <c r="F1189" s="147" t="s">
        <v>1758</v>
      </c>
      <c r="G1189" t="s">
        <v>120</v>
      </c>
      <c r="U1189" t="s">
        <v>4</v>
      </c>
      <c r="AA1189">
        <v>-46.2</v>
      </c>
      <c r="AB1189">
        <v>161.4</v>
      </c>
      <c r="AE1189" s="139">
        <v>1</v>
      </c>
      <c r="AF1189" s="139">
        <v>1</v>
      </c>
    </row>
    <row r="1190" spans="6:32" ht="15.5" customHeight="1">
      <c r="F1190" s="147" t="s">
        <v>1759</v>
      </c>
      <c r="G1190" t="s">
        <v>121</v>
      </c>
      <c r="U1190" t="s">
        <v>4</v>
      </c>
      <c r="AA1190">
        <v>-40.5</v>
      </c>
      <c r="AB1190">
        <v>143.9</v>
      </c>
      <c r="AE1190" s="139">
        <v>1</v>
      </c>
      <c r="AF1190" s="139">
        <v>1</v>
      </c>
    </row>
    <row r="1191" spans="6:32" ht="15.5" customHeight="1">
      <c r="F1191" s="147" t="s">
        <v>1759</v>
      </c>
      <c r="G1191" t="s">
        <v>121</v>
      </c>
      <c r="U1191" t="s">
        <v>4</v>
      </c>
      <c r="AA1191">
        <v>-52.2</v>
      </c>
      <c r="AB1191">
        <v>129.19999999999999</v>
      </c>
      <c r="AE1191" s="139">
        <v>1</v>
      </c>
      <c r="AF1191" s="139">
        <v>1</v>
      </c>
    </row>
    <row r="1192" spans="6:32" ht="15.5" customHeight="1">
      <c r="F1192" s="147" t="s">
        <v>1760</v>
      </c>
      <c r="G1192" t="s">
        <v>89</v>
      </c>
      <c r="U1192" t="s">
        <v>4</v>
      </c>
      <c r="AA1192">
        <v>-40.700000000000003</v>
      </c>
      <c r="AB1192">
        <v>139.1</v>
      </c>
      <c r="AE1192" s="139">
        <v>1</v>
      </c>
      <c r="AF1192" s="139">
        <v>1</v>
      </c>
    </row>
    <row r="1193" spans="6:32" ht="15.5" customHeight="1">
      <c r="F1193" s="147" t="s">
        <v>1760</v>
      </c>
      <c r="G1193" t="s">
        <v>122</v>
      </c>
      <c r="U1193" t="s">
        <v>4</v>
      </c>
      <c r="AA1193">
        <v>-51</v>
      </c>
      <c r="AB1193">
        <v>123.5</v>
      </c>
      <c r="AE1193" s="139">
        <v>1</v>
      </c>
      <c r="AF1193" s="139">
        <v>1</v>
      </c>
    </row>
    <row r="1194" spans="6:32" ht="15.5" customHeight="1">
      <c r="F1194" s="147" t="s">
        <v>1761</v>
      </c>
      <c r="G1194" t="s">
        <v>123</v>
      </c>
      <c r="U1194" t="s">
        <v>4</v>
      </c>
      <c r="AA1194">
        <v>-52</v>
      </c>
      <c r="AB1194">
        <v>140.80000000000001</v>
      </c>
      <c r="AE1194" s="139">
        <v>1</v>
      </c>
      <c r="AF1194" s="139">
        <v>1</v>
      </c>
    </row>
    <row r="1195" spans="6:32" ht="15.5" customHeight="1">
      <c r="F1195" s="147" t="s">
        <v>1761</v>
      </c>
      <c r="G1195" t="s">
        <v>123</v>
      </c>
      <c r="U1195" t="s">
        <v>4</v>
      </c>
      <c r="AA1195">
        <v>-61.8</v>
      </c>
      <c r="AB1195">
        <v>117</v>
      </c>
      <c r="AE1195" s="139">
        <v>1</v>
      </c>
      <c r="AF1195" s="139">
        <v>1</v>
      </c>
    </row>
    <row r="1196" spans="6:32" ht="15.5" customHeight="1">
      <c r="F1196" s="147" t="s">
        <v>1762</v>
      </c>
      <c r="G1196" t="s">
        <v>124</v>
      </c>
      <c r="U1196" t="s">
        <v>4</v>
      </c>
      <c r="AA1196">
        <v>-42.7</v>
      </c>
      <c r="AB1196">
        <v>125</v>
      </c>
      <c r="AE1196" s="139">
        <v>1</v>
      </c>
      <c r="AF1196" s="139">
        <v>1</v>
      </c>
    </row>
    <row r="1197" spans="6:32" ht="15.5" customHeight="1">
      <c r="F1197" s="147" t="s">
        <v>1762</v>
      </c>
      <c r="G1197" t="s">
        <v>124</v>
      </c>
      <c r="U1197" t="s">
        <v>4</v>
      </c>
      <c r="AA1197">
        <v>-48.8</v>
      </c>
      <c r="AB1197">
        <v>107.4</v>
      </c>
      <c r="AE1197" s="139">
        <v>1</v>
      </c>
      <c r="AF1197" s="139">
        <v>1</v>
      </c>
    </row>
    <row r="1198" spans="6:32" ht="15.5" customHeight="1">
      <c r="F1198" s="147" t="s">
        <v>1763</v>
      </c>
      <c r="G1198" t="s">
        <v>127</v>
      </c>
      <c r="U1198" t="s">
        <v>4</v>
      </c>
      <c r="AA1198">
        <v>-52.1</v>
      </c>
      <c r="AB1198">
        <v>132.1</v>
      </c>
      <c r="AE1198" s="139">
        <v>1</v>
      </c>
      <c r="AF1198" s="139">
        <v>1</v>
      </c>
    </row>
    <row r="1199" spans="6:32" ht="15.5" customHeight="1">
      <c r="F1199" s="147" t="s">
        <v>1763</v>
      </c>
      <c r="G1199" t="s">
        <v>127</v>
      </c>
      <c r="U1199" t="s">
        <v>4</v>
      </c>
      <c r="AA1199">
        <v>-59.300000000000004</v>
      </c>
      <c r="AB1199">
        <v>107.4</v>
      </c>
      <c r="AE1199" s="139">
        <v>1</v>
      </c>
      <c r="AF1199" s="139">
        <v>1</v>
      </c>
    </row>
    <row r="1200" spans="6:32" ht="15.5" customHeight="1">
      <c r="F1200" s="147" t="s">
        <v>1764</v>
      </c>
      <c r="G1200" t="s">
        <v>128</v>
      </c>
      <c r="U1200" t="s">
        <v>4</v>
      </c>
      <c r="AA1200">
        <v>-48</v>
      </c>
      <c r="AB1200">
        <v>137.1</v>
      </c>
      <c r="AE1200" s="139">
        <v>1</v>
      </c>
      <c r="AF1200" s="139">
        <v>1</v>
      </c>
    </row>
    <row r="1201" spans="6:32" ht="15.5" customHeight="1">
      <c r="F1201" s="147" t="s">
        <v>1764</v>
      </c>
      <c r="G1201" t="s">
        <v>128</v>
      </c>
      <c r="U1201" t="s">
        <v>4</v>
      </c>
      <c r="AA1201">
        <v>-57.1</v>
      </c>
      <c r="AB1201">
        <v>116.4</v>
      </c>
      <c r="AE1201" s="139">
        <v>1</v>
      </c>
      <c r="AF1201" s="139">
        <v>1</v>
      </c>
    </row>
    <row r="1202" spans="6:32" ht="15.5" customHeight="1">
      <c r="F1202" s="147" t="s">
        <v>1765</v>
      </c>
      <c r="G1202" t="s">
        <v>129</v>
      </c>
      <c r="U1202" t="s">
        <v>4</v>
      </c>
      <c r="AA1202">
        <v>-52.5</v>
      </c>
      <c r="AB1202">
        <v>152.4</v>
      </c>
      <c r="AE1202" s="139">
        <v>1</v>
      </c>
      <c r="AF1202" s="139">
        <v>1</v>
      </c>
    </row>
    <row r="1203" spans="6:32" ht="15.5" customHeight="1">
      <c r="F1203" s="147" t="s">
        <v>1765</v>
      </c>
      <c r="G1203" t="s">
        <v>129</v>
      </c>
      <c r="U1203" t="s">
        <v>4</v>
      </c>
      <c r="AA1203">
        <v>-65.400000000000006</v>
      </c>
      <c r="AB1203">
        <v>130.9</v>
      </c>
      <c r="AE1203" s="139">
        <v>1</v>
      </c>
      <c r="AF1203" s="139">
        <v>1</v>
      </c>
    </row>
    <row r="1204" spans="6:32" ht="15.5" customHeight="1">
      <c r="F1204" s="147" t="s">
        <v>1766</v>
      </c>
      <c r="G1204" t="s">
        <v>130</v>
      </c>
      <c r="U1204" t="s">
        <v>4</v>
      </c>
      <c r="AA1204">
        <v>-55.9</v>
      </c>
      <c r="AB1204">
        <v>141.9</v>
      </c>
      <c r="AE1204" s="139">
        <v>1</v>
      </c>
      <c r="AF1204" s="139">
        <v>1</v>
      </c>
    </row>
    <row r="1205" spans="6:32" ht="15.5" customHeight="1">
      <c r="F1205" s="147" t="s">
        <v>1766</v>
      </c>
      <c r="G1205" t="s">
        <v>130</v>
      </c>
      <c r="U1205" t="s">
        <v>4</v>
      </c>
      <c r="AA1205">
        <v>-65.5</v>
      </c>
      <c r="AB1205">
        <v>113.9</v>
      </c>
      <c r="AE1205" s="139">
        <v>1</v>
      </c>
      <c r="AF1205" s="139">
        <v>1</v>
      </c>
    </row>
    <row r="1206" spans="6:32" ht="15.5" customHeight="1">
      <c r="F1206" s="147" t="s">
        <v>1767</v>
      </c>
      <c r="G1206" t="s">
        <v>131</v>
      </c>
      <c r="U1206" t="s">
        <v>4</v>
      </c>
      <c r="AA1206">
        <v>-51.4</v>
      </c>
      <c r="AB1206">
        <v>144.5</v>
      </c>
      <c r="AE1206" s="139">
        <v>1</v>
      </c>
      <c r="AF1206" s="139">
        <v>1</v>
      </c>
    </row>
    <row r="1207" spans="6:32" ht="15.5" customHeight="1">
      <c r="F1207" s="147" t="s">
        <v>1767</v>
      </c>
      <c r="G1207" t="s">
        <v>131</v>
      </c>
      <c r="U1207" t="s">
        <v>4</v>
      </c>
      <c r="AA1207">
        <v>-62.300000000000004</v>
      </c>
      <c r="AB1207">
        <v>121.9</v>
      </c>
      <c r="AE1207" s="139">
        <v>1</v>
      </c>
      <c r="AF1207" s="139">
        <v>1</v>
      </c>
    </row>
    <row r="1208" spans="6:32" ht="15.5" customHeight="1">
      <c r="F1208" s="147" t="s">
        <v>1768</v>
      </c>
      <c r="G1208" t="s">
        <v>132</v>
      </c>
      <c r="U1208" t="s">
        <v>4</v>
      </c>
      <c r="AA1208">
        <v>-58.1</v>
      </c>
      <c r="AB1208">
        <v>151.1</v>
      </c>
      <c r="AE1208" s="139">
        <v>1</v>
      </c>
      <c r="AF1208" s="139">
        <v>1</v>
      </c>
    </row>
    <row r="1209" spans="6:32" ht="15.5" customHeight="1">
      <c r="F1209" s="147" t="s">
        <v>1768</v>
      </c>
      <c r="G1209" t="s">
        <v>132</v>
      </c>
      <c r="U1209" t="s">
        <v>4</v>
      </c>
      <c r="AA1209">
        <v>-70</v>
      </c>
      <c r="AB1209">
        <v>122</v>
      </c>
      <c r="AE1209" s="139">
        <v>1</v>
      </c>
      <c r="AF1209" s="139">
        <v>1</v>
      </c>
    </row>
    <row r="1210" spans="6:32" ht="15.5" customHeight="1">
      <c r="F1210" s="147" t="s">
        <v>1769</v>
      </c>
      <c r="G1210" t="s">
        <v>133</v>
      </c>
      <c r="U1210" t="s">
        <v>4</v>
      </c>
      <c r="AA1210">
        <v>-54.800000000000004</v>
      </c>
      <c r="AB1210">
        <v>145.19999999999999</v>
      </c>
      <c r="AE1210" s="139">
        <v>1</v>
      </c>
      <c r="AF1210" s="139">
        <v>1</v>
      </c>
    </row>
    <row r="1211" spans="6:32" ht="15.5" customHeight="1">
      <c r="F1211" s="147" t="s">
        <v>1769</v>
      </c>
      <c r="G1211" t="s">
        <v>133</v>
      </c>
      <c r="U1211" t="s">
        <v>4</v>
      </c>
      <c r="AA1211">
        <v>-65.5</v>
      </c>
      <c r="AB1211">
        <v>119.1</v>
      </c>
      <c r="AE1211" s="139">
        <v>1</v>
      </c>
      <c r="AF1211" s="139">
        <v>1</v>
      </c>
    </row>
    <row r="1212" spans="6:32" ht="15.5" customHeight="1">
      <c r="F1212" s="147" t="s">
        <v>1770</v>
      </c>
      <c r="G1212" t="s">
        <v>56</v>
      </c>
      <c r="U1212" t="s">
        <v>4</v>
      </c>
      <c r="AA1212">
        <v>-49</v>
      </c>
      <c r="AB1212">
        <v>115.6</v>
      </c>
      <c r="AE1212" s="139">
        <v>1</v>
      </c>
      <c r="AF1212" s="139">
        <v>1</v>
      </c>
    </row>
    <row r="1213" spans="6:32" ht="15.5" customHeight="1">
      <c r="F1213" s="147" t="s">
        <v>1770</v>
      </c>
      <c r="G1213" t="s">
        <v>56</v>
      </c>
      <c r="U1213" t="s">
        <v>4</v>
      </c>
      <c r="AA1213">
        <v>-51.5</v>
      </c>
      <c r="AB1213">
        <v>93.9</v>
      </c>
      <c r="AE1213" s="139">
        <v>1</v>
      </c>
      <c r="AF1213" s="139">
        <v>1</v>
      </c>
    </row>
    <row r="1214" spans="6:32" ht="15.5" customHeight="1">
      <c r="F1214" s="147" t="s">
        <v>1771</v>
      </c>
      <c r="G1214" t="s">
        <v>57</v>
      </c>
      <c r="U1214" t="s">
        <v>4</v>
      </c>
      <c r="AA1214">
        <v>-46.2</v>
      </c>
      <c r="AB1214">
        <v>115.6</v>
      </c>
      <c r="AE1214" s="139">
        <v>1</v>
      </c>
      <c r="AF1214" s="139">
        <v>1</v>
      </c>
    </row>
    <row r="1215" spans="6:32" ht="15.5" customHeight="1">
      <c r="F1215" s="147" t="s">
        <v>1771</v>
      </c>
      <c r="G1215" t="s">
        <v>57</v>
      </c>
      <c r="U1215" t="s">
        <v>4</v>
      </c>
      <c r="AA1215">
        <v>-48.9</v>
      </c>
      <c r="AB1215">
        <v>95.8</v>
      </c>
      <c r="AE1215" s="139">
        <v>1</v>
      </c>
      <c r="AF1215" s="139">
        <v>1</v>
      </c>
    </row>
    <row r="1216" spans="6:32" ht="15.5" customHeight="1">
      <c r="F1216" s="147" t="s">
        <v>1772</v>
      </c>
      <c r="G1216" t="s">
        <v>58</v>
      </c>
      <c r="U1216" t="s">
        <v>4</v>
      </c>
      <c r="AA1216">
        <v>-58.8</v>
      </c>
      <c r="AB1216">
        <v>120.6</v>
      </c>
      <c r="AE1216" s="139">
        <v>1</v>
      </c>
      <c r="AF1216" s="139">
        <v>1</v>
      </c>
    </row>
    <row r="1217" spans="6:32" ht="15.5" customHeight="1">
      <c r="F1217" s="147" t="s">
        <v>1772</v>
      </c>
      <c r="G1217" t="s">
        <v>58</v>
      </c>
      <c r="U1217" t="s">
        <v>4</v>
      </c>
      <c r="AA1217">
        <v>-61.3</v>
      </c>
      <c r="AB1217">
        <v>88.9</v>
      </c>
      <c r="AE1217" s="139">
        <v>1</v>
      </c>
      <c r="AF1217" s="139">
        <v>1</v>
      </c>
    </row>
    <row r="1218" spans="6:32" ht="15.5" customHeight="1">
      <c r="F1218" s="147" t="s">
        <v>1773</v>
      </c>
      <c r="G1218" t="s">
        <v>59</v>
      </c>
      <c r="U1218" t="s">
        <v>4</v>
      </c>
      <c r="AA1218">
        <v>-61.4</v>
      </c>
      <c r="AB1218">
        <v>123.5</v>
      </c>
      <c r="AE1218" s="139">
        <v>1</v>
      </c>
      <c r="AF1218" s="139">
        <v>1</v>
      </c>
    </row>
    <row r="1219" spans="6:32" ht="15.5" customHeight="1">
      <c r="F1219" s="147" t="s">
        <v>1773</v>
      </c>
      <c r="G1219" t="s">
        <v>59</v>
      </c>
      <c r="U1219" t="s">
        <v>4</v>
      </c>
      <c r="AA1219">
        <v>-64.3</v>
      </c>
      <c r="AB1219">
        <v>88</v>
      </c>
      <c r="AE1219" s="139">
        <v>1</v>
      </c>
      <c r="AF1219" s="139">
        <v>1</v>
      </c>
    </row>
    <row r="1220" spans="6:32" ht="15.5" customHeight="1">
      <c r="F1220" s="147" t="s">
        <v>1774</v>
      </c>
      <c r="G1220" t="s">
        <v>60</v>
      </c>
      <c r="U1220" t="s">
        <v>4</v>
      </c>
      <c r="AA1220">
        <v>-49.2</v>
      </c>
      <c r="AB1220">
        <v>108.3</v>
      </c>
      <c r="AE1220" s="139">
        <v>1</v>
      </c>
      <c r="AF1220" s="139">
        <v>1</v>
      </c>
    </row>
    <row r="1221" spans="6:32" ht="15.5" customHeight="1">
      <c r="F1221" s="147" t="s">
        <v>1774</v>
      </c>
      <c r="G1221" t="s">
        <v>60</v>
      </c>
      <c r="U1221" t="s">
        <v>4</v>
      </c>
      <c r="AA1221">
        <v>-49.4</v>
      </c>
      <c r="AB1221">
        <v>87.2</v>
      </c>
      <c r="AE1221" s="139">
        <v>1</v>
      </c>
      <c r="AF1221" s="139">
        <v>1</v>
      </c>
    </row>
    <row r="1222" spans="6:32" ht="15.5" customHeight="1">
      <c r="F1222" s="147" t="s">
        <v>1775</v>
      </c>
      <c r="G1222" t="s">
        <v>61</v>
      </c>
      <c r="U1222" t="s">
        <v>4</v>
      </c>
      <c r="AA1222">
        <v>-39.6</v>
      </c>
      <c r="AB1222">
        <v>126.5</v>
      </c>
      <c r="AE1222" s="139">
        <v>1</v>
      </c>
      <c r="AF1222" s="139">
        <v>1</v>
      </c>
    </row>
    <row r="1223" spans="6:32" ht="15.5" customHeight="1">
      <c r="F1223" s="147" t="s">
        <v>1775</v>
      </c>
      <c r="G1223" t="s">
        <v>61</v>
      </c>
      <c r="U1223" t="s">
        <v>4</v>
      </c>
      <c r="AA1223">
        <v>-46.3</v>
      </c>
      <c r="AB1223">
        <v>110.8</v>
      </c>
      <c r="AE1223" s="139">
        <v>1</v>
      </c>
      <c r="AF1223" s="139">
        <v>1</v>
      </c>
    </row>
    <row r="1224" spans="6:32" ht="15.5" customHeight="1">
      <c r="F1224" s="147" t="s">
        <v>1776</v>
      </c>
      <c r="G1224" t="s">
        <v>62</v>
      </c>
      <c r="U1224" t="s">
        <v>4</v>
      </c>
      <c r="AA1224">
        <v>-33.299999999999997</v>
      </c>
      <c r="AB1224">
        <v>100.3</v>
      </c>
      <c r="AE1224" s="139">
        <v>1</v>
      </c>
      <c r="AF1224" s="139">
        <v>1</v>
      </c>
    </row>
    <row r="1225" spans="6:32" ht="15.5" customHeight="1">
      <c r="F1225" s="147" t="s">
        <v>1776</v>
      </c>
      <c r="G1225" t="s">
        <v>62</v>
      </c>
      <c r="U1225" t="s">
        <v>4</v>
      </c>
      <c r="AA1225">
        <v>-32.5</v>
      </c>
      <c r="AB1225">
        <v>88.5</v>
      </c>
      <c r="AE1225" s="139">
        <v>1</v>
      </c>
      <c r="AF1225" s="139">
        <v>1</v>
      </c>
    </row>
    <row r="1226" spans="6:32" ht="15.5" customHeight="1">
      <c r="F1226" s="147" t="s">
        <v>1777</v>
      </c>
      <c r="G1226" t="s">
        <v>64</v>
      </c>
      <c r="U1226" t="s">
        <v>4</v>
      </c>
      <c r="AA1226">
        <v>45.4</v>
      </c>
      <c r="AB1226">
        <v>293.3</v>
      </c>
      <c r="AE1226" s="139">
        <v>1</v>
      </c>
      <c r="AF1226" s="139">
        <v>1</v>
      </c>
    </row>
    <row r="1227" spans="6:32" ht="15.5" customHeight="1">
      <c r="F1227" s="147" t="s">
        <v>1777</v>
      </c>
      <c r="G1227" t="s">
        <v>64</v>
      </c>
      <c r="U1227" t="s">
        <v>4</v>
      </c>
      <c r="AA1227">
        <v>47.6</v>
      </c>
      <c r="AB1227">
        <v>274.2</v>
      </c>
      <c r="AE1227" s="139">
        <v>1</v>
      </c>
      <c r="AF1227" s="139">
        <v>1</v>
      </c>
    </row>
    <row r="1228" spans="6:32" ht="15.5" customHeight="1">
      <c r="F1228" s="147" t="s">
        <v>1778</v>
      </c>
      <c r="G1228" t="s">
        <v>65</v>
      </c>
      <c r="U1228" t="s">
        <v>4</v>
      </c>
      <c r="AA1228">
        <v>34</v>
      </c>
      <c r="AB1228">
        <v>282.8</v>
      </c>
      <c r="AE1228" s="139">
        <v>1</v>
      </c>
      <c r="AF1228" s="139">
        <v>1</v>
      </c>
    </row>
    <row r="1229" spans="6:32" ht="15.5" customHeight="1">
      <c r="F1229" s="147" t="s">
        <v>1778</v>
      </c>
      <c r="G1229" t="s">
        <v>65</v>
      </c>
      <c r="U1229" t="s">
        <v>4</v>
      </c>
      <c r="AA1229">
        <v>33.9</v>
      </c>
      <c r="AB1229">
        <v>270.5</v>
      </c>
      <c r="AE1229" s="139">
        <v>1</v>
      </c>
      <c r="AF1229" s="139">
        <v>1</v>
      </c>
    </row>
    <row r="1230" spans="6:32" ht="15.5" customHeight="1">
      <c r="F1230" s="147" t="s">
        <v>1779</v>
      </c>
      <c r="G1230" t="s">
        <v>66</v>
      </c>
      <c r="U1230" t="s">
        <v>4</v>
      </c>
      <c r="AA1230">
        <v>45.1</v>
      </c>
      <c r="AB1230">
        <v>196.3</v>
      </c>
      <c r="AE1230" s="139">
        <v>1</v>
      </c>
      <c r="AF1230" s="139">
        <v>1</v>
      </c>
    </row>
    <row r="1231" spans="6:32" ht="15.5" customHeight="1">
      <c r="F1231" s="147" t="s">
        <v>1779</v>
      </c>
      <c r="G1231" t="s">
        <v>66</v>
      </c>
      <c r="U1231" t="s">
        <v>4</v>
      </c>
      <c r="AA1231">
        <v>27.2</v>
      </c>
      <c r="AB1231">
        <v>194.4</v>
      </c>
      <c r="AE1231" s="139">
        <v>1</v>
      </c>
      <c r="AF1231" s="139">
        <v>1</v>
      </c>
    </row>
    <row r="1232" spans="6:32" ht="15.5" customHeight="1">
      <c r="F1232" s="147" t="s">
        <v>1780</v>
      </c>
      <c r="G1232" t="s">
        <v>67</v>
      </c>
      <c r="U1232" t="s">
        <v>4</v>
      </c>
      <c r="AA1232">
        <v>47.5</v>
      </c>
      <c r="AB1232">
        <v>295.3</v>
      </c>
      <c r="AE1232" s="139">
        <v>1</v>
      </c>
      <c r="AF1232" s="139">
        <v>1</v>
      </c>
    </row>
    <row r="1233" spans="6:32" ht="15.5" customHeight="1">
      <c r="F1233" s="147" t="s">
        <v>1780</v>
      </c>
      <c r="G1233" t="s">
        <v>67</v>
      </c>
      <c r="U1233" t="s">
        <v>4</v>
      </c>
      <c r="AA1233">
        <v>50.1</v>
      </c>
      <c r="AB1233">
        <v>274.7</v>
      </c>
      <c r="AE1233" s="139">
        <v>1</v>
      </c>
      <c r="AF1233" s="139">
        <v>1</v>
      </c>
    </row>
    <row r="1234" spans="6:32" ht="15.5" customHeight="1">
      <c r="F1234" s="147" t="s">
        <v>1781</v>
      </c>
      <c r="G1234" t="s">
        <v>68</v>
      </c>
      <c r="U1234" t="s">
        <v>4</v>
      </c>
      <c r="AA1234">
        <v>53.5</v>
      </c>
      <c r="AB1234">
        <v>353.7</v>
      </c>
      <c r="AE1234" s="139">
        <v>1</v>
      </c>
      <c r="AF1234" s="139">
        <v>1</v>
      </c>
    </row>
    <row r="1235" spans="6:32" ht="15.5" customHeight="1">
      <c r="F1235" s="147" t="s">
        <v>1781</v>
      </c>
      <c r="G1235" t="s">
        <v>68</v>
      </c>
      <c r="U1235" t="s">
        <v>4</v>
      </c>
      <c r="AA1235">
        <v>70.599999999999994</v>
      </c>
      <c r="AB1235">
        <v>342.6</v>
      </c>
      <c r="AE1235" s="139">
        <v>1</v>
      </c>
      <c r="AF1235" s="139">
        <v>1</v>
      </c>
    </row>
    <row r="1236" spans="6:32" ht="15.5" customHeight="1">
      <c r="F1236" s="147" t="s">
        <v>1782</v>
      </c>
      <c r="G1236" t="s">
        <v>69</v>
      </c>
      <c r="U1236" t="s">
        <v>4</v>
      </c>
      <c r="AA1236">
        <v>55.4</v>
      </c>
      <c r="AB1236">
        <v>296.10000000000002</v>
      </c>
      <c r="AE1236" s="139">
        <v>1</v>
      </c>
      <c r="AF1236" s="139">
        <v>1</v>
      </c>
    </row>
    <row r="1237" spans="6:32" ht="15.5" customHeight="1">
      <c r="F1237" s="147" t="s">
        <v>1782</v>
      </c>
      <c r="G1237" t="s">
        <v>69</v>
      </c>
      <c r="U1237" t="s">
        <v>4</v>
      </c>
      <c r="AA1237">
        <v>57.2</v>
      </c>
      <c r="AB1237">
        <v>268.8</v>
      </c>
      <c r="AE1237" s="139">
        <v>1</v>
      </c>
      <c r="AF1237" s="139">
        <v>1</v>
      </c>
    </row>
    <row r="1238" spans="6:32" ht="15.5" customHeight="1">
      <c r="F1238" s="147" t="s">
        <v>1783</v>
      </c>
      <c r="G1238" t="s">
        <v>70</v>
      </c>
      <c r="U1238" t="s">
        <v>4</v>
      </c>
      <c r="AA1238">
        <v>55.6</v>
      </c>
      <c r="AB1238">
        <v>40.1</v>
      </c>
      <c r="AE1238" s="139">
        <v>1</v>
      </c>
      <c r="AF1238" s="139">
        <v>1</v>
      </c>
    </row>
    <row r="1239" spans="6:32" ht="15.5" customHeight="1">
      <c r="F1239" s="147" t="s">
        <v>1783</v>
      </c>
      <c r="G1239" t="s">
        <v>70</v>
      </c>
      <c r="U1239" t="s">
        <v>4</v>
      </c>
      <c r="AA1239">
        <v>68.599999999999994</v>
      </c>
      <c r="AB1239">
        <v>64.7</v>
      </c>
      <c r="AE1239" s="139">
        <v>1</v>
      </c>
      <c r="AF1239" s="139">
        <v>1</v>
      </c>
    </row>
    <row r="1240" spans="6:32" ht="15.5" customHeight="1">
      <c r="F1240" s="147" t="s">
        <v>1784</v>
      </c>
      <c r="G1240" t="s">
        <v>71</v>
      </c>
      <c r="U1240" t="s">
        <v>4</v>
      </c>
      <c r="AA1240">
        <v>50.2</v>
      </c>
      <c r="AB1240">
        <v>299.3</v>
      </c>
      <c r="AE1240" s="139">
        <v>1</v>
      </c>
      <c r="AF1240" s="139">
        <v>1</v>
      </c>
    </row>
    <row r="1241" spans="6:32" ht="15.5" customHeight="1">
      <c r="F1241" s="147" t="s">
        <v>1784</v>
      </c>
      <c r="G1241" t="s">
        <v>71</v>
      </c>
      <c r="U1241" t="s">
        <v>4</v>
      </c>
      <c r="AA1241">
        <v>53.7</v>
      </c>
      <c r="AB1241">
        <v>276.39999999999998</v>
      </c>
      <c r="AE1241" s="139">
        <v>1</v>
      </c>
      <c r="AF1241" s="13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115" zoomScaleNormal="115" zoomScalePageLayoutView="115" workbookViewId="0">
      <selection activeCell="U3" sqref="U3:V1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673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742</v>
      </c>
      <c r="B3">
        <v>0.02</v>
      </c>
      <c r="C3" s="71">
        <v>7.0000000000000007E-2</v>
      </c>
      <c r="D3" t="s">
        <v>17</v>
      </c>
      <c r="E3" t="s">
        <v>177</v>
      </c>
      <c r="F3">
        <v>0</v>
      </c>
      <c r="G3">
        <v>0.9</v>
      </c>
      <c r="H3">
        <v>7</v>
      </c>
      <c r="I3" s="56">
        <v>120.1</v>
      </c>
      <c r="J3" s="56">
        <v>-80.099999999999994</v>
      </c>
      <c r="K3" s="10"/>
      <c r="L3" s="101">
        <v>0</v>
      </c>
      <c r="M3" s="10"/>
      <c r="N3" s="52">
        <f>ATAN(0.5*TAN(P3))/(PI()/180)</f>
        <v>-70.758158800220755</v>
      </c>
      <c r="O3" s="6">
        <f t="shared" ref="O3:P14" si="0">I3*PI()/180</f>
        <v>2.0961404316451895</v>
      </c>
      <c r="P3" s="6">
        <f t="shared" si="0"/>
        <v>-1.3980087308474578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01">
        <v>1</v>
      </c>
      <c r="V3" s="101">
        <v>0</v>
      </c>
    </row>
    <row r="4" spans="1:22" s="9" customFormat="1" ht="15">
      <c r="A4" t="s">
        <v>742</v>
      </c>
      <c r="B4">
        <v>0.06</v>
      </c>
      <c r="C4" s="71">
        <v>7.0000000000000007E-2</v>
      </c>
      <c r="D4" t="s">
        <v>17</v>
      </c>
      <c r="E4" t="s">
        <v>177</v>
      </c>
      <c r="F4">
        <v>100</v>
      </c>
      <c r="G4">
        <v>0.9</v>
      </c>
      <c r="H4">
        <v>7</v>
      </c>
      <c r="I4" s="56">
        <v>73</v>
      </c>
      <c r="J4" s="56">
        <v>-72.7</v>
      </c>
      <c r="K4" s="10"/>
      <c r="L4" s="101">
        <v>1</v>
      </c>
      <c r="M4" s="10"/>
      <c r="N4" s="52">
        <f>ATAN(0.5*TAN(P4))/(PI()/180)</f>
        <v>-58.079957085332737</v>
      </c>
      <c r="O4" s="6">
        <f t="shared" si="0"/>
        <v>1.2740903539558606</v>
      </c>
      <c r="P4" s="6">
        <f t="shared" si="0"/>
        <v>-1.2688543661998775</v>
      </c>
      <c r="Q4" s="6">
        <f>COS(O4)*COS(P4)*L4</f>
        <v>8.6943998875831513E-2</v>
      </c>
      <c r="R4" s="6">
        <f>COS(P4)*SIN(O4)*L4</f>
        <v>0.28438100638449565</v>
      </c>
      <c r="S4" s="6">
        <f>-1*SIN(P4)*L4</f>
        <v>0.95476079950279735</v>
      </c>
      <c r="U4" s="101">
        <v>0</v>
      </c>
      <c r="V4" s="101">
        <v>1</v>
      </c>
    </row>
    <row r="5" spans="1:22" s="11" customFormat="1" ht="15">
      <c r="A5" s="59" t="s">
        <v>743</v>
      </c>
      <c r="B5">
        <v>0.06</v>
      </c>
      <c r="C5" s="71">
        <v>0.17</v>
      </c>
      <c r="D5" t="s">
        <v>17</v>
      </c>
      <c r="E5" t="s">
        <v>177</v>
      </c>
      <c r="F5">
        <v>0</v>
      </c>
      <c r="G5">
        <v>4.8</v>
      </c>
      <c r="H5">
        <v>8</v>
      </c>
      <c r="I5" s="56">
        <v>76.5</v>
      </c>
      <c r="J5" s="56">
        <v>-77.900000000000006</v>
      </c>
      <c r="K5" s="10"/>
      <c r="L5" s="101">
        <v>0</v>
      </c>
      <c r="M5" s="10"/>
      <c r="N5" s="52">
        <f>ATAN(0.5*TAN(P5))/(PI()/180)</f>
        <v>-66.792144436402566</v>
      </c>
      <c r="O5" s="6">
        <f t="shared" si="0"/>
        <v>1.3351768777756621</v>
      </c>
      <c r="P5" s="6">
        <f t="shared" si="0"/>
        <v>-1.3596114873035827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01">
        <v>1</v>
      </c>
      <c r="V5" s="101">
        <v>0</v>
      </c>
    </row>
    <row r="6" spans="1:22" s="11" customFormat="1" ht="15">
      <c r="A6" s="59" t="s">
        <v>743</v>
      </c>
      <c r="B6">
        <v>0.06</v>
      </c>
      <c r="C6" s="71">
        <v>0.17</v>
      </c>
      <c r="D6" t="s">
        <v>17</v>
      </c>
      <c r="E6" t="s">
        <v>177</v>
      </c>
      <c r="F6">
        <v>100</v>
      </c>
      <c r="G6">
        <v>4.8</v>
      </c>
      <c r="H6">
        <v>8</v>
      </c>
      <c r="I6" s="56">
        <v>56.8</v>
      </c>
      <c r="J6" s="56">
        <v>-66.2</v>
      </c>
      <c r="K6" s="10"/>
      <c r="L6" s="101">
        <v>1</v>
      </c>
      <c r="M6" s="10"/>
      <c r="N6" s="52">
        <f>ATAN(0.5*TAN(P6))/(PI()/180)</f>
        <v>-48.58431942619579</v>
      </c>
      <c r="O6" s="6">
        <f t="shared" si="0"/>
        <v>0.99134701513277912</v>
      </c>
      <c r="P6" s="6">
        <f t="shared" si="0"/>
        <v>-1.1554079648202462</v>
      </c>
      <c r="Q6" s="6">
        <f>COS(O6)*COS(P6)*L6</f>
        <v>0.22096656329597117</v>
      </c>
      <c r="R6" s="6">
        <f>COS(P6)*SIN(O6)*L6</f>
        <v>0.33767230285190081</v>
      </c>
      <c r="S6" s="6">
        <f>-1*SIN(P6)*L6</f>
        <v>0.91495966784982485</v>
      </c>
      <c r="U6" s="101">
        <v>0</v>
      </c>
      <c r="V6" s="101">
        <v>1</v>
      </c>
    </row>
    <row r="7" spans="1:22" s="11" customFormat="1" ht="15">
      <c r="A7" t="s">
        <v>744</v>
      </c>
      <c r="B7">
        <v>0.02</v>
      </c>
      <c r="C7" s="71">
        <v>7.0000000000000007E-2</v>
      </c>
      <c r="D7" t="s">
        <v>17</v>
      </c>
      <c r="E7" t="s">
        <v>177</v>
      </c>
      <c r="F7">
        <v>0</v>
      </c>
      <c r="G7">
        <v>0.5</v>
      </c>
      <c r="H7">
        <v>7</v>
      </c>
      <c r="I7" s="56">
        <v>127.5</v>
      </c>
      <c r="J7" s="56">
        <v>-73.5</v>
      </c>
      <c r="K7" s="10"/>
      <c r="L7" s="101">
        <v>0</v>
      </c>
      <c r="M7" s="10"/>
      <c r="N7" s="52">
        <f>ATAN(0.5*TAN(P7))/(PI()/180)</f>
        <v>-59.356354883405288</v>
      </c>
      <c r="O7" s="6">
        <f t="shared" si="0"/>
        <v>2.2252947962927703</v>
      </c>
      <c r="P7" s="6">
        <f t="shared" si="0"/>
        <v>-1.2828170002158323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01">
        <v>1</v>
      </c>
      <c r="V7" s="101">
        <v>0</v>
      </c>
    </row>
    <row r="8" spans="1:22" s="11" customFormat="1" ht="15">
      <c r="A8" t="s">
        <v>744</v>
      </c>
      <c r="B8">
        <v>0.02</v>
      </c>
      <c r="C8" s="71">
        <v>7.0000000000000007E-2</v>
      </c>
      <c r="D8" t="s">
        <v>17</v>
      </c>
      <c r="E8" t="s">
        <v>177</v>
      </c>
      <c r="F8">
        <v>100</v>
      </c>
      <c r="G8">
        <v>0.5</v>
      </c>
      <c r="H8">
        <v>7</v>
      </c>
      <c r="I8" s="56">
        <v>90.7</v>
      </c>
      <c r="J8" s="56">
        <v>-68.900000000000006</v>
      </c>
      <c r="K8" s="10"/>
      <c r="L8" s="101">
        <v>1</v>
      </c>
      <c r="M8" s="10"/>
      <c r="N8" s="52">
        <f t="shared" ref="N8:N14" si="1">ATAN(0.5*TAN(P8))/(PI()/180)</f>
        <v>-52.341346417345413</v>
      </c>
      <c r="O8" s="6">
        <f t="shared" si="0"/>
        <v>1.583013631558857</v>
      </c>
      <c r="P8" s="6">
        <f t="shared" si="0"/>
        <v>-1.2025318546240931</v>
      </c>
      <c r="Q8" s="6">
        <f t="shared" ref="Q8:Q14" si="2">COS(O8)*COS(P8)*L8</f>
        <v>-4.3980813054890046E-3</v>
      </c>
      <c r="R8" s="6">
        <f t="shared" ref="R8:R14" si="3">COS(P8)*SIN(O8)*L8</f>
        <v>0.35996994143602506</v>
      </c>
      <c r="S8" s="6">
        <f t="shared" ref="S8:S14" si="4">-1*SIN(P8)*L8</f>
        <v>0.93295353482548904</v>
      </c>
      <c r="U8" s="101">
        <v>0</v>
      </c>
      <c r="V8" s="101">
        <v>1</v>
      </c>
    </row>
    <row r="9" spans="1:22" s="11" customFormat="1" ht="15">
      <c r="A9" t="s">
        <v>745</v>
      </c>
      <c r="B9">
        <v>0.03</v>
      </c>
      <c r="C9" s="71">
        <v>0.09</v>
      </c>
      <c r="D9" t="s">
        <v>17</v>
      </c>
      <c r="E9" t="s">
        <v>177</v>
      </c>
      <c r="F9">
        <v>0</v>
      </c>
      <c r="G9">
        <v>1.5</v>
      </c>
      <c r="H9">
        <v>7</v>
      </c>
      <c r="I9" s="56">
        <v>68.5</v>
      </c>
      <c r="J9" s="56">
        <v>-77</v>
      </c>
      <c r="K9" s="10"/>
      <c r="L9" s="101">
        <v>0</v>
      </c>
      <c r="M9" s="10"/>
      <c r="N9" s="52">
        <f t="shared" si="1"/>
        <v>-65.21551153210612</v>
      </c>
      <c r="O9" s="6">
        <f t="shared" si="0"/>
        <v>1.1955505376161157</v>
      </c>
      <c r="P9" s="6">
        <f t="shared" si="0"/>
        <v>-1.3439035240356338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01">
        <v>1</v>
      </c>
      <c r="V9" s="101">
        <v>0</v>
      </c>
    </row>
    <row r="10" spans="1:22" s="11" customFormat="1" ht="15">
      <c r="A10" t="s">
        <v>745</v>
      </c>
      <c r="B10">
        <v>0.03</v>
      </c>
      <c r="C10" s="71">
        <v>0.09</v>
      </c>
      <c r="D10" t="s">
        <v>17</v>
      </c>
      <c r="E10" t="s">
        <v>177</v>
      </c>
      <c r="F10">
        <v>100</v>
      </c>
      <c r="G10">
        <v>1.5</v>
      </c>
      <c r="H10">
        <v>7</v>
      </c>
      <c r="I10" s="56">
        <v>53.7</v>
      </c>
      <c r="J10" s="56">
        <v>-65</v>
      </c>
      <c r="K10" s="10"/>
      <c r="L10" s="101">
        <v>1</v>
      </c>
      <c r="M10" s="10"/>
      <c r="N10" s="52">
        <f t="shared" si="1"/>
        <v>-46.996928473082683</v>
      </c>
      <c r="O10" s="6">
        <f t="shared" si="0"/>
        <v>0.93724180832095494</v>
      </c>
      <c r="P10" s="6">
        <f t="shared" si="0"/>
        <v>-1.1344640137963142</v>
      </c>
      <c r="Q10" s="6">
        <f t="shared" si="2"/>
        <v>0.25019558055171209</v>
      </c>
      <c r="R10" s="6">
        <f t="shared" si="3"/>
        <v>0.34060000973153554</v>
      </c>
      <c r="S10" s="6">
        <f t="shared" si="4"/>
        <v>0.90630778703664994</v>
      </c>
      <c r="U10" s="101">
        <v>0</v>
      </c>
      <c r="V10" s="101">
        <v>1</v>
      </c>
    </row>
    <row r="11" spans="1:22" s="11" customFormat="1" ht="15">
      <c r="A11" t="s">
        <v>746</v>
      </c>
      <c r="B11">
        <v>0.02</v>
      </c>
      <c r="C11" s="71">
        <v>7.0000000000000007E-2</v>
      </c>
      <c r="D11" t="s">
        <v>17</v>
      </c>
      <c r="E11" t="s">
        <v>177</v>
      </c>
      <c r="F11">
        <v>0</v>
      </c>
      <c r="G11">
        <v>0.3</v>
      </c>
      <c r="H11">
        <v>7</v>
      </c>
      <c r="I11" s="56">
        <v>138.1</v>
      </c>
      <c r="J11" s="56">
        <v>-80.900000000000006</v>
      </c>
      <c r="K11" s="10"/>
      <c r="L11" s="101">
        <v>0</v>
      </c>
      <c r="M11" s="10"/>
      <c r="N11" s="52">
        <f t="shared" si="1"/>
        <v>-72.23723829330801</v>
      </c>
      <c r="O11" s="6">
        <f t="shared" si="0"/>
        <v>2.4102996970041692</v>
      </c>
      <c r="P11" s="6">
        <f t="shared" si="0"/>
        <v>-1.4119713648634127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01">
        <v>1</v>
      </c>
      <c r="V11" s="101">
        <v>0</v>
      </c>
    </row>
    <row r="12" spans="1:22" s="11" customFormat="1" ht="15">
      <c r="A12" t="s">
        <v>746</v>
      </c>
      <c r="B12">
        <v>0.02</v>
      </c>
      <c r="C12" s="71">
        <v>7.0000000000000007E-2</v>
      </c>
      <c r="D12" t="s">
        <v>17</v>
      </c>
      <c r="E12" t="s">
        <v>177</v>
      </c>
      <c r="F12">
        <v>100</v>
      </c>
      <c r="G12">
        <v>0.3</v>
      </c>
      <c r="H12">
        <v>7</v>
      </c>
      <c r="I12" s="56">
        <v>76.8</v>
      </c>
      <c r="J12" s="56">
        <v>-75.5</v>
      </c>
      <c r="K12" s="10"/>
      <c r="L12" s="101">
        <v>1</v>
      </c>
      <c r="M12" s="10"/>
      <c r="N12" s="52">
        <f t="shared" si="1"/>
        <v>-62.650404954556521</v>
      </c>
      <c r="O12" s="6">
        <f t="shared" si="0"/>
        <v>1.340412865531645</v>
      </c>
      <c r="P12" s="6">
        <f t="shared" si="0"/>
        <v>-1.3177235852557188</v>
      </c>
      <c r="Q12" s="6">
        <f t="shared" si="2"/>
        <v>5.7174491784141267E-2</v>
      </c>
      <c r="R12" s="6">
        <f t="shared" si="3"/>
        <v>0.24376468964870054</v>
      </c>
      <c r="S12" s="6">
        <f t="shared" si="4"/>
        <v>0.96814764037810774</v>
      </c>
      <c r="U12" s="101">
        <v>0</v>
      </c>
      <c r="V12" s="101">
        <v>1</v>
      </c>
    </row>
    <row r="13" spans="1:22" s="11" customFormat="1" ht="15">
      <c r="A13" t="s">
        <v>747</v>
      </c>
      <c r="B13">
        <v>0.04</v>
      </c>
      <c r="C13" s="71">
        <v>0.1</v>
      </c>
      <c r="D13" t="s">
        <v>17</v>
      </c>
      <c r="E13" t="s">
        <v>177</v>
      </c>
      <c r="F13">
        <v>0</v>
      </c>
      <c r="G13">
        <v>0.6</v>
      </c>
      <c r="H13">
        <v>7</v>
      </c>
      <c r="I13" s="56">
        <v>134.80000000000001</v>
      </c>
      <c r="J13" s="56">
        <v>-71</v>
      </c>
      <c r="K13" s="10"/>
      <c r="L13" s="101">
        <v>0</v>
      </c>
      <c r="M13" s="10"/>
      <c r="N13" s="52">
        <f t="shared" si="1"/>
        <v>-55.446555520065694</v>
      </c>
      <c r="O13" s="6">
        <f t="shared" si="0"/>
        <v>2.3527038316883564</v>
      </c>
      <c r="P13" s="6">
        <f t="shared" si="0"/>
        <v>-1.2391837689159739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01">
        <v>1</v>
      </c>
      <c r="V13" s="101">
        <v>0</v>
      </c>
    </row>
    <row r="14" spans="1:22" s="13" customFormat="1" ht="15">
      <c r="A14" t="s">
        <v>747</v>
      </c>
      <c r="B14">
        <v>0.04</v>
      </c>
      <c r="C14" s="71">
        <v>0.1</v>
      </c>
      <c r="D14" t="s">
        <v>17</v>
      </c>
      <c r="E14" t="s">
        <v>177</v>
      </c>
      <c r="F14">
        <v>100</v>
      </c>
      <c r="G14">
        <v>0.6</v>
      </c>
      <c r="H14">
        <v>7</v>
      </c>
      <c r="I14" s="56">
        <v>99.7</v>
      </c>
      <c r="J14" s="56">
        <v>-68.3</v>
      </c>
      <c r="K14" s="10"/>
      <c r="L14" s="101">
        <v>1</v>
      </c>
      <c r="M14" s="10"/>
      <c r="N14" s="52">
        <f t="shared" si="1"/>
        <v>-51.483834945547706</v>
      </c>
      <c r="O14" s="6">
        <f t="shared" si="0"/>
        <v>1.7400932642383464</v>
      </c>
      <c r="P14" s="6">
        <f t="shared" si="0"/>
        <v>-1.1920598791121269</v>
      </c>
      <c r="Q14" s="6">
        <f t="shared" si="2"/>
        <v>-6.2298401729239089E-2</v>
      </c>
      <c r="R14" s="6">
        <f t="shared" si="3"/>
        <v>0.3644606613291681</v>
      </c>
      <c r="S14" s="6">
        <f t="shared" si="4"/>
        <v>0.92913257153405604</v>
      </c>
      <c r="U14" s="101">
        <v>0</v>
      </c>
      <c r="V14" s="101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74.13932636075485</v>
      </c>
      <c r="J16" s="25">
        <f>P16*180/PI()</f>
        <v>-70.300592255891758</v>
      </c>
      <c r="K16" s="19"/>
      <c r="L16" s="7"/>
      <c r="M16" s="7"/>
      <c r="N16" s="7"/>
      <c r="O16" s="26">
        <f>IF(Q16&gt;0, ATAN(R16/Q16),PI()+ATAN(R16/Q16))</f>
        <v>1.2939753502057973</v>
      </c>
      <c r="P16" s="26">
        <f>-1*ATAN(S16/(SQRT(Q16*Q16+R16*R16)))</f>
        <v>-1.2269768009673392</v>
      </c>
      <c r="Q16" s="26">
        <f>SUM(Q3:Q14)</f>
        <v>0.54858415147292794</v>
      </c>
      <c r="R16" s="26">
        <f>SUM(R3:R14)</f>
        <v>1.9308486113818257</v>
      </c>
      <c r="S16" s="26">
        <f>SUM(S3:S14)</f>
        <v>5.6062620011269244</v>
      </c>
    </row>
    <row r="17" spans="1:26" s="9" customFormat="1" ht="16" thickTop="1">
      <c r="A17" s="63">
        <v>112.90618723967934</v>
      </c>
      <c r="B17" s="64">
        <v>-78.178389192289387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5.9547707392142364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 s="58">
        <v>5.9553260955845451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110.54790445688209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 s="111">
        <v>111.92216273512575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6.4002502930793534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6.3604980101517405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74.099999999999994</v>
      </c>
      <c r="B24" s="64">
        <v>-70.3</v>
      </c>
    </row>
    <row r="25" spans="1:26">
      <c r="A25" t="s">
        <v>144</v>
      </c>
      <c r="B25" s="58">
        <v>5.9547707392142364</v>
      </c>
    </row>
    <row r="26" spans="1:26">
      <c r="A26" t="s">
        <v>145</v>
      </c>
      <c r="B26" s="111">
        <v>110.54790445688209</v>
      </c>
    </row>
    <row r="27" spans="1:26">
      <c r="A27" t="s">
        <v>147</v>
      </c>
      <c r="B27" s="56">
        <v>6.4002502930793534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115" zoomScaleNormal="115" zoomScalePageLayoutView="115"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774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778</v>
      </c>
      <c r="B3">
        <v>8.0000000000000002E-3</v>
      </c>
      <c r="C3" s="71">
        <v>0.12</v>
      </c>
      <c r="D3" t="s">
        <v>17</v>
      </c>
      <c r="E3" t="s">
        <v>177</v>
      </c>
      <c r="F3">
        <v>0</v>
      </c>
      <c r="G3"/>
      <c r="H3">
        <v>14</v>
      </c>
      <c r="I3">
        <v>108.2</v>
      </c>
      <c r="J3">
        <v>-82.5</v>
      </c>
      <c r="K3" s="10"/>
      <c r="L3" s="12">
        <v>0</v>
      </c>
      <c r="M3" s="10"/>
      <c r="N3" s="52">
        <f>ATAN(0.5*TAN(P3))/(PI()/180)</f>
        <v>-75.248555084773074</v>
      </c>
      <c r="O3" s="6">
        <f t="shared" ref="O3:P16" si="0">I3*PI()/180</f>
        <v>1.8884462506578645</v>
      </c>
      <c r="P3" s="6">
        <f t="shared" si="0"/>
        <v>-1.4398966328953218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01">
        <v>1</v>
      </c>
      <c r="V3" s="101">
        <v>0</v>
      </c>
    </row>
    <row r="4" spans="1:22" s="9" customFormat="1" ht="15">
      <c r="A4" t="s">
        <v>778</v>
      </c>
      <c r="B4">
        <v>8.0000000000000002E-3</v>
      </c>
      <c r="C4" s="71">
        <v>0.12</v>
      </c>
      <c r="D4" t="s">
        <v>17</v>
      </c>
      <c r="E4" t="s">
        <v>177</v>
      </c>
      <c r="F4">
        <v>100</v>
      </c>
      <c r="G4"/>
      <c r="H4">
        <v>14</v>
      </c>
      <c r="I4">
        <v>62.9</v>
      </c>
      <c r="J4">
        <v>-72.900000000000006</v>
      </c>
      <c r="K4" s="10"/>
      <c r="L4" s="12">
        <v>1</v>
      </c>
      <c r="M4" s="10"/>
      <c r="N4" s="52">
        <f>ATAN(0.5*TAN(P4))/(PI()/180)</f>
        <v>-58.396831447950397</v>
      </c>
      <c r="O4" s="6">
        <f t="shared" si="0"/>
        <v>1.0978120995044331</v>
      </c>
      <c r="P4" s="6">
        <f t="shared" si="0"/>
        <v>-1.2723450247038663</v>
      </c>
      <c r="Q4" s="6">
        <f>COS(O4)*COS(P4)*L4</f>
        <v>0.13394857268086266</v>
      </c>
      <c r="R4" s="6">
        <f>COS(P4)*SIN(O4)*L4</f>
        <v>0.26175846259381702</v>
      </c>
      <c r="S4" s="6">
        <f>-1*SIN(P4)*L4</f>
        <v>0.95579301479833012</v>
      </c>
      <c r="U4" s="101">
        <v>0</v>
      </c>
      <c r="V4" s="101">
        <v>1</v>
      </c>
    </row>
    <row r="5" spans="1:22" s="11" customFormat="1" ht="15">
      <c r="A5" t="s">
        <v>776</v>
      </c>
      <c r="B5">
        <v>8.0000000000000002E-3</v>
      </c>
      <c r="C5" s="71">
        <v>0.12</v>
      </c>
      <c r="D5" t="s">
        <v>17</v>
      </c>
      <c r="E5" t="s">
        <v>177</v>
      </c>
      <c r="F5">
        <v>0</v>
      </c>
      <c r="G5">
        <v>0.5</v>
      </c>
      <c r="H5">
        <v>14</v>
      </c>
      <c r="I5">
        <v>113.4</v>
      </c>
      <c r="J5">
        <v>-78.599999999999994</v>
      </c>
      <c r="K5" s="10"/>
      <c r="L5" s="12">
        <v>0</v>
      </c>
      <c r="M5" s="10"/>
      <c r="N5" s="52">
        <f>ATAN(0.5*TAN(P5))/(PI()/180)</f>
        <v>-68.037221623838875</v>
      </c>
      <c r="O5" s="6">
        <f t="shared" si="0"/>
        <v>1.9792033717615696</v>
      </c>
      <c r="P5" s="6">
        <f t="shared" si="0"/>
        <v>-1.3718287920675429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01">
        <v>1</v>
      </c>
      <c r="V5" s="101">
        <v>0</v>
      </c>
    </row>
    <row r="6" spans="1:22" s="11" customFormat="1" ht="15">
      <c r="A6" t="s">
        <v>776</v>
      </c>
      <c r="B6">
        <v>8.0000000000000002E-3</v>
      </c>
      <c r="C6" s="71">
        <v>0.12</v>
      </c>
      <c r="D6" t="s">
        <v>17</v>
      </c>
      <c r="E6" t="s">
        <v>177</v>
      </c>
      <c r="F6">
        <v>100</v>
      </c>
      <c r="G6">
        <v>0.5</v>
      </c>
      <c r="H6">
        <v>14</v>
      </c>
      <c r="I6">
        <v>73.3</v>
      </c>
      <c r="J6">
        <v>-70.7</v>
      </c>
      <c r="K6" s="10"/>
      <c r="L6" s="12">
        <v>1</v>
      </c>
      <c r="M6" s="10"/>
      <c r="N6" s="52">
        <f>ATAN(0.5*TAN(P6))/(PI()/180)</f>
        <v>-54.99298416235213</v>
      </c>
      <c r="O6" s="6">
        <f t="shared" si="0"/>
        <v>1.2793263417118435</v>
      </c>
      <c r="P6" s="6">
        <f t="shared" si="0"/>
        <v>-1.233947781159991</v>
      </c>
      <c r="Q6" s="6">
        <f>COS(O6)*COS(P6)*L6</f>
        <v>9.4976787707883675E-2</v>
      </c>
      <c r="R6" s="6">
        <f>COS(P6)*SIN(O6)*L6</f>
        <v>0.31657412021086345</v>
      </c>
      <c r="S6" s="6">
        <f>-1*SIN(P6)*L6</f>
        <v>0.94380095158322941</v>
      </c>
      <c r="U6" s="101">
        <v>0</v>
      </c>
      <c r="V6" s="101">
        <v>1</v>
      </c>
    </row>
    <row r="7" spans="1:22" s="11" customFormat="1" ht="15">
      <c r="A7" t="s">
        <v>777</v>
      </c>
      <c r="B7">
        <v>8.0000000000000002E-3</v>
      </c>
      <c r="C7" s="71">
        <v>0.12</v>
      </c>
      <c r="D7" t="s">
        <v>17</v>
      </c>
      <c r="E7" t="s">
        <v>177</v>
      </c>
      <c r="F7">
        <v>0</v>
      </c>
      <c r="G7">
        <v>0.9</v>
      </c>
      <c r="H7">
        <v>14</v>
      </c>
      <c r="I7">
        <v>130.4</v>
      </c>
      <c r="J7">
        <v>-65.3</v>
      </c>
      <c r="K7" s="10"/>
      <c r="L7" s="12">
        <v>0</v>
      </c>
      <c r="M7" s="10"/>
      <c r="N7" s="52">
        <f>ATAN(0.5*TAN(P7))/(PI()/180)</f>
        <v>-47.3891335422095</v>
      </c>
      <c r="O7" s="6">
        <f t="shared" si="0"/>
        <v>2.2759093446006058</v>
      </c>
      <c r="P7" s="6">
        <f t="shared" si="0"/>
        <v>-1.1397000015522971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01">
        <v>1</v>
      </c>
      <c r="V7" s="101">
        <v>0</v>
      </c>
    </row>
    <row r="8" spans="1:22" s="11" customFormat="1" ht="15">
      <c r="A8" t="s">
        <v>777</v>
      </c>
      <c r="B8">
        <v>8.0000000000000002E-3</v>
      </c>
      <c r="C8" s="71">
        <v>0.12</v>
      </c>
      <c r="D8" t="s">
        <v>17</v>
      </c>
      <c r="E8" t="s">
        <v>177</v>
      </c>
      <c r="F8">
        <v>100</v>
      </c>
      <c r="G8">
        <v>0.9</v>
      </c>
      <c r="H8">
        <v>14</v>
      </c>
      <c r="I8">
        <v>103.8</v>
      </c>
      <c r="J8">
        <v>-62.8</v>
      </c>
      <c r="K8" s="10"/>
      <c r="L8" s="12">
        <v>1</v>
      </c>
      <c r="M8" s="10"/>
      <c r="N8" s="52">
        <f t="shared" ref="N8:N16" si="1">ATAN(0.5*TAN(P8))/(PI()/180)</f>
        <v>-44.212873848617839</v>
      </c>
      <c r="O8" s="6">
        <f t="shared" si="0"/>
        <v>1.8116517635701139</v>
      </c>
      <c r="P8" s="6">
        <f t="shared" si="0"/>
        <v>-1.0960667702524387</v>
      </c>
      <c r="Q8" s="6">
        <f t="shared" ref="Q8:Q16" si="2">COS(O8)*COS(P8)*L8</f>
        <v>-0.10903314899331226</v>
      </c>
      <c r="R8" s="6">
        <f t="shared" ref="R8:R16" si="3">COS(P8)*SIN(O8)*L8</f>
        <v>0.44390346624233257</v>
      </c>
      <c r="S8" s="6">
        <f t="shared" ref="S8:S16" si="4">-1*SIN(P8)*L8</f>
        <v>0.88941637329129741</v>
      </c>
      <c r="U8" s="101">
        <v>0</v>
      </c>
      <c r="V8" s="101">
        <v>1</v>
      </c>
    </row>
    <row r="9" spans="1:22" s="11" customFormat="1" ht="15">
      <c r="A9" t="s">
        <v>779</v>
      </c>
      <c r="B9">
        <v>0.04</v>
      </c>
      <c r="C9" s="71">
        <v>0.14000000000000001</v>
      </c>
      <c r="D9" t="s">
        <v>17</v>
      </c>
      <c r="E9" t="s">
        <v>177</v>
      </c>
      <c r="F9">
        <v>0</v>
      </c>
      <c r="G9">
        <v>0.7</v>
      </c>
      <c r="H9">
        <v>9</v>
      </c>
      <c r="I9">
        <v>130.5</v>
      </c>
      <c r="J9">
        <v>-71.7</v>
      </c>
      <c r="K9" s="10"/>
      <c r="L9" s="53">
        <v>0</v>
      </c>
      <c r="M9" s="10"/>
      <c r="N9" s="52">
        <f t="shared" si="1"/>
        <v>-56.517884605986801</v>
      </c>
      <c r="O9" s="6">
        <f t="shared" si="0"/>
        <v>2.2776546738526</v>
      </c>
      <c r="P9" s="6">
        <f t="shared" si="0"/>
        <v>-1.2514010736799344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01">
        <v>1</v>
      </c>
      <c r="V9" s="101">
        <v>0</v>
      </c>
    </row>
    <row r="10" spans="1:22" s="11" customFormat="1" ht="15">
      <c r="A10" t="s">
        <v>779</v>
      </c>
      <c r="B10">
        <v>0.04</v>
      </c>
      <c r="C10" s="71">
        <v>0.14000000000000001</v>
      </c>
      <c r="D10" t="s">
        <v>17</v>
      </c>
      <c r="E10" t="s">
        <v>177</v>
      </c>
      <c r="F10">
        <v>100</v>
      </c>
      <c r="G10">
        <v>0.7</v>
      </c>
      <c r="H10">
        <v>9</v>
      </c>
      <c r="I10">
        <v>95.5</v>
      </c>
      <c r="J10">
        <v>-68.2</v>
      </c>
      <c r="K10" s="10"/>
      <c r="L10" s="53">
        <v>1</v>
      </c>
      <c r="M10" s="10"/>
      <c r="N10" s="52">
        <f t="shared" si="1"/>
        <v>-51.342185689322832</v>
      </c>
      <c r="O10" s="6">
        <f t="shared" si="0"/>
        <v>1.6667894356545847</v>
      </c>
      <c r="P10" s="6">
        <f t="shared" si="0"/>
        <v>-1.1903145498601329</v>
      </c>
      <c r="Q10" s="6">
        <f t="shared" si="2"/>
        <v>-3.5594029660119028E-2</v>
      </c>
      <c r="R10" s="6">
        <f t="shared" si="3"/>
        <v>0.3696581317025513</v>
      </c>
      <c r="S10" s="6">
        <f t="shared" si="4"/>
        <v>0.92848582688091352</v>
      </c>
      <c r="U10" s="101">
        <v>0</v>
      </c>
      <c r="V10" s="101">
        <v>1</v>
      </c>
    </row>
    <row r="11" spans="1:22" s="11" customFormat="1" ht="15">
      <c r="A11" t="s">
        <v>780</v>
      </c>
      <c r="B11">
        <v>8.0000000000000002E-3</v>
      </c>
      <c r="C11" s="71">
        <v>0.12</v>
      </c>
      <c r="D11" t="s">
        <v>17</v>
      </c>
      <c r="E11" t="s">
        <v>177</v>
      </c>
      <c r="F11">
        <v>0</v>
      </c>
      <c r="G11">
        <v>0.5</v>
      </c>
      <c r="H11">
        <v>14</v>
      </c>
      <c r="I11">
        <v>123</v>
      </c>
      <c r="J11">
        <v>-71.3</v>
      </c>
      <c r="K11" s="10"/>
      <c r="L11" s="53">
        <v>0</v>
      </c>
      <c r="M11" s="10"/>
      <c r="N11" s="52">
        <f t="shared" si="1"/>
        <v>-55.903467130156514</v>
      </c>
      <c r="O11" s="6">
        <f t="shared" si="0"/>
        <v>2.1467549799530254</v>
      </c>
      <c r="P11" s="6">
        <f t="shared" si="0"/>
        <v>-1.244419756671957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01">
        <v>1</v>
      </c>
      <c r="V11" s="101">
        <v>0</v>
      </c>
    </row>
    <row r="12" spans="1:22" s="11" customFormat="1" ht="15">
      <c r="A12" t="s">
        <v>780</v>
      </c>
      <c r="B12">
        <v>8.0000000000000002E-3</v>
      </c>
      <c r="C12" s="71">
        <v>0.12</v>
      </c>
      <c r="D12" t="s">
        <v>17</v>
      </c>
      <c r="E12" t="s">
        <v>177</v>
      </c>
      <c r="F12">
        <v>100</v>
      </c>
      <c r="G12">
        <v>0.5</v>
      </c>
      <c r="H12">
        <v>14</v>
      </c>
      <c r="I12">
        <v>91</v>
      </c>
      <c r="J12">
        <v>-66.5</v>
      </c>
      <c r="K12" s="10"/>
      <c r="L12" s="12">
        <v>1</v>
      </c>
      <c r="M12" s="10"/>
      <c r="N12" s="52">
        <f t="shared" si="1"/>
        <v>-48.98897085289363</v>
      </c>
      <c r="O12" s="6">
        <f t="shared" si="0"/>
        <v>1.5882496193148399</v>
      </c>
      <c r="P12" s="6">
        <f t="shared" si="0"/>
        <v>-1.1606439525762291</v>
      </c>
      <c r="Q12" s="6">
        <f t="shared" si="2"/>
        <v>-6.9591308173717606E-3</v>
      </c>
      <c r="R12" s="6">
        <f t="shared" si="3"/>
        <v>0.39868833751066446</v>
      </c>
      <c r="S12" s="6">
        <f t="shared" si="4"/>
        <v>0.91706007438512405</v>
      </c>
      <c r="U12" s="101">
        <v>0</v>
      </c>
      <c r="V12" s="101">
        <v>1</v>
      </c>
    </row>
    <row r="13" spans="1:22" s="11" customFormat="1" ht="15">
      <c r="A13" t="s">
        <v>781</v>
      </c>
      <c r="B13">
        <v>3.0000000000000001E-3</v>
      </c>
      <c r="C13" s="71">
        <v>2.5000000000000001E-2</v>
      </c>
      <c r="D13" t="s">
        <v>17</v>
      </c>
      <c r="E13" t="s">
        <v>42</v>
      </c>
      <c r="F13">
        <v>0</v>
      </c>
      <c r="G13">
        <v>1.1000000000000001</v>
      </c>
      <c r="H13">
        <v>7</v>
      </c>
      <c r="I13">
        <v>358.5</v>
      </c>
      <c r="J13">
        <v>72.400000000000006</v>
      </c>
      <c r="K13" s="10"/>
      <c r="L13" s="12">
        <v>0</v>
      </c>
      <c r="M13" s="10"/>
      <c r="N13" s="52">
        <f t="shared" ref="N13:N14" si="5">ATAN(0.5*TAN(P13))/(PI()/180)</f>
        <v>57.607431497584663</v>
      </c>
      <c r="O13" s="6">
        <f t="shared" ref="O13:O14" si="6">I13*PI()/180</f>
        <v>6.2570053683996711</v>
      </c>
      <c r="P13" s="6">
        <f t="shared" ref="P13:P14" si="7">J13*PI()/180</f>
        <v>1.2636183784438946</v>
      </c>
      <c r="Q13" s="6">
        <f t="shared" ref="Q13:Q14" si="8">COS(O13)*COS(P13)*L13</f>
        <v>0</v>
      </c>
      <c r="R13" s="6">
        <f t="shared" ref="R13:R14" si="9">COS(P13)*SIN(O13)*L13</f>
        <v>0</v>
      </c>
      <c r="S13" s="6">
        <f t="shared" ref="S13:S14" si="10">-1*SIN(P13)*L13</f>
        <v>0</v>
      </c>
      <c r="U13" s="101">
        <v>1</v>
      </c>
      <c r="V13" s="101">
        <v>0</v>
      </c>
    </row>
    <row r="14" spans="1:22" s="11" customFormat="1" ht="15">
      <c r="A14" t="s">
        <v>781</v>
      </c>
      <c r="B14">
        <v>3.0000000000000001E-3</v>
      </c>
      <c r="C14" s="71">
        <v>2.5000000000000001E-2</v>
      </c>
      <c r="D14" t="s">
        <v>17</v>
      </c>
      <c r="E14" t="s">
        <v>42</v>
      </c>
      <c r="F14">
        <v>100</v>
      </c>
      <c r="G14">
        <v>1.1000000000000001</v>
      </c>
      <c r="H14">
        <v>7</v>
      </c>
      <c r="I14">
        <v>311.5</v>
      </c>
      <c r="J14">
        <v>78.8</v>
      </c>
      <c r="K14" s="10"/>
      <c r="L14" s="12">
        <v>0</v>
      </c>
      <c r="M14" s="10"/>
      <c r="N14" s="52">
        <f t="shared" si="5"/>
        <v>68.395906095186078</v>
      </c>
      <c r="O14" s="6">
        <f t="shared" si="6"/>
        <v>5.4367006199623367</v>
      </c>
      <c r="P14" s="6">
        <f t="shared" si="7"/>
        <v>1.3753194505715316</v>
      </c>
      <c r="Q14" s="6">
        <f t="shared" si="8"/>
        <v>0</v>
      </c>
      <c r="R14" s="6">
        <f t="shared" si="9"/>
        <v>0</v>
      </c>
      <c r="S14" s="6">
        <f t="shared" si="10"/>
        <v>0</v>
      </c>
      <c r="U14" s="101">
        <v>0</v>
      </c>
      <c r="V14" s="101">
        <v>1</v>
      </c>
    </row>
    <row r="15" spans="1:22" s="11" customFormat="1" ht="15">
      <c r="A15" t="s">
        <v>781</v>
      </c>
      <c r="B15">
        <v>7.0000000000000007E-2</v>
      </c>
      <c r="C15" s="71">
        <v>0.17</v>
      </c>
      <c r="D15" t="s">
        <v>17</v>
      </c>
      <c r="E15" t="s">
        <v>177</v>
      </c>
      <c r="F15">
        <v>0</v>
      </c>
      <c r="G15">
        <v>2.9</v>
      </c>
      <c r="H15">
        <v>7</v>
      </c>
      <c r="I15">
        <v>59.8</v>
      </c>
      <c r="J15">
        <v>-69.7</v>
      </c>
      <c r="K15" s="10"/>
      <c r="L15" s="12">
        <v>0</v>
      </c>
      <c r="M15" s="10"/>
      <c r="N15" s="52">
        <f t="shared" si="1"/>
        <v>-53.50513221329706</v>
      </c>
      <c r="O15" s="6">
        <f t="shared" si="0"/>
        <v>1.043706892692609</v>
      </c>
      <c r="P15" s="6">
        <f t="shared" si="0"/>
        <v>-1.2164944886400477</v>
      </c>
      <c r="Q15" s="6">
        <f t="shared" si="2"/>
        <v>0</v>
      </c>
      <c r="R15" s="6">
        <f t="shared" si="3"/>
        <v>0</v>
      </c>
      <c r="S15" s="6">
        <f t="shared" si="4"/>
        <v>0</v>
      </c>
      <c r="U15" s="101">
        <v>1</v>
      </c>
      <c r="V15" s="101">
        <v>0</v>
      </c>
    </row>
    <row r="16" spans="1:22" s="13" customFormat="1" ht="15">
      <c r="A16" t="s">
        <v>781</v>
      </c>
      <c r="B16">
        <v>7.0000000000000007E-2</v>
      </c>
      <c r="C16" s="71">
        <v>0.17</v>
      </c>
      <c r="D16" t="s">
        <v>17</v>
      </c>
      <c r="E16" t="s">
        <v>177</v>
      </c>
      <c r="F16">
        <v>100</v>
      </c>
      <c r="G16">
        <v>2.9</v>
      </c>
      <c r="H16">
        <v>7</v>
      </c>
      <c r="I16">
        <v>51.9</v>
      </c>
      <c r="J16">
        <v>-57.3</v>
      </c>
      <c r="K16" s="10"/>
      <c r="L16" s="12">
        <v>0</v>
      </c>
      <c r="M16" s="10"/>
      <c r="N16" s="52">
        <f t="shared" si="1"/>
        <v>-37.912529959118764</v>
      </c>
      <c r="O16" s="6">
        <f t="shared" si="0"/>
        <v>0.90582588178505696</v>
      </c>
      <c r="P16" s="6">
        <f t="shared" si="0"/>
        <v>-1.0000736613927508</v>
      </c>
      <c r="Q16" s="6">
        <f t="shared" si="2"/>
        <v>0</v>
      </c>
      <c r="R16" s="6">
        <f t="shared" si="3"/>
        <v>0</v>
      </c>
      <c r="S16" s="6">
        <f t="shared" si="4"/>
        <v>0</v>
      </c>
      <c r="U16" s="101">
        <v>0</v>
      </c>
      <c r="V16" s="101">
        <v>1</v>
      </c>
    </row>
    <row r="17" spans="1:26" s="13" customFormat="1" ht="16" thickBot="1">
      <c r="A17" s="7"/>
      <c r="B17" s="7"/>
      <c r="C17" s="7"/>
      <c r="D17" s="7"/>
      <c r="E17" s="7"/>
      <c r="F17" s="7"/>
      <c r="G17" s="7"/>
      <c r="H17" s="7"/>
      <c r="I17" s="17"/>
      <c r="J17" s="18"/>
      <c r="K17" s="19"/>
      <c r="L17" s="12"/>
      <c r="M17" s="7"/>
      <c r="N17" s="7"/>
      <c r="O17" s="7"/>
      <c r="P17" s="7"/>
      <c r="Q17" s="7"/>
      <c r="R17" s="7"/>
      <c r="S17" s="7"/>
    </row>
    <row r="18" spans="1:26" s="13" customFormat="1" ht="17" thickTop="1" thickBot="1">
      <c r="A18" s="54" t="s">
        <v>5</v>
      </c>
      <c r="B18"/>
      <c r="H18" s="23" t="s">
        <v>143</v>
      </c>
      <c r="I18" s="24">
        <f>IF(O18&gt;0, O18*180/PI(),360+O18*180/PI())</f>
        <v>87.526811141928931</v>
      </c>
      <c r="J18" s="25">
        <f>P18*180/PI()</f>
        <v>-68.857771048450616</v>
      </c>
      <c r="K18" s="19"/>
      <c r="L18" s="7"/>
      <c r="M18" s="7"/>
      <c r="N18" s="7"/>
      <c r="O18" s="26">
        <f>IF(Q18&gt;0, ATAN(R18/Q18),PI()+ATAN(R18/Q18))</f>
        <v>1.5276310381979177</v>
      </c>
      <c r="P18" s="26">
        <f>-1*ATAN(S18/(SQRT(Q18*Q18+R18*R18)))</f>
        <v>-1.2017948203798912</v>
      </c>
      <c r="Q18" s="26">
        <f>SUM(Q3:Q16)</f>
        <v>7.7339050917943283E-2</v>
      </c>
      <c r="R18" s="26">
        <f>SUM(R3:R16)</f>
        <v>1.7905825182602289</v>
      </c>
      <c r="S18" s="26">
        <f>SUM(S3:S16)</f>
        <v>4.6345562409388945</v>
      </c>
    </row>
    <row r="19" spans="1:26" s="9" customFormat="1" ht="16" thickTop="1">
      <c r="A19" s="63">
        <v>124.19394746273933</v>
      </c>
      <c r="B19" s="64">
        <v>-74.022773621257784</v>
      </c>
      <c r="C19" s="7"/>
      <c r="D19" s="7"/>
      <c r="E19" s="7"/>
      <c r="F19" s="7"/>
      <c r="G19" s="7"/>
      <c r="H19" s="7"/>
      <c r="I19" s="29" t="s">
        <v>144</v>
      </c>
      <c r="J19" s="30">
        <f>SQRT(Q18*Q18+R18*R18+S18*S18)</f>
        <v>4.9690319614510114</v>
      </c>
      <c r="K19" s="19"/>
      <c r="L19" s="7"/>
      <c r="M19" s="7"/>
      <c r="N19" s="7"/>
      <c r="O19" s="7"/>
      <c r="P19" s="7"/>
      <c r="Q19" s="7"/>
      <c r="R19" s="7"/>
      <c r="S19" s="7"/>
    </row>
    <row r="20" spans="1:26" s="15" customFormat="1" ht="16">
      <c r="A20" t="s">
        <v>144</v>
      </c>
      <c r="B20" s="58">
        <v>4.9687988093450697</v>
      </c>
      <c r="C20" s="7"/>
      <c r="D20" s="7"/>
      <c r="E20" s="7"/>
      <c r="F20" s="7"/>
      <c r="G20" s="7"/>
      <c r="H20" s="7"/>
      <c r="I20" s="32" t="s">
        <v>145</v>
      </c>
      <c r="J20" s="33">
        <f>(J22-1)/(J22-J19)</f>
        <v>129.16542950152856</v>
      </c>
      <c r="K20" s="19"/>
      <c r="L20" s="7"/>
      <c r="M20" s="20"/>
      <c r="N20" s="20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 s="15" customFormat="1" ht="16">
      <c r="A21" t="s">
        <v>145</v>
      </c>
      <c r="B21" s="111">
        <v>128.20023582554956</v>
      </c>
      <c r="C21" s="7"/>
      <c r="D21" s="7"/>
      <c r="E21" s="7"/>
      <c r="F21" s="7"/>
      <c r="G21" s="7"/>
      <c r="H21" s="7"/>
      <c r="I21" s="32" t="s">
        <v>147</v>
      </c>
      <c r="J21" s="35">
        <f>ACOS(1+(J22-1)*(1-20^(1/(J22-1)))/(J22*(J20-1)+1))*180/PI()</f>
        <v>6.7576799861898271</v>
      </c>
      <c r="K21" s="19"/>
      <c r="L21" s="7"/>
      <c r="M21" s="20"/>
      <c r="N21" s="20"/>
      <c r="O21" s="7"/>
      <c r="P21" s="7"/>
      <c r="Q21" s="7"/>
      <c r="R21" s="7"/>
      <c r="S21" s="7"/>
      <c r="T21" s="9"/>
      <c r="U21" s="9"/>
      <c r="V21" s="9"/>
      <c r="W21" s="9"/>
      <c r="X21" s="9"/>
      <c r="Y21" s="9"/>
      <c r="Z21" s="9"/>
    </row>
    <row r="22" spans="1:26" s="15" customFormat="1" ht="16">
      <c r="A22" t="s">
        <v>147</v>
      </c>
      <c r="B22" s="56">
        <v>6.7832598570540927</v>
      </c>
      <c r="C22" s="7"/>
      <c r="D22" s="7"/>
      <c r="E22" s="7"/>
      <c r="F22" s="7"/>
      <c r="G22" s="7"/>
      <c r="H22" s="7"/>
      <c r="I22" s="36" t="s">
        <v>149</v>
      </c>
      <c r="J22" s="37">
        <f>SUM(L3:L16)</f>
        <v>5</v>
      </c>
      <c r="K22" s="19"/>
      <c r="L22" s="7"/>
      <c r="M22" s="7"/>
      <c r="N22" s="7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>
      <c r="A23" t="s">
        <v>149</v>
      </c>
      <c r="B23">
        <v>5</v>
      </c>
    </row>
    <row r="25" spans="1:26">
      <c r="A25" s="54" t="s">
        <v>6</v>
      </c>
      <c r="F25" s="59"/>
    </row>
    <row r="26" spans="1:26">
      <c r="A26" s="63">
        <v>87.526811141928931</v>
      </c>
      <c r="B26" s="64">
        <v>-68.857771048450616</v>
      </c>
    </row>
    <row r="27" spans="1:26">
      <c r="A27" t="s">
        <v>144</v>
      </c>
      <c r="B27" s="58">
        <v>4.9690319614510114</v>
      </c>
    </row>
    <row r="28" spans="1:26">
      <c r="A28" t="s">
        <v>145</v>
      </c>
      <c r="B28" s="111">
        <v>129.16542950152856</v>
      </c>
    </row>
    <row r="29" spans="1:26">
      <c r="A29" t="s">
        <v>147</v>
      </c>
      <c r="B29" s="56">
        <v>6.7576799861898271</v>
      </c>
    </row>
    <row r="30" spans="1:26">
      <c r="A30" t="s">
        <v>149</v>
      </c>
      <c r="B30">
        <v>5</v>
      </c>
    </row>
    <row r="32" spans="1:26">
      <c r="A32" t="s">
        <v>782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115" zoomScaleNormal="115" zoomScalePageLayoutView="115" workbookViewId="0">
      <selection activeCell="D23" sqref="D23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775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748</v>
      </c>
      <c r="B3">
        <v>0.05</v>
      </c>
      <c r="C3" s="71">
        <v>0.12</v>
      </c>
      <c r="D3" t="s">
        <v>17</v>
      </c>
      <c r="E3" t="s">
        <v>177</v>
      </c>
      <c r="F3">
        <v>0</v>
      </c>
      <c r="G3">
        <v>0.4</v>
      </c>
      <c r="H3">
        <v>7</v>
      </c>
      <c r="I3">
        <v>111.3</v>
      </c>
      <c r="J3">
        <v>-82.1</v>
      </c>
      <c r="K3" s="10"/>
      <c r="L3" s="12">
        <v>0</v>
      </c>
      <c r="M3" s="10"/>
      <c r="N3" s="52">
        <f>ATAN(0.5*TAN(P3))/(PI()/180)</f>
        <v>-74.489445433126861</v>
      </c>
      <c r="O3" s="6">
        <f t="shared" ref="O3:P14" si="0">I3*PI()/180</f>
        <v>1.9425514574696885</v>
      </c>
      <c r="P3" s="6">
        <f t="shared" si="0"/>
        <v>-1.4329153158873444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748</v>
      </c>
      <c r="B4">
        <v>0.05</v>
      </c>
      <c r="C4" s="71">
        <v>0.12</v>
      </c>
      <c r="D4" t="s">
        <v>17</v>
      </c>
      <c r="E4" t="s">
        <v>177</v>
      </c>
      <c r="F4">
        <v>100</v>
      </c>
      <c r="G4">
        <v>0.4</v>
      </c>
      <c r="H4">
        <v>7</v>
      </c>
      <c r="I4">
        <v>64.5</v>
      </c>
      <c r="J4">
        <v>-73.2</v>
      </c>
      <c r="K4" s="10"/>
      <c r="L4" s="12">
        <v>1</v>
      </c>
      <c r="M4" s="10"/>
      <c r="N4" s="52">
        <f>ATAN(0.5*TAN(P4))/(PI()/180)</f>
        <v>-58.874925891821349</v>
      </c>
      <c r="O4" s="6">
        <f t="shared" si="0"/>
        <v>1.1257373675363425</v>
      </c>
      <c r="P4" s="6">
        <f t="shared" si="0"/>
        <v>-1.2775810124598492</v>
      </c>
      <c r="Q4" s="6">
        <f>COS(O4)*COS(P4)*L4</f>
        <v>0.12443139591503695</v>
      </c>
      <c r="R4" s="6">
        <f>COS(P4)*SIN(O4)*L4</f>
        <v>0.26087584663127705</v>
      </c>
      <c r="S4" s="6">
        <f>-1*SIN(P4)*L4</f>
        <v>0.95731949753206724</v>
      </c>
      <c r="U4" s="12">
        <v>0</v>
      </c>
      <c r="V4" s="12">
        <v>1</v>
      </c>
    </row>
    <row r="5" spans="1:22" s="11" customFormat="1" ht="15">
      <c r="A5" s="59" t="s">
        <v>749</v>
      </c>
      <c r="B5">
        <v>0.03</v>
      </c>
      <c r="C5" s="71">
        <v>0.1</v>
      </c>
      <c r="D5" t="s">
        <v>17</v>
      </c>
      <c r="E5" t="s">
        <v>177</v>
      </c>
      <c r="F5">
        <v>0</v>
      </c>
      <c r="G5">
        <v>0.4</v>
      </c>
      <c r="H5">
        <v>8</v>
      </c>
      <c r="I5">
        <v>86.3</v>
      </c>
      <c r="J5">
        <v>-79.8</v>
      </c>
      <c r="K5" s="10"/>
      <c r="L5" s="12">
        <v>0</v>
      </c>
      <c r="M5" s="10"/>
      <c r="N5" s="52">
        <f>ATAN(0.5*TAN(P5))/(PI()/180)</f>
        <v>-70.208387466864394</v>
      </c>
      <c r="O5" s="6">
        <f t="shared" si="0"/>
        <v>1.5062191444711064</v>
      </c>
      <c r="P5" s="6">
        <f t="shared" si="0"/>
        <v>-1.3927727430914749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s="59" t="s">
        <v>749</v>
      </c>
      <c r="B6">
        <v>0.03</v>
      </c>
      <c r="C6" s="71">
        <v>0.1</v>
      </c>
      <c r="D6" t="s">
        <v>17</v>
      </c>
      <c r="E6" t="s">
        <v>177</v>
      </c>
      <c r="F6">
        <v>100</v>
      </c>
      <c r="G6">
        <v>0.4</v>
      </c>
      <c r="H6">
        <v>8</v>
      </c>
      <c r="I6">
        <v>59.5</v>
      </c>
      <c r="J6">
        <v>-68.900000000000006</v>
      </c>
      <c r="K6" s="10"/>
      <c r="L6" s="12">
        <v>1</v>
      </c>
      <c r="M6" s="10"/>
      <c r="N6" s="52">
        <f>ATAN(0.5*TAN(P6))/(PI()/180)</f>
        <v>-52.341346417345413</v>
      </c>
      <c r="O6" s="6">
        <f t="shared" si="0"/>
        <v>1.0384709049366261</v>
      </c>
      <c r="P6" s="6">
        <f t="shared" si="0"/>
        <v>-1.2025318546240931</v>
      </c>
      <c r="Q6" s="6">
        <f>COS(O6)*COS(P6)*L6</f>
        <v>0.18271219066432956</v>
      </c>
      <c r="R6" s="6">
        <f>COS(P6)*SIN(O6)*L6</f>
        <v>0.31018374754210876</v>
      </c>
      <c r="S6" s="6">
        <f>-1*SIN(P6)*L6</f>
        <v>0.93295353482548904</v>
      </c>
      <c r="U6" s="12">
        <v>0</v>
      </c>
      <c r="V6" s="12">
        <v>1</v>
      </c>
    </row>
    <row r="7" spans="1:22" s="11" customFormat="1" ht="15">
      <c r="A7" t="s">
        <v>750</v>
      </c>
      <c r="B7">
        <v>0.03</v>
      </c>
      <c r="C7" s="71">
        <v>0.1</v>
      </c>
      <c r="D7" t="s">
        <v>17</v>
      </c>
      <c r="E7" t="s">
        <v>177</v>
      </c>
      <c r="F7">
        <v>0</v>
      </c>
      <c r="G7">
        <v>0.5</v>
      </c>
      <c r="H7">
        <v>8</v>
      </c>
      <c r="I7">
        <v>102.3</v>
      </c>
      <c r="J7">
        <v>-69.5</v>
      </c>
      <c r="K7" s="10"/>
      <c r="L7" s="12">
        <v>0</v>
      </c>
      <c r="M7" s="10"/>
      <c r="N7" s="52">
        <f>ATAN(0.5*TAN(P7))/(PI()/180)</f>
        <v>-53.211986014589499</v>
      </c>
      <c r="O7" s="6">
        <f t="shared" si="0"/>
        <v>1.7854718247901991</v>
      </c>
      <c r="P7" s="6">
        <f t="shared" si="0"/>
        <v>-1.2130038301360591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2">
        <v>1</v>
      </c>
      <c r="V7" s="12">
        <v>0</v>
      </c>
    </row>
    <row r="8" spans="1:22" s="11" customFormat="1" ht="15">
      <c r="A8" t="s">
        <v>750</v>
      </c>
      <c r="B8">
        <v>0.03</v>
      </c>
      <c r="C8" s="71">
        <v>0.1</v>
      </c>
      <c r="D8" t="s">
        <v>17</v>
      </c>
      <c r="E8" t="s">
        <v>177</v>
      </c>
      <c r="F8">
        <v>100</v>
      </c>
      <c r="G8">
        <v>0.5</v>
      </c>
      <c r="H8">
        <v>8</v>
      </c>
      <c r="I8">
        <v>79.5</v>
      </c>
      <c r="J8">
        <v>-61.4</v>
      </c>
      <c r="K8" s="10"/>
      <c r="L8" s="12">
        <v>1</v>
      </c>
      <c r="M8" s="10"/>
      <c r="N8" s="52">
        <f t="shared" ref="N8:N14" si="1">ATAN(0.5*TAN(P8))/(PI()/180)</f>
        <v>-42.522842486087193</v>
      </c>
      <c r="O8" s="6">
        <f t="shared" si="0"/>
        <v>1.387536755335492</v>
      </c>
      <c r="P8" s="6">
        <f t="shared" si="0"/>
        <v>-1.0716321607245183</v>
      </c>
      <c r="Q8" s="6">
        <f t="shared" ref="Q8:Q14" si="2">COS(O8)*COS(P8)*L8</f>
        <v>8.723466228061888E-2</v>
      </c>
      <c r="R8" s="6">
        <f t="shared" ref="R8:R14" si="3">COS(P8)*SIN(O8)*L8</f>
        <v>0.4706761185310091</v>
      </c>
      <c r="S8" s="6">
        <f t="shared" ref="S8:S14" si="4">-1*SIN(P8)*L8</f>
        <v>0.87798297542798054</v>
      </c>
      <c r="U8" s="53">
        <v>0</v>
      </c>
      <c r="V8" s="12">
        <v>1</v>
      </c>
    </row>
    <row r="9" spans="1:22" s="11" customFormat="1" ht="15">
      <c r="A9" t="s">
        <v>751</v>
      </c>
      <c r="B9">
        <v>0.03</v>
      </c>
      <c r="C9" s="71">
        <v>0.1</v>
      </c>
      <c r="D9" t="s">
        <v>17</v>
      </c>
      <c r="E9" t="s">
        <v>177</v>
      </c>
      <c r="F9">
        <v>0</v>
      </c>
      <c r="G9">
        <v>0.4</v>
      </c>
      <c r="H9">
        <v>8</v>
      </c>
      <c r="I9">
        <v>124.3</v>
      </c>
      <c r="J9">
        <v>-76.599999999999994</v>
      </c>
      <c r="K9" s="10"/>
      <c r="L9" s="53">
        <v>0</v>
      </c>
      <c r="M9" s="10"/>
      <c r="N9" s="52">
        <f t="shared" si="1"/>
        <v>-64.523731536298584</v>
      </c>
      <c r="O9" s="6">
        <f t="shared" si="0"/>
        <v>2.1694442602289516</v>
      </c>
      <c r="P9" s="6">
        <f t="shared" si="0"/>
        <v>-1.3369222070276563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53">
        <v>1</v>
      </c>
      <c r="V9" s="53">
        <v>0</v>
      </c>
    </row>
    <row r="10" spans="1:22" s="11" customFormat="1" ht="15">
      <c r="A10" t="s">
        <v>751</v>
      </c>
      <c r="B10">
        <v>0.03</v>
      </c>
      <c r="C10" s="71">
        <v>0.1</v>
      </c>
      <c r="D10" t="s">
        <v>17</v>
      </c>
      <c r="E10" t="s">
        <v>177</v>
      </c>
      <c r="F10">
        <v>100</v>
      </c>
      <c r="G10">
        <v>0.4</v>
      </c>
      <c r="H10">
        <v>8</v>
      </c>
      <c r="I10">
        <v>82.7</v>
      </c>
      <c r="J10">
        <v>-70.900000000000006</v>
      </c>
      <c r="K10" s="10"/>
      <c r="L10" s="53">
        <v>1</v>
      </c>
      <c r="M10" s="10"/>
      <c r="N10" s="52">
        <f t="shared" si="1"/>
        <v>-55.294994143154682</v>
      </c>
      <c r="O10" s="6">
        <f t="shared" si="0"/>
        <v>1.4433872913993104</v>
      </c>
      <c r="P10" s="6">
        <f t="shared" si="0"/>
        <v>-1.2374384396639797</v>
      </c>
      <c r="Q10" s="6">
        <f t="shared" si="2"/>
        <v>4.157781426113611E-2</v>
      </c>
      <c r="R10" s="6">
        <f t="shared" si="3"/>
        <v>0.32456561551335888</v>
      </c>
      <c r="S10" s="6">
        <f t="shared" si="4"/>
        <v>0.94494891215753085</v>
      </c>
      <c r="U10" s="53">
        <v>0</v>
      </c>
      <c r="V10" s="53">
        <v>1</v>
      </c>
    </row>
    <row r="11" spans="1:22" s="11" customFormat="1" ht="15">
      <c r="A11" t="s">
        <v>752</v>
      </c>
      <c r="B11">
        <v>0.03</v>
      </c>
      <c r="C11" s="71">
        <v>0.1</v>
      </c>
      <c r="D11" t="s">
        <v>17</v>
      </c>
      <c r="E11" t="s">
        <v>177</v>
      </c>
      <c r="F11">
        <v>0</v>
      </c>
      <c r="G11">
        <v>0.2</v>
      </c>
      <c r="H11">
        <v>8</v>
      </c>
      <c r="I11">
        <v>122.7</v>
      </c>
      <c r="J11">
        <v>-71.7</v>
      </c>
      <c r="K11" s="10"/>
      <c r="L11" s="53">
        <v>0</v>
      </c>
      <c r="M11" s="10"/>
      <c r="N11" s="52">
        <f t="shared" si="1"/>
        <v>-56.517884605986801</v>
      </c>
      <c r="O11" s="6">
        <f t="shared" si="0"/>
        <v>2.1415189921970423</v>
      </c>
      <c r="P11" s="6">
        <f t="shared" si="0"/>
        <v>-1.2514010736799344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53">
        <v>0</v>
      </c>
    </row>
    <row r="12" spans="1:22" s="11" customFormat="1" ht="15">
      <c r="A12" t="s">
        <v>752</v>
      </c>
      <c r="B12">
        <v>0.03</v>
      </c>
      <c r="C12" s="71">
        <v>0.1</v>
      </c>
      <c r="D12" t="s">
        <v>17</v>
      </c>
      <c r="E12" t="s">
        <v>177</v>
      </c>
      <c r="F12">
        <v>100</v>
      </c>
      <c r="G12">
        <v>0.2</v>
      </c>
      <c r="H12">
        <v>8</v>
      </c>
      <c r="I12">
        <v>90.1</v>
      </c>
      <c r="J12">
        <v>-66.8</v>
      </c>
      <c r="K12" s="10"/>
      <c r="L12" s="12">
        <v>1</v>
      </c>
      <c r="M12" s="10"/>
      <c r="N12" s="52">
        <f t="shared" si="1"/>
        <v>-49.39678185575174</v>
      </c>
      <c r="O12" s="6">
        <f t="shared" si="0"/>
        <v>1.5725416560468908</v>
      </c>
      <c r="P12" s="6">
        <f t="shared" si="0"/>
        <v>-1.165879940332212</v>
      </c>
      <c r="Q12" s="6">
        <f t="shared" si="2"/>
        <v>-6.8755798932516735E-4</v>
      </c>
      <c r="R12" s="6">
        <f t="shared" si="3"/>
        <v>0.39394130958326334</v>
      </c>
      <c r="S12" s="6">
        <f t="shared" si="4"/>
        <v>0.91913533925523438</v>
      </c>
      <c r="U12" s="12">
        <v>0</v>
      </c>
      <c r="V12" s="12">
        <v>1</v>
      </c>
    </row>
    <row r="13" spans="1:22" s="11" customFormat="1" ht="15">
      <c r="A13" t="s">
        <v>753</v>
      </c>
      <c r="B13">
        <v>0.03</v>
      </c>
      <c r="C13" s="71">
        <v>0.1</v>
      </c>
      <c r="D13" t="s">
        <v>17</v>
      </c>
      <c r="E13" t="s">
        <v>177</v>
      </c>
      <c r="F13">
        <v>0</v>
      </c>
      <c r="G13">
        <v>0.5</v>
      </c>
      <c r="H13">
        <v>8</v>
      </c>
      <c r="I13">
        <v>116.3</v>
      </c>
      <c r="J13">
        <v>-79.2</v>
      </c>
      <c r="K13" s="10"/>
      <c r="L13" s="12">
        <v>0</v>
      </c>
      <c r="M13" s="10"/>
      <c r="N13" s="52">
        <f t="shared" si="1"/>
        <v>-69.117126542963049</v>
      </c>
      <c r="O13" s="6">
        <f t="shared" si="0"/>
        <v>2.0298179200694051</v>
      </c>
      <c r="P13" s="6">
        <f t="shared" si="0"/>
        <v>-1.3823007675795091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s="13" customFormat="1" ht="15">
      <c r="A14" t="s">
        <v>753</v>
      </c>
      <c r="B14">
        <v>0.03</v>
      </c>
      <c r="C14" s="71">
        <v>0.1</v>
      </c>
      <c r="D14" t="s">
        <v>17</v>
      </c>
      <c r="E14" t="s">
        <v>177</v>
      </c>
      <c r="F14">
        <v>100</v>
      </c>
      <c r="G14">
        <v>0.5</v>
      </c>
      <c r="H14">
        <v>8</v>
      </c>
      <c r="I14">
        <v>73.2</v>
      </c>
      <c r="J14">
        <v>-71.599999999999994</v>
      </c>
      <c r="K14" s="10"/>
      <c r="L14" s="12">
        <v>1</v>
      </c>
      <c r="M14" s="10"/>
      <c r="N14" s="52">
        <f t="shared" si="1"/>
        <v>-56.363722599717249</v>
      </c>
      <c r="O14" s="6">
        <f t="shared" si="0"/>
        <v>1.2775810124598492</v>
      </c>
      <c r="P14" s="6">
        <f t="shared" si="0"/>
        <v>-1.2496557444279399</v>
      </c>
      <c r="Q14" s="6">
        <f t="shared" si="2"/>
        <v>9.1232608352612946E-2</v>
      </c>
      <c r="R14" s="6">
        <f t="shared" si="3"/>
        <v>0.30217697744668109</v>
      </c>
      <c r="S14" s="6">
        <f t="shared" si="4"/>
        <v>0.94887601164449653</v>
      </c>
      <c r="U14" s="12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75.679212812743515</v>
      </c>
      <c r="J16" s="25">
        <f>P16*180/PI()</f>
        <v>-69.124165544285162</v>
      </c>
      <c r="K16" s="19"/>
      <c r="L16" s="7"/>
      <c r="M16" s="7"/>
      <c r="N16" s="7"/>
      <c r="O16" s="26">
        <f>IF(Q16&gt;0, ATAN(R16/Q16),PI()+ATAN(R16/Q16))</f>
        <v>1.3208514388998533</v>
      </c>
      <c r="P16" s="26">
        <f>-1*ATAN(S16/(SQRT(Q16*Q16+R16*R16)))</f>
        <v>-1.2064442814413943</v>
      </c>
      <c r="Q16" s="26">
        <f>SUM(Q3:Q14)</f>
        <v>0.52650111348440931</v>
      </c>
      <c r="R16" s="26">
        <f>SUM(R3:R14)</f>
        <v>2.0624196152476983</v>
      </c>
      <c r="S16" s="26">
        <f>SUM(S3:S14)</f>
        <v>5.5812162708427984</v>
      </c>
    </row>
    <row r="17" spans="1:26" s="9" customFormat="1" ht="16" thickTop="1">
      <c r="A17" s="63">
        <v>111.33790534578699</v>
      </c>
      <c r="B17" s="64">
        <v>-76.799915095528235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5.9733368525288428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 s="58">
        <v>5.9736995854028176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187.524747609364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 s="111">
        <v>190.11107150134683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4.9053925394503031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4.8717428513855658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75.679212812743515</v>
      </c>
      <c r="B24" s="64">
        <v>-69.124165544285162</v>
      </c>
    </row>
    <row r="25" spans="1:26">
      <c r="A25" t="s">
        <v>144</v>
      </c>
      <c r="B25" s="58">
        <v>5.9733368525288428</v>
      </c>
    </row>
    <row r="26" spans="1:26">
      <c r="A26" t="s">
        <v>145</v>
      </c>
      <c r="B26" s="111">
        <v>187.524747609364</v>
      </c>
    </row>
    <row r="27" spans="1:26">
      <c r="A27" t="s">
        <v>147</v>
      </c>
      <c r="B27" s="56">
        <v>4.9053925394503031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115" zoomScaleNormal="115" zoomScalePageLayoutView="115" workbookViewId="0">
      <selection activeCell="U2" sqref="U2:V1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617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619</v>
      </c>
      <c r="B3">
        <v>0.05</v>
      </c>
      <c r="C3" s="71">
        <v>0.12</v>
      </c>
      <c r="D3" t="s">
        <v>17</v>
      </c>
      <c r="E3" t="s">
        <v>177</v>
      </c>
      <c r="F3">
        <v>0</v>
      </c>
      <c r="G3">
        <v>0.8</v>
      </c>
      <c r="H3">
        <v>7</v>
      </c>
      <c r="I3">
        <v>134</v>
      </c>
      <c r="J3">
        <v>-50.9</v>
      </c>
      <c r="K3" s="10"/>
      <c r="L3" s="12">
        <v>0</v>
      </c>
      <c r="M3" s="10"/>
      <c r="N3" s="52">
        <f>ATAN(0.5*TAN(P3))/(PI()/180)</f>
        <v>-31.601901846954362</v>
      </c>
      <c r="O3" s="6">
        <f>I3*PI()/180</f>
        <v>2.3387411976724013</v>
      </c>
      <c r="P3" s="6">
        <f>J3*PI()/180</f>
        <v>-0.88837258926511375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619</v>
      </c>
      <c r="B4">
        <v>0.05</v>
      </c>
      <c r="C4" s="71">
        <v>0.12</v>
      </c>
      <c r="D4" t="s">
        <v>17</v>
      </c>
      <c r="E4" t="s">
        <v>177</v>
      </c>
      <c r="F4">
        <v>100</v>
      </c>
      <c r="G4">
        <v>0.8</v>
      </c>
      <c r="H4">
        <v>7</v>
      </c>
      <c r="I4">
        <v>114.4</v>
      </c>
      <c r="J4">
        <v>-54.2</v>
      </c>
      <c r="K4" s="10"/>
      <c r="L4" s="12">
        <v>1</v>
      </c>
      <c r="M4" s="10"/>
      <c r="N4" s="52">
        <f t="shared" ref="N4:N14" si="0">ATAN(0.5*TAN(P4))/(PI()/180)</f>
        <v>-34.732296479527534</v>
      </c>
      <c r="O4" s="6">
        <f t="shared" ref="O4:P14" si="1">I4*PI()/180</f>
        <v>1.9966566642815131</v>
      </c>
      <c r="P4" s="6">
        <f t="shared" si="1"/>
        <v>-0.9459684545809266</v>
      </c>
      <c r="Q4" s="6">
        <f t="shared" ref="Q4:Q14" si="2">COS(O4)*COS(P4)*L4</f>
        <v>-0.2416486067970833</v>
      </c>
      <c r="R4" s="6">
        <f t="shared" ref="R4:R14" si="3">COS(P4)*SIN(O4)*L4</f>
        <v>0.53271139687402735</v>
      </c>
      <c r="S4" s="6">
        <f t="shared" ref="S4:S14" si="4">-1*SIN(P4)*L4</f>
        <v>0.81106381898932667</v>
      </c>
      <c r="U4" s="12">
        <v>0</v>
      </c>
      <c r="V4" s="12">
        <v>1</v>
      </c>
    </row>
    <row r="5" spans="1:22" s="11" customFormat="1" ht="15">
      <c r="A5" t="s">
        <v>621</v>
      </c>
      <c r="B5">
        <v>0.05</v>
      </c>
      <c r="C5" s="71">
        <v>0.12</v>
      </c>
      <c r="D5" t="s">
        <v>17</v>
      </c>
      <c r="E5" t="s">
        <v>177</v>
      </c>
      <c r="F5">
        <v>0</v>
      </c>
      <c r="G5">
        <v>0.9</v>
      </c>
      <c r="H5">
        <v>7</v>
      </c>
      <c r="I5">
        <v>139.5</v>
      </c>
      <c r="J5">
        <v>-55.1</v>
      </c>
      <c r="K5" s="10"/>
      <c r="L5" s="12">
        <v>0</v>
      </c>
      <c r="M5" s="10"/>
      <c r="N5" s="52">
        <f t="shared" si="0"/>
        <v>-35.630425427009492</v>
      </c>
      <c r="O5" s="6">
        <f t="shared" si="1"/>
        <v>2.4347343065320897</v>
      </c>
      <c r="P5" s="6">
        <f t="shared" si="1"/>
        <v>-0.96167641784887559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2">
        <v>1</v>
      </c>
      <c r="V5" s="12">
        <v>0</v>
      </c>
    </row>
    <row r="6" spans="1:22" s="11" customFormat="1" ht="15">
      <c r="A6" t="s">
        <v>621</v>
      </c>
      <c r="B6">
        <v>0.05</v>
      </c>
      <c r="C6" s="71">
        <v>0.12</v>
      </c>
      <c r="D6" t="s">
        <v>17</v>
      </c>
      <c r="E6" t="s">
        <v>177</v>
      </c>
      <c r="F6">
        <v>100</v>
      </c>
      <c r="G6">
        <v>0.9</v>
      </c>
      <c r="H6">
        <v>7</v>
      </c>
      <c r="I6">
        <v>116.4</v>
      </c>
      <c r="J6">
        <v>-59.1</v>
      </c>
      <c r="K6" s="10"/>
      <c r="L6" s="12">
        <v>1</v>
      </c>
      <c r="M6" s="10"/>
      <c r="N6" s="52">
        <f t="shared" si="0"/>
        <v>-39.876702331428326</v>
      </c>
      <c r="O6" s="6">
        <f t="shared" si="1"/>
        <v>2.0315632493213998</v>
      </c>
      <c r="P6" s="6">
        <f t="shared" si="1"/>
        <v>-1.0314895879286488</v>
      </c>
      <c r="Q6" s="6">
        <f t="shared" si="2"/>
        <v>-0.22833850662773655</v>
      </c>
      <c r="R6" s="6">
        <f t="shared" si="3"/>
        <v>0.45998493883657554</v>
      </c>
      <c r="S6" s="6">
        <f t="shared" si="4"/>
        <v>0.85806490572364458</v>
      </c>
      <c r="U6" s="12">
        <v>0</v>
      </c>
      <c r="V6" s="12">
        <v>1</v>
      </c>
    </row>
    <row r="7" spans="1:22" s="11" customFormat="1" ht="15">
      <c r="A7" s="59" t="s">
        <v>620</v>
      </c>
      <c r="B7">
        <v>0.05</v>
      </c>
      <c r="C7" s="71">
        <v>0.12</v>
      </c>
      <c r="D7" t="s">
        <v>17</v>
      </c>
      <c r="E7" t="s">
        <v>177</v>
      </c>
      <c r="F7">
        <v>0</v>
      </c>
      <c r="G7">
        <v>0.7</v>
      </c>
      <c r="H7">
        <v>7</v>
      </c>
      <c r="I7">
        <v>135.6</v>
      </c>
      <c r="J7">
        <v>-53.3</v>
      </c>
      <c r="K7" s="10"/>
      <c r="L7" s="12">
        <v>0</v>
      </c>
      <c r="M7" s="10"/>
      <c r="N7" s="52">
        <f t="shared" si="0"/>
        <v>-33.853766737354952</v>
      </c>
      <c r="O7" s="6">
        <f t="shared" si="1"/>
        <v>2.3666664657043106</v>
      </c>
      <c r="P7" s="6">
        <f t="shared" si="1"/>
        <v>-0.93026049131297761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s="11" customFormat="1" ht="15">
      <c r="A8" s="59" t="s">
        <v>620</v>
      </c>
      <c r="B8">
        <v>0.05</v>
      </c>
      <c r="C8" s="71">
        <v>0.12</v>
      </c>
      <c r="D8" t="s">
        <v>17</v>
      </c>
      <c r="E8" t="s">
        <v>177</v>
      </c>
      <c r="F8">
        <v>100</v>
      </c>
      <c r="G8">
        <v>0.7</v>
      </c>
      <c r="H8">
        <v>7</v>
      </c>
      <c r="I8">
        <v>114.2</v>
      </c>
      <c r="J8">
        <v>-56.8</v>
      </c>
      <c r="K8" s="10"/>
      <c r="L8" s="12">
        <v>1</v>
      </c>
      <c r="M8" s="10"/>
      <c r="N8" s="52">
        <f t="shared" si="0"/>
        <v>-37.38272494893819</v>
      </c>
      <c r="O8" s="6">
        <f t="shared" si="1"/>
        <v>1.9931660057775245</v>
      </c>
      <c r="P8" s="6">
        <f t="shared" si="1"/>
        <v>-0.99134701513277912</v>
      </c>
      <c r="Q8" s="6">
        <f t="shared" si="2"/>
        <v>-0.22445877779413737</v>
      </c>
      <c r="R8" s="6">
        <f t="shared" si="3"/>
        <v>0.49944343102368921</v>
      </c>
      <c r="S8" s="6">
        <f t="shared" si="4"/>
        <v>0.83676431345896163</v>
      </c>
      <c r="U8" s="53">
        <v>0</v>
      </c>
      <c r="V8" s="12">
        <v>1</v>
      </c>
    </row>
    <row r="9" spans="1:22" s="11" customFormat="1" ht="15">
      <c r="A9" t="s">
        <v>622</v>
      </c>
      <c r="B9">
        <v>0.05</v>
      </c>
      <c r="C9" s="71">
        <v>0.12</v>
      </c>
      <c r="D9" t="s">
        <v>17</v>
      </c>
      <c r="E9" t="s">
        <v>177</v>
      </c>
      <c r="F9">
        <v>0</v>
      </c>
      <c r="G9">
        <v>1.2</v>
      </c>
      <c r="H9">
        <v>7</v>
      </c>
      <c r="I9">
        <v>131.4</v>
      </c>
      <c r="J9">
        <v>-54.5</v>
      </c>
      <c r="K9" s="10"/>
      <c r="L9" s="53">
        <v>0</v>
      </c>
      <c r="M9" s="10"/>
      <c r="N9" s="52">
        <f t="shared" si="0"/>
        <v>-35.029462470656625</v>
      </c>
      <c r="O9" s="6">
        <f t="shared" si="1"/>
        <v>2.2933626371205493</v>
      </c>
      <c r="P9" s="6">
        <f t="shared" si="1"/>
        <v>-0.95120444233690948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53">
        <v>1</v>
      </c>
      <c r="V9" s="53">
        <v>0</v>
      </c>
    </row>
    <row r="10" spans="1:22" s="11" customFormat="1" ht="15">
      <c r="A10" t="s">
        <v>622</v>
      </c>
      <c r="B10">
        <v>0.05</v>
      </c>
      <c r="C10" s="71">
        <v>0.12</v>
      </c>
      <c r="D10" t="s">
        <v>17</v>
      </c>
      <c r="E10" t="s">
        <v>177</v>
      </c>
      <c r="F10">
        <v>100</v>
      </c>
      <c r="G10">
        <v>1.2</v>
      </c>
      <c r="H10">
        <v>7</v>
      </c>
      <c r="I10">
        <v>110</v>
      </c>
      <c r="J10">
        <v>-56.3</v>
      </c>
      <c r="K10" s="10"/>
      <c r="L10" s="53">
        <v>1</v>
      </c>
      <c r="M10" s="10"/>
      <c r="N10" s="52">
        <f t="shared" si="0"/>
        <v>-36.859569162022673</v>
      </c>
      <c r="O10" s="6">
        <f t="shared" si="1"/>
        <v>1.9198621771937625</v>
      </c>
      <c r="P10" s="6">
        <f t="shared" si="1"/>
        <v>-0.98262036887280746</v>
      </c>
      <c r="Q10" s="6">
        <f t="shared" si="2"/>
        <v>-0.18976797059921333</v>
      </c>
      <c r="R10" s="6">
        <f t="shared" si="3"/>
        <v>0.52138321415706734</v>
      </c>
      <c r="S10" s="6">
        <f t="shared" si="4"/>
        <v>0.83195412213048248</v>
      </c>
      <c r="U10" s="53">
        <v>0</v>
      </c>
      <c r="V10" s="53">
        <v>1</v>
      </c>
    </row>
    <row r="11" spans="1:22" s="11" customFormat="1" ht="15">
      <c r="A11" t="s">
        <v>623</v>
      </c>
      <c r="B11">
        <v>0.05</v>
      </c>
      <c r="C11" s="71">
        <v>0.12</v>
      </c>
      <c r="D11" t="s">
        <v>17</v>
      </c>
      <c r="E11" t="s">
        <v>177</v>
      </c>
      <c r="F11">
        <v>0</v>
      </c>
      <c r="G11">
        <v>1.7</v>
      </c>
      <c r="H11">
        <v>7</v>
      </c>
      <c r="I11">
        <v>142.69999999999999</v>
      </c>
      <c r="J11">
        <v>-51.8</v>
      </c>
      <c r="K11" s="10"/>
      <c r="L11" s="53">
        <v>0</v>
      </c>
      <c r="M11" s="10"/>
      <c r="N11" s="52">
        <f t="shared" si="0"/>
        <v>-32.431332589883802</v>
      </c>
      <c r="O11" s="6">
        <f t="shared" si="1"/>
        <v>2.4905848425959083</v>
      </c>
      <c r="P11" s="6">
        <f t="shared" si="1"/>
        <v>-0.90408055253306263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53">
        <v>0</v>
      </c>
    </row>
    <row r="12" spans="1:22" s="11" customFormat="1" ht="15">
      <c r="A12" t="s">
        <v>623</v>
      </c>
      <c r="B12">
        <v>0.05</v>
      </c>
      <c r="C12" s="71">
        <v>0.12</v>
      </c>
      <c r="D12" t="s">
        <v>17</v>
      </c>
      <c r="E12" t="s">
        <v>177</v>
      </c>
      <c r="F12">
        <v>100</v>
      </c>
      <c r="G12">
        <v>1.7</v>
      </c>
      <c r="H12">
        <v>7</v>
      </c>
      <c r="I12">
        <v>122.8</v>
      </c>
      <c r="J12">
        <v>-56.4</v>
      </c>
      <c r="K12" s="10"/>
      <c r="L12" s="12">
        <v>1</v>
      </c>
      <c r="M12" s="10"/>
      <c r="N12" s="52">
        <f t="shared" si="0"/>
        <v>-36.9636740046029</v>
      </c>
      <c r="O12" s="6">
        <f t="shared" si="1"/>
        <v>2.1432643214490366</v>
      </c>
      <c r="P12" s="6">
        <f t="shared" si="1"/>
        <v>-0.9843656981248019</v>
      </c>
      <c r="Q12" s="6">
        <f t="shared" si="2"/>
        <v>-0.29977674572620455</v>
      </c>
      <c r="R12" s="6">
        <f t="shared" si="3"/>
        <v>0.46516245495069253</v>
      </c>
      <c r="S12" s="6">
        <f t="shared" si="4"/>
        <v>0.83292124071009954</v>
      </c>
      <c r="U12" s="12">
        <v>0</v>
      </c>
      <c r="V12" s="12">
        <v>1</v>
      </c>
    </row>
    <row r="13" spans="1:22" s="11" customFormat="1" ht="15">
      <c r="A13" t="s">
        <v>624</v>
      </c>
      <c r="B13">
        <v>0.05</v>
      </c>
      <c r="C13" s="71">
        <v>0.12</v>
      </c>
      <c r="D13" t="s">
        <v>17</v>
      </c>
      <c r="E13" t="s">
        <v>177</v>
      </c>
      <c r="F13">
        <v>0</v>
      </c>
      <c r="G13">
        <v>1.2</v>
      </c>
      <c r="H13">
        <v>7</v>
      </c>
      <c r="I13">
        <v>152.1</v>
      </c>
      <c r="J13">
        <v>-57.8</v>
      </c>
      <c r="K13" s="10"/>
      <c r="L13" s="12">
        <v>0</v>
      </c>
      <c r="M13" s="10"/>
      <c r="N13" s="52">
        <f t="shared" si="0"/>
        <v>-38.4491016641744</v>
      </c>
      <c r="O13" s="6">
        <f t="shared" si="1"/>
        <v>2.6546457922833748</v>
      </c>
      <c r="P13" s="6">
        <f t="shared" si="1"/>
        <v>-1.0088003076527225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s="13" customFormat="1" ht="15">
      <c r="A14" t="s">
        <v>624</v>
      </c>
      <c r="B14">
        <v>0.05</v>
      </c>
      <c r="C14" s="71">
        <v>0.12</v>
      </c>
      <c r="D14" t="s">
        <v>17</v>
      </c>
      <c r="E14" t="s">
        <v>177</v>
      </c>
      <c r="F14">
        <v>100</v>
      </c>
      <c r="G14">
        <v>1.2</v>
      </c>
      <c r="H14">
        <v>7</v>
      </c>
      <c r="I14">
        <v>127.4</v>
      </c>
      <c r="J14">
        <v>-64.900000000000006</v>
      </c>
      <c r="K14" s="10"/>
      <c r="L14" s="12">
        <v>1</v>
      </c>
      <c r="M14" s="10"/>
      <c r="N14" s="52">
        <f t="shared" si="0"/>
        <v>-46.866874677424008</v>
      </c>
      <c r="O14" s="6">
        <f t="shared" si="1"/>
        <v>2.2235494670407761</v>
      </c>
      <c r="P14" s="6">
        <f t="shared" si="1"/>
        <v>-1.13271868454432</v>
      </c>
      <c r="Q14" s="6">
        <f t="shared" si="2"/>
        <v>-0.2576484806001148</v>
      </c>
      <c r="R14" s="6">
        <f t="shared" si="3"/>
        <v>0.33699022345162244</v>
      </c>
      <c r="S14" s="6">
        <f t="shared" si="4"/>
        <v>0.90556879901113962</v>
      </c>
      <c r="U14" s="12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117.11265844725068</v>
      </c>
      <c r="J16" s="25">
        <f>P16*180/PI()</f>
        <v>-58.071208387532629</v>
      </c>
      <c r="K16" s="19"/>
      <c r="L16" s="12"/>
      <c r="M16" s="7"/>
      <c r="N16" s="7"/>
      <c r="O16" s="26">
        <f>IF(Q16&gt;0, ATAN(R16/Q16),PI()+ATAN(R16/Q16))</f>
        <v>2.0440014856680744</v>
      </c>
      <c r="P16" s="26">
        <f>-1*ATAN(S16/(SQRT(Q16*Q16+R16*R16)))</f>
        <v>-1.0135337869741916</v>
      </c>
      <c r="Q16" s="26">
        <f>SUM(Q3:Q14)</f>
        <v>-1.4416390881444898</v>
      </c>
      <c r="R16" s="26">
        <f>SUM(R3:R14)</f>
        <v>2.8156756592936745</v>
      </c>
      <c r="S16" s="26">
        <f>SUM(S3:S14)</f>
        <v>5.0763372000236542</v>
      </c>
    </row>
    <row r="17" spans="1:26" s="9" customFormat="1" ht="16" thickTop="1">
      <c r="A17" s="63">
        <v>139</v>
      </c>
      <c r="B17" s="64">
        <v>-54.1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5.981266759403808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 s="58">
        <v>5.9813616533348117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266.90523587341227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 s="111">
        <v>268.26413789903052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4.1086281587416558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4.0981717691198698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117.1</v>
      </c>
      <c r="B24" s="64">
        <v>-58.1</v>
      </c>
    </row>
    <row r="25" spans="1:26">
      <c r="A25" t="s">
        <v>144</v>
      </c>
      <c r="B25" s="58">
        <v>5.981266759403808</v>
      </c>
    </row>
    <row r="26" spans="1:26">
      <c r="A26" t="s">
        <v>145</v>
      </c>
      <c r="B26" s="111">
        <v>266.90523587341227</v>
      </c>
    </row>
    <row r="27" spans="1:26">
      <c r="A27" t="s">
        <v>147</v>
      </c>
      <c r="B27" s="56">
        <v>4.1086281587416558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A2" zoomScale="115" zoomScaleNormal="115" zoomScalePageLayoutView="115"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ht="13">
      <c r="A1" s="7" t="s">
        <v>618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9" customFormat="1" ht="72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ht="13">
      <c r="A3" t="s">
        <v>627</v>
      </c>
      <c r="B3">
        <v>0.03</v>
      </c>
      <c r="C3" s="71">
        <v>0.1</v>
      </c>
      <c r="D3" t="s">
        <v>17</v>
      </c>
      <c r="E3" t="s">
        <v>177</v>
      </c>
      <c r="F3">
        <v>0</v>
      </c>
      <c r="G3">
        <v>0.4</v>
      </c>
      <c r="H3">
        <v>8</v>
      </c>
      <c r="I3">
        <v>164.3</v>
      </c>
      <c r="J3">
        <v>-59.7</v>
      </c>
      <c r="K3" s="10"/>
      <c r="L3" s="12">
        <v>0</v>
      </c>
      <c r="M3" s="10"/>
      <c r="N3" s="52">
        <f>ATAN(0.5*TAN(P3))/(PI()/180)</f>
        <v>-40.551865870231481</v>
      </c>
      <c r="O3" s="6">
        <f>I3*PI()/180</f>
        <v>2.8675759610266836</v>
      </c>
      <c r="P3" s="6">
        <f>J3*PI()/180</f>
        <v>-1.0419615634406147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ht="13">
      <c r="A4" t="s">
        <v>627</v>
      </c>
      <c r="B4">
        <v>0.03</v>
      </c>
      <c r="C4" s="71">
        <v>0.1</v>
      </c>
      <c r="D4" t="s">
        <v>17</v>
      </c>
      <c r="E4" t="s">
        <v>177</v>
      </c>
      <c r="F4">
        <v>100</v>
      </c>
      <c r="G4">
        <v>0.4</v>
      </c>
      <c r="H4">
        <v>8</v>
      </c>
      <c r="I4">
        <v>139.5</v>
      </c>
      <c r="J4">
        <v>-69.3</v>
      </c>
      <c r="K4" s="10"/>
      <c r="L4" s="12">
        <v>1</v>
      </c>
      <c r="M4" s="10"/>
      <c r="N4" s="52">
        <f t="shared" ref="N4:N14" si="0">ATAN(0.5*TAN(P4))/(PI()/180)</f>
        <v>-52.920308387592087</v>
      </c>
      <c r="O4" s="6">
        <f t="shared" ref="O4:O14" si="1">I4*PI()/180</f>
        <v>2.4347343065320897</v>
      </c>
      <c r="P4" s="6">
        <f t="shared" ref="P4:P14" si="2">J4*PI()/180</f>
        <v>-1.2095131716320704</v>
      </c>
      <c r="Q4" s="6">
        <f t="shared" ref="Q4:Q14" si="3">COS(O4)*COS(P4)*L4</f>
        <v>-0.26878437989928611</v>
      </c>
      <c r="R4" s="6">
        <f t="shared" ref="R4:R14" si="4">COS(P4)*SIN(O4)*L4</f>
        <v>0.22956354742625515</v>
      </c>
      <c r="S4" s="6">
        <f t="shared" ref="S4:S14" si="5">-1*SIN(P4)*L4</f>
        <v>0.93544403082986738</v>
      </c>
      <c r="U4" s="12">
        <v>0</v>
      </c>
      <c r="V4" s="12">
        <v>1</v>
      </c>
    </row>
    <row r="5" spans="1:22" ht="13">
      <c r="A5" s="59" t="s">
        <v>628</v>
      </c>
      <c r="B5">
        <v>0.03</v>
      </c>
      <c r="C5" s="71">
        <v>0.1</v>
      </c>
      <c r="D5" t="s">
        <v>17</v>
      </c>
      <c r="E5" t="s">
        <v>177</v>
      </c>
      <c r="F5">
        <v>0</v>
      </c>
      <c r="G5">
        <v>0.7</v>
      </c>
      <c r="H5">
        <v>8</v>
      </c>
      <c r="I5">
        <v>165.9</v>
      </c>
      <c r="J5">
        <v>-62.3</v>
      </c>
      <c r="K5" s="10"/>
      <c r="L5" s="12">
        <v>0</v>
      </c>
      <c r="M5" s="10"/>
      <c r="N5" s="52">
        <f t="shared" si="0"/>
        <v>-43.602179263224883</v>
      </c>
      <c r="O5" s="6">
        <f t="shared" si="1"/>
        <v>2.8955012290585929</v>
      </c>
      <c r="P5" s="6">
        <f t="shared" si="2"/>
        <v>-1.0873401239924672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ht="13">
      <c r="A6" s="59" t="s">
        <v>628</v>
      </c>
      <c r="B6">
        <v>0.03</v>
      </c>
      <c r="C6" s="71">
        <v>0.1</v>
      </c>
      <c r="D6" t="s">
        <v>17</v>
      </c>
      <c r="E6" t="s">
        <v>177</v>
      </c>
      <c r="F6">
        <v>100</v>
      </c>
      <c r="G6">
        <v>0.7</v>
      </c>
      <c r="H6">
        <v>8</v>
      </c>
      <c r="I6">
        <v>137.80000000000001</v>
      </c>
      <c r="J6">
        <v>-71.900000000000006</v>
      </c>
      <c r="K6" s="10"/>
      <c r="L6" s="12">
        <v>1</v>
      </c>
      <c r="M6" s="10"/>
      <c r="N6" s="52">
        <f t="shared" si="0"/>
        <v>-56.827324232054202</v>
      </c>
      <c r="O6" s="6">
        <f t="shared" si="1"/>
        <v>2.4050637092481861</v>
      </c>
      <c r="P6" s="6">
        <f t="shared" si="2"/>
        <v>-1.254891732183923</v>
      </c>
      <c r="Q6" s="6">
        <f t="shared" si="3"/>
        <v>-0.23015052702840311</v>
      </c>
      <c r="R6" s="6">
        <f t="shared" si="4"/>
        <v>0.20868775440031759</v>
      </c>
      <c r="S6" s="6">
        <f t="shared" si="5"/>
        <v>0.95051573162778369</v>
      </c>
      <c r="U6" s="12">
        <v>0</v>
      </c>
      <c r="V6" s="12">
        <v>1</v>
      </c>
    </row>
    <row r="7" spans="1:22" ht="13">
      <c r="A7" t="s">
        <v>629</v>
      </c>
      <c r="B7">
        <v>0.03</v>
      </c>
      <c r="C7" s="71">
        <v>0.1</v>
      </c>
      <c r="D7" t="s">
        <v>17</v>
      </c>
      <c r="E7" t="s">
        <v>177</v>
      </c>
      <c r="F7">
        <v>0</v>
      </c>
      <c r="G7">
        <v>0.3</v>
      </c>
      <c r="H7">
        <v>8</v>
      </c>
      <c r="I7">
        <v>168.4</v>
      </c>
      <c r="J7">
        <v>-57</v>
      </c>
      <c r="K7" s="10"/>
      <c r="L7" s="12">
        <v>0</v>
      </c>
      <c r="M7" s="10"/>
      <c r="N7" s="52">
        <f t="shared" si="0"/>
        <v>-37.593842477480926</v>
      </c>
      <c r="O7" s="6">
        <f t="shared" si="1"/>
        <v>2.9391344603584506</v>
      </c>
      <c r="P7" s="6">
        <f t="shared" si="2"/>
        <v>-0.99483767363676778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ht="13">
      <c r="A8" t="s">
        <v>629</v>
      </c>
      <c r="B8">
        <v>0.03</v>
      </c>
      <c r="C8" s="71">
        <v>0.1</v>
      </c>
      <c r="D8" t="s">
        <v>17</v>
      </c>
      <c r="E8" t="s">
        <v>177</v>
      </c>
      <c r="F8">
        <v>100</v>
      </c>
      <c r="G8">
        <v>0.3</v>
      </c>
      <c r="H8">
        <v>8</v>
      </c>
      <c r="I8">
        <v>148</v>
      </c>
      <c r="J8">
        <v>-67.599999999999994</v>
      </c>
      <c r="K8" s="10"/>
      <c r="L8" s="12">
        <v>1</v>
      </c>
      <c r="M8" s="10"/>
      <c r="N8" s="52">
        <f t="shared" si="0"/>
        <v>-50.499859165772051</v>
      </c>
      <c r="O8" s="6">
        <f t="shared" si="1"/>
        <v>2.5830872929516078</v>
      </c>
      <c r="P8" s="6">
        <f t="shared" si="2"/>
        <v>-1.1798425743481666</v>
      </c>
      <c r="Q8" s="6">
        <f t="shared" si="3"/>
        <v>-0.32316600716546279</v>
      </c>
      <c r="R8" s="6">
        <f t="shared" si="4"/>
        <v>0.20193653345660781</v>
      </c>
      <c r="S8" s="6">
        <f t="shared" si="5"/>
        <v>0.92454603361231313</v>
      </c>
      <c r="U8" s="53">
        <v>0</v>
      </c>
      <c r="V8" s="12">
        <v>1</v>
      </c>
    </row>
    <row r="9" spans="1:22" ht="13">
      <c r="A9" t="s">
        <v>630</v>
      </c>
      <c r="B9">
        <v>0.03</v>
      </c>
      <c r="C9" s="71">
        <v>0.1</v>
      </c>
      <c r="D9" t="s">
        <v>17</v>
      </c>
      <c r="E9" t="s">
        <v>177</v>
      </c>
      <c r="F9">
        <v>0</v>
      </c>
      <c r="G9">
        <v>0.2</v>
      </c>
      <c r="H9">
        <v>8</v>
      </c>
      <c r="I9">
        <v>178.7</v>
      </c>
      <c r="J9">
        <v>-58.6</v>
      </c>
      <c r="K9" s="10"/>
      <c r="L9" s="53">
        <v>0</v>
      </c>
      <c r="M9" s="10"/>
      <c r="N9" s="52">
        <f t="shared" si="0"/>
        <v>-39.321985306145734</v>
      </c>
      <c r="O9" s="6">
        <f t="shared" si="1"/>
        <v>3.1189033733138665</v>
      </c>
      <c r="P9" s="6">
        <f t="shared" si="2"/>
        <v>-1.0227629416686772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ht="13">
      <c r="A10" t="s">
        <v>630</v>
      </c>
      <c r="B10">
        <v>0.03</v>
      </c>
      <c r="C10" s="71">
        <v>0.1</v>
      </c>
      <c r="D10" t="s">
        <v>17</v>
      </c>
      <c r="E10" t="s">
        <v>177</v>
      </c>
      <c r="F10">
        <v>100</v>
      </c>
      <c r="G10">
        <v>0.2</v>
      </c>
      <c r="H10">
        <v>8</v>
      </c>
      <c r="I10">
        <v>161</v>
      </c>
      <c r="J10">
        <v>-71.400000000000006</v>
      </c>
      <c r="K10" s="10"/>
      <c r="L10" s="53">
        <v>1</v>
      </c>
      <c r="M10" s="10"/>
      <c r="N10" s="52">
        <f t="shared" si="0"/>
        <v>-56.056513939061922</v>
      </c>
      <c r="O10" s="6">
        <f t="shared" si="1"/>
        <v>2.8099800957108703</v>
      </c>
      <c r="P10" s="6">
        <f t="shared" si="2"/>
        <v>-1.2461650859239515</v>
      </c>
      <c r="Q10" s="6">
        <f t="shared" si="3"/>
        <v>-0.30158195180165287</v>
      </c>
      <c r="R10" s="6">
        <f t="shared" si="4"/>
        <v>0.10384299367510212</v>
      </c>
      <c r="S10" s="6">
        <f t="shared" si="5"/>
        <v>0.94776841000958578</v>
      </c>
      <c r="U10" s="53">
        <v>0</v>
      </c>
      <c r="V10" s="53">
        <v>1</v>
      </c>
    </row>
    <row r="11" spans="1:22" ht="13">
      <c r="A11" t="s">
        <v>631</v>
      </c>
      <c r="B11">
        <v>0.03</v>
      </c>
      <c r="C11" s="71">
        <v>0.1</v>
      </c>
      <c r="D11" t="s">
        <v>17</v>
      </c>
      <c r="E11" t="s">
        <v>177</v>
      </c>
      <c r="F11">
        <v>0</v>
      </c>
      <c r="G11">
        <v>0.3</v>
      </c>
      <c r="H11">
        <v>8</v>
      </c>
      <c r="I11">
        <v>176.5</v>
      </c>
      <c r="J11">
        <v>-48.1</v>
      </c>
      <c r="K11" s="10"/>
      <c r="L11" s="53">
        <v>0</v>
      </c>
      <c r="M11" s="10"/>
      <c r="N11" s="52">
        <f t="shared" si="0"/>
        <v>-29.129136082991302</v>
      </c>
      <c r="O11" s="6">
        <f t="shared" si="1"/>
        <v>3.0805061297699914</v>
      </c>
      <c r="P11" s="6">
        <f t="shared" si="2"/>
        <v>-0.83950337020927257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ht="13">
      <c r="A12" t="s">
        <v>631</v>
      </c>
      <c r="B12">
        <v>0.03</v>
      </c>
      <c r="C12" s="71">
        <v>0.1</v>
      </c>
      <c r="D12" t="s">
        <v>17</v>
      </c>
      <c r="E12" t="s">
        <v>177</v>
      </c>
      <c r="F12">
        <v>100</v>
      </c>
      <c r="G12">
        <v>0.3</v>
      </c>
      <c r="H12">
        <v>8</v>
      </c>
      <c r="I12">
        <v>165.2</v>
      </c>
      <c r="J12">
        <v>-60.9</v>
      </c>
      <c r="K12" s="10"/>
      <c r="L12" s="12">
        <v>1</v>
      </c>
      <c r="M12" s="10"/>
      <c r="N12" s="52">
        <f t="shared" si="0"/>
        <v>-41.934073013130195</v>
      </c>
      <c r="O12" s="6">
        <f t="shared" si="1"/>
        <v>2.883283924294632</v>
      </c>
      <c r="P12" s="6">
        <f t="shared" si="2"/>
        <v>-1.0629055144645465</v>
      </c>
      <c r="Q12" s="6">
        <f t="shared" si="3"/>
        <v>-0.47020042049927807</v>
      </c>
      <c r="R12" s="6">
        <f t="shared" si="4"/>
        <v>0.12423230986326983</v>
      </c>
      <c r="S12" s="6">
        <f t="shared" si="5"/>
        <v>0.87377222303546509</v>
      </c>
      <c r="U12" s="12">
        <v>0</v>
      </c>
      <c r="V12" s="12">
        <v>1</v>
      </c>
    </row>
    <row r="13" spans="1:22" ht="13">
      <c r="A13" t="s">
        <v>632</v>
      </c>
      <c r="B13">
        <v>0.04</v>
      </c>
      <c r="C13" s="71">
        <v>0.1</v>
      </c>
      <c r="D13" t="s">
        <v>17</v>
      </c>
      <c r="E13" t="s">
        <v>177</v>
      </c>
      <c r="F13">
        <v>0</v>
      </c>
      <c r="G13">
        <v>0.4</v>
      </c>
      <c r="H13">
        <v>7</v>
      </c>
      <c r="I13">
        <v>175</v>
      </c>
      <c r="J13">
        <v>-57.3</v>
      </c>
      <c r="K13" s="10"/>
      <c r="L13" s="12">
        <v>0</v>
      </c>
      <c r="M13" s="10"/>
      <c r="N13" s="52">
        <f t="shared" si="0"/>
        <v>-37.912529959118764</v>
      </c>
      <c r="O13" s="6">
        <f t="shared" si="1"/>
        <v>3.0543261909900763</v>
      </c>
      <c r="P13" s="6">
        <f t="shared" si="2"/>
        <v>-1.0000736613927508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ht="13">
      <c r="A14" t="s">
        <v>632</v>
      </c>
      <c r="B14">
        <v>0.04</v>
      </c>
      <c r="C14" s="71">
        <v>0.1</v>
      </c>
      <c r="D14" t="s">
        <v>17</v>
      </c>
      <c r="E14" t="s">
        <v>177</v>
      </c>
      <c r="F14">
        <v>100</v>
      </c>
      <c r="G14">
        <v>0.4</v>
      </c>
      <c r="H14">
        <v>7</v>
      </c>
      <c r="I14">
        <v>157</v>
      </c>
      <c r="J14">
        <v>-69.5</v>
      </c>
      <c r="K14" s="10"/>
      <c r="L14" s="12">
        <v>1</v>
      </c>
      <c r="M14" s="10"/>
      <c r="N14" s="52">
        <f t="shared" si="0"/>
        <v>-53.211986014589499</v>
      </c>
      <c r="O14" s="6">
        <f t="shared" si="1"/>
        <v>2.740166925631097</v>
      </c>
      <c r="P14" s="6">
        <f t="shared" si="2"/>
        <v>-1.2130038301360591</v>
      </c>
      <c r="Q14" s="6">
        <f t="shared" si="3"/>
        <v>-0.3223675941642089</v>
      </c>
      <c r="R14" s="6">
        <f t="shared" si="4"/>
        <v>0.13683692528478519</v>
      </c>
      <c r="S14" s="6">
        <f t="shared" si="5"/>
        <v>0.93667218924839757</v>
      </c>
      <c r="U14" s="12">
        <v>0</v>
      </c>
      <c r="V14" s="12">
        <v>1</v>
      </c>
    </row>
    <row r="15" spans="1:22" ht="14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ht="17" thickTop="1" thickBot="1">
      <c r="A16" s="54" t="s">
        <v>5</v>
      </c>
      <c r="C16" s="13"/>
      <c r="D16" s="13"/>
      <c r="E16" s="13"/>
      <c r="F16" s="13"/>
      <c r="G16" s="13"/>
      <c r="H16" s="23" t="s">
        <v>143</v>
      </c>
      <c r="I16" s="24">
        <f>IF(O16&gt;0, O16*180/PI(),360+O16*180/PI())</f>
        <v>152.32236887363933</v>
      </c>
      <c r="J16" s="25">
        <f>P16*180/PI()</f>
        <v>-68.765257418368776</v>
      </c>
      <c r="K16" s="19"/>
      <c r="L16" s="12"/>
      <c r="M16" s="7"/>
      <c r="N16" s="7"/>
      <c r="O16" s="26">
        <f>IF(Q16&gt;0, ATAN(R16/Q16),PI()+ATAN(R16/Q16))</f>
        <v>2.6585268612823327</v>
      </c>
      <c r="P16" s="26">
        <f>-1*ATAN(S16/(SQRT(Q16*Q16+R16*R16)))</f>
        <v>-1.2001801529319909</v>
      </c>
      <c r="Q16" s="26">
        <f>SUM(Q3:Q14)</f>
        <v>-1.9162508805582918</v>
      </c>
      <c r="R16" s="26">
        <f>SUM(R3:R14)</f>
        <v>1.0051000641063377</v>
      </c>
      <c r="S16" s="26">
        <f>SUM(S3:S14)</f>
        <v>5.5687186183634125</v>
      </c>
    </row>
    <row r="17" spans="1:19" ht="14" thickTop="1">
      <c r="A17" s="63">
        <v>171.82721937771618</v>
      </c>
      <c r="B17" s="64">
        <v>-57.28931965982386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5.9743510632213699</v>
      </c>
      <c r="K17" s="19"/>
      <c r="L17" s="7"/>
      <c r="M17" s="7"/>
      <c r="N17" s="7"/>
      <c r="O17" s="7"/>
      <c r="P17" s="7"/>
      <c r="Q17" s="7"/>
      <c r="R17" s="7"/>
      <c r="S17" s="7"/>
    </row>
    <row r="18" spans="1:19" ht="13">
      <c r="A18" t="s">
        <v>144</v>
      </c>
      <c r="B18">
        <v>5.9742961162915629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194.9398543555163</v>
      </c>
      <c r="K18" s="19"/>
      <c r="L18" s="7"/>
      <c r="M18" s="20"/>
      <c r="N18" s="20"/>
      <c r="O18" s="7"/>
      <c r="P18" s="7"/>
      <c r="Q18" s="7"/>
      <c r="R18" s="7"/>
      <c r="S18" s="7"/>
    </row>
    <row r="19" spans="1:19" ht="13">
      <c r="A19" t="s">
        <v>145</v>
      </c>
      <c r="B19">
        <v>194.52313341889203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4.8107280346239483</v>
      </c>
      <c r="K19" s="19"/>
      <c r="L19" s="7"/>
      <c r="M19" s="20"/>
      <c r="N19" s="20"/>
      <c r="O19" s="7"/>
      <c r="P19" s="7"/>
      <c r="Q19" s="7"/>
      <c r="R19" s="7"/>
      <c r="S19" s="7"/>
    </row>
    <row r="20" spans="1:19" ht="13">
      <c r="A20" t="s">
        <v>147</v>
      </c>
      <c r="B20" s="56">
        <v>4.815903407325739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</row>
    <row r="21" spans="1:19">
      <c r="A21" t="s">
        <v>149</v>
      </c>
      <c r="B21">
        <v>6</v>
      </c>
    </row>
    <row r="23" spans="1:19">
      <c r="A23" s="54" t="s">
        <v>6</v>
      </c>
      <c r="F23" s="59"/>
    </row>
    <row r="24" spans="1:19">
      <c r="A24" s="63">
        <v>152.32236887363933</v>
      </c>
      <c r="B24" s="64">
        <v>-68.765257418368776</v>
      </c>
    </row>
    <row r="25" spans="1:19">
      <c r="A25" t="s">
        <v>144</v>
      </c>
      <c r="B25">
        <v>5.9743510632213699</v>
      </c>
    </row>
    <row r="26" spans="1:19">
      <c r="A26" t="s">
        <v>145</v>
      </c>
      <c r="B26">
        <v>194.9398543555163</v>
      </c>
    </row>
    <row r="27" spans="1:19">
      <c r="A27" t="s">
        <v>147</v>
      </c>
      <c r="B27" s="56">
        <v>4.8107280346239483</v>
      </c>
    </row>
    <row r="28" spans="1:19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115" zoomScaleNormal="115" zoomScalePageLayoutView="115" workbookViewId="0">
      <selection activeCell="U3" sqref="U3:V18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633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635</v>
      </c>
      <c r="B3">
        <v>0.02</v>
      </c>
      <c r="C3" s="71">
        <v>0.08</v>
      </c>
      <c r="D3" t="s">
        <v>17</v>
      </c>
      <c r="E3" t="s">
        <v>177</v>
      </c>
      <c r="F3">
        <v>0</v>
      </c>
      <c r="G3">
        <v>0.2</v>
      </c>
      <c r="H3">
        <v>8</v>
      </c>
      <c r="I3">
        <v>160.1</v>
      </c>
      <c r="J3">
        <v>-57.2</v>
      </c>
      <c r="K3" s="10"/>
      <c r="L3" s="12">
        <v>0</v>
      </c>
      <c r="M3" s="10"/>
      <c r="N3" s="52">
        <f>ATAN(0.5*TAN(P3))/(PI()/180)</f>
        <v>-37.806031386645671</v>
      </c>
      <c r="O3" s="6">
        <f t="shared" ref="O3:P18" si="0">I3*PI()/180</f>
        <v>2.7942721324429214</v>
      </c>
      <c r="P3" s="6">
        <f t="shared" si="0"/>
        <v>-0.99832833214075656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635</v>
      </c>
      <c r="B4">
        <v>0.02</v>
      </c>
      <c r="C4" s="71">
        <v>0.08</v>
      </c>
      <c r="D4" t="s">
        <v>17</v>
      </c>
      <c r="E4" t="s">
        <v>177</v>
      </c>
      <c r="F4">
        <v>100</v>
      </c>
      <c r="G4">
        <v>0.2</v>
      </c>
      <c r="H4">
        <v>8</v>
      </c>
      <c r="I4">
        <v>137.19999999999999</v>
      </c>
      <c r="J4">
        <v>-66.099999999999994</v>
      </c>
      <c r="K4" s="10"/>
      <c r="L4" s="12">
        <v>1</v>
      </c>
      <c r="M4" s="10"/>
      <c r="N4" s="52">
        <f>ATAN(0.5*TAN(P4))/(PI()/180)</f>
        <v>-48.450134547007337</v>
      </c>
      <c r="O4" s="6">
        <f t="shared" si="0"/>
        <v>2.3945917337362199</v>
      </c>
      <c r="P4" s="6">
        <f t="shared" si="0"/>
        <v>-1.1536626355682518</v>
      </c>
      <c r="Q4" s="6">
        <f>COS(O4)*COS(P4)*L4</f>
        <v>-0.29726448157246887</v>
      </c>
      <c r="R4" s="6">
        <f>COS(P4)*SIN(O4)*L4</f>
        <v>0.27526992813229034</v>
      </c>
      <c r="S4" s="6">
        <f>-1*SIN(P4)*L4</f>
        <v>0.91425395523426367</v>
      </c>
      <c r="U4" s="12">
        <v>0</v>
      </c>
      <c r="V4" s="12">
        <v>1</v>
      </c>
    </row>
    <row r="5" spans="1:22" s="11" customFormat="1" ht="15">
      <c r="A5" s="59" t="s">
        <v>636</v>
      </c>
      <c r="B5">
        <v>1.4999999999999999E-2</v>
      </c>
      <c r="C5" s="71">
        <v>0.08</v>
      </c>
      <c r="D5" t="s">
        <v>17</v>
      </c>
      <c r="E5" t="s">
        <v>177</v>
      </c>
      <c r="F5">
        <v>0</v>
      </c>
      <c r="G5">
        <v>0.3</v>
      </c>
      <c r="H5">
        <v>9</v>
      </c>
      <c r="I5">
        <v>146.1</v>
      </c>
      <c r="J5">
        <v>-63</v>
      </c>
      <c r="K5" s="10"/>
      <c r="L5" s="12">
        <v>0</v>
      </c>
      <c r="M5" s="10"/>
      <c r="N5" s="52">
        <f>ATAN(0.5*TAN(P5))/(PI()/180)</f>
        <v>-44.459397622361955</v>
      </c>
      <c r="O5" s="6">
        <f t="shared" si="0"/>
        <v>2.5499260371637154</v>
      </c>
      <c r="P5" s="6">
        <f t="shared" si="0"/>
        <v>-1.0995574287564276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s="59" t="s">
        <v>636</v>
      </c>
      <c r="B6">
        <v>1.4999999999999999E-2</v>
      </c>
      <c r="C6" s="71">
        <v>0.08</v>
      </c>
      <c r="D6" t="s">
        <v>17</v>
      </c>
      <c r="E6" t="s">
        <v>177</v>
      </c>
      <c r="F6">
        <v>100</v>
      </c>
      <c r="G6">
        <v>0.3</v>
      </c>
      <c r="H6">
        <v>9</v>
      </c>
      <c r="I6">
        <v>114.4</v>
      </c>
      <c r="J6">
        <v>-67.599999999999994</v>
      </c>
      <c r="K6" s="10"/>
      <c r="L6" s="12">
        <v>1</v>
      </c>
      <c r="M6" s="10"/>
      <c r="N6" s="52">
        <f t="shared" ref="N6:N18" si="1">ATAN(0.5*TAN(P6))/(PI()/180)</f>
        <v>-50.499859165772051</v>
      </c>
      <c r="O6" s="6">
        <f t="shared" si="0"/>
        <v>1.9966566642815131</v>
      </c>
      <c r="P6" s="6">
        <f t="shared" si="0"/>
        <v>-1.1798425743481666</v>
      </c>
      <c r="Q6" s="6">
        <f t="shared" ref="Q6:Q18" si="2">COS(O6)*COS(P6)*L6</f>
        <v>-0.1574218605452036</v>
      </c>
      <c r="R6" s="6">
        <f t="shared" ref="R6:R18" si="3">COS(P6)*SIN(O6)*L6</f>
        <v>0.34703456535945543</v>
      </c>
      <c r="S6" s="6">
        <f t="shared" ref="S6:S18" si="4">-1*SIN(P6)*L6</f>
        <v>0.92454603361231313</v>
      </c>
      <c r="U6" s="12">
        <v>0</v>
      </c>
      <c r="V6" s="12">
        <v>1</v>
      </c>
    </row>
    <row r="7" spans="1:22" s="11" customFormat="1" ht="15">
      <c r="A7" t="s">
        <v>637</v>
      </c>
      <c r="B7">
        <v>0.03</v>
      </c>
      <c r="C7" s="71">
        <v>0.1</v>
      </c>
      <c r="D7" t="s">
        <v>17</v>
      </c>
      <c r="E7" t="s">
        <v>177</v>
      </c>
      <c r="F7">
        <v>0</v>
      </c>
      <c r="G7">
        <v>1.6</v>
      </c>
      <c r="H7">
        <v>8</v>
      </c>
      <c r="I7">
        <v>143.69999999999999</v>
      </c>
      <c r="J7">
        <v>-56.9</v>
      </c>
      <c r="K7" s="10"/>
      <c r="L7" s="12">
        <v>0</v>
      </c>
      <c r="M7" s="10"/>
      <c r="N7" s="52">
        <f t="shared" si="1"/>
        <v>-37.48815026031717</v>
      </c>
      <c r="O7" s="6">
        <f t="shared" si="0"/>
        <v>2.5080381351158514</v>
      </c>
      <c r="P7" s="6">
        <f t="shared" si="0"/>
        <v>-0.99309234438477345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s="11" customFormat="1" ht="15">
      <c r="A8" t="s">
        <v>637</v>
      </c>
      <c r="B8">
        <v>0.03</v>
      </c>
      <c r="C8" s="71">
        <v>0.1</v>
      </c>
      <c r="D8" t="s">
        <v>17</v>
      </c>
      <c r="E8" t="s">
        <v>177</v>
      </c>
      <c r="F8">
        <v>100</v>
      </c>
      <c r="G8">
        <v>1.6</v>
      </c>
      <c r="H8">
        <v>8</v>
      </c>
      <c r="I8">
        <v>119.4</v>
      </c>
      <c r="J8">
        <v>-61.8</v>
      </c>
      <c r="K8" s="10"/>
      <c r="L8" s="12">
        <v>1</v>
      </c>
      <c r="M8" s="10"/>
      <c r="N8" s="52">
        <f t="shared" si="1"/>
        <v>-42.999416891189696</v>
      </c>
      <c r="O8" s="6">
        <f t="shared" si="0"/>
        <v>2.0839231268812295</v>
      </c>
      <c r="P8" s="6">
        <f t="shared" si="0"/>
        <v>-1.0786134777324956</v>
      </c>
      <c r="Q8" s="6">
        <f t="shared" si="2"/>
        <v>-0.23197694424792445</v>
      </c>
      <c r="R8" s="6">
        <f t="shared" si="3"/>
        <v>0.41169275280932915</v>
      </c>
      <c r="S8" s="6">
        <f t="shared" si="4"/>
        <v>0.88130345206499217</v>
      </c>
      <c r="U8" s="53">
        <v>0</v>
      </c>
      <c r="V8" s="12">
        <v>1</v>
      </c>
    </row>
    <row r="9" spans="1:22" s="11" customFormat="1" ht="15">
      <c r="A9" t="s">
        <v>638</v>
      </c>
      <c r="B9">
        <v>0.02</v>
      </c>
      <c r="C9" s="71">
        <v>0.08</v>
      </c>
      <c r="D9" t="s">
        <v>17</v>
      </c>
      <c r="E9" t="s">
        <v>177</v>
      </c>
      <c r="F9">
        <v>0</v>
      </c>
      <c r="G9">
        <v>2</v>
      </c>
      <c r="H9">
        <v>8</v>
      </c>
      <c r="I9">
        <v>152.1</v>
      </c>
      <c r="J9">
        <v>-58.7</v>
      </c>
      <c r="K9" s="10"/>
      <c r="L9" s="53">
        <v>0</v>
      </c>
      <c r="M9" s="10"/>
      <c r="N9" s="52">
        <f t="shared" si="1"/>
        <v>-39.432359057929332</v>
      </c>
      <c r="O9" s="6">
        <f t="shared" si="0"/>
        <v>2.6546457922833748</v>
      </c>
      <c r="P9" s="6">
        <f t="shared" si="0"/>
        <v>-1.0245082709206714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53">
        <v>1</v>
      </c>
      <c r="V9" s="53">
        <v>0</v>
      </c>
    </row>
    <row r="10" spans="1:22" s="11" customFormat="1" ht="15">
      <c r="A10" t="s">
        <v>638</v>
      </c>
      <c r="B10">
        <v>0.02</v>
      </c>
      <c r="C10" s="71">
        <v>0.08</v>
      </c>
      <c r="D10" t="s">
        <v>17</v>
      </c>
      <c r="E10" t="s">
        <v>177</v>
      </c>
      <c r="F10">
        <v>100</v>
      </c>
      <c r="G10">
        <v>2</v>
      </c>
      <c r="H10">
        <v>8</v>
      </c>
      <c r="I10">
        <v>126.3</v>
      </c>
      <c r="J10">
        <v>-65.5</v>
      </c>
      <c r="K10" s="10"/>
      <c r="L10" s="53">
        <v>1</v>
      </c>
      <c r="M10" s="10"/>
      <c r="N10" s="52">
        <f t="shared" si="1"/>
        <v>-47.652314354639188</v>
      </c>
      <c r="O10" s="6">
        <f t="shared" si="0"/>
        <v>2.2043508452688383</v>
      </c>
      <c r="P10" s="6">
        <f t="shared" si="0"/>
        <v>-1.143190660056286</v>
      </c>
      <c r="Q10" s="6">
        <f t="shared" si="2"/>
        <v>-0.2455038648114761</v>
      </c>
      <c r="R10" s="6">
        <f t="shared" si="3"/>
        <v>0.33421301271400955</v>
      </c>
      <c r="S10" s="6">
        <f t="shared" si="4"/>
        <v>0.90996127087654322</v>
      </c>
      <c r="U10" s="53">
        <v>0</v>
      </c>
      <c r="V10" s="53">
        <v>1</v>
      </c>
    </row>
    <row r="11" spans="1:22" s="11" customFormat="1" ht="15">
      <c r="A11" t="s">
        <v>640</v>
      </c>
      <c r="B11">
        <v>0.03</v>
      </c>
      <c r="C11" s="71">
        <v>0.08</v>
      </c>
      <c r="D11" t="s">
        <v>17</v>
      </c>
      <c r="E11" t="s">
        <v>177</v>
      </c>
      <c r="F11">
        <v>0</v>
      </c>
      <c r="G11">
        <v>1.7</v>
      </c>
      <c r="H11">
        <v>6</v>
      </c>
      <c r="I11">
        <v>140.19999999999999</v>
      </c>
      <c r="J11">
        <v>-58.7</v>
      </c>
      <c r="K11" s="10"/>
      <c r="L11" s="53">
        <v>0</v>
      </c>
      <c r="M11" s="10"/>
      <c r="N11" s="52">
        <f t="shared" si="1"/>
        <v>-39.432359057929332</v>
      </c>
      <c r="O11" s="6">
        <f t="shared" si="0"/>
        <v>2.4469516112960497</v>
      </c>
      <c r="P11" s="6">
        <f t="shared" si="0"/>
        <v>-1.0245082709206714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53">
        <v>0</v>
      </c>
    </row>
    <row r="12" spans="1:22" s="11" customFormat="1" ht="15">
      <c r="A12" t="s">
        <v>640</v>
      </c>
      <c r="B12">
        <v>0.03</v>
      </c>
      <c r="C12" s="71">
        <v>0.08</v>
      </c>
      <c r="D12" t="s">
        <v>17</v>
      </c>
      <c r="E12" t="s">
        <v>177</v>
      </c>
      <c r="F12">
        <v>100</v>
      </c>
      <c r="G12">
        <v>1.7</v>
      </c>
      <c r="H12">
        <v>6</v>
      </c>
      <c r="I12">
        <v>113.9</v>
      </c>
      <c r="J12">
        <v>-62.5</v>
      </c>
      <c r="K12" s="10"/>
      <c r="L12" s="12">
        <v>1</v>
      </c>
      <c r="M12" s="10"/>
      <c r="N12" s="52">
        <f t="shared" si="1"/>
        <v>-43.845498975476147</v>
      </c>
      <c r="O12" s="6">
        <f t="shared" si="0"/>
        <v>1.9879300180215413</v>
      </c>
      <c r="P12" s="6">
        <f t="shared" si="0"/>
        <v>-1.0908307824964558</v>
      </c>
      <c r="Q12" s="6">
        <f t="shared" si="2"/>
        <v>-0.18707356585944274</v>
      </c>
      <c r="R12" s="6">
        <f t="shared" si="3"/>
        <v>0.42215549597406621</v>
      </c>
      <c r="S12" s="6">
        <f t="shared" si="4"/>
        <v>0.8870108331782216</v>
      </c>
      <c r="U12" s="12">
        <v>0</v>
      </c>
      <c r="V12" s="12">
        <v>1</v>
      </c>
    </row>
    <row r="13" spans="1:22" s="11" customFormat="1" ht="15">
      <c r="A13" t="s">
        <v>639</v>
      </c>
      <c r="B13">
        <v>2.5000000000000001E-2</v>
      </c>
      <c r="C13" s="71">
        <v>0.06</v>
      </c>
      <c r="D13" t="s">
        <v>17</v>
      </c>
      <c r="E13" t="s">
        <v>177</v>
      </c>
      <c r="F13">
        <v>0</v>
      </c>
      <c r="G13">
        <v>1.5</v>
      </c>
      <c r="H13">
        <v>5</v>
      </c>
      <c r="I13">
        <v>138.1</v>
      </c>
      <c r="J13">
        <v>-50.3</v>
      </c>
      <c r="K13" s="10"/>
      <c r="L13" s="12">
        <v>0</v>
      </c>
      <c r="M13" s="10"/>
      <c r="N13" s="52">
        <f t="shared" si="1"/>
        <v>-31.058575649801835</v>
      </c>
      <c r="O13" s="6">
        <f t="shared" si="0"/>
        <v>2.4102996970041692</v>
      </c>
      <c r="P13" s="6">
        <f t="shared" si="0"/>
        <v>-0.87790061375314776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s="13" customFormat="1" ht="15">
      <c r="A14" t="s">
        <v>639</v>
      </c>
      <c r="B14">
        <v>2.5000000000000001E-2</v>
      </c>
      <c r="C14" s="71">
        <v>0.06</v>
      </c>
      <c r="D14" t="s">
        <v>17</v>
      </c>
      <c r="E14" t="s">
        <v>177</v>
      </c>
      <c r="F14">
        <v>100</v>
      </c>
      <c r="G14">
        <v>1.5</v>
      </c>
      <c r="H14">
        <v>5</v>
      </c>
      <c r="I14">
        <v>119.4</v>
      </c>
      <c r="J14">
        <v>-54.4</v>
      </c>
      <c r="K14" s="10"/>
      <c r="L14" s="12">
        <v>1</v>
      </c>
      <c r="M14" s="10"/>
      <c r="N14" s="52">
        <f t="shared" si="1"/>
        <v>-34.930163674275271</v>
      </c>
      <c r="O14" s="6">
        <f t="shared" si="0"/>
        <v>2.0839231268812295</v>
      </c>
      <c r="P14" s="6">
        <f t="shared" si="0"/>
        <v>-0.94945911308491526</v>
      </c>
      <c r="Q14" s="6">
        <f t="shared" si="2"/>
        <v>-0.285766351115808</v>
      </c>
      <c r="R14" s="6">
        <f t="shared" si="3"/>
        <v>0.50715357137133643</v>
      </c>
      <c r="S14" s="6">
        <f t="shared" si="4"/>
        <v>0.81310076104702766</v>
      </c>
      <c r="U14" s="12">
        <v>0</v>
      </c>
      <c r="V14" s="12">
        <v>1</v>
      </c>
    </row>
    <row r="15" spans="1:22" s="13" customFormat="1" ht="15">
      <c r="A15" t="s">
        <v>642</v>
      </c>
      <c r="B15">
        <v>0.02</v>
      </c>
      <c r="C15" s="71">
        <v>0.1</v>
      </c>
      <c r="D15" t="s">
        <v>17</v>
      </c>
      <c r="E15" t="s">
        <v>177</v>
      </c>
      <c r="F15">
        <v>0</v>
      </c>
      <c r="G15">
        <v>0.2</v>
      </c>
      <c r="H15">
        <v>10</v>
      </c>
      <c r="I15">
        <v>145.4</v>
      </c>
      <c r="J15">
        <v>-59.8</v>
      </c>
      <c r="K15" s="10"/>
      <c r="L15" s="12">
        <v>0</v>
      </c>
      <c r="M15" s="10"/>
      <c r="N15" s="52">
        <f t="shared" si="1"/>
        <v>-40.665414230515402</v>
      </c>
      <c r="O15" s="6">
        <f t="shared" si="0"/>
        <v>2.5377087323997549</v>
      </c>
      <c r="P15" s="6">
        <f t="shared" si="0"/>
        <v>-1.043706892692609</v>
      </c>
      <c r="Q15" s="6">
        <f t="shared" si="2"/>
        <v>0</v>
      </c>
      <c r="R15" s="6">
        <f t="shared" si="3"/>
        <v>0</v>
      </c>
      <c r="S15" s="6">
        <f t="shared" si="4"/>
        <v>0</v>
      </c>
      <c r="U15" s="12">
        <v>1</v>
      </c>
      <c r="V15" s="12">
        <v>0</v>
      </c>
    </row>
    <row r="16" spans="1:22" s="13" customFormat="1" ht="15">
      <c r="A16" t="s">
        <v>642</v>
      </c>
      <c r="B16">
        <v>0.02</v>
      </c>
      <c r="C16" s="71">
        <v>0.1</v>
      </c>
      <c r="D16" t="s">
        <v>17</v>
      </c>
      <c r="E16" t="s">
        <v>177</v>
      </c>
      <c r="F16">
        <v>100</v>
      </c>
      <c r="G16">
        <v>0.2</v>
      </c>
      <c r="H16">
        <v>10</v>
      </c>
      <c r="I16">
        <v>117.9</v>
      </c>
      <c r="J16">
        <v>-64.8</v>
      </c>
      <c r="K16" s="10"/>
      <c r="L16" s="12">
        <v>1</v>
      </c>
      <c r="M16" s="10"/>
      <c r="N16" s="52">
        <f t="shared" si="1"/>
        <v>-46.737160195079277</v>
      </c>
      <c r="O16" s="6">
        <f t="shared" si="0"/>
        <v>2.0577431881013144</v>
      </c>
      <c r="P16" s="6">
        <f t="shared" si="0"/>
        <v>-1.1309733552923253</v>
      </c>
      <c r="Q16" s="6">
        <f t="shared" si="2"/>
        <v>-0.19923482481804297</v>
      </c>
      <c r="R16" s="6">
        <f t="shared" si="3"/>
        <v>0.37628910388872411</v>
      </c>
      <c r="S16" s="6">
        <f t="shared" si="4"/>
        <v>0.90482705246601947</v>
      </c>
      <c r="U16" s="12">
        <v>0</v>
      </c>
      <c r="V16" s="12">
        <v>1</v>
      </c>
    </row>
    <row r="17" spans="1:26" s="13" customFormat="1" ht="15">
      <c r="A17" t="s">
        <v>641</v>
      </c>
      <c r="B17">
        <v>0.06</v>
      </c>
      <c r="C17" s="71">
        <v>0.17</v>
      </c>
      <c r="D17" t="s">
        <v>17</v>
      </c>
      <c r="E17" t="s">
        <v>177</v>
      </c>
      <c r="F17">
        <v>0</v>
      </c>
      <c r="G17">
        <v>10.199999999999999</v>
      </c>
      <c r="H17">
        <v>8</v>
      </c>
      <c r="I17">
        <v>134.69999999999999</v>
      </c>
      <c r="J17">
        <v>-52</v>
      </c>
      <c r="K17" s="10"/>
      <c r="L17" s="12">
        <v>0</v>
      </c>
      <c r="M17" s="10"/>
      <c r="N17" s="52">
        <f t="shared" si="1"/>
        <v>-32.61805682214758</v>
      </c>
      <c r="O17" s="6">
        <f t="shared" si="0"/>
        <v>2.3509585024363617</v>
      </c>
      <c r="P17" s="6">
        <f t="shared" si="0"/>
        <v>-0.90757121103705141</v>
      </c>
      <c r="Q17" s="6">
        <f t="shared" si="2"/>
        <v>0</v>
      </c>
      <c r="R17" s="6">
        <f t="shared" si="3"/>
        <v>0</v>
      </c>
      <c r="S17" s="6">
        <f t="shared" si="4"/>
        <v>0</v>
      </c>
      <c r="U17" s="12">
        <v>1</v>
      </c>
      <c r="V17" s="12">
        <v>0</v>
      </c>
    </row>
    <row r="18" spans="1:26" s="13" customFormat="1" ht="15">
      <c r="A18" t="s">
        <v>641</v>
      </c>
      <c r="B18">
        <v>0.06</v>
      </c>
      <c r="C18" s="71">
        <v>0.17</v>
      </c>
      <c r="D18" t="s">
        <v>17</v>
      </c>
      <c r="E18" t="s">
        <v>177</v>
      </c>
      <c r="F18">
        <v>100</v>
      </c>
      <c r="G18">
        <v>10.199999999999999</v>
      </c>
      <c r="H18">
        <v>8</v>
      </c>
      <c r="I18">
        <v>114.6</v>
      </c>
      <c r="J18">
        <v>-55.2</v>
      </c>
      <c r="K18" s="10"/>
      <c r="L18" s="12">
        <v>1</v>
      </c>
      <c r="M18" s="10"/>
      <c r="N18" s="52">
        <f t="shared" si="1"/>
        <v>-35.731456154020663</v>
      </c>
      <c r="O18" s="6">
        <f t="shared" si="0"/>
        <v>2.0001473227855016</v>
      </c>
      <c r="P18" s="6">
        <f t="shared" si="0"/>
        <v>-0.96342174710086992</v>
      </c>
      <c r="Q18" s="6">
        <f t="shared" si="2"/>
        <v>-0.23757709610943525</v>
      </c>
      <c r="R18" s="6">
        <f t="shared" si="3"/>
        <v>0.51891338366176354</v>
      </c>
      <c r="S18" s="6">
        <f t="shared" si="4"/>
        <v>0.82114920913370404</v>
      </c>
      <c r="U18" s="13">
        <v>0</v>
      </c>
      <c r="V18" s="12">
        <v>1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119.97980949017187</v>
      </c>
      <c r="J20" s="25">
        <f>P20*180/PI()</f>
        <v>-62.419003763342332</v>
      </c>
      <c r="K20" s="19"/>
      <c r="L20" s="12"/>
      <c r="M20" s="7"/>
      <c r="N20" s="7"/>
      <c r="O20" s="26">
        <f>IF(Q20&gt;0, ATAN(R20/Q20),PI()+ATAN(R20/Q20))</f>
        <v>2.0940427115190383</v>
      </c>
      <c r="P20" s="26">
        <f>-1*ATAN(S20/(SQRT(Q20*Q20+R20*R20)))</f>
        <v>-1.0894171314850551</v>
      </c>
      <c r="Q20" s="26">
        <f>SUM(Q3:Q18)</f>
        <v>-1.8418189890798018</v>
      </c>
      <c r="R20" s="26">
        <f>SUM(R3:R18)</f>
        <v>3.1927218139109752</v>
      </c>
      <c r="S20" s="26">
        <f>SUM(S3:S18)</f>
        <v>7.0561525676130845</v>
      </c>
    </row>
    <row r="21" spans="1:26" s="9" customFormat="1" ht="16" thickTop="1">
      <c r="A21" s="63">
        <v>144.69999999999999</v>
      </c>
      <c r="B21" s="64">
        <v>-57.3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7.9608453588165276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7.9605635574476139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178.7782952013047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177.5007974084231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4.1540068958501548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4.1690089731096522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8</v>
      </c>
    </row>
    <row r="27" spans="1:26">
      <c r="A27" s="54" t="s">
        <v>6</v>
      </c>
      <c r="F27" s="59"/>
    </row>
    <row r="28" spans="1:26">
      <c r="A28" s="63">
        <v>120</v>
      </c>
      <c r="B28" s="64">
        <v>-62.4</v>
      </c>
    </row>
    <row r="29" spans="1:26">
      <c r="A29" t="s">
        <v>144</v>
      </c>
      <c r="B29">
        <v>7.9608453588165276</v>
      </c>
    </row>
    <row r="30" spans="1:26">
      <c r="A30" t="s">
        <v>145</v>
      </c>
      <c r="B30">
        <v>178.7782952013047</v>
      </c>
    </row>
    <row r="31" spans="1:26">
      <c r="A31" t="s">
        <v>147</v>
      </c>
      <c r="B31" s="56">
        <v>4.1540068958501548</v>
      </c>
    </row>
    <row r="32" spans="1:26">
      <c r="A32" t="s">
        <v>149</v>
      </c>
      <c r="B32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="115" zoomScaleNormal="115" zoomScalePageLayoutView="115" workbookViewId="0">
      <selection activeCell="U3" sqref="U3:V1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ht="13">
      <c r="A1" s="7" t="s">
        <v>634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9" customFormat="1" ht="72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ht="13">
      <c r="A3" t="s">
        <v>645</v>
      </c>
      <c r="B3">
        <v>0.02</v>
      </c>
      <c r="C3" s="71">
        <v>0.08</v>
      </c>
      <c r="D3" t="s">
        <v>17</v>
      </c>
      <c r="E3" t="s">
        <v>177</v>
      </c>
      <c r="F3">
        <v>0</v>
      </c>
      <c r="G3">
        <v>0.2</v>
      </c>
      <c r="H3">
        <v>8</v>
      </c>
      <c r="I3">
        <v>150.80000000000001</v>
      </c>
      <c r="J3">
        <v>-61</v>
      </c>
      <c r="K3" s="10"/>
      <c r="L3" s="12">
        <v>0</v>
      </c>
      <c r="M3" s="10"/>
      <c r="N3" s="52">
        <f>ATAN(0.5*TAN(P3))/(PI()/180)</f>
        <v>-42.051214164410815</v>
      </c>
      <c r="O3" s="6">
        <f t="shared" ref="O3:O12" si="0">I3*PI()/180</f>
        <v>2.6319565120074491</v>
      </c>
      <c r="P3" s="6">
        <f t="shared" ref="P3:P12" si="1">J3*PI()/180</f>
        <v>-1.064650843716541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ht="13">
      <c r="A4" t="s">
        <v>645</v>
      </c>
      <c r="B4">
        <v>0.02</v>
      </c>
      <c r="C4" s="71">
        <v>0.08</v>
      </c>
      <c r="D4" t="s">
        <v>17</v>
      </c>
      <c r="E4" t="s">
        <v>177</v>
      </c>
      <c r="F4">
        <v>100</v>
      </c>
      <c r="G4">
        <v>0.2</v>
      </c>
      <c r="H4">
        <v>8</v>
      </c>
      <c r="I4">
        <v>122</v>
      </c>
      <c r="J4">
        <v>-67.099999999999994</v>
      </c>
      <c r="K4" s="10"/>
      <c r="L4" s="12">
        <v>1</v>
      </c>
      <c r="M4" s="10"/>
      <c r="N4" s="52">
        <f>ATAN(0.5*TAN(P4))/(PI()/180)</f>
        <v>-49.80777040236476</v>
      </c>
      <c r="O4" s="6">
        <f t="shared" si="0"/>
        <v>2.1293016874330819</v>
      </c>
      <c r="P4" s="6">
        <f t="shared" si="1"/>
        <v>-1.1711159280881951</v>
      </c>
      <c r="Q4" s="6">
        <f>COS(O4)*COS(P4)*L4</f>
        <v>-0.20620427735381638</v>
      </c>
      <c r="R4" s="6">
        <f>COS(P4)*SIN(O4)*L4</f>
        <v>0.32999582508526998</v>
      </c>
      <c r="S4" s="6">
        <f>-1*SIN(P4)*L4</f>
        <v>0.92118540556572115</v>
      </c>
      <c r="U4" s="12">
        <v>0</v>
      </c>
      <c r="V4" s="12">
        <v>1</v>
      </c>
    </row>
    <row r="5" spans="1:22" ht="13">
      <c r="A5" t="s">
        <v>643</v>
      </c>
      <c r="B5">
        <v>0.02</v>
      </c>
      <c r="C5" s="71">
        <v>0.08</v>
      </c>
      <c r="D5" t="s">
        <v>17</v>
      </c>
      <c r="E5" t="s">
        <v>177</v>
      </c>
      <c r="F5">
        <v>0</v>
      </c>
      <c r="G5">
        <v>0.3</v>
      </c>
      <c r="H5">
        <v>8</v>
      </c>
      <c r="I5">
        <v>144</v>
      </c>
      <c r="J5">
        <v>-68.7</v>
      </c>
      <c r="K5" s="10"/>
      <c r="L5" s="12">
        <v>0</v>
      </c>
      <c r="M5" s="10"/>
      <c r="N5" s="52">
        <f>ATAN(0.5*TAN(P5))/(PI()/180)</f>
        <v>-52.054055366342013</v>
      </c>
      <c r="O5" s="6">
        <f t="shared" si="0"/>
        <v>2.5132741228718345</v>
      </c>
      <c r="P5" s="6">
        <f t="shared" si="1"/>
        <v>-1.1990411961201044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ht="13">
      <c r="A6" t="s">
        <v>643</v>
      </c>
      <c r="B6">
        <v>0.02</v>
      </c>
      <c r="C6" s="71">
        <v>0.08</v>
      </c>
      <c r="D6" t="s">
        <v>17</v>
      </c>
      <c r="E6" t="s">
        <v>177</v>
      </c>
      <c r="F6">
        <v>100</v>
      </c>
      <c r="G6">
        <v>0.3</v>
      </c>
      <c r="H6">
        <v>8</v>
      </c>
      <c r="I6">
        <v>102</v>
      </c>
      <c r="J6">
        <v>-71.5</v>
      </c>
      <c r="K6" s="10"/>
      <c r="L6" s="12">
        <v>1</v>
      </c>
      <c r="M6" s="10"/>
      <c r="N6" s="52">
        <f t="shared" ref="N6:N12" si="2">ATAN(0.5*TAN(P6))/(PI()/180)</f>
        <v>-56.209932400417138</v>
      </c>
      <c r="O6" s="6">
        <f t="shared" si="0"/>
        <v>1.780235837034216</v>
      </c>
      <c r="P6" s="6">
        <f t="shared" si="1"/>
        <v>-1.2479104151759457</v>
      </c>
      <c r="Q6" s="6">
        <f t="shared" ref="Q6:Q12" si="3">COS(O6)*COS(P6)*L6</f>
        <v>-6.5971347617530804E-2</v>
      </c>
      <c r="R6" s="6">
        <f t="shared" ref="R6:R12" si="4">COS(P6)*SIN(O6)*L6</f>
        <v>0.31037078836430543</v>
      </c>
      <c r="S6" s="6">
        <f t="shared" ref="S6:S12" si="5">-1*SIN(P6)*L6</f>
        <v>0.94832365520619932</v>
      </c>
      <c r="U6" s="12">
        <v>0</v>
      </c>
      <c r="V6" s="12">
        <v>1</v>
      </c>
    </row>
    <row r="7" spans="1:22" ht="13">
      <c r="A7" s="59" t="s">
        <v>644</v>
      </c>
      <c r="B7">
        <v>0.02</v>
      </c>
      <c r="C7" s="71">
        <v>0.08</v>
      </c>
      <c r="D7" t="s">
        <v>17</v>
      </c>
      <c r="E7" t="s">
        <v>177</v>
      </c>
      <c r="F7">
        <v>0</v>
      </c>
      <c r="G7">
        <v>0.4</v>
      </c>
      <c r="H7">
        <v>8</v>
      </c>
      <c r="I7">
        <v>140.5</v>
      </c>
      <c r="J7">
        <v>-66</v>
      </c>
      <c r="K7" s="10"/>
      <c r="L7" s="12">
        <v>0</v>
      </c>
      <c r="M7" s="10"/>
      <c r="N7" s="52">
        <f t="shared" si="2"/>
        <v>-48.316297964967788</v>
      </c>
      <c r="O7" s="6">
        <f t="shared" si="0"/>
        <v>2.4521875990520328</v>
      </c>
      <c r="P7" s="6">
        <f t="shared" si="1"/>
        <v>-1.1519173063162575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ht="13">
      <c r="A8" s="59" t="s">
        <v>644</v>
      </c>
      <c r="B8">
        <v>0.02</v>
      </c>
      <c r="C8" s="71">
        <v>0.08</v>
      </c>
      <c r="D8" t="s">
        <v>17</v>
      </c>
      <c r="E8" t="s">
        <v>177</v>
      </c>
      <c r="F8">
        <v>100</v>
      </c>
      <c r="G8">
        <v>0.4</v>
      </c>
      <c r="H8">
        <v>8</v>
      </c>
      <c r="I8">
        <v>104.2</v>
      </c>
      <c r="J8">
        <v>-68.599999999999994</v>
      </c>
      <c r="K8" s="10"/>
      <c r="L8" s="12">
        <v>1</v>
      </c>
      <c r="M8" s="10"/>
      <c r="N8" s="52">
        <f t="shared" si="2"/>
        <v>-51.910955763200704</v>
      </c>
      <c r="O8" s="6">
        <f t="shared" si="0"/>
        <v>1.8186330805780915</v>
      </c>
      <c r="P8" s="6">
        <f t="shared" si="1"/>
        <v>-1.19729586686811</v>
      </c>
      <c r="Q8" s="6">
        <f t="shared" si="3"/>
        <v>-8.9506970133725147E-2</v>
      </c>
      <c r="R8" s="6">
        <f t="shared" si="4"/>
        <v>0.35372810186079695</v>
      </c>
      <c r="S8" s="6">
        <f t="shared" si="5"/>
        <v>0.93105581586252828</v>
      </c>
      <c r="U8" s="53">
        <v>0</v>
      </c>
      <c r="V8" s="12">
        <v>1</v>
      </c>
    </row>
    <row r="9" spans="1:22" ht="13">
      <c r="A9" t="s">
        <v>647</v>
      </c>
      <c r="B9">
        <v>0.02</v>
      </c>
      <c r="C9" s="71">
        <v>0.08</v>
      </c>
      <c r="D9" t="s">
        <v>17</v>
      </c>
      <c r="E9" t="s">
        <v>177</v>
      </c>
      <c r="F9">
        <v>0</v>
      </c>
      <c r="G9">
        <v>0.4</v>
      </c>
      <c r="H9">
        <v>8</v>
      </c>
      <c r="I9">
        <v>138.5</v>
      </c>
      <c r="J9">
        <v>-62.7</v>
      </c>
      <c r="K9" s="10"/>
      <c r="L9" s="53">
        <v>0</v>
      </c>
      <c r="M9" s="10"/>
      <c r="N9" s="52">
        <f t="shared" si="2"/>
        <v>-44.090095000781588</v>
      </c>
      <c r="O9" s="6">
        <f t="shared" si="0"/>
        <v>2.4172810140121466</v>
      </c>
      <c r="P9" s="6">
        <f t="shared" si="1"/>
        <v>-1.0943214410004447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ht="13">
      <c r="A10" t="s">
        <v>647</v>
      </c>
      <c r="B10">
        <v>0.02</v>
      </c>
      <c r="C10" s="71">
        <v>0.08</v>
      </c>
      <c r="D10" t="s">
        <v>17</v>
      </c>
      <c r="E10" t="s">
        <v>177</v>
      </c>
      <c r="F10">
        <v>100</v>
      </c>
      <c r="G10">
        <v>0.4</v>
      </c>
      <c r="H10">
        <v>8</v>
      </c>
      <c r="I10">
        <v>107.6</v>
      </c>
      <c r="J10">
        <v>-65.400000000000006</v>
      </c>
      <c r="K10" s="10"/>
      <c r="L10" s="53">
        <v>1</v>
      </c>
      <c r="M10" s="10"/>
      <c r="N10" s="52">
        <f t="shared" si="2"/>
        <v>-47.520552363697753</v>
      </c>
      <c r="O10" s="6">
        <f t="shared" si="0"/>
        <v>1.8779742751458985</v>
      </c>
      <c r="P10" s="6">
        <f t="shared" si="1"/>
        <v>-1.1414453308042916</v>
      </c>
      <c r="Q10" s="6">
        <f t="shared" si="3"/>
        <v>-0.12587077767728594</v>
      </c>
      <c r="R10" s="6">
        <f t="shared" si="4"/>
        <v>0.39679496636406886</v>
      </c>
      <c r="S10" s="6">
        <f t="shared" si="5"/>
        <v>0.90923610904706853</v>
      </c>
      <c r="U10" s="53">
        <v>0</v>
      </c>
      <c r="V10" s="53">
        <v>1</v>
      </c>
    </row>
    <row r="11" spans="1:22" ht="13">
      <c r="A11" t="s">
        <v>646</v>
      </c>
      <c r="B11">
        <v>0.02</v>
      </c>
      <c r="C11" s="71">
        <v>0.08</v>
      </c>
      <c r="D11" t="s">
        <v>17</v>
      </c>
      <c r="E11" t="s">
        <v>177</v>
      </c>
      <c r="F11">
        <v>0</v>
      </c>
      <c r="G11">
        <v>0.2</v>
      </c>
      <c r="H11">
        <v>8</v>
      </c>
      <c r="I11">
        <v>130.19999999999999</v>
      </c>
      <c r="J11">
        <v>-62.1</v>
      </c>
      <c r="K11" s="10"/>
      <c r="L11" s="53">
        <v>0</v>
      </c>
      <c r="M11" s="10"/>
      <c r="N11" s="52">
        <f t="shared" si="2"/>
        <v>-43.36012872497426</v>
      </c>
      <c r="O11" s="6">
        <f t="shared" si="0"/>
        <v>2.2724186860966169</v>
      </c>
      <c r="P11" s="6">
        <f t="shared" si="1"/>
        <v>-1.0838494654884787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ht="13">
      <c r="A12" t="s">
        <v>646</v>
      </c>
      <c r="B12">
        <v>0.02</v>
      </c>
      <c r="C12" s="71">
        <v>0.08</v>
      </c>
      <c r="D12" t="s">
        <v>17</v>
      </c>
      <c r="E12" t="s">
        <v>177</v>
      </c>
      <c r="F12">
        <v>100</v>
      </c>
      <c r="G12">
        <v>0.2</v>
      </c>
      <c r="H12">
        <v>8</v>
      </c>
      <c r="I12">
        <v>101</v>
      </c>
      <c r="J12">
        <v>-62.8</v>
      </c>
      <c r="K12" s="10"/>
      <c r="L12" s="12">
        <v>1</v>
      </c>
      <c r="M12" s="10"/>
      <c r="N12" s="52">
        <f t="shared" si="2"/>
        <v>-44.212873848617839</v>
      </c>
      <c r="O12" s="6">
        <f t="shared" si="0"/>
        <v>1.7627825445142729</v>
      </c>
      <c r="P12" s="6">
        <f t="shared" si="1"/>
        <v>-1.0960667702524387</v>
      </c>
      <c r="Q12" s="6">
        <f t="shared" si="3"/>
        <v>-8.721839625077063E-2</v>
      </c>
      <c r="R12" s="6">
        <f t="shared" si="4"/>
        <v>0.44869975069839191</v>
      </c>
      <c r="S12" s="6">
        <f t="shared" si="5"/>
        <v>0.88941637329129741</v>
      </c>
      <c r="U12" s="12">
        <v>0</v>
      </c>
      <c r="V12" s="12">
        <v>1</v>
      </c>
    </row>
    <row r="13" spans="1:22" ht="14" thickBot="1">
      <c r="A13" s="7"/>
      <c r="B13" s="7"/>
      <c r="C13" s="7"/>
      <c r="D13" s="7"/>
      <c r="E13" s="7"/>
      <c r="F13" s="7"/>
      <c r="G13" s="7"/>
      <c r="H13" s="7"/>
      <c r="I13" s="17"/>
      <c r="J13" s="18"/>
      <c r="K13" s="19"/>
      <c r="L13" s="12"/>
      <c r="M13" s="7"/>
      <c r="N13" s="7"/>
      <c r="O13" s="7"/>
      <c r="P13" s="7"/>
      <c r="Q13" s="7"/>
      <c r="R13" s="7"/>
      <c r="S13" s="7"/>
      <c r="U13" s="12"/>
      <c r="V13" s="12"/>
    </row>
    <row r="14" spans="1:22" ht="17" thickTop="1" thickBot="1">
      <c r="A14" s="54" t="s">
        <v>5</v>
      </c>
      <c r="C14" s="13"/>
      <c r="D14" s="13"/>
      <c r="E14" s="13"/>
      <c r="F14" s="13"/>
      <c r="G14" s="13"/>
      <c r="H14" s="23" t="s">
        <v>143</v>
      </c>
      <c r="I14" s="24">
        <f>IF(O14&gt;0, O14*180/PI(),360+O14*180/PI())</f>
        <v>107.35118912211314</v>
      </c>
      <c r="J14" s="25">
        <f>P14*180/PI()</f>
        <v>-67.263992520459084</v>
      </c>
      <c r="K14" s="19"/>
      <c r="L14" s="12"/>
      <c r="M14" s="7"/>
      <c r="N14" s="7"/>
      <c r="O14" s="26">
        <f>IF(Q14&gt;0, ATAN(R14/Q14),PI()+ATAN(R14/Q14))</f>
        <v>1.8736317061119951</v>
      </c>
      <c r="P14" s="26">
        <f>-1*ATAN(S14/(SQRT(Q14*Q14+R14*R14)))</f>
        <v>-1.1739781375188503</v>
      </c>
      <c r="Q14" s="26">
        <f>SUM(Q3:Q12)</f>
        <v>-0.57477176903312888</v>
      </c>
      <c r="R14" s="26">
        <f>SUM(R3:R12)</f>
        <v>1.839589432372833</v>
      </c>
      <c r="S14" s="26">
        <f>SUM(S3:S12)</f>
        <v>4.5992173589728145</v>
      </c>
      <c r="U14" s="12"/>
      <c r="V14" s="12"/>
    </row>
    <row r="15" spans="1:22" ht="14" thickTop="1">
      <c r="A15" s="63">
        <v>140.74313331874015</v>
      </c>
      <c r="B15" s="64">
        <v>-64.267726515171603</v>
      </c>
      <c r="C15" s="7"/>
      <c r="D15" s="7"/>
      <c r="E15" s="7"/>
      <c r="F15" s="7"/>
      <c r="G15" s="7"/>
      <c r="H15" s="7"/>
      <c r="I15" s="29" t="s">
        <v>144</v>
      </c>
      <c r="J15" s="30">
        <f>SQRT(Q14*Q14+R14*R14+S14*S14)</f>
        <v>4.9867075492003883</v>
      </c>
      <c r="K15" s="19"/>
      <c r="L15" s="7"/>
      <c r="M15" s="7"/>
      <c r="N15" s="7"/>
      <c r="O15" s="7"/>
      <c r="P15" s="7"/>
      <c r="Q15" s="7"/>
      <c r="R15" s="7"/>
      <c r="S15" s="7"/>
      <c r="U15" s="12"/>
      <c r="V15" s="12"/>
    </row>
    <row r="16" spans="1:22" ht="13">
      <c r="A16" t="s">
        <v>144</v>
      </c>
      <c r="B16">
        <v>4.9867635980582916</v>
      </c>
      <c r="C16" s="7"/>
      <c r="D16" s="7"/>
      <c r="E16" s="7"/>
      <c r="F16" s="7"/>
      <c r="G16" s="7"/>
      <c r="H16" s="7"/>
      <c r="I16" s="32" t="s">
        <v>145</v>
      </c>
      <c r="J16" s="33">
        <f>(J18-1)/(J18-J15)</f>
        <v>300.92268613977808</v>
      </c>
      <c r="K16" s="19"/>
      <c r="L16" s="7"/>
      <c r="M16" s="20"/>
      <c r="N16" s="20"/>
      <c r="O16" s="7"/>
      <c r="P16" s="7"/>
      <c r="Q16" s="7"/>
      <c r="R16" s="7"/>
      <c r="S16" s="7"/>
      <c r="U16" s="12"/>
      <c r="V16" s="12"/>
    </row>
    <row r="17" spans="1:22" ht="13">
      <c r="A17" t="s">
        <v>145</v>
      </c>
      <c r="B17">
        <v>302.19692765568368</v>
      </c>
      <c r="C17" s="7"/>
      <c r="D17" s="7"/>
      <c r="E17" s="7"/>
      <c r="F17" s="7"/>
      <c r="G17" s="7"/>
      <c r="H17" s="7"/>
      <c r="I17" s="32" t="s">
        <v>147</v>
      </c>
      <c r="J17" s="35">
        <f>ACOS(1+(J18-1)*(1-20^(1/(J18-1)))/(J18*(J16-1)+1))*180/PI()</f>
        <v>4.4180242410313681</v>
      </c>
      <c r="K17" s="19"/>
      <c r="L17" s="7"/>
      <c r="M17" s="20"/>
      <c r="N17" s="20"/>
      <c r="O17" s="7"/>
      <c r="P17" s="7"/>
      <c r="Q17" s="7"/>
      <c r="R17" s="7"/>
      <c r="S17" s="7"/>
      <c r="U17" s="12"/>
      <c r="V17" s="12"/>
    </row>
    <row r="18" spans="1:22" ht="15">
      <c r="A18" t="s">
        <v>147</v>
      </c>
      <c r="B18" s="56">
        <v>4.4086704995791015</v>
      </c>
      <c r="C18" s="7"/>
      <c r="D18" s="7"/>
      <c r="E18" s="7"/>
      <c r="F18" s="7"/>
      <c r="G18" s="7"/>
      <c r="H18" s="7"/>
      <c r="I18" s="36" t="s">
        <v>149</v>
      </c>
      <c r="J18" s="37">
        <f>SUM(L3:L12)</f>
        <v>5</v>
      </c>
      <c r="K18" s="19"/>
      <c r="L18" s="7"/>
      <c r="M18" s="7"/>
      <c r="N18" s="7"/>
      <c r="O18" s="7"/>
      <c r="P18" s="7"/>
      <c r="Q18" s="7"/>
      <c r="R18" s="7"/>
      <c r="S18" s="7"/>
      <c r="U18" s="12"/>
      <c r="V18" s="13"/>
    </row>
    <row r="19" spans="1:22">
      <c r="A19" t="s">
        <v>149</v>
      </c>
      <c r="B19">
        <v>5</v>
      </c>
    </row>
    <row r="21" spans="1:22">
      <c r="A21" s="54" t="s">
        <v>6</v>
      </c>
      <c r="F21" s="59"/>
    </row>
    <row r="22" spans="1:22">
      <c r="A22" s="63">
        <v>107.35118912211314</v>
      </c>
      <c r="B22" s="64">
        <v>-67.263992520459084</v>
      </c>
    </row>
    <row r="23" spans="1:22">
      <c r="A23" t="s">
        <v>144</v>
      </c>
      <c r="B23">
        <v>4.9867075492003883</v>
      </c>
    </row>
    <row r="24" spans="1:22">
      <c r="A24" t="s">
        <v>145</v>
      </c>
      <c r="B24">
        <v>300.92268613977808</v>
      </c>
    </row>
    <row r="25" spans="1:22">
      <c r="A25" t="s">
        <v>147</v>
      </c>
      <c r="B25" s="56">
        <v>4.4180242410313681</v>
      </c>
    </row>
    <row r="26" spans="1:22">
      <c r="A26" t="s">
        <v>149</v>
      </c>
      <c r="B26">
        <v>5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115" zoomScaleNormal="115" zoomScalePageLayoutView="115" workbookViewId="0">
      <selection activeCell="U3" sqref="U3:V1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755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650</v>
      </c>
      <c r="B3">
        <v>0.02</v>
      </c>
      <c r="C3" s="71">
        <v>0.08</v>
      </c>
      <c r="D3" t="s">
        <v>17</v>
      </c>
      <c r="E3" t="s">
        <v>177</v>
      </c>
      <c r="F3">
        <v>0</v>
      </c>
      <c r="G3">
        <v>0.5</v>
      </c>
      <c r="H3">
        <v>8</v>
      </c>
      <c r="I3">
        <v>124.8</v>
      </c>
      <c r="J3">
        <v>-36.299999999999997</v>
      </c>
      <c r="K3" s="10"/>
      <c r="L3" s="12">
        <v>0</v>
      </c>
      <c r="M3" s="10"/>
      <c r="N3" s="52">
        <f>ATAN(0.5*TAN(P3))/(PI()/180)</f>
        <v>-20.167602911182414</v>
      </c>
      <c r="O3" s="6">
        <f t="shared" ref="O3:P14" si="0">I3*PI()/180</f>
        <v>2.1781709064889232</v>
      </c>
      <c r="P3" s="6">
        <f t="shared" si="0"/>
        <v>-0.63355451847394151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650</v>
      </c>
      <c r="B4">
        <v>0.02</v>
      </c>
      <c r="C4" s="71">
        <v>0.08</v>
      </c>
      <c r="D4" t="s">
        <v>17</v>
      </c>
      <c r="E4" t="s">
        <v>177</v>
      </c>
      <c r="F4">
        <v>100</v>
      </c>
      <c r="G4">
        <v>0.5</v>
      </c>
      <c r="H4">
        <v>8</v>
      </c>
      <c r="I4">
        <v>113.4</v>
      </c>
      <c r="J4">
        <v>-38</v>
      </c>
      <c r="K4" s="10"/>
      <c r="L4" s="12">
        <v>1</v>
      </c>
      <c r="M4" s="10"/>
      <c r="N4" s="52">
        <f>ATAN(0.5*TAN(P4))/(PI()/180)</f>
        <v>-21.337744793105365</v>
      </c>
      <c r="O4" s="6">
        <f t="shared" si="0"/>
        <v>1.9792033717615696</v>
      </c>
      <c r="P4" s="6">
        <f t="shared" si="0"/>
        <v>-0.66322511575784515</v>
      </c>
      <c r="Q4" s="6">
        <f>COS(O4)*COS(P4)*L4</f>
        <v>-0.31295680859243336</v>
      </c>
      <c r="R4" s="6">
        <f>COS(P4)*SIN(O4)*L4</f>
        <v>0.72320051421128917</v>
      </c>
      <c r="S4" s="6">
        <f>-1*SIN(P4)*L4</f>
        <v>0.61566147532565818</v>
      </c>
      <c r="U4" s="12">
        <v>0</v>
      </c>
      <c r="V4" s="12">
        <v>1</v>
      </c>
    </row>
    <row r="5" spans="1:22" s="11" customFormat="1" ht="15">
      <c r="A5" s="59" t="s">
        <v>651</v>
      </c>
      <c r="B5">
        <v>0.02</v>
      </c>
      <c r="C5" s="71">
        <v>0.08</v>
      </c>
      <c r="D5" t="s">
        <v>17</v>
      </c>
      <c r="E5" t="s">
        <v>177</v>
      </c>
      <c r="F5">
        <v>0</v>
      </c>
      <c r="G5">
        <v>0.3</v>
      </c>
      <c r="H5">
        <v>8</v>
      </c>
      <c r="I5">
        <v>124.9</v>
      </c>
      <c r="J5">
        <v>-39.1</v>
      </c>
      <c r="K5" s="10"/>
      <c r="L5" s="12">
        <v>0</v>
      </c>
      <c r="M5" s="10"/>
      <c r="N5" s="52">
        <f>ATAN(0.5*TAN(P5))/(PI()/180)</f>
        <v>-22.113824068288029</v>
      </c>
      <c r="O5" s="6">
        <f t="shared" si="0"/>
        <v>2.1799162357409179</v>
      </c>
      <c r="P5" s="6">
        <f t="shared" si="0"/>
        <v>-0.6824237375297828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s="59" t="s">
        <v>651</v>
      </c>
      <c r="B6">
        <v>0.02</v>
      </c>
      <c r="C6" s="71">
        <v>0.08</v>
      </c>
      <c r="D6" t="s">
        <v>17</v>
      </c>
      <c r="E6" t="s">
        <v>177</v>
      </c>
      <c r="F6">
        <v>100</v>
      </c>
      <c r="G6">
        <v>0.3</v>
      </c>
      <c r="H6">
        <v>8</v>
      </c>
      <c r="I6">
        <v>112.3</v>
      </c>
      <c r="J6">
        <v>-40.6</v>
      </c>
      <c r="K6" s="10"/>
      <c r="L6" s="12">
        <v>1</v>
      </c>
      <c r="M6" s="10"/>
      <c r="N6" s="52">
        <f t="shared" ref="N6:N14" si="1">ATAN(0.5*TAN(P6))/(PI()/180)</f>
        <v>-23.197641863002076</v>
      </c>
      <c r="O6" s="6">
        <f t="shared" si="0"/>
        <v>1.9600047499896318</v>
      </c>
      <c r="P6" s="6">
        <f t="shared" si="0"/>
        <v>-0.70860367630969789</v>
      </c>
      <c r="Q6" s="6">
        <f t="shared" ref="Q6:Q14" si="2">COS(O6)*COS(P6)*L6</f>
        <v>-0.28811017432186053</v>
      </c>
      <c r="R6" s="6">
        <f t="shared" ref="R6:R14" si="3">COS(P6)*SIN(O6)*L6</f>
        <v>0.70248519243770979</v>
      </c>
      <c r="S6" s="6">
        <f t="shared" ref="S6:S14" si="4">-1*SIN(P6)*L6</f>
        <v>0.65077421726585105</v>
      </c>
      <c r="U6" s="12">
        <v>0</v>
      </c>
      <c r="V6" s="12">
        <v>1</v>
      </c>
    </row>
    <row r="7" spans="1:22" s="11" customFormat="1" ht="15">
      <c r="A7" t="s">
        <v>652</v>
      </c>
      <c r="B7">
        <v>0.02</v>
      </c>
      <c r="C7" s="71">
        <v>0.08</v>
      </c>
      <c r="D7" t="s">
        <v>17</v>
      </c>
      <c r="E7" t="s">
        <v>177</v>
      </c>
      <c r="F7">
        <v>0</v>
      </c>
      <c r="G7">
        <v>0.3</v>
      </c>
      <c r="H7">
        <v>8</v>
      </c>
      <c r="I7">
        <v>123.2</v>
      </c>
      <c r="J7">
        <v>-41.9</v>
      </c>
      <c r="K7" s="10"/>
      <c r="L7" s="53">
        <v>0</v>
      </c>
      <c r="M7" s="10"/>
      <c r="N7" s="52">
        <f t="shared" si="1"/>
        <v>-24.162165313707678</v>
      </c>
      <c r="O7" s="6">
        <f t="shared" si="0"/>
        <v>2.1502456384570143</v>
      </c>
      <c r="P7" s="6">
        <f t="shared" si="0"/>
        <v>-0.73129295658562399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s="11" customFormat="1" ht="15">
      <c r="A8" t="s">
        <v>652</v>
      </c>
      <c r="B8">
        <v>0.02</v>
      </c>
      <c r="C8" s="71">
        <v>0.08</v>
      </c>
      <c r="D8" t="s">
        <v>17</v>
      </c>
      <c r="E8" t="s">
        <v>177</v>
      </c>
      <c r="F8">
        <v>100</v>
      </c>
      <c r="G8">
        <v>0.3</v>
      </c>
      <c r="H8">
        <v>8</v>
      </c>
      <c r="I8">
        <v>109.5</v>
      </c>
      <c r="J8">
        <v>-42.8</v>
      </c>
      <c r="K8" s="10"/>
      <c r="L8" s="53">
        <v>1</v>
      </c>
      <c r="M8" s="10"/>
      <c r="N8" s="52">
        <f t="shared" si="1"/>
        <v>-24.844376116052263</v>
      </c>
      <c r="O8" s="6">
        <f t="shared" si="0"/>
        <v>1.911135530933791</v>
      </c>
      <c r="P8" s="6">
        <f t="shared" si="0"/>
        <v>-0.74700091985357298</v>
      </c>
      <c r="Q8" s="6">
        <f t="shared" si="2"/>
        <v>-0.24492406159572558</v>
      </c>
      <c r="R8" s="6">
        <f t="shared" si="3"/>
        <v>0.69164421353385341</v>
      </c>
      <c r="S8" s="6">
        <f t="shared" si="4"/>
        <v>0.6794413042615165</v>
      </c>
      <c r="U8" s="53">
        <v>0</v>
      </c>
      <c r="V8" s="12">
        <v>1</v>
      </c>
    </row>
    <row r="9" spans="1:22" s="11" customFormat="1" ht="15">
      <c r="A9" t="s">
        <v>654</v>
      </c>
      <c r="B9">
        <v>0.02</v>
      </c>
      <c r="C9" s="71">
        <v>0.08</v>
      </c>
      <c r="D9" t="s">
        <v>17</v>
      </c>
      <c r="E9" t="s">
        <v>177</v>
      </c>
      <c r="F9">
        <v>0</v>
      </c>
      <c r="G9">
        <v>0.3</v>
      </c>
      <c r="H9">
        <v>8</v>
      </c>
      <c r="I9">
        <v>119.3</v>
      </c>
      <c r="J9">
        <v>-38.299999999999997</v>
      </c>
      <c r="K9" s="10"/>
      <c r="L9" s="53">
        <v>0</v>
      </c>
      <c r="M9" s="10"/>
      <c r="N9" s="52">
        <f t="shared" si="1"/>
        <v>-21.547884098767984</v>
      </c>
      <c r="O9" s="6">
        <f t="shared" si="0"/>
        <v>2.0821777976292353</v>
      </c>
      <c r="P9" s="6">
        <f t="shared" si="0"/>
        <v>-0.66846110351382815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53">
        <v>1</v>
      </c>
      <c r="V9" s="53">
        <v>0</v>
      </c>
    </row>
    <row r="10" spans="1:22" s="11" customFormat="1" ht="15">
      <c r="A10" t="s">
        <v>654</v>
      </c>
      <c r="B10">
        <v>0.02</v>
      </c>
      <c r="C10" s="71">
        <v>0.08</v>
      </c>
      <c r="D10" t="s">
        <v>17</v>
      </c>
      <c r="E10" t="s">
        <v>177</v>
      </c>
      <c r="F10">
        <v>100</v>
      </c>
      <c r="G10">
        <v>0.3</v>
      </c>
      <c r="H10">
        <v>8</v>
      </c>
      <c r="I10">
        <v>107.4</v>
      </c>
      <c r="J10">
        <v>-38.4</v>
      </c>
      <c r="K10" s="10"/>
      <c r="L10" s="12">
        <v>1</v>
      </c>
      <c r="M10" s="10"/>
      <c r="N10" s="52">
        <f t="shared" si="1"/>
        <v>-21.618181048229665</v>
      </c>
      <c r="O10" s="6">
        <f t="shared" si="0"/>
        <v>1.8744836166419099</v>
      </c>
      <c r="P10" s="6">
        <f t="shared" si="0"/>
        <v>-0.67020643276582248</v>
      </c>
      <c r="Q10" s="6">
        <f t="shared" si="2"/>
        <v>-0.23435631236463073</v>
      </c>
      <c r="R10" s="6">
        <f t="shared" si="3"/>
        <v>0.74783190217466622</v>
      </c>
      <c r="S10" s="6">
        <f t="shared" si="4"/>
        <v>0.6211477802783103</v>
      </c>
      <c r="U10" s="53">
        <v>0</v>
      </c>
      <c r="V10" s="53">
        <v>1</v>
      </c>
    </row>
    <row r="11" spans="1:22" s="11" customFormat="1" ht="15">
      <c r="A11" t="s">
        <v>653</v>
      </c>
      <c r="B11">
        <v>0.02</v>
      </c>
      <c r="C11" s="71">
        <v>0.08</v>
      </c>
      <c r="D11" t="s">
        <v>17</v>
      </c>
      <c r="E11" t="s">
        <v>177</v>
      </c>
      <c r="F11">
        <v>0</v>
      </c>
      <c r="G11">
        <v>0.2</v>
      </c>
      <c r="H11">
        <v>8</v>
      </c>
      <c r="I11">
        <v>112.2</v>
      </c>
      <c r="J11">
        <v>-33.1</v>
      </c>
      <c r="K11" s="10"/>
      <c r="L11" s="12">
        <v>0</v>
      </c>
      <c r="M11" s="10"/>
      <c r="N11" s="52">
        <f t="shared" si="1"/>
        <v>-18.053166434448276</v>
      </c>
      <c r="O11" s="6">
        <f t="shared" si="0"/>
        <v>1.9582594207376378</v>
      </c>
      <c r="P11" s="6">
        <f t="shared" si="0"/>
        <v>-0.57770398241012311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53">
        <v>0</v>
      </c>
    </row>
    <row r="12" spans="1:22" s="11" customFormat="1" ht="15">
      <c r="A12" t="s">
        <v>653</v>
      </c>
      <c r="B12">
        <v>0.02</v>
      </c>
      <c r="C12" s="71">
        <v>0.08</v>
      </c>
      <c r="D12" t="s">
        <v>17</v>
      </c>
      <c r="E12" t="s">
        <v>177</v>
      </c>
      <c r="F12">
        <v>100</v>
      </c>
      <c r="G12">
        <v>0.2</v>
      </c>
      <c r="H12">
        <v>8</v>
      </c>
      <c r="I12">
        <v>102.6</v>
      </c>
      <c r="J12">
        <v>-31.7</v>
      </c>
      <c r="K12" s="10"/>
      <c r="L12" s="12">
        <v>1</v>
      </c>
      <c r="M12" s="10"/>
      <c r="N12" s="52">
        <f t="shared" si="1"/>
        <v>-17.161017259683454</v>
      </c>
      <c r="O12" s="6">
        <f t="shared" si="0"/>
        <v>1.7907078125461819</v>
      </c>
      <c r="P12" s="6">
        <f t="shared" si="0"/>
        <v>-0.55326937288220246</v>
      </c>
      <c r="Q12" s="6">
        <f t="shared" si="2"/>
        <v>-0.18559869322595082</v>
      </c>
      <c r="R12" s="6">
        <f t="shared" si="3"/>
        <v>0.83032082293063336</v>
      </c>
      <c r="S12" s="6">
        <f t="shared" si="4"/>
        <v>0.52547165107226779</v>
      </c>
      <c r="U12" s="12">
        <v>0</v>
      </c>
      <c r="V12" s="12">
        <v>1</v>
      </c>
    </row>
    <row r="13" spans="1:22" s="11" customFormat="1" ht="15">
      <c r="A13" t="s">
        <v>655</v>
      </c>
      <c r="B13">
        <v>0.03</v>
      </c>
      <c r="C13" s="71">
        <v>0.1</v>
      </c>
      <c r="D13" t="s">
        <v>17</v>
      </c>
      <c r="E13" t="s">
        <v>177</v>
      </c>
      <c r="F13">
        <v>0</v>
      </c>
      <c r="G13">
        <v>0.4</v>
      </c>
      <c r="H13">
        <v>8</v>
      </c>
      <c r="I13">
        <v>121.7</v>
      </c>
      <c r="J13">
        <v>-43.2</v>
      </c>
      <c r="K13" s="10"/>
      <c r="L13" s="12">
        <v>0</v>
      </c>
      <c r="M13" s="10"/>
      <c r="N13" s="52">
        <f t="shared" si="1"/>
        <v>-25.151522660394381</v>
      </c>
      <c r="O13" s="6">
        <f t="shared" si="0"/>
        <v>2.1240656996770988</v>
      </c>
      <c r="P13" s="6">
        <f t="shared" si="0"/>
        <v>-0.7539822368615503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53">
        <v>0</v>
      </c>
    </row>
    <row r="14" spans="1:22" s="13" customFormat="1" ht="15">
      <c r="A14" t="s">
        <v>655</v>
      </c>
      <c r="B14">
        <v>0.03</v>
      </c>
      <c r="C14" s="71">
        <v>0.1</v>
      </c>
      <c r="D14" t="s">
        <v>17</v>
      </c>
      <c r="E14" t="s">
        <v>177</v>
      </c>
      <c r="F14">
        <v>100</v>
      </c>
      <c r="G14">
        <v>0.4</v>
      </c>
      <c r="H14">
        <v>8</v>
      </c>
      <c r="I14">
        <v>107.5</v>
      </c>
      <c r="J14">
        <v>-43.6</v>
      </c>
      <c r="K14" s="10"/>
      <c r="L14" s="12">
        <v>1</v>
      </c>
      <c r="M14" s="10"/>
      <c r="N14" s="52">
        <f t="shared" si="1"/>
        <v>-25.461154037720945</v>
      </c>
      <c r="O14" s="6">
        <f t="shared" si="0"/>
        <v>1.8762289458939041</v>
      </c>
      <c r="P14" s="6">
        <f t="shared" si="0"/>
        <v>-0.76096355386952774</v>
      </c>
      <c r="Q14" s="6">
        <f t="shared" si="2"/>
        <v>-0.21776267857205123</v>
      </c>
      <c r="R14" s="6">
        <f t="shared" si="3"/>
        <v>0.69065497950780896</v>
      </c>
      <c r="S14" s="6">
        <f t="shared" si="4"/>
        <v>0.6896195437356698</v>
      </c>
      <c r="U14" s="12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108.68925253139116</v>
      </c>
      <c r="J16" s="25">
        <f>P16*180/PI()</f>
        <v>-39.242649427747708</v>
      </c>
      <c r="K16" s="19"/>
      <c r="L16" s="12"/>
      <c r="M16" s="7"/>
      <c r="N16" s="7"/>
      <c r="O16" s="26">
        <f>IF(Q16&gt;0, ATAN(R16/Q16),PI()+ATAN(R16/Q16))</f>
        <v>1.8969853182043572</v>
      </c>
      <c r="P16" s="26">
        <f>-1*ATAN(S16/(SQRT(Q16*Q16+R16*R16)))</f>
        <v>-0.68491343972006613</v>
      </c>
      <c r="Q16" s="26">
        <f>SUM(Q3:Q14)</f>
        <v>-1.483708728672652</v>
      </c>
      <c r="R16" s="26">
        <f>SUM(R3:R14)</f>
        <v>4.3861376247959605</v>
      </c>
      <c r="S16" s="26">
        <f>SUM(S3:S14)</f>
        <v>3.7821159719392736</v>
      </c>
    </row>
    <row r="17" spans="1:26" s="9" customFormat="1" ht="16" thickTop="1">
      <c r="A17" s="63">
        <v>120.9</v>
      </c>
      <c r="B17" s="64">
        <v>-38.700000000000003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5.9786282774887685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5.9779999999999998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233.95400147893258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231.95689999999999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4.3895410671290653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4.4000000000000004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108.7</v>
      </c>
      <c r="B24" s="64">
        <v>-39.200000000000003</v>
      </c>
    </row>
    <row r="25" spans="1:26">
      <c r="A25" t="s">
        <v>144</v>
      </c>
      <c r="B25">
        <v>5.9786279999999996</v>
      </c>
    </row>
    <row r="26" spans="1:26">
      <c r="A26" t="s">
        <v>145</v>
      </c>
      <c r="B26">
        <v>233.95400000000001</v>
      </c>
    </row>
    <row r="27" spans="1:26">
      <c r="A27" t="s">
        <v>147</v>
      </c>
      <c r="B27" s="56">
        <v>4.4000000000000004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115" zoomScaleNormal="115" zoomScalePageLayoutView="115" workbookViewId="0">
      <selection activeCell="U2" sqref="U2:V1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754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13" customFormat="1" ht="15">
      <c r="A3" t="s">
        <v>657</v>
      </c>
      <c r="B3">
        <v>1.4999999999999999E-2</v>
      </c>
      <c r="C3" s="71">
        <v>7.0000000000000007E-2</v>
      </c>
      <c r="D3" t="s">
        <v>17</v>
      </c>
      <c r="E3" t="s">
        <v>177</v>
      </c>
      <c r="F3">
        <v>0</v>
      </c>
      <c r="G3">
        <v>0.5</v>
      </c>
      <c r="H3">
        <v>8</v>
      </c>
      <c r="I3">
        <v>123.1</v>
      </c>
      <c r="J3">
        <v>-45.6</v>
      </c>
      <c r="K3" s="10"/>
      <c r="L3" s="12">
        <v>0</v>
      </c>
      <c r="M3" s="10"/>
      <c r="N3" s="52">
        <f t="shared" ref="N3:N14" si="0">ATAN(0.5*TAN(P3))/(PI()/180)</f>
        <v>-27.04809250026543</v>
      </c>
      <c r="O3" s="6">
        <f t="shared" ref="O3:P6" si="1">I3*PI()/180</f>
        <v>2.1485003092050197</v>
      </c>
      <c r="P3" s="6">
        <f t="shared" si="1"/>
        <v>-0.79587013890941438</v>
      </c>
      <c r="Q3" s="6">
        <f t="shared" ref="Q3:Q14" si="2">COS(O3)*COS(P3)*L3</f>
        <v>0</v>
      </c>
      <c r="R3" s="6">
        <f t="shared" ref="R3:R14" si="3">COS(P3)*SIN(O3)*L3</f>
        <v>0</v>
      </c>
      <c r="S3" s="6">
        <f t="shared" ref="S3:S14" si="4">-1*SIN(P3)*L3</f>
        <v>0</v>
      </c>
      <c r="U3" s="101">
        <v>1</v>
      </c>
      <c r="V3" s="12">
        <v>0</v>
      </c>
    </row>
    <row r="4" spans="1:22" s="13" customFormat="1" ht="15">
      <c r="A4" t="s">
        <v>657</v>
      </c>
      <c r="B4">
        <v>1.4999999999999999E-2</v>
      </c>
      <c r="C4" s="71">
        <v>7.0000000000000007E-2</v>
      </c>
      <c r="D4" t="s">
        <v>17</v>
      </c>
      <c r="E4" t="s">
        <v>177</v>
      </c>
      <c r="F4">
        <v>100</v>
      </c>
      <c r="G4">
        <v>0.5</v>
      </c>
      <c r="H4">
        <v>8</v>
      </c>
      <c r="I4">
        <v>107.4</v>
      </c>
      <c r="J4">
        <v>-46.2</v>
      </c>
      <c r="K4" s="10"/>
      <c r="L4" s="12">
        <v>1</v>
      </c>
      <c r="M4" s="10"/>
      <c r="N4" s="52">
        <f t="shared" si="0"/>
        <v>-27.537319073640312</v>
      </c>
      <c r="O4" s="6">
        <f t="shared" si="1"/>
        <v>1.8744836166419099</v>
      </c>
      <c r="P4" s="6">
        <f t="shared" si="1"/>
        <v>-0.80634211442138026</v>
      </c>
      <c r="Q4" s="6">
        <f t="shared" si="2"/>
        <v>-0.20697904306884873</v>
      </c>
      <c r="R4" s="6">
        <f t="shared" si="3"/>
        <v>0.66047092961439557</v>
      </c>
      <c r="S4" s="6">
        <f t="shared" si="4"/>
        <v>0.72176022809836216</v>
      </c>
      <c r="U4" s="101">
        <v>0</v>
      </c>
      <c r="V4" s="12">
        <v>1</v>
      </c>
    </row>
    <row r="5" spans="1:22" s="13" customFormat="1" ht="15">
      <c r="A5" t="s">
        <v>656</v>
      </c>
      <c r="B5">
        <v>1.4999999999999999E-2</v>
      </c>
      <c r="C5" s="71">
        <v>0.06</v>
      </c>
      <c r="D5" t="s">
        <v>17</v>
      </c>
      <c r="E5" t="s">
        <v>177</v>
      </c>
      <c r="F5">
        <v>0</v>
      </c>
      <c r="G5">
        <v>0.7</v>
      </c>
      <c r="H5">
        <v>7</v>
      </c>
      <c r="I5">
        <v>125.9</v>
      </c>
      <c r="J5">
        <v>-45.4</v>
      </c>
      <c r="K5" s="10"/>
      <c r="L5" s="12">
        <v>0</v>
      </c>
      <c r="M5" s="10"/>
      <c r="N5" s="52">
        <f t="shared" si="0"/>
        <v>-26.886399101504825</v>
      </c>
      <c r="O5" s="6">
        <f t="shared" si="1"/>
        <v>2.197369528260861</v>
      </c>
      <c r="P5" s="6">
        <f t="shared" si="1"/>
        <v>-0.7923794804054255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01">
        <v>1</v>
      </c>
      <c r="V5" s="12">
        <v>0</v>
      </c>
    </row>
    <row r="6" spans="1:22" s="13" customFormat="1" ht="15">
      <c r="A6" t="s">
        <v>656</v>
      </c>
      <c r="B6">
        <v>1.4999999999999999E-2</v>
      </c>
      <c r="C6" s="71">
        <v>0.06</v>
      </c>
      <c r="D6" t="s">
        <v>17</v>
      </c>
      <c r="E6" t="s">
        <v>177</v>
      </c>
      <c r="F6">
        <v>100</v>
      </c>
      <c r="G6">
        <v>0.7</v>
      </c>
      <c r="H6">
        <v>7</v>
      </c>
      <c r="I6">
        <v>110.2</v>
      </c>
      <c r="J6">
        <v>-46.7</v>
      </c>
      <c r="K6" s="10"/>
      <c r="L6" s="12">
        <v>1</v>
      </c>
      <c r="M6" s="10"/>
      <c r="N6" s="52">
        <f t="shared" si="0"/>
        <v>-27.949845342701209</v>
      </c>
      <c r="O6" s="6">
        <f t="shared" si="1"/>
        <v>1.9233528356977512</v>
      </c>
      <c r="P6" s="6">
        <f t="shared" si="1"/>
        <v>-0.81506876068135203</v>
      </c>
      <c r="Q6" s="6">
        <f t="shared" si="2"/>
        <v>-0.2368118421059644</v>
      </c>
      <c r="R6" s="6">
        <f t="shared" si="3"/>
        <v>0.64363573910279315</v>
      </c>
      <c r="S6" s="6">
        <f t="shared" si="4"/>
        <v>0.72777275765721061</v>
      </c>
      <c r="U6" s="101">
        <v>0</v>
      </c>
      <c r="V6" s="12">
        <v>1</v>
      </c>
    </row>
    <row r="7" spans="1:22" s="13" customFormat="1" ht="15">
      <c r="A7" t="s">
        <v>658</v>
      </c>
      <c r="B7">
        <v>1.4999999999999999E-2</v>
      </c>
      <c r="C7" s="71">
        <v>0.06</v>
      </c>
      <c r="D7" t="s">
        <v>17</v>
      </c>
      <c r="E7" t="s">
        <v>177</v>
      </c>
      <c r="F7">
        <v>0</v>
      </c>
      <c r="G7">
        <v>0.7</v>
      </c>
      <c r="H7">
        <v>7</v>
      </c>
      <c r="I7">
        <v>131.5</v>
      </c>
      <c r="J7">
        <v>-49</v>
      </c>
      <c r="K7" s="10"/>
      <c r="L7" s="12">
        <v>0</v>
      </c>
      <c r="M7" s="10"/>
      <c r="N7" s="52">
        <f t="shared" si="0"/>
        <v>-29.906832885567898</v>
      </c>
      <c r="O7" s="6">
        <f t="shared" ref="O7:P14" si="5">I7*PI()/180</f>
        <v>2.2951079663725436</v>
      </c>
      <c r="P7" s="6">
        <f t="shared" si="5"/>
        <v>-0.85521133347722145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01">
        <v>1</v>
      </c>
      <c r="V7" s="12">
        <v>0</v>
      </c>
    </row>
    <row r="8" spans="1:22" s="13" customFormat="1" ht="15">
      <c r="A8" t="s">
        <v>658</v>
      </c>
      <c r="B8">
        <v>1.4999999999999999E-2</v>
      </c>
      <c r="C8" s="71">
        <v>0.06</v>
      </c>
      <c r="D8" t="s">
        <v>17</v>
      </c>
      <c r="E8" t="s">
        <v>177</v>
      </c>
      <c r="F8">
        <v>100</v>
      </c>
      <c r="G8">
        <v>0.7</v>
      </c>
      <c r="H8">
        <v>7</v>
      </c>
      <c r="I8">
        <v>113.5</v>
      </c>
      <c r="J8">
        <v>-51.6</v>
      </c>
      <c r="K8" s="10"/>
      <c r="L8" s="12">
        <v>1</v>
      </c>
      <c r="M8" s="10"/>
      <c r="N8" s="52">
        <f t="shared" si="0"/>
        <v>-32.245491353555138</v>
      </c>
      <c r="O8" s="6">
        <f t="shared" si="5"/>
        <v>1.9809487010135638</v>
      </c>
      <c r="P8" s="6">
        <f t="shared" si="5"/>
        <v>-0.90058989402907408</v>
      </c>
      <c r="Q8" s="6">
        <f t="shared" si="2"/>
        <v>-0.2476820990509595</v>
      </c>
      <c r="R8" s="6">
        <f t="shared" si="3"/>
        <v>0.56962982958618202</v>
      </c>
      <c r="S8" s="6">
        <f t="shared" si="4"/>
        <v>0.78369345732583984</v>
      </c>
      <c r="U8" s="101">
        <v>0</v>
      </c>
      <c r="V8" s="12">
        <v>1</v>
      </c>
    </row>
    <row r="9" spans="1:22" s="13" customFormat="1" ht="15">
      <c r="A9" s="20" t="s">
        <v>659</v>
      </c>
      <c r="B9">
        <v>1.4999999999999999E-2</v>
      </c>
      <c r="C9" s="71">
        <v>7.0000000000000007E-2</v>
      </c>
      <c r="D9" t="s">
        <v>17</v>
      </c>
      <c r="E9" t="s">
        <v>177</v>
      </c>
      <c r="F9">
        <v>0</v>
      </c>
      <c r="G9">
        <v>0.2</v>
      </c>
      <c r="H9">
        <v>8</v>
      </c>
      <c r="I9" s="7">
        <v>127.2</v>
      </c>
      <c r="J9" s="7">
        <v>-45</v>
      </c>
      <c r="K9" s="10"/>
      <c r="L9" s="12">
        <v>0</v>
      </c>
      <c r="M9" s="10"/>
      <c r="N9" s="52">
        <f t="shared" si="0"/>
        <v>-26.56505117707799</v>
      </c>
      <c r="O9" s="6">
        <f t="shared" si="5"/>
        <v>2.2200588085367872</v>
      </c>
      <c r="P9" s="6">
        <f t="shared" si="5"/>
        <v>-0.78539816339744828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01">
        <v>1</v>
      </c>
      <c r="V9" s="12">
        <v>0</v>
      </c>
    </row>
    <row r="10" spans="1:22" s="13" customFormat="1" ht="15">
      <c r="A10" s="20" t="s">
        <v>659</v>
      </c>
      <c r="B10">
        <v>1.4999999999999999E-2</v>
      </c>
      <c r="C10" s="71">
        <v>7.0000000000000007E-2</v>
      </c>
      <c r="D10" t="s">
        <v>17</v>
      </c>
      <c r="E10" t="s">
        <v>177</v>
      </c>
      <c r="F10">
        <v>100</v>
      </c>
      <c r="G10">
        <v>0.2</v>
      </c>
      <c r="H10">
        <v>8</v>
      </c>
      <c r="I10" s="7">
        <v>111.7</v>
      </c>
      <c r="J10" s="7">
        <v>-46.7</v>
      </c>
      <c r="K10" s="10"/>
      <c r="L10" s="12">
        <v>1</v>
      </c>
      <c r="M10" s="10"/>
      <c r="N10" s="52">
        <f t="shared" si="0"/>
        <v>-27.949845342701209</v>
      </c>
      <c r="O10" s="6">
        <f t="shared" si="5"/>
        <v>1.9495327744776663</v>
      </c>
      <c r="P10" s="6">
        <f t="shared" si="5"/>
        <v>-0.81506876068135203</v>
      </c>
      <c r="Q10" s="6">
        <f t="shared" si="2"/>
        <v>-0.25357911207377604</v>
      </c>
      <c r="R10" s="6">
        <f t="shared" si="3"/>
        <v>0.63721616986066387</v>
      </c>
      <c r="S10" s="6">
        <f t="shared" si="4"/>
        <v>0.72777275765721061</v>
      </c>
      <c r="U10" s="101">
        <v>0</v>
      </c>
      <c r="V10" s="12">
        <v>1</v>
      </c>
    </row>
    <row r="11" spans="1:22" s="11" customFormat="1" ht="15">
      <c r="A11" s="20" t="s">
        <v>660</v>
      </c>
      <c r="B11">
        <v>1.4999999999999999E-2</v>
      </c>
      <c r="C11" s="71">
        <v>7.0000000000000007E-2</v>
      </c>
      <c r="D11" t="s">
        <v>17</v>
      </c>
      <c r="E11" t="s">
        <v>177</v>
      </c>
      <c r="F11">
        <v>0</v>
      </c>
      <c r="G11">
        <v>0.6</v>
      </c>
      <c r="H11">
        <v>8</v>
      </c>
      <c r="I11" s="7">
        <v>129.19999999999999</v>
      </c>
      <c r="J11" s="7">
        <v>-45.6</v>
      </c>
      <c r="K11" s="10"/>
      <c r="L11" s="53">
        <v>0</v>
      </c>
      <c r="M11" s="10"/>
      <c r="N11" s="52">
        <f t="shared" si="0"/>
        <v>-27.04809250026543</v>
      </c>
      <c r="O11" s="6">
        <f t="shared" si="5"/>
        <v>2.2549653935766734</v>
      </c>
      <c r="P11" s="6">
        <f t="shared" si="5"/>
        <v>-0.79587013890941438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01">
        <v>1</v>
      </c>
      <c r="V11" s="53">
        <v>0</v>
      </c>
    </row>
    <row r="12" spans="1:22" s="13" customFormat="1" ht="15">
      <c r="A12" s="20" t="s">
        <v>660</v>
      </c>
      <c r="B12">
        <v>1.4999999999999999E-2</v>
      </c>
      <c r="C12" s="71">
        <v>7.0000000000000007E-2</v>
      </c>
      <c r="D12" t="s">
        <v>17</v>
      </c>
      <c r="E12" t="s">
        <v>177</v>
      </c>
      <c r="F12">
        <v>100</v>
      </c>
      <c r="G12">
        <v>0.6</v>
      </c>
      <c r="H12">
        <v>8</v>
      </c>
      <c r="I12" s="7">
        <v>113.2</v>
      </c>
      <c r="J12" s="7">
        <v>-47.8</v>
      </c>
      <c r="K12" s="10"/>
      <c r="L12" s="53">
        <v>1</v>
      </c>
      <c r="M12" s="10"/>
      <c r="N12" s="52">
        <f t="shared" si="0"/>
        <v>-28.873360153806193</v>
      </c>
      <c r="O12" s="6">
        <f t="shared" si="5"/>
        <v>1.9757127132575811</v>
      </c>
      <c r="P12" s="6">
        <f t="shared" si="5"/>
        <v>-0.83426738245328946</v>
      </c>
      <c r="Q12" s="6">
        <f t="shared" si="2"/>
        <v>-0.26461889166945785</v>
      </c>
      <c r="R12" s="6">
        <f t="shared" si="3"/>
        <v>0.61740213175211267</v>
      </c>
      <c r="S12" s="6">
        <f t="shared" si="4"/>
        <v>0.74080459628674999</v>
      </c>
      <c r="U12" s="101">
        <v>0</v>
      </c>
      <c r="V12" s="53">
        <v>1</v>
      </c>
    </row>
    <row r="13" spans="1:22" s="13" customFormat="1" ht="15">
      <c r="A13" s="7" t="s">
        <v>661</v>
      </c>
      <c r="B13">
        <v>1.4999999999999999E-2</v>
      </c>
      <c r="C13" s="71">
        <v>7.0000000000000007E-2</v>
      </c>
      <c r="D13" t="s">
        <v>17</v>
      </c>
      <c r="E13" t="s">
        <v>177</v>
      </c>
      <c r="F13">
        <v>0</v>
      </c>
      <c r="G13">
        <v>0.4</v>
      </c>
      <c r="H13">
        <v>8</v>
      </c>
      <c r="I13" s="7">
        <v>126.5</v>
      </c>
      <c r="J13" s="7">
        <v>-42.7</v>
      </c>
      <c r="K13" s="10"/>
      <c r="L13" s="53">
        <v>0</v>
      </c>
      <c r="M13" s="10"/>
      <c r="N13" s="52">
        <f t="shared" si="0"/>
        <v>-24.767972808376065</v>
      </c>
      <c r="O13" s="6">
        <f t="shared" si="5"/>
        <v>2.2078415037728267</v>
      </c>
      <c r="P13" s="6">
        <f t="shared" si="5"/>
        <v>-0.74525559060157875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01">
        <v>1</v>
      </c>
      <c r="V13" s="53">
        <v>0</v>
      </c>
    </row>
    <row r="14" spans="1:22" s="13" customFormat="1" ht="15">
      <c r="A14" s="7" t="s">
        <v>661</v>
      </c>
      <c r="B14">
        <v>1.4999999999999999E-2</v>
      </c>
      <c r="C14" s="71">
        <v>7.0000000000000007E-2</v>
      </c>
      <c r="D14" t="s">
        <v>17</v>
      </c>
      <c r="E14" t="s">
        <v>177</v>
      </c>
      <c r="F14">
        <v>100</v>
      </c>
      <c r="G14">
        <v>0.4</v>
      </c>
      <c r="H14">
        <v>8</v>
      </c>
      <c r="I14" s="7">
        <v>112.3</v>
      </c>
      <c r="J14" s="7">
        <v>-44.4</v>
      </c>
      <c r="K14" s="10"/>
      <c r="L14" s="12">
        <v>1</v>
      </c>
      <c r="M14" s="10"/>
      <c r="N14" s="52">
        <f t="shared" si="0"/>
        <v>-26.088041967536501</v>
      </c>
      <c r="O14" s="6">
        <f t="shared" si="5"/>
        <v>1.9600047499896318</v>
      </c>
      <c r="P14" s="6">
        <f t="shared" si="5"/>
        <v>-0.77492618788548229</v>
      </c>
      <c r="Q14" s="6">
        <f t="shared" si="2"/>
        <v>-0.27111105910186056</v>
      </c>
      <c r="R14" s="6">
        <f t="shared" si="3"/>
        <v>0.66103706671740126</v>
      </c>
      <c r="S14" s="6">
        <f t="shared" si="4"/>
        <v>0.69966334051336543</v>
      </c>
      <c r="U14" s="184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111.34408516541076</v>
      </c>
      <c r="J16" s="25">
        <f>P16*180/PI()</f>
        <v>-47.251643324954074</v>
      </c>
      <c r="K16" s="19"/>
      <c r="L16" s="12"/>
      <c r="M16" s="7"/>
      <c r="N16" s="7"/>
      <c r="O16" s="26">
        <f>IF(Q16&gt;0, ATAN(R16/Q16),PI()+ATAN(R16/Q16))</f>
        <v>1.943320888757393</v>
      </c>
      <c r="P16" s="26">
        <f>-1*ATAN(S16/(SQRT(Q16*Q16+R16*R16)))</f>
        <v>-0.82469675299844936</v>
      </c>
      <c r="Q16" s="26">
        <f>SUM(Q3:Q14)</f>
        <v>-1.4807820470708672</v>
      </c>
      <c r="R16" s="26">
        <f>SUM(R3:R14)</f>
        <v>3.7893918666335482</v>
      </c>
      <c r="S16" s="26">
        <f>SUM(S3:S14)</f>
        <v>4.4014671375387389</v>
      </c>
    </row>
    <row r="17" spans="1:26" s="9" customFormat="1" ht="16" thickTop="1">
      <c r="A17" s="63">
        <v>127.2</v>
      </c>
      <c r="B17" s="64">
        <v>-45.6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5.9937566811365759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5.9938909999999996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800.8561006377596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818.44870000000003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2.3690981634262513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2.2999999999999998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111.3</v>
      </c>
      <c r="B24" s="64">
        <v>-47.3</v>
      </c>
    </row>
    <row r="25" spans="1:26">
      <c r="A25" t="s">
        <v>144</v>
      </c>
      <c r="B25">
        <v>5.9937569999999996</v>
      </c>
    </row>
    <row r="26" spans="1:26">
      <c r="A26" t="s">
        <v>145</v>
      </c>
      <c r="B26">
        <v>800.85609999999997</v>
      </c>
    </row>
    <row r="27" spans="1:26">
      <c r="A27" t="s">
        <v>147</v>
      </c>
      <c r="B27" s="56">
        <v>2.4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4"/>
  <sheetViews>
    <sheetView topLeftCell="A58" zoomScale="115" zoomScaleNormal="115" zoomScalePageLayoutView="115" workbookViewId="0">
      <selection activeCell="L69" sqref="L69:L80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16384" s="9" customFormat="1" ht="14.25" customHeight="1"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16384" s="9" customFormat="1" ht="15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</row>
    <row r="3" spans="1:16384" s="9" customFormat="1" ht="15">
      <c r="A3" s="54" t="s">
        <v>817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9" customFormat="1" ht="15">
      <c r="A4" t="s">
        <v>457</v>
      </c>
      <c r="B4">
        <v>0.03</v>
      </c>
      <c r="C4" s="71">
        <v>0.1</v>
      </c>
      <c r="D4" t="s">
        <v>17</v>
      </c>
      <c r="E4" t="s">
        <v>177</v>
      </c>
      <c r="F4">
        <v>0</v>
      </c>
      <c r="G4">
        <v>0.8</v>
      </c>
      <c r="H4">
        <v>8</v>
      </c>
      <c r="I4">
        <v>162</v>
      </c>
      <c r="J4">
        <v>-58.3</v>
      </c>
      <c r="K4" s="10"/>
      <c r="L4" s="13">
        <v>1</v>
      </c>
      <c r="M4" s="10"/>
      <c r="N4" s="52">
        <f>ATAN(0.5*TAN(P4))/(PI()/180)</f>
        <v>-38.992557894555489</v>
      </c>
      <c r="O4" s="6">
        <f t="shared" ref="O4:P6" si="0">I4*PI()/180</f>
        <v>2.8274333882308138</v>
      </c>
      <c r="P4" s="6">
        <f t="shared" si="0"/>
        <v>-1.0175269539126941</v>
      </c>
      <c r="Q4" s="6">
        <f>COS(O4)*COS(P4)*L4</f>
        <v>-0.49975323788065346</v>
      </c>
      <c r="R4" s="6">
        <f>COS(P4)*SIN(O4)*L4</f>
        <v>0.16237967024359334</v>
      </c>
      <c r="S4" s="6">
        <f>-1*SIN(P4)*L4</f>
        <v>0.85081110942405114</v>
      </c>
      <c r="U4" s="12"/>
    </row>
    <row r="5" spans="1:16384" s="9" customFormat="1" ht="15">
      <c r="A5" t="s">
        <v>457</v>
      </c>
      <c r="B5">
        <v>0.03</v>
      </c>
      <c r="C5" s="71">
        <v>0.1</v>
      </c>
      <c r="D5" t="s">
        <v>17</v>
      </c>
      <c r="E5" t="s">
        <v>177</v>
      </c>
      <c r="F5">
        <v>100</v>
      </c>
      <c r="G5">
        <v>0.8</v>
      </c>
      <c r="H5">
        <v>8</v>
      </c>
      <c r="I5">
        <v>142.69999999999999</v>
      </c>
      <c r="J5">
        <v>-71.8</v>
      </c>
      <c r="K5" s="10"/>
      <c r="L5" s="13">
        <v>0</v>
      </c>
      <c r="M5" s="10"/>
      <c r="N5" s="52">
        <f>ATAN(0.5*TAN(P5))/(PI()/180)</f>
        <v>-56.672418471592202</v>
      </c>
      <c r="O5" s="6">
        <f t="shared" si="0"/>
        <v>2.4905848425959083</v>
      </c>
      <c r="P5" s="6">
        <f t="shared" si="0"/>
        <v>-1.2531464029319286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/>
    </row>
    <row r="6" spans="1:16384" s="11" customFormat="1" ht="15">
      <c r="A6" t="s">
        <v>458</v>
      </c>
      <c r="B6">
        <v>0.02</v>
      </c>
      <c r="C6" s="71">
        <v>0.08</v>
      </c>
      <c r="D6" t="s">
        <v>17</v>
      </c>
      <c r="E6" t="s">
        <v>177</v>
      </c>
      <c r="F6">
        <v>0</v>
      </c>
      <c r="G6">
        <v>1.2</v>
      </c>
      <c r="H6">
        <v>8</v>
      </c>
      <c r="I6">
        <v>165.9</v>
      </c>
      <c r="J6">
        <v>-59.5</v>
      </c>
      <c r="K6" s="10"/>
      <c r="L6" s="11">
        <v>1</v>
      </c>
      <c r="M6" s="10"/>
      <c r="N6" s="52">
        <f>ATAN(0.5*TAN(P6))/(PI()/180)</f>
        <v>-40.325648147771254</v>
      </c>
      <c r="O6" s="6">
        <f t="shared" si="0"/>
        <v>2.8955012290585929</v>
      </c>
      <c r="P6" s="6">
        <f t="shared" si="0"/>
        <v>-1.0384709049366261</v>
      </c>
      <c r="Q6" s="6">
        <f>COS(O6)*COS(P6)*L6</f>
        <v>-0.49224725491901944</v>
      </c>
      <c r="R6" s="6">
        <f>COS(P6)*SIN(O6)*L6</f>
        <v>0.12364396427453049</v>
      </c>
      <c r="S6" s="6">
        <f>-1*SIN(P6)*L6</f>
        <v>0.86162916044152571</v>
      </c>
      <c r="U6" s="12"/>
    </row>
    <row r="7" spans="1:16384" s="11" customFormat="1" ht="15">
      <c r="A7" t="s">
        <v>458</v>
      </c>
      <c r="B7">
        <v>0.02</v>
      </c>
      <c r="C7" s="71">
        <v>0.08</v>
      </c>
      <c r="D7" t="s">
        <v>17</v>
      </c>
      <c r="E7" t="s">
        <v>177</v>
      </c>
      <c r="F7">
        <v>100</v>
      </c>
      <c r="G7">
        <v>1.2</v>
      </c>
      <c r="H7">
        <v>8</v>
      </c>
      <c r="I7">
        <v>147.5</v>
      </c>
      <c r="J7">
        <v>-73.7</v>
      </c>
      <c r="K7" s="10"/>
      <c r="L7" s="13">
        <v>0</v>
      </c>
      <c r="M7" s="10"/>
      <c r="N7" s="52">
        <f t="shared" ref="N7" si="1">ATAN(0.5*TAN(P7))/(PI()/180)</f>
        <v>-59.679156676130184</v>
      </c>
      <c r="O7" s="6">
        <f t="shared" ref="O7" si="2">I7*PI()/180</f>
        <v>2.5743606466916362</v>
      </c>
      <c r="P7" s="6">
        <f t="shared" ref="P7" si="3">J7*PI()/180</f>
        <v>-1.286307658719821</v>
      </c>
      <c r="Q7" s="6">
        <f t="shared" ref="Q7" si="4">COS(O7)*COS(P7)*L7</f>
        <v>0</v>
      </c>
      <c r="R7" s="6">
        <f t="shared" ref="R7" si="5">COS(P7)*SIN(O7)*L7</f>
        <v>0</v>
      </c>
      <c r="S7" s="6">
        <f t="shared" ref="S7" si="6">-1*SIN(P7)*L7</f>
        <v>0</v>
      </c>
      <c r="U7" s="12"/>
    </row>
    <row r="8" spans="1:16384" s="13" customFormat="1" ht="16" thickBot="1">
      <c r="A8" s="7"/>
      <c r="B8" s="7"/>
      <c r="C8" s="7"/>
      <c r="D8" s="7"/>
      <c r="E8" s="7"/>
      <c r="F8" s="7"/>
      <c r="G8" s="7"/>
      <c r="H8" s="7"/>
      <c r="I8" s="17"/>
      <c r="J8" s="18"/>
      <c r="K8" s="19"/>
      <c r="L8" s="12"/>
      <c r="M8" s="7"/>
      <c r="N8" s="7"/>
      <c r="O8" s="7"/>
      <c r="P8" s="7"/>
      <c r="Q8" s="7"/>
      <c r="R8" s="7"/>
      <c r="S8" s="7"/>
    </row>
    <row r="9" spans="1:16384" s="13" customFormat="1" ht="17" thickTop="1" thickBot="1">
      <c r="A9" s="54"/>
      <c r="B9"/>
      <c r="H9" s="23" t="s">
        <v>143</v>
      </c>
      <c r="I9" s="24">
        <f>IF(O9&gt;0, O9*180/PI(),360+O9*180/PI())</f>
        <v>163.91613448514508</v>
      </c>
      <c r="J9" s="25">
        <f>P9*180/PI()</f>
        <v>-58.914672982703841</v>
      </c>
      <c r="K9" s="19"/>
      <c r="L9" s="12"/>
      <c r="M9" s="7"/>
      <c r="N9" s="7"/>
      <c r="O9" s="26">
        <f>IF(Q9&gt;0, ATAN(R9/Q9),PI()+ATAN(R9/Q9))</f>
        <v>2.8608762439076019</v>
      </c>
      <c r="P9" s="26">
        <f>-1*ATAN(S9/(SQRT(Q9*Q9+R9*R9)))</f>
        <v>-1.0282550212839303</v>
      </c>
      <c r="Q9" s="26">
        <f>SUM(Q4:Q7)</f>
        <v>-0.99200049279967284</v>
      </c>
      <c r="R9" s="26">
        <f>SUM(R4:R7)</f>
        <v>0.28602363451812385</v>
      </c>
      <c r="S9" s="26">
        <f>SUM(S4:S7)</f>
        <v>1.712440269865577</v>
      </c>
    </row>
    <row r="10" spans="1:16384" s="9" customFormat="1" ht="16" thickTop="1">
      <c r="A10" s="63"/>
      <c r="B10" s="64"/>
      <c r="C10" s="7"/>
      <c r="D10" s="7"/>
      <c r="E10" s="7"/>
      <c r="F10" s="7"/>
      <c r="G10" s="7"/>
      <c r="H10" s="7"/>
      <c r="I10" s="29" t="s">
        <v>144</v>
      </c>
      <c r="J10" s="30">
        <f>SQRT(Q9*Q9+R9*R9+S9*S9)</f>
        <v>1.9995814999831942</v>
      </c>
      <c r="K10" s="19"/>
      <c r="L10" s="7"/>
      <c r="M10" s="7"/>
      <c r="N10" s="7"/>
      <c r="O10" s="7"/>
      <c r="P10" s="7"/>
      <c r="Q10" s="7"/>
      <c r="R10" s="7"/>
      <c r="S10" s="7"/>
    </row>
    <row r="11" spans="1:16384" s="15" customFormat="1" ht="16">
      <c r="A11"/>
      <c r="B11"/>
      <c r="C11" s="7"/>
      <c r="D11" s="7"/>
      <c r="E11" s="7"/>
      <c r="F11" s="7"/>
      <c r="G11" s="7"/>
      <c r="H11" s="7"/>
      <c r="I11" s="32" t="s">
        <v>145</v>
      </c>
      <c r="J11" s="33">
        <f>(J13-1)/(J13-J10)</f>
        <v>2389.4861644990478</v>
      </c>
      <c r="K11" s="19"/>
      <c r="L11" s="7"/>
      <c r="M11" s="20"/>
      <c r="N11" s="20"/>
      <c r="O11" s="7"/>
      <c r="P11" s="7"/>
      <c r="Q11" s="7"/>
      <c r="R11" s="7"/>
      <c r="S11" s="7"/>
      <c r="T11" s="9"/>
      <c r="U11" s="9"/>
      <c r="V11" s="9"/>
      <c r="W11" s="9"/>
      <c r="X11" s="9"/>
      <c r="Y11" s="9"/>
      <c r="Z11" s="9"/>
    </row>
    <row r="12" spans="1:16384" s="15" customFormat="1" ht="16">
      <c r="A12"/>
      <c r="B12"/>
      <c r="C12" s="7"/>
      <c r="D12" s="7"/>
      <c r="E12" s="7"/>
      <c r="F12" s="7"/>
      <c r="G12" s="7"/>
      <c r="H12" s="7"/>
      <c r="I12" s="32" t="s">
        <v>147</v>
      </c>
      <c r="J12" s="35">
        <f>ACOS(1+(J13-1)*(1-20^(1/(J13-1)))/(J13*(J11-1)+1))*180/PI()</f>
        <v>5.1113619767096923</v>
      </c>
      <c r="K12" s="19"/>
      <c r="L12" s="7"/>
      <c r="M12" s="20"/>
      <c r="N12" s="20"/>
      <c r="O12" s="7"/>
      <c r="P12" s="7"/>
      <c r="Q12" s="7"/>
      <c r="R12" s="7"/>
      <c r="S12" s="7"/>
      <c r="T12" s="9"/>
      <c r="U12" s="9"/>
      <c r="V12" s="9"/>
      <c r="W12" s="9"/>
      <c r="X12" s="9"/>
      <c r="Y12" s="9"/>
      <c r="Z12" s="9"/>
    </row>
    <row r="13" spans="1:16384" s="15" customFormat="1" ht="16">
      <c r="A13"/>
      <c r="B13" s="56"/>
      <c r="C13" s="7"/>
      <c r="D13" s="7"/>
      <c r="E13" s="7"/>
      <c r="F13" s="7"/>
      <c r="G13" s="7"/>
      <c r="H13" s="7"/>
      <c r="I13" s="36" t="s">
        <v>149</v>
      </c>
      <c r="J13" s="37">
        <f>SUM(L4:L7)</f>
        <v>2</v>
      </c>
      <c r="K13" s="19"/>
      <c r="L13" s="7"/>
      <c r="M13" s="7"/>
      <c r="N13" s="7"/>
      <c r="O13" s="7"/>
      <c r="P13" s="7"/>
      <c r="Q13" s="7"/>
      <c r="R13" s="7"/>
      <c r="S13" s="7"/>
      <c r="T13" s="9"/>
      <c r="U13" s="9"/>
      <c r="V13" s="9"/>
      <c r="W13" s="9"/>
      <c r="X13" s="9"/>
      <c r="Y13" s="9"/>
      <c r="Z13" s="9"/>
    </row>
    <row r="14" spans="1:16384">
      <c r="A14" s="54" t="s">
        <v>808</v>
      </c>
    </row>
    <row r="15" spans="1:16384" s="11" customFormat="1" ht="15">
      <c r="A15" t="s">
        <v>459</v>
      </c>
      <c r="B15">
        <v>0.01</v>
      </c>
      <c r="C15" s="71">
        <v>0.06</v>
      </c>
      <c r="D15" t="s">
        <v>17</v>
      </c>
      <c r="E15" t="s">
        <v>177</v>
      </c>
      <c r="F15">
        <v>0</v>
      </c>
      <c r="G15">
        <v>1.4</v>
      </c>
      <c r="H15">
        <v>8</v>
      </c>
      <c r="I15">
        <v>159.1</v>
      </c>
      <c r="J15">
        <v>-53.9</v>
      </c>
      <c r="K15" s="10"/>
      <c r="L15" s="13">
        <v>1</v>
      </c>
      <c r="M15" s="10"/>
      <c r="N15" s="52">
        <f t="shared" ref="N15:N18" si="7">ATAN(0.5*TAN(P15))/(PI()/180)</f>
        <v>-34.43730808915182</v>
      </c>
      <c r="O15" s="6">
        <f t="shared" ref="O15:O18" si="8">I15*PI()/180</f>
        <v>2.7768188399229783</v>
      </c>
      <c r="P15" s="6">
        <f t="shared" ref="P15:P18" si="9">J15*PI()/180</f>
        <v>-0.9407324668249436</v>
      </c>
      <c r="Q15" s="6">
        <f t="shared" ref="Q15:Q18" si="10">COS(O15)*COS(P15)*L15</f>
        <v>-0.55042987329314441</v>
      </c>
      <c r="R15" s="6">
        <f t="shared" ref="R15:R18" si="11">COS(P15)*SIN(O15)*L15</f>
        <v>0.21018872972864222</v>
      </c>
      <c r="S15" s="6">
        <f t="shared" ref="S15:S18" si="12">-1*SIN(P15)*L15</f>
        <v>0.8079898838980305</v>
      </c>
      <c r="U15" s="12"/>
    </row>
    <row r="16" spans="1:16384" s="11" customFormat="1" ht="15">
      <c r="A16" t="s">
        <v>459</v>
      </c>
      <c r="B16">
        <v>0.01</v>
      </c>
      <c r="C16" s="71">
        <v>0.06</v>
      </c>
      <c r="D16" t="s">
        <v>17</v>
      </c>
      <c r="E16" t="s">
        <v>177</v>
      </c>
      <c r="F16">
        <v>100</v>
      </c>
      <c r="G16">
        <v>1.4</v>
      </c>
      <c r="H16">
        <v>8</v>
      </c>
      <c r="I16">
        <v>142.6</v>
      </c>
      <c r="J16">
        <v>-67.2</v>
      </c>
      <c r="K16" s="10"/>
      <c r="L16" s="13">
        <v>0</v>
      </c>
      <c r="M16" s="10"/>
      <c r="N16" s="52">
        <f t="shared" si="7"/>
        <v>-49.945475714289167</v>
      </c>
      <c r="O16" s="6">
        <f t="shared" si="8"/>
        <v>2.4888395133439141</v>
      </c>
      <c r="P16" s="6">
        <f t="shared" si="9"/>
        <v>-1.1728612573401895</v>
      </c>
      <c r="Q16" s="6">
        <f t="shared" si="10"/>
        <v>0</v>
      </c>
      <c r="R16" s="6">
        <f t="shared" si="11"/>
        <v>0</v>
      </c>
      <c r="S16" s="6">
        <f t="shared" si="12"/>
        <v>0</v>
      </c>
      <c r="U16" s="53"/>
    </row>
    <row r="17" spans="1:26" s="11" customFormat="1" ht="15">
      <c r="A17" t="s">
        <v>460</v>
      </c>
      <c r="B17">
        <v>0.01</v>
      </c>
      <c r="C17" s="71">
        <v>0.06</v>
      </c>
      <c r="D17" t="s">
        <v>17</v>
      </c>
      <c r="E17" t="s">
        <v>177</v>
      </c>
      <c r="F17">
        <v>0</v>
      </c>
      <c r="G17">
        <v>0.2</v>
      </c>
      <c r="H17">
        <v>9</v>
      </c>
      <c r="I17">
        <v>157.4</v>
      </c>
      <c r="J17">
        <v>-59</v>
      </c>
      <c r="K17" s="10"/>
      <c r="L17" s="11">
        <v>1</v>
      </c>
      <c r="M17" s="10"/>
      <c r="N17" s="52">
        <f t="shared" si="7"/>
        <v>-39.765187384152647</v>
      </c>
      <c r="O17" s="6">
        <f t="shared" si="8"/>
        <v>2.7471482426390748</v>
      </c>
      <c r="P17" s="6">
        <f t="shared" si="9"/>
        <v>-1.0297442586766543</v>
      </c>
      <c r="Q17" s="6">
        <f t="shared" si="10"/>
        <v>-0.475488412959163</v>
      </c>
      <c r="R17" s="6">
        <f t="shared" si="11"/>
        <v>0.19792672317964352</v>
      </c>
      <c r="S17" s="6">
        <f t="shared" si="12"/>
        <v>0.85716730070211222</v>
      </c>
      <c r="U17" s="53"/>
    </row>
    <row r="18" spans="1:26" s="11" customFormat="1" ht="15">
      <c r="A18" t="s">
        <v>460</v>
      </c>
      <c r="B18">
        <v>0.01</v>
      </c>
      <c r="C18" s="71">
        <v>0.06</v>
      </c>
      <c r="D18" t="s">
        <v>17</v>
      </c>
      <c r="E18" t="s">
        <v>177</v>
      </c>
      <c r="F18">
        <v>100</v>
      </c>
      <c r="G18">
        <v>0.2</v>
      </c>
      <c r="H18">
        <v>9</v>
      </c>
      <c r="I18">
        <v>134.80000000000001</v>
      </c>
      <c r="J18">
        <v>-71.5</v>
      </c>
      <c r="K18" s="10"/>
      <c r="L18" s="13">
        <v>0</v>
      </c>
      <c r="M18" s="10"/>
      <c r="N18" s="52">
        <f t="shared" si="7"/>
        <v>-56.209932400417138</v>
      </c>
      <c r="O18" s="6">
        <f t="shared" si="8"/>
        <v>2.3527038316883564</v>
      </c>
      <c r="P18" s="6">
        <f t="shared" si="9"/>
        <v>-1.2479104151759457</v>
      </c>
      <c r="Q18" s="6">
        <f t="shared" si="10"/>
        <v>0</v>
      </c>
      <c r="R18" s="6">
        <f t="shared" si="11"/>
        <v>0</v>
      </c>
      <c r="S18" s="6">
        <f t="shared" si="12"/>
        <v>0</v>
      </c>
      <c r="U18" s="53"/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/>
      <c r="B20"/>
      <c r="H20" s="23" t="s">
        <v>143</v>
      </c>
      <c r="I20" s="24">
        <f>IF(O20&gt;0, O20*180/PI(),360+O20*180/PI())</f>
        <v>158.30708855123737</v>
      </c>
      <c r="J20" s="25">
        <f>P20*180/PI()</f>
        <v>-56.452890983045158</v>
      </c>
      <c r="K20" s="19"/>
      <c r="L20" s="12"/>
      <c r="M20" s="7"/>
      <c r="N20" s="7"/>
      <c r="O20" s="26">
        <f>IF(Q20&gt;0, ATAN(R20/Q20),PI()+ATAN(R20/Q20))</f>
        <v>2.7629799244653119</v>
      </c>
      <c r="P20" s="26">
        <f>-1*ATAN(S20/(SQRT(Q20*Q20+R20*R20)))</f>
        <v>-0.98528881992355632</v>
      </c>
      <c r="Q20" s="26">
        <f>SUM(Q15:Q18)</f>
        <v>-1.0259182862523075</v>
      </c>
      <c r="R20" s="26">
        <f>SUM(R15:R18)</f>
        <v>0.40811545290828577</v>
      </c>
      <c r="S20" s="26">
        <f>SUM(S15:S18)</f>
        <v>1.6651571846001427</v>
      </c>
    </row>
    <row r="21" spans="1:26" s="9" customFormat="1" ht="16" thickTop="1">
      <c r="A21" s="63"/>
      <c r="B21" s="64"/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1.9979527027422048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/>
      <c r="B22"/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488.44885430899416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/>
      <c r="B23"/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11.324510165750565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/>
      <c r="B24" s="56"/>
      <c r="C24" s="7"/>
      <c r="D24" s="7"/>
      <c r="E24" s="7"/>
      <c r="F24" s="7"/>
      <c r="G24" s="7"/>
      <c r="H24" s="7"/>
      <c r="I24" s="36" t="s">
        <v>149</v>
      </c>
      <c r="J24" s="37">
        <f>SUM(L15:L18)</f>
        <v>2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s="54" t="s">
        <v>807</v>
      </c>
    </row>
    <row r="26" spans="1:26" s="11" customFormat="1" ht="15">
      <c r="A26" t="s">
        <v>461</v>
      </c>
      <c r="B26">
        <v>1.4999999999999999E-2</v>
      </c>
      <c r="C26" s="71">
        <v>0.06</v>
      </c>
      <c r="D26" t="s">
        <v>17</v>
      </c>
      <c r="E26" t="s">
        <v>177</v>
      </c>
      <c r="F26">
        <v>0</v>
      </c>
      <c r="G26">
        <v>1.1000000000000001</v>
      </c>
      <c r="H26">
        <v>7</v>
      </c>
      <c r="I26">
        <v>144.6</v>
      </c>
      <c r="J26">
        <v>-55.3</v>
      </c>
      <c r="K26" s="10"/>
      <c r="L26" s="13">
        <v>1</v>
      </c>
      <c r="M26" s="10"/>
      <c r="N26" s="52">
        <f t="shared" ref="N26:N29" si="13">ATAN(0.5*TAN(P26))/(PI()/180)</f>
        <v>-35.832737967550109</v>
      </c>
      <c r="O26" s="6">
        <f t="shared" ref="O26:O29" si="14">I26*PI()/180</f>
        <v>2.5237460983838003</v>
      </c>
      <c r="P26" s="6">
        <f t="shared" ref="P26:P29" si="15">J26*PI()/180</f>
        <v>-0.96516707635286425</v>
      </c>
      <c r="Q26" s="6">
        <f t="shared" ref="Q26:Q29" si="16">COS(O26)*COS(P26)*L26</f>
        <v>-0.46403556308758581</v>
      </c>
      <c r="R26" s="6">
        <f t="shared" ref="R26:R29" si="17">COS(P26)*SIN(O26)*L26</f>
        <v>0.32977290972370105</v>
      </c>
      <c r="S26" s="6">
        <f t="shared" ref="S26:S29" si="18">-1*SIN(P26)*L26</f>
        <v>0.82214404103073746</v>
      </c>
      <c r="U26" s="12"/>
    </row>
    <row r="27" spans="1:26" s="11" customFormat="1" ht="15">
      <c r="A27" t="s">
        <v>461</v>
      </c>
      <c r="B27">
        <v>1.4999999999999999E-2</v>
      </c>
      <c r="C27" s="71">
        <v>0.06</v>
      </c>
      <c r="D27" t="s">
        <v>17</v>
      </c>
      <c r="E27" t="s">
        <v>177</v>
      </c>
      <c r="F27">
        <v>100</v>
      </c>
      <c r="G27">
        <v>1.1000000000000001</v>
      </c>
      <c r="H27">
        <v>7</v>
      </c>
      <c r="I27">
        <v>122.1</v>
      </c>
      <c r="J27">
        <v>-65.2</v>
      </c>
      <c r="K27" s="10"/>
      <c r="L27" s="13">
        <v>0</v>
      </c>
      <c r="M27" s="10"/>
      <c r="N27" s="52">
        <f t="shared" si="13"/>
        <v>-47.258057131135722</v>
      </c>
      <c r="O27" s="6">
        <f t="shared" si="14"/>
        <v>2.1310470166850761</v>
      </c>
      <c r="P27" s="6">
        <f t="shared" si="15"/>
        <v>-1.1379546723003029</v>
      </c>
      <c r="Q27" s="6">
        <f t="shared" si="16"/>
        <v>0</v>
      </c>
      <c r="R27" s="6">
        <f t="shared" si="17"/>
        <v>0</v>
      </c>
      <c r="S27" s="6">
        <f t="shared" si="18"/>
        <v>0</v>
      </c>
      <c r="U27" s="12"/>
    </row>
    <row r="28" spans="1:26" s="11" customFormat="1" ht="15">
      <c r="A28" t="s">
        <v>462</v>
      </c>
      <c r="B28">
        <v>1.4999999999999999E-2</v>
      </c>
      <c r="C28" s="71">
        <v>0.06</v>
      </c>
      <c r="D28" t="s">
        <v>17</v>
      </c>
      <c r="E28" t="s">
        <v>177</v>
      </c>
      <c r="F28">
        <v>0</v>
      </c>
      <c r="G28">
        <v>0.8</v>
      </c>
      <c r="H28">
        <v>8</v>
      </c>
      <c r="I28">
        <v>156.1</v>
      </c>
      <c r="J28">
        <v>-59.2</v>
      </c>
      <c r="K28" s="10"/>
      <c r="L28" s="11">
        <v>1</v>
      </c>
      <c r="M28" s="10"/>
      <c r="N28" s="52">
        <f t="shared" si="13"/>
        <v>-39.988504938097655</v>
      </c>
      <c r="O28" s="6">
        <f t="shared" si="14"/>
        <v>2.7244589623631481</v>
      </c>
      <c r="P28" s="6">
        <f t="shared" si="15"/>
        <v>-1.033234917180643</v>
      </c>
      <c r="Q28" s="6">
        <f t="shared" si="16"/>
        <v>-0.46813721445740364</v>
      </c>
      <c r="R28" s="6">
        <f t="shared" si="17"/>
        <v>0.20744985877297029</v>
      </c>
      <c r="S28" s="6">
        <f t="shared" si="18"/>
        <v>0.85895989693066432</v>
      </c>
      <c r="U28" s="12"/>
    </row>
    <row r="29" spans="1:26" s="13" customFormat="1" ht="15">
      <c r="A29" t="s">
        <v>462</v>
      </c>
      <c r="B29">
        <v>1.4999999999999999E-2</v>
      </c>
      <c r="C29" s="71">
        <v>0.06</v>
      </c>
      <c r="D29" t="s">
        <v>17</v>
      </c>
      <c r="E29" t="s">
        <v>177</v>
      </c>
      <c r="F29">
        <v>100</v>
      </c>
      <c r="G29">
        <v>0.8</v>
      </c>
      <c r="H29">
        <v>8</v>
      </c>
      <c r="I29">
        <v>132.6</v>
      </c>
      <c r="J29">
        <v>-71.5</v>
      </c>
      <c r="K29" s="10"/>
      <c r="L29" s="13">
        <v>0</v>
      </c>
      <c r="M29" s="10"/>
      <c r="N29" s="52">
        <f t="shared" si="13"/>
        <v>-56.209932400417138</v>
      </c>
      <c r="O29" s="6">
        <f t="shared" si="14"/>
        <v>2.3143065881444809</v>
      </c>
      <c r="P29" s="6">
        <f t="shared" si="15"/>
        <v>-1.2479104151759457</v>
      </c>
      <c r="Q29" s="6">
        <f t="shared" si="16"/>
        <v>0</v>
      </c>
      <c r="R29" s="6">
        <f t="shared" si="17"/>
        <v>0</v>
      </c>
      <c r="S29" s="6">
        <f t="shared" si="18"/>
        <v>0</v>
      </c>
      <c r="U29" s="12"/>
    </row>
    <row r="30" spans="1:26" s="13" customFormat="1" ht="16" thickBot="1">
      <c r="A30" s="7"/>
      <c r="B30" s="7"/>
      <c r="C30" s="7"/>
      <c r="D30" s="7"/>
      <c r="E30" s="7"/>
      <c r="F30" s="7"/>
      <c r="G30" s="7"/>
      <c r="H30" s="7"/>
      <c r="I30" s="17"/>
      <c r="J30" s="18"/>
      <c r="K30" s="19"/>
      <c r="L30" s="12"/>
      <c r="M30" s="7"/>
      <c r="N30" s="7"/>
      <c r="O30" s="7"/>
      <c r="P30" s="7"/>
      <c r="Q30" s="7"/>
      <c r="R30" s="7"/>
      <c r="S30" s="7"/>
    </row>
    <row r="31" spans="1:26" s="13" customFormat="1" ht="17" thickTop="1" thickBot="1">
      <c r="A31" s="54"/>
      <c r="B31"/>
      <c r="H31" s="23" t="s">
        <v>143</v>
      </c>
      <c r="I31" s="24">
        <f>IF(O31&gt;0, O31*180/PI(),360+O31*180/PI())</f>
        <v>150.04461743987383</v>
      </c>
      <c r="J31" s="25">
        <f>P31*180/PI()</f>
        <v>-57.380986717577827</v>
      </c>
      <c r="K31" s="19"/>
      <c r="L31" s="12"/>
      <c r="M31" s="7"/>
      <c r="N31" s="7"/>
      <c r="O31" s="26">
        <f>IF(Q31&gt;0, ATAN(R31/Q31),PI()+ATAN(R31/Q31))</f>
        <v>2.6187725992211033</v>
      </c>
      <c r="P31" s="26">
        <f>-1*ATAN(S31/(SQRT(Q31*Q31+R31*R31)))</f>
        <v>-1.0014871462648667</v>
      </c>
      <c r="Q31" s="26">
        <f>SUM(Q26:Q29)</f>
        <v>-0.93217277754498951</v>
      </c>
      <c r="R31" s="26">
        <f>SUM(R26:R29)</f>
        <v>0.53722276849667128</v>
      </c>
      <c r="S31" s="26">
        <f>SUM(S26:S29)</f>
        <v>1.6811039379614017</v>
      </c>
    </row>
    <row r="32" spans="1:26" s="9" customFormat="1" ht="16" thickTop="1">
      <c r="A32" s="63"/>
      <c r="B32" s="64"/>
      <c r="C32" s="7"/>
      <c r="D32" s="7"/>
      <c r="E32" s="7"/>
      <c r="F32" s="7"/>
      <c r="G32" s="7"/>
      <c r="H32" s="7"/>
      <c r="I32" s="29" t="s">
        <v>144</v>
      </c>
      <c r="J32" s="30">
        <f>SQRT(Q31*Q31+R31*R31+S31*S31)</f>
        <v>1.9959120322340114</v>
      </c>
      <c r="K32" s="19"/>
      <c r="L32" s="7"/>
      <c r="M32" s="7"/>
      <c r="N32" s="7"/>
      <c r="O32" s="7"/>
      <c r="P32" s="7"/>
      <c r="Q32" s="7"/>
      <c r="R32" s="7"/>
      <c r="S32" s="7"/>
    </row>
    <row r="33" spans="1:26" s="15" customFormat="1" ht="16">
      <c r="A33"/>
      <c r="B33"/>
      <c r="C33" s="7"/>
      <c r="D33" s="7"/>
      <c r="E33" s="7"/>
      <c r="F33" s="7"/>
      <c r="G33" s="7"/>
      <c r="H33" s="7"/>
      <c r="I33" s="32" t="s">
        <v>145</v>
      </c>
      <c r="J33" s="33">
        <f>(J35-1)/(J35-J32)</f>
        <v>244.62032414244359</v>
      </c>
      <c r="K33" s="19"/>
      <c r="L33" s="7"/>
      <c r="M33" s="20"/>
      <c r="N33" s="20"/>
      <c r="O33" s="7"/>
      <c r="P33" s="7"/>
      <c r="Q33" s="7"/>
      <c r="R33" s="7"/>
      <c r="S33" s="7"/>
      <c r="T33" s="9"/>
      <c r="U33" s="9"/>
      <c r="V33" s="9"/>
      <c r="W33" s="9"/>
      <c r="X33" s="9"/>
      <c r="Y33" s="9"/>
      <c r="Z33" s="9"/>
    </row>
    <row r="34" spans="1:26" s="15" customFormat="1" ht="16">
      <c r="A34"/>
      <c r="B34"/>
      <c r="C34" s="7"/>
      <c r="D34" s="7"/>
      <c r="E34" s="7"/>
      <c r="F34" s="7"/>
      <c r="G34" s="7"/>
      <c r="H34" s="7"/>
      <c r="I34" s="32" t="s">
        <v>147</v>
      </c>
      <c r="J34" s="35">
        <f>ACOS(1+(J35-1)*(1-20^(1/(J35-1)))/(J35*(J33-1)+1))*180/PI()</f>
        <v>16.036737133869579</v>
      </c>
      <c r="K34" s="19"/>
      <c r="L34" s="7"/>
      <c r="M34" s="20"/>
      <c r="N34" s="20"/>
      <c r="O34" s="7"/>
      <c r="P34" s="7"/>
      <c r="Q34" s="7"/>
      <c r="R34" s="7"/>
      <c r="S34" s="7"/>
      <c r="T34" s="9"/>
      <c r="U34" s="9"/>
      <c r="V34" s="9"/>
      <c r="W34" s="9"/>
      <c r="X34" s="9"/>
      <c r="Y34" s="9"/>
      <c r="Z34" s="9"/>
    </row>
    <row r="35" spans="1:26" s="15" customFormat="1" ht="16">
      <c r="A35"/>
      <c r="B35" s="56"/>
      <c r="C35" s="7"/>
      <c r="D35" s="7"/>
      <c r="E35" s="7"/>
      <c r="F35" s="7"/>
      <c r="G35" s="7"/>
      <c r="H35" s="7"/>
      <c r="I35" s="36" t="s">
        <v>149</v>
      </c>
      <c r="J35" s="37">
        <f>SUM(L26:L29)</f>
        <v>2</v>
      </c>
      <c r="K35" s="19"/>
      <c r="L35" s="7"/>
      <c r="M35" s="7"/>
      <c r="N35" s="7"/>
      <c r="O35" s="7"/>
      <c r="P35" s="7"/>
      <c r="Q35" s="7"/>
      <c r="R35" s="7"/>
      <c r="S35" s="7"/>
      <c r="T35" s="9"/>
      <c r="U35" s="9"/>
      <c r="V35" s="9"/>
      <c r="W35" s="9"/>
      <c r="X35" s="9"/>
      <c r="Y35" s="9"/>
      <c r="Z35" s="9"/>
    </row>
    <row r="36" spans="1:26">
      <c r="A36" s="54" t="s">
        <v>806</v>
      </c>
    </row>
    <row r="37" spans="1:26" s="13" customFormat="1" ht="15">
      <c r="A37" t="s">
        <v>463</v>
      </c>
      <c r="B37">
        <v>0.03</v>
      </c>
      <c r="C37" s="71">
        <v>0.08</v>
      </c>
      <c r="D37" t="s">
        <v>17</v>
      </c>
      <c r="E37" t="s">
        <v>177</v>
      </c>
      <c r="F37">
        <v>0</v>
      </c>
      <c r="G37">
        <v>1.2</v>
      </c>
      <c r="H37">
        <v>6</v>
      </c>
      <c r="I37">
        <v>139.9</v>
      </c>
      <c r="J37">
        <v>-46.8</v>
      </c>
      <c r="K37" s="10"/>
      <c r="L37" s="13">
        <v>0</v>
      </c>
      <c r="M37" s="10"/>
      <c r="N37" s="52">
        <f>ATAN(0.5*TAN(P37))/(PI()/180)</f>
        <v>-28.032887120086649</v>
      </c>
      <c r="O37" s="6">
        <f t="shared" ref="O37:P40" si="19">I37*PI()/180</f>
        <v>2.441715623540067</v>
      </c>
      <c r="P37" s="6">
        <f t="shared" si="19"/>
        <v>-0.81681408993334614</v>
      </c>
      <c r="Q37" s="6">
        <f>COS(O37)*COS(P37)*L37</f>
        <v>0</v>
      </c>
      <c r="R37" s="6">
        <f>COS(P37)*SIN(O37)*L37</f>
        <v>0</v>
      </c>
      <c r="S37" s="6">
        <f>-1*SIN(P37)*L37</f>
        <v>0</v>
      </c>
      <c r="U37" s="12"/>
    </row>
    <row r="38" spans="1:26" s="13" customFormat="1" ht="15">
      <c r="A38" t="s">
        <v>463</v>
      </c>
      <c r="B38">
        <v>0.03</v>
      </c>
      <c r="C38" s="71">
        <v>0.08</v>
      </c>
      <c r="D38" t="s">
        <v>17</v>
      </c>
      <c r="E38" t="s">
        <v>177</v>
      </c>
      <c r="F38">
        <v>100</v>
      </c>
      <c r="G38">
        <v>1.2</v>
      </c>
      <c r="H38">
        <v>6</v>
      </c>
      <c r="I38">
        <v>123.3</v>
      </c>
      <c r="J38">
        <v>-56.3</v>
      </c>
      <c r="K38" s="10"/>
      <c r="L38" s="13">
        <v>1</v>
      </c>
      <c r="M38" s="10"/>
      <c r="N38" s="52">
        <f>ATAN(0.5*TAN(P38))/(PI()/180)</f>
        <v>-36.859569162022673</v>
      </c>
      <c r="O38" s="6">
        <f t="shared" si="19"/>
        <v>2.1519909677090086</v>
      </c>
      <c r="P38" s="6">
        <f t="shared" si="19"/>
        <v>-0.98262036887280746</v>
      </c>
      <c r="Q38" s="6">
        <f>COS(O38)*COS(P38)*L38</f>
        <v>-0.30462225110806063</v>
      </c>
      <c r="R38" s="6">
        <f>COS(P38)*SIN(O38)*L38</f>
        <v>0.46374305687520095</v>
      </c>
      <c r="S38" s="6">
        <f>-1*SIN(P38)*L38</f>
        <v>0.83195412213048248</v>
      </c>
      <c r="U38" s="12"/>
    </row>
    <row r="39" spans="1:26" s="13" customFormat="1" ht="15">
      <c r="A39" t="s">
        <v>464</v>
      </c>
      <c r="B39">
        <v>2.5000000000000001E-2</v>
      </c>
      <c r="C39" s="71">
        <v>0.08</v>
      </c>
      <c r="D39" t="s">
        <v>17</v>
      </c>
      <c r="E39" t="s">
        <v>177</v>
      </c>
      <c r="F39">
        <v>0</v>
      </c>
      <c r="G39">
        <v>1</v>
      </c>
      <c r="H39">
        <v>7</v>
      </c>
      <c r="I39">
        <v>152</v>
      </c>
      <c r="J39">
        <v>-52.2</v>
      </c>
      <c r="K39" s="10"/>
      <c r="L39" s="11">
        <v>0</v>
      </c>
      <c r="M39" s="10"/>
      <c r="N39" s="52">
        <f>ATAN(0.5*TAN(P39))/(PI()/180)</f>
        <v>-32.805670946639388</v>
      </c>
      <c r="O39" s="6">
        <f t="shared" si="19"/>
        <v>2.6529004630313806</v>
      </c>
      <c r="P39" s="6">
        <f t="shared" si="19"/>
        <v>-0.91106186954104007</v>
      </c>
      <c r="Q39" s="6">
        <f>COS(O39)*COS(P39)*L39</f>
        <v>0</v>
      </c>
      <c r="R39" s="6">
        <f>COS(P39)*SIN(O39)*L39</f>
        <v>0</v>
      </c>
      <c r="S39" s="6">
        <f>-1*SIN(P39)*L39</f>
        <v>0</v>
      </c>
      <c r="U39" s="12"/>
    </row>
    <row r="40" spans="1:26" s="13" customFormat="1" ht="15">
      <c r="A40" t="s">
        <v>464</v>
      </c>
      <c r="B40">
        <v>2.5000000000000001E-2</v>
      </c>
      <c r="C40" s="71">
        <v>0.08</v>
      </c>
      <c r="D40" t="s">
        <v>17</v>
      </c>
      <c r="E40" t="s">
        <v>177</v>
      </c>
      <c r="F40">
        <v>100</v>
      </c>
      <c r="G40">
        <v>1</v>
      </c>
      <c r="H40">
        <v>7</v>
      </c>
      <c r="I40">
        <v>134.30000000000001</v>
      </c>
      <c r="J40">
        <v>-64.099999999999994</v>
      </c>
      <c r="K40" s="10"/>
      <c r="L40" s="13">
        <v>1</v>
      </c>
      <c r="M40" s="10"/>
      <c r="N40" s="52">
        <f>ATAN(0.5*TAN(P40))/(PI()/180)</f>
        <v>-45.838592638999955</v>
      </c>
      <c r="O40" s="6">
        <f t="shared" si="19"/>
        <v>2.3439771854283844</v>
      </c>
      <c r="P40" s="6">
        <f t="shared" si="19"/>
        <v>-1.1187560505283651</v>
      </c>
      <c r="Q40" s="6">
        <f>COS(O40)*COS(P40)*L40</f>
        <v>-0.30506904569960258</v>
      </c>
      <c r="R40" s="6">
        <f>COS(P40)*SIN(O40)*L40</f>
        <v>0.31261586600356162</v>
      </c>
      <c r="S40" s="6">
        <f>-1*SIN(P40)*L40</f>
        <v>0.8995577789551803</v>
      </c>
      <c r="U40" s="12"/>
    </row>
    <row r="41" spans="1:26" s="13" customFormat="1" ht="16" thickBot="1">
      <c r="A41" s="7"/>
      <c r="B41" s="7"/>
      <c r="C41" s="7"/>
      <c r="D41" s="7"/>
      <c r="E41" s="7"/>
      <c r="F41" s="7"/>
      <c r="G41" s="7"/>
      <c r="H41" s="7"/>
      <c r="I41" s="17"/>
      <c r="J41" s="18"/>
      <c r="K41" s="19"/>
      <c r="L41" s="12"/>
      <c r="M41" s="7"/>
      <c r="N41" s="7"/>
      <c r="O41" s="7"/>
      <c r="P41" s="7"/>
      <c r="Q41" s="7"/>
      <c r="R41" s="7"/>
      <c r="S41" s="7"/>
    </row>
    <row r="42" spans="1:26" s="13" customFormat="1" ht="17" thickTop="1" thickBot="1">
      <c r="A42" s="54"/>
      <c r="B42"/>
      <c r="H42" s="23" t="s">
        <v>143</v>
      </c>
      <c r="I42" s="24">
        <f>IF(O42&gt;0, O42*180/PI(),360+O42*180/PI())</f>
        <v>128.1433065869798</v>
      </c>
      <c r="J42" s="25">
        <f>P42*180/PI()</f>
        <v>-60.312266356624832</v>
      </c>
      <c r="K42" s="19"/>
      <c r="L42" s="12"/>
      <c r="M42" s="7"/>
      <c r="N42" s="7"/>
      <c r="O42" s="26">
        <f>IF(Q42&gt;0, ATAN(R42/Q42),PI()+ATAN(R42/Q42))</f>
        <v>2.2365226143353349</v>
      </c>
      <c r="P42" s="26">
        <f>-1*ATAN(S42/(SQRT(Q42*Q42+R42*R42)))</f>
        <v>-1.0526476272629077</v>
      </c>
      <c r="Q42" s="26">
        <f>SUM(Q37:Q40)</f>
        <v>-0.60969129680766321</v>
      </c>
      <c r="R42" s="26">
        <f>SUM(R37:R40)</f>
        <v>0.77635892287876263</v>
      </c>
      <c r="S42" s="26">
        <f>SUM(S37:S40)</f>
        <v>1.7315119010856628</v>
      </c>
    </row>
    <row r="43" spans="1:26" s="9" customFormat="1" ht="16" thickTop="1">
      <c r="A43" s="63"/>
      <c r="B43" s="64"/>
      <c r="C43" s="7"/>
      <c r="D43" s="7"/>
      <c r="E43" s="7"/>
      <c r="F43" s="7"/>
      <c r="G43" s="7"/>
      <c r="H43" s="7"/>
      <c r="I43" s="29" t="s">
        <v>144</v>
      </c>
      <c r="J43" s="30">
        <f>SQRT(Q42*Q42+R42*R42+S42*S42)</f>
        <v>1.993135750052607</v>
      </c>
      <c r="K43" s="19"/>
      <c r="L43" s="7"/>
      <c r="M43" s="7"/>
      <c r="N43" s="7"/>
      <c r="O43" s="7"/>
      <c r="P43" s="7"/>
      <c r="Q43" s="7"/>
      <c r="R43" s="7"/>
      <c r="S43" s="7"/>
    </row>
    <row r="44" spans="1:26" s="15" customFormat="1" ht="16">
      <c r="A44"/>
      <c r="B44"/>
      <c r="C44" s="7"/>
      <c r="D44" s="7"/>
      <c r="E44" s="7"/>
      <c r="F44" s="7"/>
      <c r="G44" s="7"/>
      <c r="H44" s="7"/>
      <c r="I44" s="32" t="s">
        <v>145</v>
      </c>
      <c r="J44" s="33">
        <f>(J46-1)/(J46-J43)</f>
        <v>145.68234077487168</v>
      </c>
      <c r="K44" s="19"/>
      <c r="L44" s="7"/>
      <c r="M44" s="20"/>
      <c r="N44" s="20"/>
      <c r="O44" s="7"/>
      <c r="P44" s="7"/>
      <c r="Q44" s="7"/>
      <c r="R44" s="7"/>
      <c r="S44" s="7"/>
      <c r="T44" s="9"/>
      <c r="U44" s="9"/>
      <c r="V44" s="9"/>
      <c r="W44" s="9"/>
      <c r="X44" s="9"/>
      <c r="Y44" s="9"/>
      <c r="Z44" s="9"/>
    </row>
    <row r="45" spans="1:26" s="15" customFormat="1" ht="16">
      <c r="A45"/>
      <c r="B45"/>
      <c r="C45" s="7"/>
      <c r="D45" s="7"/>
      <c r="E45" s="7"/>
      <c r="F45" s="7"/>
      <c r="G45" s="7"/>
      <c r="H45" s="7"/>
      <c r="I45" s="32" t="s">
        <v>147</v>
      </c>
      <c r="J45" s="35">
        <f>ACOS(1+(J46-1)*(1-20^(1/(J46-1)))/(J46*(J44-1)+1))*180/PI()</f>
        <v>20.842011868969347</v>
      </c>
      <c r="K45" s="19"/>
      <c r="L45" s="7"/>
      <c r="M45" s="20"/>
      <c r="N45" s="20"/>
      <c r="O45" s="7"/>
      <c r="P45" s="7"/>
      <c r="Q45" s="7"/>
      <c r="R45" s="7"/>
      <c r="S45" s="7"/>
      <c r="T45" s="9"/>
      <c r="U45" s="9"/>
      <c r="V45" s="9"/>
      <c r="W45" s="9"/>
      <c r="X45" s="9"/>
      <c r="Y45" s="9"/>
      <c r="Z45" s="9"/>
    </row>
    <row r="46" spans="1:26" s="15" customFormat="1" ht="16">
      <c r="A46"/>
      <c r="B46" s="56"/>
      <c r="C46" s="7"/>
      <c r="D46" s="7"/>
      <c r="E46" s="7"/>
      <c r="F46" s="7"/>
      <c r="G46" s="7"/>
      <c r="H46" s="7"/>
      <c r="I46" s="36" t="s">
        <v>149</v>
      </c>
      <c r="J46" s="37">
        <f>SUM(L37:L40)</f>
        <v>2</v>
      </c>
      <c r="K46" s="19"/>
      <c r="L46" s="7"/>
      <c r="M46" s="7"/>
      <c r="N46" s="7"/>
      <c r="O46" s="7"/>
      <c r="P46" s="7"/>
      <c r="Q46" s="7"/>
      <c r="R46" s="7"/>
      <c r="S46" s="7"/>
      <c r="T46" s="9"/>
      <c r="U46" s="9"/>
      <c r="V46" s="9"/>
      <c r="W46" s="9"/>
      <c r="X46" s="9"/>
      <c r="Y46" s="9"/>
      <c r="Z46" s="9"/>
    </row>
    <row r="47" spans="1:26">
      <c r="A47" s="54" t="s">
        <v>805</v>
      </c>
    </row>
    <row r="48" spans="1:26" s="13" customFormat="1" ht="15">
      <c r="A48" t="s">
        <v>465</v>
      </c>
      <c r="B48">
        <v>2.5000000000000001E-2</v>
      </c>
      <c r="C48" s="71">
        <v>0.09</v>
      </c>
      <c r="D48" t="s">
        <v>17</v>
      </c>
      <c r="E48" t="s">
        <v>177</v>
      </c>
      <c r="F48">
        <v>0</v>
      </c>
      <c r="G48">
        <v>0.8</v>
      </c>
      <c r="H48">
        <v>8</v>
      </c>
      <c r="I48">
        <v>162.5</v>
      </c>
      <c r="J48">
        <v>-61.1</v>
      </c>
      <c r="K48" s="10"/>
      <c r="L48" s="13">
        <v>1</v>
      </c>
      <c r="M48" s="10"/>
      <c r="N48" s="52">
        <f>ATAN(0.5*TAN(P48))/(PI()/180)</f>
        <v>-42.168660764503599</v>
      </c>
      <c r="O48" s="6">
        <f t="shared" ref="O48:P51" si="20">I48*PI()/180</f>
        <v>2.8361600344907854</v>
      </c>
      <c r="P48" s="6">
        <f t="shared" si="20"/>
        <v>-1.0663961729685352</v>
      </c>
      <c r="Q48" s="6">
        <f>COS(O48)*COS(P48)*L48</f>
        <v>-0.46091460090829695</v>
      </c>
      <c r="R48" s="6">
        <f>COS(P48)*SIN(O48)*L48</f>
        <v>0.1453258154430262</v>
      </c>
      <c r="S48" s="6">
        <f>-1*SIN(P48)*L48</f>
        <v>0.87546452700001776</v>
      </c>
      <c r="U48" s="12">
        <v>0</v>
      </c>
      <c r="V48" s="13">
        <v>1</v>
      </c>
    </row>
    <row r="49" spans="1:26" s="13" customFormat="1" ht="15">
      <c r="A49" t="s">
        <v>465</v>
      </c>
      <c r="B49">
        <v>2.5000000000000001E-2</v>
      </c>
      <c r="C49" s="71">
        <v>0.09</v>
      </c>
      <c r="D49" t="s">
        <v>17</v>
      </c>
      <c r="E49" t="s">
        <v>177</v>
      </c>
      <c r="F49">
        <v>100</v>
      </c>
      <c r="G49">
        <v>0.8</v>
      </c>
      <c r="H49">
        <v>8</v>
      </c>
      <c r="I49">
        <v>140</v>
      </c>
      <c r="J49">
        <v>-74.5</v>
      </c>
      <c r="K49" s="10"/>
      <c r="L49" s="13">
        <v>0</v>
      </c>
      <c r="M49" s="10"/>
      <c r="N49" s="52">
        <f>ATAN(0.5*TAN(P49))/(PI()/180)</f>
        <v>-60.985098695926972</v>
      </c>
      <c r="O49" s="6">
        <f t="shared" si="20"/>
        <v>2.4434609527920612</v>
      </c>
      <c r="P49" s="6">
        <f t="shared" si="20"/>
        <v>-1.3002702927357754</v>
      </c>
      <c r="Q49" s="6">
        <f>COS(O49)*COS(P49)*L49</f>
        <v>0</v>
      </c>
      <c r="R49" s="6">
        <f>COS(P49)*SIN(O49)*L49</f>
        <v>0</v>
      </c>
      <c r="S49" s="6">
        <f>-1*SIN(P49)*L49</f>
        <v>0</v>
      </c>
      <c r="U49" s="12">
        <v>1</v>
      </c>
      <c r="V49" s="13">
        <v>0</v>
      </c>
    </row>
    <row r="50" spans="1:26" s="11" customFormat="1" ht="15">
      <c r="A50" t="s">
        <v>466</v>
      </c>
      <c r="B50">
        <v>2.5000000000000001E-2</v>
      </c>
      <c r="C50" s="71">
        <v>0.08</v>
      </c>
      <c r="D50" t="s">
        <v>17</v>
      </c>
      <c r="E50" t="s">
        <v>177</v>
      </c>
      <c r="F50">
        <v>0</v>
      </c>
      <c r="G50">
        <v>0.5</v>
      </c>
      <c r="H50">
        <v>7</v>
      </c>
      <c r="I50">
        <v>163.80000000000001</v>
      </c>
      <c r="J50">
        <v>-55.9</v>
      </c>
      <c r="K50" s="10"/>
      <c r="L50" s="11">
        <v>1</v>
      </c>
      <c r="M50" s="10"/>
      <c r="N50" s="52">
        <f>ATAN(0.5*TAN(P50))/(PI()/180)</f>
        <v>-36.445753344723919</v>
      </c>
      <c r="O50" s="6">
        <f t="shared" si="20"/>
        <v>2.8588493147667116</v>
      </c>
      <c r="P50" s="6">
        <f t="shared" si="20"/>
        <v>-0.97563905186483013</v>
      </c>
      <c r="Q50" s="6">
        <f>COS(O50)*COS(P50)*L50</f>
        <v>-0.53837808642335105</v>
      </c>
      <c r="R50" s="6">
        <f>COS(P50)*SIN(O50)*L50</f>
        <v>0.15641329318192046</v>
      </c>
      <c r="S50" s="6">
        <f>-1*SIN(P50)*L50</f>
        <v>0.8280603346224944</v>
      </c>
      <c r="U50" s="53">
        <v>0</v>
      </c>
      <c r="V50" s="11">
        <v>1</v>
      </c>
    </row>
    <row r="51" spans="1:26" s="13" customFormat="1" ht="15">
      <c r="A51" t="s">
        <v>466</v>
      </c>
      <c r="B51">
        <v>2.5000000000000001E-2</v>
      </c>
      <c r="C51" s="71">
        <v>0.08</v>
      </c>
      <c r="D51" t="s">
        <v>17</v>
      </c>
      <c r="E51" t="s">
        <v>177</v>
      </c>
      <c r="F51">
        <v>100</v>
      </c>
      <c r="G51">
        <v>0.5</v>
      </c>
      <c r="H51">
        <v>7</v>
      </c>
      <c r="I51">
        <v>147.9</v>
      </c>
      <c r="J51">
        <v>-70</v>
      </c>
      <c r="K51" s="10"/>
      <c r="L51" s="13">
        <v>0</v>
      </c>
      <c r="M51" s="10"/>
      <c r="N51" s="52">
        <f>ATAN(0.5*TAN(P51))/(PI()/180)</f>
        <v>-53.947611267612089</v>
      </c>
      <c r="O51" s="6">
        <f t="shared" si="20"/>
        <v>2.5813419636996136</v>
      </c>
      <c r="P51" s="6">
        <f t="shared" si="20"/>
        <v>-1.2217304763960306</v>
      </c>
      <c r="Q51" s="6">
        <f>COS(O51)*COS(P51)*L51</f>
        <v>0</v>
      </c>
      <c r="R51" s="6">
        <f>COS(P51)*SIN(O51)*L51</f>
        <v>0</v>
      </c>
      <c r="S51" s="6">
        <f>-1*SIN(P51)*L51</f>
        <v>0</v>
      </c>
      <c r="U51" s="53">
        <v>1</v>
      </c>
      <c r="V51" s="13">
        <v>0</v>
      </c>
    </row>
    <row r="52" spans="1:26" s="13" customFormat="1" ht="16" thickBot="1">
      <c r="A52" s="7"/>
      <c r="B52" s="7"/>
      <c r="C52" s="7"/>
      <c r="D52" s="7"/>
      <c r="E52" s="7"/>
      <c r="F52" s="7"/>
      <c r="G52" s="7"/>
      <c r="H52" s="7"/>
      <c r="I52" s="17"/>
      <c r="J52" s="18"/>
      <c r="K52" s="19"/>
      <c r="L52" s="12"/>
      <c r="M52" s="7"/>
      <c r="N52" s="7"/>
      <c r="O52" s="7"/>
      <c r="P52" s="7"/>
      <c r="Q52" s="7"/>
      <c r="R52" s="7"/>
      <c r="S52" s="7"/>
    </row>
    <row r="53" spans="1:26" s="13" customFormat="1" ht="17" thickTop="1" thickBot="1">
      <c r="A53" s="54"/>
      <c r="B53"/>
      <c r="H53" s="23" t="s">
        <v>143</v>
      </c>
      <c r="I53" s="24">
        <f>IF(O53&gt;0, O53*180/PI(),360+O53*180/PI())</f>
        <v>163.19816832357969</v>
      </c>
      <c r="J53" s="25">
        <f>P53*180/PI()</f>
        <v>-58.501633565305468</v>
      </c>
      <c r="K53" s="19"/>
      <c r="L53" s="12"/>
      <c r="M53" s="7"/>
      <c r="N53" s="7"/>
      <c r="O53" s="26">
        <f>IF(Q53&gt;0, ATAN(R53/Q53),PI()+ATAN(R53/Q53))</f>
        <v>2.8483453704703803</v>
      </c>
      <c r="P53" s="26">
        <f>-1*ATAN(S53/(SQRT(Q53*Q53+R53*R53)))</f>
        <v>-1.0210461235098096</v>
      </c>
      <c r="Q53" s="26">
        <f>SUM(Q48:Q51)</f>
        <v>-0.999292687331648</v>
      </c>
      <c r="R53" s="26">
        <f>SUM(R48:R51)</f>
        <v>0.30173910862494668</v>
      </c>
      <c r="S53" s="26">
        <f>SUM(S48:S51)</f>
        <v>1.7035248616225123</v>
      </c>
    </row>
    <row r="54" spans="1:26" s="9" customFormat="1" ht="16" thickTop="1">
      <c r="A54" s="63"/>
      <c r="B54" s="64"/>
      <c r="C54" s="7"/>
      <c r="D54" s="7"/>
      <c r="E54" s="7"/>
      <c r="F54" s="7"/>
      <c r="G54" s="7"/>
      <c r="H54" s="7"/>
      <c r="I54" s="29" t="s">
        <v>144</v>
      </c>
      <c r="J54" s="30">
        <f>SQRT(Q53*Q53+R53*R53+S53*S53)</f>
        <v>1.9979062337342772</v>
      </c>
      <c r="K54" s="19"/>
      <c r="L54" s="7"/>
      <c r="M54" s="7"/>
      <c r="N54" s="7"/>
      <c r="O54" s="7"/>
      <c r="P54" s="7"/>
      <c r="Q54" s="7"/>
      <c r="R54" s="7"/>
      <c r="S54" s="7"/>
    </row>
    <row r="55" spans="1:26" s="15" customFormat="1" ht="16">
      <c r="A55"/>
      <c r="B55"/>
      <c r="C55" s="7"/>
      <c r="D55" s="7"/>
      <c r="E55" s="7"/>
      <c r="F55" s="7"/>
      <c r="G55" s="7"/>
      <c r="H55" s="7"/>
      <c r="I55" s="32" t="s">
        <v>145</v>
      </c>
      <c r="J55" s="33">
        <f>(J57-1)/(J57-J54)</f>
        <v>477.60822990182106</v>
      </c>
      <c r="K55" s="19"/>
      <c r="L55" s="7"/>
      <c r="M55" s="20"/>
      <c r="N55" s="20"/>
      <c r="O55" s="7"/>
      <c r="P55" s="7"/>
      <c r="Q55" s="7"/>
      <c r="R55" s="7"/>
      <c r="S55" s="7"/>
      <c r="T55" s="9"/>
      <c r="U55" s="9"/>
      <c r="V55" s="9"/>
      <c r="W55" s="9"/>
      <c r="X55" s="9"/>
      <c r="Y55" s="9"/>
      <c r="Z55" s="9"/>
    </row>
    <row r="56" spans="1:26" s="15" customFormat="1" ht="16">
      <c r="A56"/>
      <c r="B56"/>
      <c r="C56" s="7"/>
      <c r="D56" s="7"/>
      <c r="E56" s="7"/>
      <c r="F56" s="7"/>
      <c r="G56" s="7"/>
      <c r="H56" s="7"/>
      <c r="I56" s="32" t="s">
        <v>147</v>
      </c>
      <c r="J56" s="35">
        <f>ACOS(1+(J57-1)*(1-20^(1/(J57-1)))/(J57*(J55-1)+1))*180/PI()</f>
        <v>11.452867854179893</v>
      </c>
      <c r="K56" s="19"/>
      <c r="L56" s="7"/>
      <c r="M56" s="20"/>
      <c r="N56" s="20"/>
      <c r="O56" s="7"/>
      <c r="P56" s="7"/>
      <c r="Q56" s="7"/>
      <c r="R56" s="7"/>
      <c r="S56" s="7"/>
      <c r="T56" s="9"/>
      <c r="U56" s="9"/>
      <c r="V56" s="9"/>
      <c r="W56" s="9"/>
      <c r="X56" s="9"/>
      <c r="Y56" s="9"/>
      <c r="Z56" s="9"/>
    </row>
    <row r="57" spans="1:26" s="15" customFormat="1" ht="16">
      <c r="A57"/>
      <c r="B57" s="56"/>
      <c r="C57" s="7"/>
      <c r="D57" s="7"/>
      <c r="E57" s="7"/>
      <c r="F57" s="7"/>
      <c r="G57" s="7"/>
      <c r="H57" s="7"/>
      <c r="I57" s="36" t="s">
        <v>149</v>
      </c>
      <c r="J57" s="37">
        <f>SUM(L48:L51)</f>
        <v>2</v>
      </c>
      <c r="K57" s="19"/>
      <c r="L57" s="7"/>
      <c r="M57" s="7"/>
      <c r="N57" s="7"/>
      <c r="O57" s="7"/>
      <c r="P57" s="7"/>
      <c r="Q57" s="7"/>
      <c r="R57" s="7"/>
      <c r="S57" s="7"/>
      <c r="T57" s="9"/>
      <c r="U57" s="9"/>
      <c r="V57" s="9"/>
      <c r="W57" s="9"/>
      <c r="X57" s="9"/>
      <c r="Y57" s="9"/>
      <c r="Z57" s="9"/>
    </row>
    <row r="58" spans="1:26">
      <c r="A58" s="54" t="s">
        <v>804</v>
      </c>
    </row>
    <row r="59" spans="1:26" s="13" customFormat="1" ht="15">
      <c r="A59" t="s">
        <v>467</v>
      </c>
      <c r="B59">
        <v>2.5000000000000001E-2</v>
      </c>
      <c r="C59" s="99">
        <v>0.08</v>
      </c>
      <c r="D59" t="s">
        <v>17</v>
      </c>
      <c r="E59" t="s">
        <v>177</v>
      </c>
      <c r="F59">
        <v>0</v>
      </c>
      <c r="G59">
        <v>0.6</v>
      </c>
      <c r="H59">
        <v>7</v>
      </c>
      <c r="I59">
        <v>157.6</v>
      </c>
      <c r="J59">
        <v>-58.9</v>
      </c>
      <c r="K59" s="10"/>
      <c r="L59" s="53">
        <v>0</v>
      </c>
      <c r="M59" s="10"/>
      <c r="N59" s="52">
        <f>ATAN(0.5*TAN(P59))/(PI()/180)</f>
        <v>-39.653959152344953</v>
      </c>
      <c r="O59" s="6">
        <f>I59*PI()/180</f>
        <v>2.7506389011430632</v>
      </c>
      <c r="P59" s="6">
        <f>J59*PI()/180</f>
        <v>-1.0279989294246601</v>
      </c>
      <c r="Q59" s="6">
        <f>COS(O59)*COS(P59)*L59</f>
        <v>0</v>
      </c>
      <c r="R59" s="6">
        <f>COS(P59)*SIN(O59)*L59</f>
        <v>0</v>
      </c>
      <c r="S59" s="6">
        <f>-1*SIN(P59)*L59</f>
        <v>0</v>
      </c>
      <c r="U59" s="12"/>
    </row>
    <row r="60" spans="1:26" s="13" customFormat="1" ht="15">
      <c r="A60" t="s">
        <v>467</v>
      </c>
      <c r="B60">
        <v>2.5000000000000001E-2</v>
      </c>
      <c r="C60" s="99">
        <v>0.08</v>
      </c>
      <c r="D60" t="s">
        <v>17</v>
      </c>
      <c r="E60" t="s">
        <v>177</v>
      </c>
      <c r="F60">
        <v>100</v>
      </c>
      <c r="G60">
        <v>0.6</v>
      </c>
      <c r="H60">
        <v>7</v>
      </c>
      <c r="I60">
        <v>135.30000000000001</v>
      </c>
      <c r="J60">
        <v>-71.5</v>
      </c>
      <c r="K60" s="10"/>
      <c r="L60" s="12">
        <v>1</v>
      </c>
      <c r="M60" s="10"/>
      <c r="N60" s="52">
        <f>ATAN(0.5*TAN(P60))/(PI()/180)</f>
        <v>-56.209932400417138</v>
      </c>
      <c r="O60" s="6">
        <f>I60*PI()/180</f>
        <v>2.3614304779483279</v>
      </c>
      <c r="P60" s="6">
        <f>J60*PI()/180</f>
        <v>-1.2479104151759457</v>
      </c>
      <c r="Q60" s="6">
        <f>COS(O60)*COS(P60)*L60</f>
        <v>-0.22553998283019011</v>
      </c>
      <c r="R60" s="6">
        <f>COS(P60)*SIN(O60)*L60</f>
        <v>0.22319041449244878</v>
      </c>
      <c r="S60" s="6">
        <f>-1*SIN(P60)*L60</f>
        <v>0.94832365520619932</v>
      </c>
      <c r="U60" s="12"/>
    </row>
    <row r="61" spans="1:26" s="13" customFormat="1" ht="16" thickBot="1">
      <c r="A61" s="7"/>
      <c r="B61" s="7"/>
      <c r="C61" s="7"/>
      <c r="D61" s="7"/>
      <c r="E61" s="7"/>
      <c r="F61" s="7"/>
      <c r="G61" s="7"/>
      <c r="H61" s="7"/>
      <c r="I61" s="17"/>
      <c r="J61" s="18"/>
      <c r="K61" s="19"/>
      <c r="L61" s="12"/>
      <c r="M61" s="7"/>
      <c r="N61" s="7"/>
      <c r="O61" s="7"/>
      <c r="P61" s="7"/>
      <c r="Q61" s="7"/>
      <c r="R61" s="7"/>
      <c r="S61" s="7"/>
    </row>
    <row r="62" spans="1:26" s="13" customFormat="1" ht="17" thickTop="1" thickBot="1">
      <c r="A62" s="54"/>
      <c r="B62"/>
      <c r="H62" s="23" t="s">
        <v>143</v>
      </c>
      <c r="I62" s="24">
        <f>IF(O62&gt;0, O62*180/PI(),360+O62*180/PI())</f>
        <v>135.30000000000001</v>
      </c>
      <c r="J62" s="25">
        <f>P62*180/PI()</f>
        <v>-71.5</v>
      </c>
      <c r="K62" s="19"/>
      <c r="L62" s="12"/>
      <c r="M62" s="7"/>
      <c r="N62" s="7"/>
      <c r="O62" s="26">
        <f>IF(Q62&gt;0, ATAN(R62/Q62),PI()+ATAN(R62/Q62))</f>
        <v>2.3614304779483279</v>
      </c>
      <c r="P62" s="26">
        <f>-1*ATAN(S62/(SQRT(Q62*Q62+R62*R62)))</f>
        <v>-1.2479104151759457</v>
      </c>
      <c r="Q62" s="26">
        <f>SUM(Q59:Q60)</f>
        <v>-0.22553998283019011</v>
      </c>
      <c r="R62" s="26">
        <f>SUM(R59:R60)</f>
        <v>0.22319041449244878</v>
      </c>
      <c r="S62" s="26">
        <f>SUM(S59:S60)</f>
        <v>0.94832365520619932</v>
      </c>
    </row>
    <row r="63" spans="1:26" s="9" customFormat="1" ht="16" thickTop="1">
      <c r="A63" s="63"/>
      <c r="B63" s="64"/>
      <c r="C63" s="7"/>
      <c r="D63" s="7"/>
      <c r="E63" s="7"/>
      <c r="F63" s="7"/>
      <c r="G63" s="7"/>
      <c r="H63" s="7"/>
      <c r="I63" s="29" t="s">
        <v>144</v>
      </c>
      <c r="J63" s="30">
        <f>SQRT(Q62*Q62+R62*R62+S62*S62)</f>
        <v>1</v>
      </c>
      <c r="K63" s="19"/>
      <c r="L63" s="7"/>
      <c r="M63" s="7"/>
      <c r="N63" s="7"/>
      <c r="O63" s="7"/>
      <c r="P63" s="7"/>
      <c r="Q63" s="7"/>
      <c r="R63" s="7"/>
      <c r="S63" s="7"/>
    </row>
    <row r="64" spans="1:26" s="15" customFormat="1" ht="16">
      <c r="A64"/>
      <c r="B64"/>
      <c r="C64" s="7"/>
      <c r="D64" s="7"/>
      <c r="E64" s="7"/>
      <c r="F64" s="7"/>
      <c r="G64" s="7"/>
      <c r="H64" s="7"/>
      <c r="I64" s="32" t="s">
        <v>145</v>
      </c>
      <c r="J64" s="33" t="e">
        <f>(J66-1)/(J66-J63)</f>
        <v>#DIV/0!</v>
      </c>
      <c r="K64" s="19"/>
      <c r="L64" s="7"/>
      <c r="M64" s="20"/>
      <c r="N64" s="20"/>
      <c r="O64" s="7"/>
      <c r="P64" s="7"/>
      <c r="Q64" s="7"/>
      <c r="R64" s="7"/>
      <c r="S64" s="7"/>
      <c r="T64" s="9"/>
      <c r="U64" s="9"/>
      <c r="V64" s="9"/>
      <c r="W64" s="9"/>
      <c r="X64" s="9"/>
      <c r="Y64" s="9"/>
      <c r="Z64" s="9"/>
    </row>
    <row r="65" spans="1:26" s="15" customFormat="1" ht="16">
      <c r="A65"/>
      <c r="B65"/>
      <c r="C65" s="7"/>
      <c r="D65" s="7"/>
      <c r="E65" s="7"/>
      <c r="F65" s="7"/>
      <c r="G65" s="7"/>
      <c r="H65" s="7"/>
      <c r="I65" s="32" t="s">
        <v>147</v>
      </c>
      <c r="J65" s="35" t="e">
        <f>ACOS(1+(J66-1)*(1-20^(1/(J66-1)))/(J66*(J64-1)+1))*180/PI()</f>
        <v>#DIV/0!</v>
      </c>
      <c r="K65" s="19"/>
      <c r="L65" s="7"/>
      <c r="M65" s="20"/>
      <c r="N65" s="20"/>
      <c r="O65" s="7"/>
      <c r="P65" s="7"/>
      <c r="Q65" s="7"/>
      <c r="R65" s="7"/>
      <c r="S65" s="7"/>
      <c r="T65" s="9"/>
      <c r="U65" s="9"/>
      <c r="V65" s="9"/>
      <c r="W65" s="9"/>
      <c r="X65" s="9"/>
      <c r="Y65" s="9"/>
      <c r="Z65" s="9"/>
    </row>
    <row r="66" spans="1:26" s="15" customFormat="1" ht="16">
      <c r="A66"/>
      <c r="B66" s="56"/>
      <c r="C66" s="7"/>
      <c r="D66" s="7"/>
      <c r="E66" s="7"/>
      <c r="F66" s="7"/>
      <c r="G66" s="7"/>
      <c r="H66" s="7"/>
      <c r="I66" s="36" t="s">
        <v>149</v>
      </c>
      <c r="J66" s="37">
        <f>SUM(L59:L60)</f>
        <v>1</v>
      </c>
      <c r="K66" s="19"/>
      <c r="L66" s="7"/>
      <c r="M66" s="7"/>
      <c r="N66" s="7"/>
      <c r="O66" s="7"/>
      <c r="P66" s="7"/>
      <c r="Q66" s="7"/>
      <c r="R66" s="7"/>
      <c r="S66" s="7"/>
      <c r="T66" s="9"/>
      <c r="U66" s="9"/>
      <c r="V66" s="9"/>
      <c r="W66" s="9"/>
      <c r="X66" s="9"/>
      <c r="Y66" s="9"/>
      <c r="Z66" s="9"/>
    </row>
    <row r="68" spans="1:26" ht="36">
      <c r="A68" s="23" t="s">
        <v>803</v>
      </c>
      <c r="U68" t="s">
        <v>815</v>
      </c>
      <c r="V68" t="s">
        <v>816</v>
      </c>
      <c r="X68" s="110" t="s">
        <v>771</v>
      </c>
      <c r="Y68" s="110" t="s">
        <v>772</v>
      </c>
    </row>
    <row r="69" spans="1:26" s="9" customFormat="1" ht="15">
      <c r="A69" t="s">
        <v>809</v>
      </c>
      <c r="B69"/>
      <c r="C69" s="71"/>
      <c r="D69"/>
      <c r="E69" t="s">
        <v>177</v>
      </c>
      <c r="F69">
        <v>0</v>
      </c>
      <c r="G69"/>
      <c r="H69"/>
      <c r="I69" s="56">
        <v>163.9</v>
      </c>
      <c r="J69" s="56">
        <v>-58.9</v>
      </c>
      <c r="K69" s="10"/>
      <c r="L69" s="12">
        <v>0</v>
      </c>
      <c r="M69" s="10"/>
      <c r="N69" s="52">
        <f>ATAN(0.5*TAN(P69))/(PI()/180)</f>
        <v>-39.653959152344953</v>
      </c>
      <c r="O69" s="6">
        <f t="shared" ref="O69:P80" si="21">I69*PI()/180</f>
        <v>2.8605946440187058</v>
      </c>
      <c r="P69" s="6">
        <f t="shared" si="21"/>
        <v>-1.0279989294246601</v>
      </c>
      <c r="Q69" s="6">
        <f>COS(O69)*COS(P69)*L69</f>
        <v>0</v>
      </c>
      <c r="R69" s="6">
        <f>COS(P69)*SIN(O69)*L69</f>
        <v>0</v>
      </c>
      <c r="S69" s="6">
        <f>-1*SIN(P69)*L69</f>
        <v>0</v>
      </c>
      <c r="U69" s="12">
        <v>2</v>
      </c>
      <c r="V69" s="12">
        <v>2</v>
      </c>
      <c r="X69" s="101">
        <v>1</v>
      </c>
      <c r="Y69" s="12">
        <v>0</v>
      </c>
    </row>
    <row r="70" spans="1:26" s="9" customFormat="1" ht="15">
      <c r="A70" t="s">
        <v>809</v>
      </c>
      <c r="B70"/>
      <c r="C70" s="71"/>
      <c r="D70"/>
      <c r="E70" t="s">
        <v>177</v>
      </c>
      <c r="F70">
        <v>100</v>
      </c>
      <c r="G70"/>
      <c r="H70"/>
      <c r="I70" s="56">
        <v>145</v>
      </c>
      <c r="J70" s="56">
        <v>-72.8</v>
      </c>
      <c r="K70" s="10"/>
      <c r="L70" s="12">
        <v>1</v>
      </c>
      <c r="M70" s="10"/>
      <c r="N70" s="52">
        <f>ATAN(0.5*TAN(P70))/(PI()/180)</f>
        <v>-58.238208625501649</v>
      </c>
      <c r="O70" s="6">
        <f t="shared" si="21"/>
        <v>2.5307274153917776</v>
      </c>
      <c r="P70" s="6">
        <f t="shared" si="21"/>
        <v>-1.2705996954518719</v>
      </c>
      <c r="Q70" s="6">
        <f>COS(O70)*COS(P70)*L70</f>
        <v>-0.2422298537062923</v>
      </c>
      <c r="R70" s="6">
        <f>COS(P70)*SIN(O70)*L70</f>
        <v>0.16961116954458119</v>
      </c>
      <c r="S70" s="6">
        <f>-1*SIN(P70)*L70</f>
        <v>0.95527836212234363</v>
      </c>
      <c r="U70" s="12">
        <v>2</v>
      </c>
      <c r="V70" s="12">
        <v>2</v>
      </c>
      <c r="X70" s="101">
        <v>0</v>
      </c>
      <c r="Y70" s="12">
        <v>1</v>
      </c>
    </row>
    <row r="71" spans="1:26" s="11" customFormat="1" ht="15">
      <c r="A71" t="s">
        <v>810</v>
      </c>
      <c r="B71"/>
      <c r="C71" s="71"/>
      <c r="D71"/>
      <c r="E71" t="s">
        <v>177</v>
      </c>
      <c r="F71">
        <v>0</v>
      </c>
      <c r="G71"/>
      <c r="H71"/>
      <c r="I71" s="56">
        <v>158.30000000000001</v>
      </c>
      <c r="J71" s="56">
        <v>-56.5</v>
      </c>
      <c r="K71" s="10"/>
      <c r="L71" s="12">
        <v>0</v>
      </c>
      <c r="M71" s="10"/>
      <c r="N71" s="52">
        <f>ATAN(0.5*TAN(P71))/(PI()/180)</f>
        <v>-37.068041069109483</v>
      </c>
      <c r="O71" s="6">
        <f t="shared" si="21"/>
        <v>2.7628562059070236</v>
      </c>
      <c r="P71" s="6">
        <f t="shared" si="21"/>
        <v>-0.98611102737679612</v>
      </c>
      <c r="Q71" s="6">
        <f>COS(O71)*COS(P71)*L71</f>
        <v>0</v>
      </c>
      <c r="R71" s="6">
        <f>COS(P71)*SIN(O71)*L71</f>
        <v>0</v>
      </c>
      <c r="S71" s="6">
        <f>-1*SIN(P71)*L71</f>
        <v>0</v>
      </c>
      <c r="U71" s="12">
        <v>2</v>
      </c>
      <c r="V71" s="12">
        <v>2</v>
      </c>
      <c r="X71" s="101">
        <v>1</v>
      </c>
      <c r="Y71" s="12">
        <v>0</v>
      </c>
    </row>
    <row r="72" spans="1:26" s="11" customFormat="1" ht="15">
      <c r="A72" t="s">
        <v>810</v>
      </c>
      <c r="B72"/>
      <c r="C72" s="71"/>
      <c r="D72"/>
      <c r="E72" t="s">
        <v>177</v>
      </c>
      <c r="F72">
        <v>100</v>
      </c>
      <c r="G72"/>
      <c r="H72"/>
      <c r="I72" s="56">
        <v>139.1</v>
      </c>
      <c r="J72" s="56">
        <v>-69.400000000000006</v>
      </c>
      <c r="K72" s="10"/>
      <c r="L72" s="12">
        <v>1</v>
      </c>
      <c r="M72" s="10"/>
      <c r="N72" s="52">
        <f t="shared" ref="N72:N80" si="22">ATAN(0.5*TAN(P72))/(PI()/180)</f>
        <v>-53.065963816025054</v>
      </c>
      <c r="O72" s="6">
        <f t="shared" si="21"/>
        <v>2.4277529895241123</v>
      </c>
      <c r="P72" s="6">
        <f t="shared" si="21"/>
        <v>-1.2112585008840648</v>
      </c>
      <c r="Q72" s="6">
        <f t="shared" ref="Q72:Q80" si="23">COS(O72)*COS(P72)*L72</f>
        <v>-0.26594073054435469</v>
      </c>
      <c r="R72" s="6">
        <f t="shared" ref="R72:R80" si="24">COS(P72)*SIN(O72)*L72</f>
        <v>0.2303650871761446</v>
      </c>
      <c r="S72" s="6">
        <f t="shared" ref="S72:S80" si="25">-1*SIN(P72)*L72</f>
        <v>0.93605953573897327</v>
      </c>
      <c r="U72" s="12">
        <v>2</v>
      </c>
      <c r="V72" s="12">
        <v>2</v>
      </c>
      <c r="X72" s="101">
        <v>0</v>
      </c>
      <c r="Y72" s="12">
        <v>1</v>
      </c>
    </row>
    <row r="73" spans="1:26" s="11" customFormat="1" ht="15">
      <c r="A73" t="s">
        <v>811</v>
      </c>
      <c r="B73"/>
      <c r="C73" s="71"/>
      <c r="D73"/>
      <c r="E73" t="s">
        <v>177</v>
      </c>
      <c r="F73">
        <v>0</v>
      </c>
      <c r="G73"/>
      <c r="H73"/>
      <c r="I73" s="56">
        <v>150</v>
      </c>
      <c r="J73" s="56">
        <v>-57.4</v>
      </c>
      <c r="K73" s="10"/>
      <c r="L73" s="12">
        <v>0</v>
      </c>
      <c r="M73" s="10"/>
      <c r="N73" s="52">
        <f t="shared" si="22"/>
        <v>-38.019299198233419</v>
      </c>
      <c r="O73" s="6">
        <f t="shared" si="21"/>
        <v>2.6179938779914944</v>
      </c>
      <c r="P73" s="6">
        <f t="shared" si="21"/>
        <v>-1.0018189906447452</v>
      </c>
      <c r="Q73" s="6">
        <f t="shared" si="23"/>
        <v>0</v>
      </c>
      <c r="R73" s="6">
        <f t="shared" si="24"/>
        <v>0</v>
      </c>
      <c r="S73" s="6">
        <f t="shared" si="25"/>
        <v>0</v>
      </c>
      <c r="U73" s="12">
        <v>2</v>
      </c>
      <c r="V73" s="12">
        <v>2</v>
      </c>
      <c r="X73" s="101">
        <v>1</v>
      </c>
      <c r="Y73" s="12">
        <v>0</v>
      </c>
    </row>
    <row r="74" spans="1:26" s="11" customFormat="1" ht="15">
      <c r="A74" t="s">
        <v>811</v>
      </c>
      <c r="B74"/>
      <c r="C74" s="71"/>
      <c r="D74"/>
      <c r="E74" t="s">
        <v>177</v>
      </c>
      <c r="F74">
        <v>100</v>
      </c>
      <c r="G74"/>
      <c r="H74"/>
      <c r="I74" s="56">
        <v>126.6</v>
      </c>
      <c r="J74" s="56">
        <v>-68.400000000000006</v>
      </c>
      <c r="K74" s="10"/>
      <c r="L74" s="12">
        <v>1</v>
      </c>
      <c r="M74" s="10"/>
      <c r="N74" s="52">
        <f t="shared" si="22"/>
        <v>-51.625846041603594</v>
      </c>
      <c r="O74" s="6">
        <f t="shared" si="21"/>
        <v>2.2095868330248214</v>
      </c>
      <c r="P74" s="6">
        <f t="shared" si="21"/>
        <v>-1.1938052083641215</v>
      </c>
      <c r="Q74" s="6">
        <f t="shared" si="23"/>
        <v>-0.21948501539619536</v>
      </c>
      <c r="R74" s="6">
        <f t="shared" si="24"/>
        <v>0.29553682394217146</v>
      </c>
      <c r="S74" s="6">
        <f t="shared" si="25"/>
        <v>0.92977648588825146</v>
      </c>
      <c r="U74" s="12">
        <v>2</v>
      </c>
      <c r="V74" s="12">
        <v>2</v>
      </c>
      <c r="X74" s="101">
        <v>0</v>
      </c>
      <c r="Y74" s="12">
        <v>1</v>
      </c>
    </row>
    <row r="75" spans="1:26" s="11" customFormat="1" ht="15">
      <c r="A75" t="s">
        <v>812</v>
      </c>
      <c r="B75"/>
      <c r="C75" s="71"/>
      <c r="D75"/>
      <c r="E75" t="s">
        <v>177</v>
      </c>
      <c r="F75">
        <v>0</v>
      </c>
      <c r="G75"/>
      <c r="H75"/>
      <c r="I75" s="56">
        <v>145.6</v>
      </c>
      <c r="J75" s="56">
        <v>-49.7</v>
      </c>
      <c r="K75" s="10"/>
      <c r="L75" s="12">
        <v>0</v>
      </c>
      <c r="M75" s="10"/>
      <c r="N75" s="52">
        <f t="shared" si="22"/>
        <v>-30.522741011103719</v>
      </c>
      <c r="O75" s="6">
        <f t="shared" si="21"/>
        <v>2.5411993909037438</v>
      </c>
      <c r="P75" s="6">
        <f t="shared" si="21"/>
        <v>-0.86742863824118188</v>
      </c>
      <c r="Q75" s="6">
        <f t="shared" si="23"/>
        <v>0</v>
      </c>
      <c r="R75" s="6">
        <f t="shared" si="24"/>
        <v>0</v>
      </c>
      <c r="S75" s="6">
        <f t="shared" si="25"/>
        <v>0</v>
      </c>
      <c r="U75" s="12">
        <v>2</v>
      </c>
      <c r="V75" s="12">
        <v>2</v>
      </c>
      <c r="X75" s="101">
        <v>1</v>
      </c>
      <c r="Y75" s="12">
        <v>0</v>
      </c>
    </row>
    <row r="76" spans="1:26" s="11" customFormat="1" ht="15">
      <c r="A76" t="s">
        <v>812</v>
      </c>
      <c r="B76"/>
      <c r="C76" s="71"/>
      <c r="D76"/>
      <c r="E76" t="s">
        <v>177</v>
      </c>
      <c r="F76">
        <v>100</v>
      </c>
      <c r="G76"/>
      <c r="H76"/>
      <c r="I76" s="56">
        <v>128.1</v>
      </c>
      <c r="J76" s="56">
        <v>-60.3</v>
      </c>
      <c r="K76" s="10"/>
      <c r="L76" s="12">
        <v>1</v>
      </c>
      <c r="M76" s="10"/>
      <c r="N76" s="52">
        <f t="shared" si="22"/>
        <v>-41.237588596142565</v>
      </c>
      <c r="O76" s="6">
        <f t="shared" si="21"/>
        <v>2.235766771804736</v>
      </c>
      <c r="P76" s="6">
        <f t="shared" si="21"/>
        <v>-1.0524335389525805</v>
      </c>
      <c r="Q76" s="6">
        <f t="shared" si="23"/>
        <v>-0.30571577307226067</v>
      </c>
      <c r="R76" s="6">
        <f t="shared" si="24"/>
        <v>0.38989377812379172</v>
      </c>
      <c r="S76" s="6">
        <f t="shared" si="25"/>
        <v>0.86863151443819109</v>
      </c>
      <c r="U76" s="12">
        <v>2</v>
      </c>
      <c r="V76" s="12">
        <v>2</v>
      </c>
      <c r="X76" s="101">
        <v>0</v>
      </c>
      <c r="Y76" s="12">
        <v>1</v>
      </c>
    </row>
    <row r="77" spans="1:26" s="11" customFormat="1" ht="15">
      <c r="A77" t="s">
        <v>813</v>
      </c>
      <c r="B77"/>
      <c r="C77" s="71"/>
      <c r="D77"/>
      <c r="E77" t="s">
        <v>177</v>
      </c>
      <c r="F77">
        <v>0</v>
      </c>
      <c r="G77"/>
      <c r="H77"/>
      <c r="I77" s="56">
        <v>163.19999999999999</v>
      </c>
      <c r="J77" s="56">
        <v>-58.5</v>
      </c>
      <c r="K77" s="10"/>
      <c r="L77" s="53">
        <v>0</v>
      </c>
      <c r="M77" s="10"/>
      <c r="N77" s="52">
        <f t="shared" si="22"/>
        <v>-39.211894491594556</v>
      </c>
      <c r="O77" s="6">
        <f t="shared" si="21"/>
        <v>2.8483773392547453</v>
      </c>
      <c r="P77" s="6">
        <f t="shared" si="21"/>
        <v>-1.0210176124166828</v>
      </c>
      <c r="Q77" s="6">
        <f t="shared" si="23"/>
        <v>0</v>
      </c>
      <c r="R77" s="6">
        <f t="shared" si="24"/>
        <v>0</v>
      </c>
      <c r="S77" s="6">
        <f t="shared" si="25"/>
        <v>0</v>
      </c>
      <c r="U77" s="12">
        <v>2</v>
      </c>
      <c r="V77" s="12">
        <v>2</v>
      </c>
      <c r="X77" s="101">
        <v>1</v>
      </c>
      <c r="Y77" s="53">
        <v>0</v>
      </c>
    </row>
    <row r="78" spans="1:26" s="11" customFormat="1" ht="15">
      <c r="A78" t="s">
        <v>813</v>
      </c>
      <c r="B78"/>
      <c r="C78" s="71"/>
      <c r="D78"/>
      <c r="E78" t="s">
        <v>177</v>
      </c>
      <c r="F78">
        <v>100</v>
      </c>
      <c r="G78"/>
      <c r="H78"/>
      <c r="I78" s="56">
        <v>144.4</v>
      </c>
      <c r="J78" s="56">
        <v>-72.3</v>
      </c>
      <c r="K78" s="10"/>
      <c r="L78" s="53">
        <v>1</v>
      </c>
      <c r="M78" s="10"/>
      <c r="N78" s="52">
        <f t="shared" si="22"/>
        <v>-57.450666332769352</v>
      </c>
      <c r="O78" s="6">
        <f t="shared" si="21"/>
        <v>2.5202554398798118</v>
      </c>
      <c r="P78" s="6">
        <f t="shared" si="21"/>
        <v>-1.2618730491919001</v>
      </c>
      <c r="Q78" s="6">
        <f t="shared" si="23"/>
        <v>-0.24720951322197357</v>
      </c>
      <c r="R78" s="6">
        <f t="shared" si="24"/>
        <v>0.17698462845195864</v>
      </c>
      <c r="S78" s="6">
        <f t="shared" si="25"/>
        <v>0.95266148125358618</v>
      </c>
      <c r="U78" s="12">
        <v>2</v>
      </c>
      <c r="V78" s="12">
        <v>2</v>
      </c>
      <c r="X78" s="101">
        <v>0</v>
      </c>
      <c r="Y78" s="53">
        <v>1</v>
      </c>
    </row>
    <row r="79" spans="1:26" s="11" customFormat="1" ht="15">
      <c r="A79" t="s">
        <v>814</v>
      </c>
      <c r="B79"/>
      <c r="C79" s="71"/>
      <c r="D79"/>
      <c r="E79" t="s">
        <v>177</v>
      </c>
      <c r="F79">
        <v>0</v>
      </c>
      <c r="G79"/>
      <c r="H79"/>
      <c r="I79" s="56">
        <v>157.6</v>
      </c>
      <c r="J79" s="56">
        <v>-58.9</v>
      </c>
      <c r="K79" s="10"/>
      <c r="L79" s="53">
        <v>0</v>
      </c>
      <c r="M79" s="10"/>
      <c r="N79" s="52">
        <f t="shared" si="22"/>
        <v>-39.653959152344953</v>
      </c>
      <c r="O79" s="6">
        <f t="shared" si="21"/>
        <v>2.7506389011430632</v>
      </c>
      <c r="P79" s="6">
        <f t="shared" si="21"/>
        <v>-1.0279989294246601</v>
      </c>
      <c r="Q79" s="6">
        <f t="shared" si="23"/>
        <v>0</v>
      </c>
      <c r="R79" s="6">
        <f t="shared" si="24"/>
        <v>0</v>
      </c>
      <c r="S79" s="6">
        <f t="shared" si="25"/>
        <v>0</v>
      </c>
      <c r="U79" s="12">
        <v>1</v>
      </c>
      <c r="V79" s="12">
        <v>1</v>
      </c>
      <c r="X79" s="101">
        <v>1</v>
      </c>
      <c r="Y79" s="53">
        <v>0</v>
      </c>
    </row>
    <row r="80" spans="1:26" s="13" customFormat="1" ht="15">
      <c r="A80" t="s">
        <v>814</v>
      </c>
      <c r="B80"/>
      <c r="C80" s="71"/>
      <c r="D80"/>
      <c r="E80" t="s">
        <v>177</v>
      </c>
      <c r="F80">
        <v>100</v>
      </c>
      <c r="G80"/>
      <c r="H80"/>
      <c r="I80" s="56">
        <v>135.30000000000001</v>
      </c>
      <c r="J80" s="56">
        <v>-71.5</v>
      </c>
      <c r="K80" s="10"/>
      <c r="L80" s="12">
        <v>1</v>
      </c>
      <c r="M80" s="10"/>
      <c r="N80" s="52">
        <f t="shared" si="22"/>
        <v>-56.209932400417138</v>
      </c>
      <c r="O80" s="6">
        <f t="shared" si="21"/>
        <v>2.3614304779483279</v>
      </c>
      <c r="P80" s="6">
        <f t="shared" si="21"/>
        <v>-1.2479104151759457</v>
      </c>
      <c r="Q80" s="6">
        <f t="shared" si="23"/>
        <v>-0.22553998283019011</v>
      </c>
      <c r="R80" s="6">
        <f t="shared" si="24"/>
        <v>0.22319041449244878</v>
      </c>
      <c r="S80" s="6">
        <f t="shared" si="25"/>
        <v>0.94832365520619932</v>
      </c>
      <c r="U80" s="12">
        <v>1</v>
      </c>
      <c r="V80" s="12">
        <v>1</v>
      </c>
      <c r="X80" s="184">
        <v>0</v>
      </c>
      <c r="Y80" s="12">
        <v>1</v>
      </c>
    </row>
    <row r="81" spans="1:26" s="13" customFormat="1" ht="16" thickBot="1">
      <c r="A81" s="7"/>
      <c r="B81" s="7"/>
      <c r="C81" s="7"/>
      <c r="D81" s="7"/>
      <c r="E81" s="7"/>
      <c r="F81" s="7"/>
      <c r="G81" s="7"/>
      <c r="H81" s="7"/>
      <c r="I81" s="17"/>
      <c r="J81" s="18"/>
      <c r="K81" s="19"/>
      <c r="L81" s="12"/>
      <c r="M81" s="7"/>
      <c r="N81" s="7"/>
      <c r="O81" s="7"/>
      <c r="P81" s="7"/>
      <c r="Q81" s="7"/>
      <c r="R81" s="7"/>
      <c r="S81" s="7"/>
    </row>
    <row r="82" spans="1:26" s="13" customFormat="1" ht="17" thickTop="1" thickBot="1">
      <c r="A82" s="54" t="s">
        <v>5</v>
      </c>
      <c r="B82"/>
      <c r="H82" s="23" t="s">
        <v>143</v>
      </c>
      <c r="I82" s="24">
        <f>IF(O82&gt;0, O82*180/PI(),360+O82*180/PI())</f>
        <v>135.39334711009562</v>
      </c>
      <c r="J82" s="25">
        <f>P82*180/PI()</f>
        <v>-69.273621516743901</v>
      </c>
      <c r="K82" s="19"/>
      <c r="L82" s="7"/>
      <c r="M82" s="7"/>
      <c r="N82" s="7"/>
      <c r="O82" s="26">
        <f>IF(Q82&gt;0, ATAN(R82/Q82),PI()+ATAN(R82/Q82))</f>
        <v>2.363059692366718</v>
      </c>
      <c r="P82" s="26">
        <f>-1*ATAN(S82/(SQRT(Q82*Q82+R82*R82)))</f>
        <v>-1.2090527802475692</v>
      </c>
      <c r="Q82" s="26">
        <f>SUM(Q69:Q80)</f>
        <v>-1.5061208687712666</v>
      </c>
      <c r="R82" s="26">
        <f>SUM(R69:R80)</f>
        <v>1.4855819017310965</v>
      </c>
      <c r="S82" s="26">
        <f>SUM(S69:S80)</f>
        <v>5.5907310346475452</v>
      </c>
    </row>
    <row r="83" spans="1:26" s="9" customFormat="1" ht="16" thickTop="1">
      <c r="A83" s="63">
        <v>156</v>
      </c>
      <c r="B83" s="64">
        <v>-56.8</v>
      </c>
      <c r="C83" s="7"/>
      <c r="D83" s="7"/>
      <c r="E83" s="7"/>
      <c r="F83" s="7"/>
      <c r="G83" s="7"/>
      <c r="H83" s="7"/>
      <c r="I83" s="29" t="s">
        <v>144</v>
      </c>
      <c r="J83" s="30">
        <f>SQRT(Q82*Q82+R82*R82+S82*S82)</f>
        <v>5.9775937600233844</v>
      </c>
      <c r="K83" s="19"/>
      <c r="L83" s="7"/>
      <c r="M83" s="7"/>
      <c r="N83" s="7"/>
      <c r="O83" s="7"/>
      <c r="P83" s="7"/>
      <c r="Q83" s="7"/>
      <c r="R83" s="7"/>
      <c r="S83" s="7"/>
    </row>
    <row r="84" spans="1:26" s="15" customFormat="1" ht="16">
      <c r="A84" t="s">
        <v>144</v>
      </c>
      <c r="B84" s="58">
        <v>5.9777530226201936</v>
      </c>
      <c r="C84" s="7"/>
      <c r="D84" s="7"/>
      <c r="E84" s="7"/>
      <c r="F84" s="7"/>
      <c r="G84" s="7"/>
      <c r="H84" s="7"/>
      <c r="I84" s="32" t="s">
        <v>145</v>
      </c>
      <c r="J84" s="33">
        <f>(J86-1)/(J86-J83)</f>
        <v>223.15212214179064</v>
      </c>
      <c r="K84" s="19"/>
      <c r="L84" s="7"/>
      <c r="M84" s="20"/>
      <c r="N84" s="20"/>
      <c r="O84" s="7"/>
      <c r="P84" s="7"/>
      <c r="Q84" s="7"/>
      <c r="R84" s="7"/>
      <c r="S84" s="7"/>
      <c r="T84" s="9"/>
      <c r="U84" s="9"/>
      <c r="V84" s="9"/>
      <c r="W84" s="9"/>
      <c r="X84" s="9"/>
      <c r="Y84" s="9"/>
      <c r="Z84" s="9"/>
    </row>
    <row r="85" spans="1:26" s="15" customFormat="1" ht="16">
      <c r="A85" t="s">
        <v>145</v>
      </c>
      <c r="B85" s="111">
        <v>224.74963293388799</v>
      </c>
      <c r="C85" s="7"/>
      <c r="D85" s="7"/>
      <c r="E85" s="7"/>
      <c r="F85" s="7"/>
      <c r="G85" s="7"/>
      <c r="H85" s="7"/>
      <c r="I85" s="32" t="s">
        <v>147</v>
      </c>
      <c r="J85" s="35">
        <f>ACOS(1+(J86-1)*(1-20^(1/(J86-1)))/(J86*(J84-1)+1))*180/PI()</f>
        <v>4.494967808882099</v>
      </c>
      <c r="K85" s="19"/>
      <c r="L85" s="7"/>
      <c r="M85" s="20"/>
      <c r="N85" s="20"/>
      <c r="O85" s="7"/>
      <c r="P85" s="7"/>
      <c r="Q85" s="7"/>
      <c r="R85" s="7"/>
      <c r="S85" s="7"/>
      <c r="T85" s="9"/>
      <c r="U85" s="9"/>
      <c r="V85" s="9"/>
      <c r="W85" s="9"/>
      <c r="X85" s="9"/>
      <c r="Y85" s="9"/>
      <c r="Z85" s="9"/>
    </row>
    <row r="86" spans="1:26" s="15" customFormat="1" ht="16">
      <c r="A86" t="s">
        <v>147</v>
      </c>
      <c r="B86" s="56">
        <v>4.4788964349974911</v>
      </c>
      <c r="C86" s="7"/>
      <c r="D86" s="7"/>
      <c r="E86" s="7"/>
      <c r="F86" s="7"/>
      <c r="G86" s="7"/>
      <c r="H86" s="7"/>
      <c r="I86" s="36" t="s">
        <v>149</v>
      </c>
      <c r="J86" s="37">
        <f>SUM(L69:L80)</f>
        <v>6</v>
      </c>
      <c r="K86" s="19"/>
      <c r="L86" s="7"/>
      <c r="M86" s="7"/>
      <c r="N86" s="7"/>
      <c r="O86" s="7"/>
      <c r="P86" s="7"/>
      <c r="Q86" s="7"/>
      <c r="R86" s="7"/>
      <c r="S86" s="7"/>
      <c r="T86" s="9"/>
      <c r="U86" s="9"/>
      <c r="V86" s="9"/>
      <c r="W86" s="9"/>
      <c r="X86" s="9"/>
      <c r="Y86" s="9"/>
      <c r="Z86" s="9"/>
    </row>
    <row r="87" spans="1:26">
      <c r="A87" t="s">
        <v>149</v>
      </c>
      <c r="B87">
        <v>6</v>
      </c>
    </row>
    <row r="89" spans="1:26">
      <c r="A89" s="54" t="s">
        <v>6</v>
      </c>
      <c r="F89" s="59"/>
    </row>
    <row r="90" spans="1:26">
      <c r="A90" s="63">
        <v>135.39334711009562</v>
      </c>
      <c r="B90" s="64">
        <v>-69.273621516743901</v>
      </c>
    </row>
    <row r="91" spans="1:26">
      <c r="A91" t="s">
        <v>144</v>
      </c>
      <c r="B91" s="58">
        <v>5.9775937600233844</v>
      </c>
    </row>
    <row r="92" spans="1:26">
      <c r="A92" t="s">
        <v>145</v>
      </c>
      <c r="B92" s="111">
        <v>223.15212214179064</v>
      </c>
    </row>
    <row r="93" spans="1:26">
      <c r="A93" t="s">
        <v>147</v>
      </c>
      <c r="B93" s="56">
        <v>4.494967808882099</v>
      </c>
    </row>
    <row r="94" spans="1:26">
      <c r="A94" t="s">
        <v>149</v>
      </c>
      <c r="B94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1"/>
  <sheetViews>
    <sheetView topLeftCell="G1" zoomScale="115" zoomScaleNormal="115" zoomScalePageLayoutView="115" workbookViewId="0">
      <selection activeCell="A148" sqref="A148:XFD149"/>
    </sheetView>
  </sheetViews>
  <sheetFormatPr baseColWidth="10" defaultColWidth="10.83203125" defaultRowHeight="15" x14ac:dyDescent="0"/>
  <cols>
    <col min="1" max="4" width="10.83203125" style="139"/>
    <col min="5" max="5" width="13" style="139" customWidth="1"/>
    <col min="6" max="26" width="10.83203125" style="139"/>
    <col min="27" max="30" width="10.83203125" style="141"/>
    <col min="31" max="34" width="10.83203125" style="139"/>
    <col min="35" max="35" width="10.83203125" style="174"/>
    <col min="36" max="36" width="10.83203125" style="160"/>
    <col min="37" max="16384" width="10.83203125" style="139"/>
  </cols>
  <sheetData>
    <row r="1" spans="1:57" s="134" customFormat="1" ht="43" customHeight="1" thickBot="1">
      <c r="A1" s="134" t="s">
        <v>882</v>
      </c>
      <c r="B1" s="134" t="s">
        <v>883</v>
      </c>
      <c r="C1" s="134" t="s">
        <v>884</v>
      </c>
      <c r="D1" s="134" t="s">
        <v>885</v>
      </c>
      <c r="E1" s="134" t="s">
        <v>886</v>
      </c>
      <c r="F1" s="134" t="s">
        <v>1122</v>
      </c>
      <c r="G1" s="134" t="s">
        <v>1051</v>
      </c>
      <c r="H1" s="134" t="s">
        <v>1052</v>
      </c>
      <c r="I1" s="134" t="s">
        <v>1053</v>
      </c>
      <c r="J1" s="134" t="s">
        <v>1054</v>
      </c>
      <c r="K1" s="134" t="s">
        <v>891</v>
      </c>
      <c r="L1" s="134" t="s">
        <v>8</v>
      </c>
      <c r="M1" s="134" t="s">
        <v>9</v>
      </c>
      <c r="N1" s="134" t="s">
        <v>10</v>
      </c>
      <c r="O1" s="134" t="s">
        <v>1123</v>
      </c>
      <c r="P1" s="134" t="s">
        <v>1124</v>
      </c>
      <c r="Q1" s="134" t="s">
        <v>1125</v>
      </c>
      <c r="R1" s="134" t="s">
        <v>1126</v>
      </c>
      <c r="S1" s="134" t="s">
        <v>1127</v>
      </c>
      <c r="T1" s="134" t="s">
        <v>1128</v>
      </c>
      <c r="U1" s="134" t="s">
        <v>1129</v>
      </c>
      <c r="V1" s="134" t="s">
        <v>1130</v>
      </c>
      <c r="W1" s="134" t="s">
        <v>1131</v>
      </c>
      <c r="X1" s="134" t="s">
        <v>1132</v>
      </c>
      <c r="Y1" s="134" t="s">
        <v>1133</v>
      </c>
      <c r="Z1" s="134" t="s">
        <v>1134</v>
      </c>
      <c r="AA1" s="161" t="s">
        <v>1135</v>
      </c>
      <c r="AB1" s="161" t="s">
        <v>1136</v>
      </c>
      <c r="AC1" s="161" t="s">
        <v>1137</v>
      </c>
      <c r="AD1" s="161" t="s">
        <v>1138</v>
      </c>
      <c r="AE1" s="134" t="s">
        <v>1139</v>
      </c>
      <c r="AF1" s="134" t="s">
        <v>1140</v>
      </c>
      <c r="AG1" s="134" t="s">
        <v>1141</v>
      </c>
      <c r="AH1" s="134" t="s">
        <v>1142</v>
      </c>
      <c r="AI1" s="167" t="s">
        <v>1143</v>
      </c>
      <c r="AJ1" s="154" t="s">
        <v>1144</v>
      </c>
      <c r="AK1" s="134" t="s">
        <v>1145</v>
      </c>
      <c r="AL1" s="134" t="s">
        <v>1146</v>
      </c>
      <c r="AM1" s="134" t="s">
        <v>1147</v>
      </c>
      <c r="AN1" s="134" t="s">
        <v>1148</v>
      </c>
      <c r="AO1" s="134" t="s">
        <v>1149</v>
      </c>
      <c r="AP1" s="134" t="s">
        <v>1150</v>
      </c>
      <c r="AQ1" s="134" t="s">
        <v>1151</v>
      </c>
      <c r="AR1" s="134" t="s">
        <v>1152</v>
      </c>
      <c r="AS1" s="134" t="s">
        <v>1153</v>
      </c>
      <c r="AT1" s="134" t="s">
        <v>1154</v>
      </c>
      <c r="AU1" s="134" t="s">
        <v>1155</v>
      </c>
      <c r="AV1" s="134" t="s">
        <v>1156</v>
      </c>
      <c r="AW1" s="134" t="s">
        <v>942</v>
      </c>
      <c r="AX1" s="134" t="s">
        <v>943</v>
      </c>
      <c r="AY1" s="134" t="s">
        <v>944</v>
      </c>
      <c r="AZ1" s="134" t="s">
        <v>945</v>
      </c>
      <c r="BA1" s="134" t="s">
        <v>946</v>
      </c>
      <c r="BB1" s="134" t="s">
        <v>947</v>
      </c>
      <c r="BC1" s="134" t="s">
        <v>948</v>
      </c>
      <c r="BD1" s="134" t="s">
        <v>949</v>
      </c>
      <c r="BE1" s="134" t="s">
        <v>950</v>
      </c>
    </row>
    <row r="2" spans="1:57" s="135" customFormat="1" ht="43" customHeight="1" thickBot="1">
      <c r="A2" s="135" t="s">
        <v>951</v>
      </c>
      <c r="B2" s="135" t="s">
        <v>952</v>
      </c>
      <c r="C2" s="135" t="s">
        <v>953</v>
      </c>
      <c r="D2" s="135" t="s">
        <v>954</v>
      </c>
      <c r="E2" s="135" t="s">
        <v>955</v>
      </c>
      <c r="F2" s="135" t="s">
        <v>1157</v>
      </c>
      <c r="G2" s="135" t="s">
        <v>1085</v>
      </c>
      <c r="H2" s="135" t="s">
        <v>1086</v>
      </c>
      <c r="I2" s="135" t="s">
        <v>1087</v>
      </c>
      <c r="J2" s="135" t="s">
        <v>1088</v>
      </c>
      <c r="K2" s="135" t="s">
        <v>961</v>
      </c>
      <c r="L2" s="135" t="s">
        <v>962</v>
      </c>
      <c r="M2" s="135" t="s">
        <v>963</v>
      </c>
      <c r="N2" s="135" t="s">
        <v>964</v>
      </c>
      <c r="O2" s="135" t="s">
        <v>1158</v>
      </c>
      <c r="P2" s="135" t="s">
        <v>1159</v>
      </c>
      <c r="Q2" s="135" t="s">
        <v>1160</v>
      </c>
      <c r="R2" s="135" t="s">
        <v>1161</v>
      </c>
      <c r="S2" s="135" t="s">
        <v>1162</v>
      </c>
      <c r="T2" s="135" t="s">
        <v>1163</v>
      </c>
      <c r="U2" s="135" t="s">
        <v>1164</v>
      </c>
      <c r="V2" s="135" t="s">
        <v>1165</v>
      </c>
      <c r="W2" s="135" t="s">
        <v>1166</v>
      </c>
      <c r="X2" s="135" t="s">
        <v>1167</v>
      </c>
      <c r="Y2" s="135" t="s">
        <v>1168</v>
      </c>
      <c r="Z2" s="135" t="s">
        <v>1169</v>
      </c>
      <c r="AA2" s="162" t="s">
        <v>1170</v>
      </c>
      <c r="AB2" s="162" t="s">
        <v>1171</v>
      </c>
      <c r="AC2" s="162" t="s">
        <v>1172</v>
      </c>
      <c r="AD2" s="162" t="s">
        <v>1173</v>
      </c>
      <c r="AE2" s="135" t="s">
        <v>1174</v>
      </c>
      <c r="AF2" s="135" t="s">
        <v>1175</v>
      </c>
      <c r="AG2" s="135" t="s">
        <v>1176</v>
      </c>
      <c r="AH2" s="135" t="s">
        <v>1177</v>
      </c>
      <c r="AI2" s="168" t="s">
        <v>1178</v>
      </c>
      <c r="AJ2" s="155" t="s">
        <v>1179</v>
      </c>
      <c r="AK2" s="135" t="s">
        <v>1180</v>
      </c>
      <c r="AL2" s="135" t="s">
        <v>1181</v>
      </c>
      <c r="AM2" s="135" t="s">
        <v>1182</v>
      </c>
      <c r="AN2" s="135" t="s">
        <v>1183</v>
      </c>
      <c r="AO2" s="135" t="s">
        <v>1184</v>
      </c>
      <c r="AP2" s="135" t="s">
        <v>1185</v>
      </c>
      <c r="AQ2" s="135" t="s">
        <v>1186</v>
      </c>
      <c r="AR2" s="135" t="s">
        <v>1187</v>
      </c>
      <c r="AS2" s="135" t="s">
        <v>1188</v>
      </c>
      <c r="AT2" s="135" t="s">
        <v>1189</v>
      </c>
      <c r="AU2" s="135" t="s">
        <v>1190</v>
      </c>
      <c r="AV2" s="135" t="s">
        <v>1191</v>
      </c>
      <c r="AW2" s="135" t="s">
        <v>1021</v>
      </c>
      <c r="AX2" s="135" t="s">
        <v>1022</v>
      </c>
      <c r="AY2" s="135" t="s">
        <v>1023</v>
      </c>
      <c r="AZ2" s="135" t="s">
        <v>1024</v>
      </c>
      <c r="BA2" s="135" t="s">
        <v>1025</v>
      </c>
      <c r="BB2" s="135" t="s">
        <v>1026</v>
      </c>
      <c r="BC2" s="135" t="s">
        <v>1027</v>
      </c>
      <c r="BD2" s="135" t="s">
        <v>1028</v>
      </c>
      <c r="BE2" s="135" t="s">
        <v>1029</v>
      </c>
    </row>
    <row r="3" spans="1:57" s="136" customFormat="1" ht="43" customHeight="1" thickBot="1">
      <c r="A3" s="136" t="s">
        <v>1030</v>
      </c>
      <c r="B3" s="136" t="s">
        <v>1030</v>
      </c>
      <c r="C3" s="136" t="s">
        <v>1030</v>
      </c>
      <c r="D3" s="136" t="s">
        <v>1030</v>
      </c>
      <c r="E3" s="136" t="s">
        <v>1030</v>
      </c>
      <c r="F3" s="136" t="s">
        <v>1031</v>
      </c>
      <c r="G3" s="136" t="s">
        <v>1031</v>
      </c>
      <c r="H3" s="136" t="s">
        <v>1031</v>
      </c>
      <c r="I3" s="136" t="s">
        <v>1031</v>
      </c>
      <c r="J3" s="136" t="s">
        <v>1031</v>
      </c>
      <c r="K3" s="136" t="s">
        <v>1031</v>
      </c>
      <c r="L3" s="136" t="s">
        <v>1032</v>
      </c>
      <c r="M3" s="136" t="s">
        <v>1032</v>
      </c>
      <c r="N3" s="136" t="s">
        <v>1033</v>
      </c>
      <c r="O3" s="136" t="s">
        <v>1034</v>
      </c>
      <c r="P3" s="136" t="s">
        <v>1034</v>
      </c>
      <c r="Q3" s="136" t="s">
        <v>1034</v>
      </c>
      <c r="R3" s="136" t="s">
        <v>1034</v>
      </c>
      <c r="S3" s="136" t="s">
        <v>1035</v>
      </c>
      <c r="T3" s="136" t="s">
        <v>1035</v>
      </c>
      <c r="U3" s="136" t="s">
        <v>1033</v>
      </c>
      <c r="V3" s="136" t="s">
        <v>1032</v>
      </c>
      <c r="W3" s="136" t="s">
        <v>1032</v>
      </c>
      <c r="X3" s="136" t="s">
        <v>1032</v>
      </c>
      <c r="Y3" s="136" t="s">
        <v>1032</v>
      </c>
      <c r="Z3" s="136" t="s">
        <v>1033</v>
      </c>
      <c r="AA3" s="163" t="s">
        <v>1032</v>
      </c>
      <c r="AB3" s="163" t="s">
        <v>1032</v>
      </c>
      <c r="AC3" s="163" t="s">
        <v>1032</v>
      </c>
      <c r="AD3" s="163" t="s">
        <v>1032</v>
      </c>
      <c r="AE3" s="136" t="s">
        <v>1035</v>
      </c>
      <c r="AF3" s="136" t="s">
        <v>1035</v>
      </c>
      <c r="AG3" s="136" t="s">
        <v>1035</v>
      </c>
      <c r="AH3" s="136" t="s">
        <v>1035</v>
      </c>
      <c r="AI3" s="169" t="s">
        <v>1032</v>
      </c>
      <c r="AJ3" s="156" t="s">
        <v>1032</v>
      </c>
      <c r="AK3" s="136" t="s">
        <v>1032</v>
      </c>
      <c r="AL3" s="136" t="s">
        <v>1032</v>
      </c>
      <c r="AM3" s="136" t="s">
        <v>1032</v>
      </c>
      <c r="AN3" s="136" t="s">
        <v>1032</v>
      </c>
      <c r="AO3" s="136" t="s">
        <v>1032</v>
      </c>
      <c r="AP3" s="136" t="s">
        <v>1032</v>
      </c>
      <c r="AQ3" s="136" t="s">
        <v>1032</v>
      </c>
      <c r="AR3" s="136" t="s">
        <v>1035</v>
      </c>
      <c r="AS3" s="136" t="s">
        <v>1032</v>
      </c>
      <c r="AT3" s="136" t="s">
        <v>1032</v>
      </c>
      <c r="AU3" s="136" t="s">
        <v>1032</v>
      </c>
      <c r="AV3" s="136" t="s">
        <v>1036</v>
      </c>
      <c r="AW3" s="136" t="s">
        <v>1037</v>
      </c>
      <c r="AX3" s="136" t="s">
        <v>1037</v>
      </c>
      <c r="AY3" s="136" t="s">
        <v>1037</v>
      </c>
      <c r="AZ3" s="136" t="s">
        <v>1037</v>
      </c>
      <c r="BA3" s="136" t="s">
        <v>1037</v>
      </c>
      <c r="BB3" s="136" t="s">
        <v>1037</v>
      </c>
      <c r="BC3" s="136" t="s">
        <v>1037</v>
      </c>
      <c r="BD3" s="136" t="s">
        <v>1037</v>
      </c>
      <c r="BE3" s="136" t="s">
        <v>1037</v>
      </c>
    </row>
    <row r="4" spans="1:57" s="137" customFormat="1" ht="43" customHeight="1" thickBot="1">
      <c r="A4" s="137" t="s">
        <v>1038</v>
      </c>
      <c r="B4" s="137" t="s">
        <v>1038</v>
      </c>
      <c r="C4" s="137" t="s">
        <v>1038</v>
      </c>
      <c r="D4" s="137" t="s">
        <v>1038</v>
      </c>
      <c r="E4" s="137" t="s">
        <v>1038</v>
      </c>
      <c r="F4" s="137" t="s">
        <v>1038</v>
      </c>
      <c r="G4" s="137" t="s">
        <v>1038</v>
      </c>
      <c r="H4" s="137" t="s">
        <v>1038</v>
      </c>
      <c r="I4" s="137" t="s">
        <v>1038</v>
      </c>
      <c r="J4" s="137" t="s">
        <v>1038</v>
      </c>
      <c r="K4" s="137" t="s">
        <v>1038</v>
      </c>
      <c r="L4" s="137" t="s">
        <v>1039</v>
      </c>
      <c r="M4" s="137" t="s">
        <v>1039</v>
      </c>
      <c r="N4" s="137" t="s">
        <v>1038</v>
      </c>
      <c r="O4" s="137" t="s">
        <v>1040</v>
      </c>
      <c r="P4" s="137" t="s">
        <v>1040</v>
      </c>
      <c r="Q4" s="137" t="s">
        <v>1040</v>
      </c>
      <c r="R4" s="137" t="s">
        <v>1040</v>
      </c>
      <c r="S4" s="137" t="s">
        <v>1035</v>
      </c>
      <c r="T4" s="137" t="s">
        <v>1035</v>
      </c>
      <c r="U4" s="137" t="s">
        <v>1038</v>
      </c>
      <c r="V4" s="137" t="s">
        <v>1039</v>
      </c>
      <c r="W4" s="137" t="s">
        <v>1039</v>
      </c>
      <c r="X4" s="137" t="s">
        <v>1039</v>
      </c>
      <c r="Y4" s="137" t="s">
        <v>1039</v>
      </c>
      <c r="Z4" s="137" t="s">
        <v>1038</v>
      </c>
      <c r="AA4" s="164" t="s">
        <v>1041</v>
      </c>
      <c r="AB4" s="164" t="s">
        <v>1041</v>
      </c>
      <c r="AC4" s="164" t="s">
        <v>1041</v>
      </c>
      <c r="AD4" s="164" t="s">
        <v>1041</v>
      </c>
      <c r="AE4" s="137" t="s">
        <v>1035</v>
      </c>
      <c r="AF4" s="137" t="s">
        <v>1035</v>
      </c>
      <c r="AG4" s="137" t="s">
        <v>1035</v>
      </c>
      <c r="AH4" s="137" t="s">
        <v>1035</v>
      </c>
      <c r="AI4" s="170" t="s">
        <v>1044</v>
      </c>
      <c r="AJ4" s="157" t="s">
        <v>1044</v>
      </c>
      <c r="AK4" s="137" t="s">
        <v>1042</v>
      </c>
      <c r="AL4" s="137" t="s">
        <v>1043</v>
      </c>
      <c r="AM4" s="137" t="s">
        <v>1043</v>
      </c>
      <c r="AN4" s="137" t="s">
        <v>1042</v>
      </c>
      <c r="AO4" s="137" t="s">
        <v>1044</v>
      </c>
      <c r="AP4" s="137" t="s">
        <v>1044</v>
      </c>
      <c r="AQ4" s="137" t="s">
        <v>1042</v>
      </c>
      <c r="AR4" s="137" t="s">
        <v>1035</v>
      </c>
      <c r="AS4" s="137" t="s">
        <v>1045</v>
      </c>
      <c r="AT4" s="137" t="s">
        <v>1046</v>
      </c>
      <c r="AU4" s="137" t="s">
        <v>1047</v>
      </c>
      <c r="AV4" s="137" t="s">
        <v>1038</v>
      </c>
      <c r="AW4" s="137" t="s">
        <v>1038</v>
      </c>
      <c r="AX4" s="137" t="s">
        <v>1038</v>
      </c>
      <c r="AY4" s="137" t="s">
        <v>1038</v>
      </c>
      <c r="AZ4" s="137" t="s">
        <v>1038</v>
      </c>
      <c r="BA4" s="137" t="s">
        <v>1038</v>
      </c>
      <c r="BB4" s="137" t="s">
        <v>1038</v>
      </c>
      <c r="BC4" s="137" t="s">
        <v>1038</v>
      </c>
      <c r="BD4" s="137" t="s">
        <v>1038</v>
      </c>
      <c r="BE4" s="137" t="s">
        <v>1038</v>
      </c>
    </row>
    <row r="5" spans="1:57" s="138" customFormat="1" ht="43" customHeight="1" thickBot="1">
      <c r="A5" s="138" t="s">
        <v>1048</v>
      </c>
      <c r="B5" s="138" t="s">
        <v>1049</v>
      </c>
      <c r="C5" s="138" t="s">
        <v>1048</v>
      </c>
      <c r="D5" s="138" t="s">
        <v>1048</v>
      </c>
      <c r="E5" s="138" t="s">
        <v>1049</v>
      </c>
      <c r="F5" s="138" t="s">
        <v>1050</v>
      </c>
      <c r="G5" s="138" t="s">
        <v>1050</v>
      </c>
      <c r="H5" s="138" t="s">
        <v>1050</v>
      </c>
      <c r="I5" s="138" t="s">
        <v>1050</v>
      </c>
      <c r="J5" s="138" t="s">
        <v>1048</v>
      </c>
      <c r="K5" s="138" t="s">
        <v>1048</v>
      </c>
      <c r="L5" s="138" t="s">
        <v>1048</v>
      </c>
      <c r="M5" s="138" t="s">
        <v>1048</v>
      </c>
      <c r="N5" s="138" t="s">
        <v>1048</v>
      </c>
      <c r="O5" s="138" t="s">
        <v>1050</v>
      </c>
      <c r="P5" s="138" t="s">
        <v>1050</v>
      </c>
      <c r="Q5" s="138" t="s">
        <v>1050</v>
      </c>
      <c r="R5" s="138" t="s">
        <v>1050</v>
      </c>
      <c r="S5" s="138" t="s">
        <v>1050</v>
      </c>
      <c r="T5" s="138" t="s">
        <v>1050</v>
      </c>
      <c r="U5" s="138" t="s">
        <v>1050</v>
      </c>
      <c r="V5" s="138" t="s">
        <v>1050</v>
      </c>
      <c r="W5" s="138" t="s">
        <v>1050</v>
      </c>
      <c r="X5" s="138" t="s">
        <v>1050</v>
      </c>
      <c r="Y5" s="138" t="s">
        <v>1050</v>
      </c>
      <c r="Z5" s="138" t="s">
        <v>1050</v>
      </c>
      <c r="AA5" s="165" t="s">
        <v>1050</v>
      </c>
      <c r="AB5" s="165" t="s">
        <v>1050</v>
      </c>
      <c r="AC5" s="165" t="s">
        <v>1050</v>
      </c>
      <c r="AD5" s="165" t="s">
        <v>1050</v>
      </c>
      <c r="AE5" s="138" t="s">
        <v>1050</v>
      </c>
      <c r="AF5" s="138" t="s">
        <v>1050</v>
      </c>
      <c r="AG5" s="138" t="s">
        <v>1050</v>
      </c>
      <c r="AH5" s="138" t="s">
        <v>1050</v>
      </c>
      <c r="AI5" s="171" t="s">
        <v>1050</v>
      </c>
      <c r="AJ5" s="158" t="s">
        <v>1050</v>
      </c>
      <c r="AK5" s="138" t="s">
        <v>1050</v>
      </c>
      <c r="AL5" s="138" t="s">
        <v>1050</v>
      </c>
      <c r="AM5" s="138" t="s">
        <v>1050</v>
      </c>
      <c r="AN5" s="138" t="s">
        <v>1050</v>
      </c>
      <c r="AO5" s="138" t="s">
        <v>1050</v>
      </c>
      <c r="AP5" s="138" t="s">
        <v>1050</v>
      </c>
      <c r="AQ5" s="138" t="s">
        <v>1050</v>
      </c>
      <c r="AR5" s="138" t="s">
        <v>1050</v>
      </c>
      <c r="AS5" s="138" t="s">
        <v>1048</v>
      </c>
      <c r="AT5" s="138" t="s">
        <v>1048</v>
      </c>
      <c r="AU5" s="138" t="s">
        <v>1048</v>
      </c>
      <c r="AV5" s="138" t="s">
        <v>1048</v>
      </c>
      <c r="AW5" s="138" t="s">
        <v>1050</v>
      </c>
      <c r="AX5" s="138" t="s">
        <v>1048</v>
      </c>
      <c r="AY5" s="138" t="s">
        <v>1048</v>
      </c>
      <c r="AZ5" s="138" t="s">
        <v>1050</v>
      </c>
      <c r="BA5" s="138" t="s">
        <v>1048</v>
      </c>
      <c r="BB5" s="138" t="s">
        <v>1049</v>
      </c>
      <c r="BC5" s="138" t="s">
        <v>1049</v>
      </c>
      <c r="BD5" s="138" t="s">
        <v>1049</v>
      </c>
      <c r="BE5" s="138" t="s">
        <v>1049</v>
      </c>
    </row>
    <row r="6" spans="1:57">
      <c r="E6" s="7" t="s">
        <v>783</v>
      </c>
      <c r="V6" s="64"/>
      <c r="Y6" s="7"/>
      <c r="AA6" s="141">
        <v>-77.099999999999994</v>
      </c>
      <c r="AB6" s="141">
        <v>120.3</v>
      </c>
      <c r="AC6" s="57"/>
      <c r="AD6" s="166">
        <v>2.7</v>
      </c>
      <c r="AE6" s="142">
        <v>7</v>
      </c>
      <c r="AF6" s="139">
        <v>7</v>
      </c>
      <c r="AG6" s="10"/>
      <c r="AH6" s="139">
        <v>7</v>
      </c>
      <c r="AI6" s="172">
        <v>492.61304527364359</v>
      </c>
      <c r="AJ6" s="159">
        <v>6.9878200545893643</v>
      </c>
      <c r="AK6" s="142">
        <v>0</v>
      </c>
    </row>
    <row r="7" spans="1:57">
      <c r="E7" s="7" t="s">
        <v>783</v>
      </c>
      <c r="V7" s="64"/>
      <c r="Y7" s="7"/>
      <c r="AA7" s="141">
        <v>-70.5</v>
      </c>
      <c r="AB7" s="141">
        <v>79.7</v>
      </c>
      <c r="AC7" s="57"/>
      <c r="AD7" s="166">
        <v>2.7</v>
      </c>
      <c r="AE7" s="142">
        <v>7</v>
      </c>
      <c r="AF7" s="139">
        <v>7</v>
      </c>
      <c r="AG7" s="10"/>
      <c r="AH7" s="139">
        <v>7</v>
      </c>
      <c r="AI7" s="172">
        <v>492.61304527364359</v>
      </c>
      <c r="AJ7" s="159">
        <v>6.9878200545893643</v>
      </c>
      <c r="AK7" s="142">
        <v>100</v>
      </c>
    </row>
    <row r="8" spans="1:57">
      <c r="E8" s="7" t="s">
        <v>784</v>
      </c>
      <c r="V8" s="64"/>
      <c r="W8"/>
      <c r="Y8" s="7"/>
      <c r="AA8" s="56">
        <v>-67.383506370846845</v>
      </c>
      <c r="AB8" s="152">
        <v>140.99782641642366</v>
      </c>
      <c r="AC8" s="57"/>
      <c r="AD8" s="57">
        <v>3.9</v>
      </c>
      <c r="AE8" s="10">
        <v>7</v>
      </c>
      <c r="AF8" s="10">
        <v>7</v>
      </c>
      <c r="AG8" s="10"/>
      <c r="AH8" s="10">
        <v>7</v>
      </c>
      <c r="AI8" s="111">
        <v>246.0177430371875</v>
      </c>
      <c r="AJ8" s="58">
        <v>6.9756115151455029</v>
      </c>
      <c r="AK8" s="142">
        <v>0</v>
      </c>
    </row>
    <row r="9" spans="1:57">
      <c r="E9" s="7" t="s">
        <v>784</v>
      </c>
      <c r="V9" s="64"/>
      <c r="W9"/>
      <c r="Y9" s="7"/>
      <c r="AA9" s="56">
        <v>-66.788836984489393</v>
      </c>
      <c r="AB9" s="152">
        <v>109.78809617408119</v>
      </c>
      <c r="AC9" s="57"/>
      <c r="AD9" s="57">
        <v>3.9</v>
      </c>
      <c r="AE9" s="10">
        <v>7</v>
      </c>
      <c r="AF9" s="10">
        <v>7</v>
      </c>
      <c r="AG9" s="10"/>
      <c r="AH9" s="10">
        <v>7</v>
      </c>
      <c r="AI9" s="111">
        <v>245.01821992407656</v>
      </c>
      <c r="AJ9" s="58">
        <v>6.9755120251797633</v>
      </c>
      <c r="AK9" s="142">
        <v>100</v>
      </c>
    </row>
    <row r="10" spans="1:57">
      <c r="E10" s="7" t="s">
        <v>785</v>
      </c>
      <c r="V10" s="64"/>
      <c r="W10" s="56"/>
      <c r="Y10" s="7"/>
      <c r="AA10" s="56">
        <v>-69.129306923627865</v>
      </c>
      <c r="AB10" s="152">
        <v>131.21369877114691</v>
      </c>
      <c r="AC10" s="56"/>
      <c r="AD10" s="56">
        <v>5.7</v>
      </c>
      <c r="AE10" s="10">
        <v>3</v>
      </c>
      <c r="AF10" s="10">
        <v>3</v>
      </c>
      <c r="AG10" s="10"/>
      <c r="AH10" s="10">
        <v>3</v>
      </c>
      <c r="AI10" s="111">
        <v>472.260448128409</v>
      </c>
      <c r="AJ10" s="58">
        <v>2.995765048697332</v>
      </c>
      <c r="AK10" s="142">
        <v>0</v>
      </c>
    </row>
    <row r="11" spans="1:57">
      <c r="E11" s="7" t="s">
        <v>785</v>
      </c>
      <c r="V11" s="64"/>
      <c r="W11"/>
      <c r="Y11" s="7"/>
      <c r="AA11" s="56">
        <v>-66.188145316944244</v>
      </c>
      <c r="AB11" s="152">
        <v>99.727499526312826</v>
      </c>
      <c r="AC11" s="56"/>
      <c r="AD11" s="56">
        <v>5.6</v>
      </c>
      <c r="AE11" s="10">
        <v>3</v>
      </c>
      <c r="AF11" s="10">
        <v>3</v>
      </c>
      <c r="AG11" s="10"/>
      <c r="AH11" s="10">
        <v>3</v>
      </c>
      <c r="AI11" s="111">
        <v>482.24225598515113</v>
      </c>
      <c r="AJ11" s="58">
        <v>2.9958527068601355</v>
      </c>
      <c r="AK11" s="142">
        <v>100</v>
      </c>
    </row>
    <row r="12" spans="1:57">
      <c r="E12" s="7" t="s">
        <v>786</v>
      </c>
      <c r="V12" s="64"/>
      <c r="W12"/>
      <c r="Y12" s="7"/>
      <c r="AA12" s="56">
        <v>-72.3</v>
      </c>
      <c r="AB12" s="152">
        <v>127.7</v>
      </c>
      <c r="AC12" s="57"/>
      <c r="AD12" s="57">
        <v>7.7</v>
      </c>
      <c r="AE12" s="10">
        <v>5</v>
      </c>
      <c r="AF12" s="10">
        <v>5</v>
      </c>
      <c r="AG12" s="10"/>
      <c r="AH12" s="10">
        <v>5</v>
      </c>
      <c r="AI12" s="111">
        <v>100.1574</v>
      </c>
      <c r="AJ12" s="58">
        <v>4.9600629999999999</v>
      </c>
      <c r="AK12" s="142">
        <v>0</v>
      </c>
    </row>
    <row r="13" spans="1:57">
      <c r="E13" s="7" t="s">
        <v>786</v>
      </c>
      <c r="V13" s="64"/>
      <c r="W13"/>
      <c r="Y13" s="7"/>
      <c r="AA13" s="56">
        <v>-68.099999999999994</v>
      </c>
      <c r="AB13" s="152">
        <v>92.6</v>
      </c>
      <c r="AC13" s="57"/>
      <c r="AD13" s="57">
        <v>7.7</v>
      </c>
      <c r="AE13" s="10">
        <v>5</v>
      </c>
      <c r="AF13" s="10">
        <v>5</v>
      </c>
      <c r="AG13" s="10"/>
      <c r="AH13" s="10">
        <v>5</v>
      </c>
      <c r="AI13" s="111">
        <v>100.4984</v>
      </c>
      <c r="AJ13" s="58">
        <v>4.9601980000000001</v>
      </c>
      <c r="AK13" s="142">
        <v>100</v>
      </c>
    </row>
    <row r="14" spans="1:57">
      <c r="E14" s="7" t="s">
        <v>787</v>
      </c>
      <c r="V14" s="64"/>
      <c r="W14" s="64"/>
      <c r="Y14" s="7"/>
      <c r="AA14" s="56">
        <v>-77.680400469927804</v>
      </c>
      <c r="AB14" s="152">
        <v>134.90404691344872</v>
      </c>
      <c r="AC14" s="56"/>
      <c r="AD14" s="56">
        <v>3.4</v>
      </c>
      <c r="AE14" s="10">
        <v>6</v>
      </c>
      <c r="AF14" s="10">
        <v>6</v>
      </c>
      <c r="AG14" s="10"/>
      <c r="AH14" s="10">
        <v>6</v>
      </c>
      <c r="AI14" s="111">
        <v>380.09532371208337</v>
      </c>
      <c r="AJ14" s="58">
        <v>5.9868454051179345</v>
      </c>
      <c r="AK14" s="142">
        <v>0</v>
      </c>
    </row>
    <row r="15" spans="1:57">
      <c r="E15" s="7" t="s">
        <v>787</v>
      </c>
      <c r="V15" s="64"/>
      <c r="W15"/>
      <c r="Y15" s="7"/>
      <c r="AA15" s="56">
        <v>-73.283635079621959</v>
      </c>
      <c r="AB15" s="152">
        <v>85.388416857354429</v>
      </c>
      <c r="AC15" s="56"/>
      <c r="AD15" s="56">
        <v>3.5</v>
      </c>
      <c r="AE15" s="10">
        <v>6</v>
      </c>
      <c r="AF15" s="10">
        <v>6</v>
      </c>
      <c r="AG15" s="10"/>
      <c r="AH15" s="10">
        <v>6</v>
      </c>
      <c r="AI15" s="111">
        <v>374.45905738963313</v>
      </c>
      <c r="AJ15" s="58">
        <v>5.9866474053669441</v>
      </c>
      <c r="AK15" s="142">
        <v>100</v>
      </c>
    </row>
    <row r="16" spans="1:57">
      <c r="E16" s="7" t="s">
        <v>788</v>
      </c>
      <c r="V16" s="64"/>
      <c r="W16"/>
      <c r="Y16" s="7"/>
      <c r="AA16" s="56">
        <v>-71.599999999999994</v>
      </c>
      <c r="AB16" s="152">
        <v>103</v>
      </c>
      <c r="AC16" s="56"/>
      <c r="AD16" s="56">
        <v>4.5</v>
      </c>
      <c r="AE16" s="10">
        <v>6</v>
      </c>
      <c r="AF16" s="10">
        <v>6</v>
      </c>
      <c r="AG16" s="10"/>
      <c r="AH16" s="10">
        <v>6</v>
      </c>
      <c r="AI16" s="111">
        <v>226.70500000000001</v>
      </c>
      <c r="AJ16" s="58">
        <v>5.9779450000000001</v>
      </c>
      <c r="AK16" s="142">
        <v>0</v>
      </c>
    </row>
    <row r="17" spans="5:37">
      <c r="E17" s="7" t="s">
        <v>788</v>
      </c>
      <c r="V17" s="64"/>
      <c r="Y17" s="7"/>
      <c r="AA17" s="56">
        <v>-63.5</v>
      </c>
      <c r="AB17" s="152">
        <v>77.8</v>
      </c>
      <c r="AC17" s="56"/>
      <c r="AD17" s="56">
        <v>4.5</v>
      </c>
      <c r="AE17" s="10">
        <v>6</v>
      </c>
      <c r="AF17" s="10">
        <v>6</v>
      </c>
      <c r="AG17" s="10"/>
      <c r="AH17" s="10">
        <v>6</v>
      </c>
      <c r="AI17" s="111">
        <v>225.80629999999999</v>
      </c>
      <c r="AJ17" s="58">
        <v>5.9778570000000002</v>
      </c>
      <c r="AK17" s="142">
        <v>100</v>
      </c>
    </row>
    <row r="18" spans="5:37">
      <c r="E18" s="7" t="s">
        <v>789</v>
      </c>
      <c r="V18" s="64"/>
      <c r="Y18" s="7"/>
      <c r="AA18" s="56">
        <v>-70.8</v>
      </c>
      <c r="AB18" s="152">
        <v>114.4</v>
      </c>
      <c r="AC18" s="56"/>
      <c r="AD18" s="56">
        <v>8.6999999999999993</v>
      </c>
      <c r="AE18" s="10">
        <v>5</v>
      </c>
      <c r="AF18" s="10">
        <v>5</v>
      </c>
      <c r="AH18" s="10">
        <v>5</v>
      </c>
      <c r="AI18" s="111">
        <v>78.981859999999998</v>
      </c>
      <c r="AJ18" s="58">
        <v>4.9493549999999997</v>
      </c>
      <c r="AK18" s="142">
        <v>0</v>
      </c>
    </row>
    <row r="19" spans="5:37">
      <c r="E19" s="7" t="s">
        <v>789</v>
      </c>
      <c r="V19" s="64"/>
      <c r="Y19" s="7"/>
      <c r="AA19" s="56">
        <v>-64.400000000000006</v>
      </c>
      <c r="AB19" s="152">
        <v>86.1</v>
      </c>
      <c r="AC19" s="56"/>
      <c r="AD19" s="56">
        <v>8.6999999999999993</v>
      </c>
      <c r="AE19" s="10">
        <v>5</v>
      </c>
      <c r="AF19" s="10">
        <v>5</v>
      </c>
      <c r="AH19" s="10">
        <v>5</v>
      </c>
      <c r="AI19" s="111">
        <v>78.584540000000004</v>
      </c>
      <c r="AJ19" s="58">
        <v>4.9490990000000004</v>
      </c>
      <c r="AK19" s="142">
        <v>100</v>
      </c>
    </row>
    <row r="20" spans="5:37">
      <c r="E20" s="7" t="s">
        <v>791</v>
      </c>
      <c r="V20" s="64"/>
      <c r="Y20" s="7"/>
      <c r="AA20" s="56">
        <v>-75.807064350352377</v>
      </c>
      <c r="AB20" s="152">
        <v>134.31285638906706</v>
      </c>
      <c r="AC20" s="56"/>
      <c r="AD20" s="56">
        <v>1.9</v>
      </c>
      <c r="AE20" s="10">
        <v>6</v>
      </c>
      <c r="AF20" s="10">
        <v>6</v>
      </c>
      <c r="AH20" s="10">
        <v>6</v>
      </c>
      <c r="AI20" s="111">
        <v>1289.3895846555567</v>
      </c>
      <c r="AJ20" s="58">
        <v>5.996122196068975</v>
      </c>
      <c r="AK20" s="142">
        <v>0</v>
      </c>
    </row>
    <row r="21" spans="5:37">
      <c r="E21" s="7" t="s">
        <v>791</v>
      </c>
      <c r="V21" s="64"/>
      <c r="Y21" s="7"/>
      <c r="AA21" s="56">
        <v>-71.933649032896938</v>
      </c>
      <c r="AB21" s="152">
        <v>89.870455754286667</v>
      </c>
      <c r="AC21" s="56"/>
      <c r="AD21" s="56">
        <v>1.9</v>
      </c>
      <c r="AE21" s="10">
        <v>6</v>
      </c>
      <c r="AF21" s="10">
        <v>6</v>
      </c>
      <c r="AH21" s="10">
        <v>6</v>
      </c>
      <c r="AI21" s="111">
        <v>1310.8475482111842</v>
      </c>
      <c r="AJ21" s="58">
        <v>5.9961856739124064</v>
      </c>
      <c r="AK21" s="142">
        <v>100</v>
      </c>
    </row>
    <row r="22" spans="5:37">
      <c r="E22" s="7" t="s">
        <v>792</v>
      </c>
      <c r="V22" s="64"/>
      <c r="Y22" s="7"/>
      <c r="AA22" s="56">
        <v>-74.599999999999994</v>
      </c>
      <c r="AB22" s="152">
        <v>128.19999999999999</v>
      </c>
      <c r="AC22" s="56"/>
      <c r="AD22" s="56">
        <v>5</v>
      </c>
      <c r="AE22" s="10">
        <v>5</v>
      </c>
      <c r="AF22" s="10">
        <v>5</v>
      </c>
      <c r="AH22" s="10">
        <v>5</v>
      </c>
      <c r="AI22" s="111">
        <v>238.92084127634701</v>
      </c>
      <c r="AJ22" s="58">
        <v>4.9832580532588473</v>
      </c>
      <c r="AK22" s="142">
        <v>0</v>
      </c>
    </row>
    <row r="23" spans="5:37">
      <c r="E23" s="7" t="s">
        <v>792</v>
      </c>
      <c r="V23" s="64"/>
      <c r="Y23" s="7"/>
      <c r="AA23" s="56">
        <v>-70</v>
      </c>
      <c r="AB23" s="152">
        <v>88.9</v>
      </c>
      <c r="AC23" s="56"/>
      <c r="AD23" s="56">
        <v>4.9000000000000004</v>
      </c>
      <c r="AE23" s="10">
        <v>5</v>
      </c>
      <c r="AF23" s="10">
        <v>5</v>
      </c>
      <c r="AH23" s="10">
        <v>5</v>
      </c>
      <c r="AI23" s="111">
        <v>242.25792621580743</v>
      </c>
      <c r="AJ23" s="58">
        <v>4.9834886723316671</v>
      </c>
      <c r="AK23" s="142">
        <v>100</v>
      </c>
    </row>
    <row r="24" spans="5:37">
      <c r="E24" s="7" t="s">
        <v>793</v>
      </c>
      <c r="V24" s="64"/>
      <c r="Y24" s="7"/>
      <c r="AA24" s="56">
        <v>-72.8</v>
      </c>
      <c r="AB24" s="152">
        <v>120.1</v>
      </c>
      <c r="AC24" s="56"/>
      <c r="AD24" s="56">
        <v>7.6</v>
      </c>
      <c r="AE24" s="10">
        <v>5</v>
      </c>
      <c r="AF24" s="10">
        <v>5</v>
      </c>
      <c r="AH24" s="10">
        <v>5</v>
      </c>
      <c r="AI24" s="111">
        <v>101.02350729854101</v>
      </c>
      <c r="AJ24" s="58">
        <v>4.9604052551038507</v>
      </c>
      <c r="AK24" s="142">
        <v>0</v>
      </c>
    </row>
    <row r="25" spans="5:37">
      <c r="E25" s="7" t="s">
        <v>793</v>
      </c>
      <c r="V25" s="64"/>
      <c r="Y25" s="7"/>
      <c r="AA25" s="56">
        <v>-67.2</v>
      </c>
      <c r="AB25" s="152">
        <v>87</v>
      </c>
      <c r="AC25" s="56"/>
      <c r="AD25" s="56">
        <v>7.6</v>
      </c>
      <c r="AE25" s="10">
        <v>5</v>
      </c>
      <c r="AF25" s="10">
        <v>5</v>
      </c>
      <c r="AH25" s="10">
        <v>5</v>
      </c>
      <c r="AI25" s="111">
        <v>101.02350729854071</v>
      </c>
      <c r="AJ25" s="58">
        <v>4.9604052551038507</v>
      </c>
      <c r="AK25" s="142">
        <v>100</v>
      </c>
    </row>
    <row r="26" spans="5:37">
      <c r="E26" s="7" t="s">
        <v>799</v>
      </c>
      <c r="V26" s="64"/>
      <c r="Y26" s="7"/>
      <c r="AA26" s="56">
        <v>-74.8</v>
      </c>
      <c r="AB26" s="152">
        <v>118.4</v>
      </c>
      <c r="AC26" s="56"/>
      <c r="AD26" s="56">
        <v>3</v>
      </c>
      <c r="AE26" s="10">
        <v>6</v>
      </c>
      <c r="AF26" s="10">
        <v>6</v>
      </c>
      <c r="AH26" s="10">
        <v>6</v>
      </c>
      <c r="AI26" s="111">
        <v>491.25110000000001</v>
      </c>
      <c r="AJ26" s="58">
        <v>5.9898220000000002</v>
      </c>
      <c r="AK26" s="142">
        <v>0</v>
      </c>
    </row>
    <row r="27" spans="5:37">
      <c r="E27" s="7" t="s">
        <v>799</v>
      </c>
      <c r="V27" s="64"/>
      <c r="Y27" s="7"/>
      <c r="AA27" s="56">
        <v>-68.5</v>
      </c>
      <c r="AB27" s="152">
        <v>82.8</v>
      </c>
      <c r="AC27" s="56"/>
      <c r="AD27" s="56">
        <v>3</v>
      </c>
      <c r="AE27" s="10">
        <v>6</v>
      </c>
      <c r="AF27" s="10">
        <v>6</v>
      </c>
      <c r="AH27" s="10">
        <v>6</v>
      </c>
      <c r="AI27" s="111">
        <v>495.16219999999998</v>
      </c>
      <c r="AJ27" s="58">
        <v>5.9899019999999998</v>
      </c>
      <c r="AK27" s="142">
        <v>100</v>
      </c>
    </row>
    <row r="28" spans="5:37">
      <c r="E28" s="7" t="s">
        <v>798</v>
      </c>
      <c r="V28" s="64"/>
      <c r="Y28" s="7"/>
      <c r="AA28" s="56">
        <v>-76.5</v>
      </c>
      <c r="AB28" s="152">
        <v>145.5</v>
      </c>
      <c r="AC28" s="56"/>
      <c r="AD28" s="56">
        <v>4.3</v>
      </c>
      <c r="AE28" s="10">
        <v>5</v>
      </c>
      <c r="AF28" s="10">
        <v>5</v>
      </c>
      <c r="AH28" s="10">
        <v>5</v>
      </c>
      <c r="AI28" s="111">
        <v>311.96857557937227</v>
      </c>
      <c r="AJ28" s="58">
        <v>4.987178195776381</v>
      </c>
      <c r="AK28" s="142">
        <v>0</v>
      </c>
    </row>
    <row r="29" spans="5:37">
      <c r="E29" s="7" t="s">
        <v>798</v>
      </c>
      <c r="V29" s="64"/>
      <c r="Y29" s="7"/>
      <c r="AA29" s="56">
        <v>-74.400000000000006</v>
      </c>
      <c r="AB29" s="152">
        <v>94.1</v>
      </c>
      <c r="AC29" s="56"/>
      <c r="AD29" s="56">
        <v>4.3</v>
      </c>
      <c r="AE29" s="10">
        <v>5</v>
      </c>
      <c r="AF29" s="10">
        <v>5</v>
      </c>
      <c r="AH29" s="10">
        <v>5</v>
      </c>
      <c r="AI29" s="111">
        <v>311.96857557937199</v>
      </c>
      <c r="AJ29" s="58">
        <v>4.987178195776381</v>
      </c>
      <c r="AK29" s="142">
        <v>100</v>
      </c>
    </row>
    <row r="30" spans="5:37">
      <c r="E30" s="7" t="s">
        <v>797</v>
      </c>
      <c r="V30" s="64"/>
      <c r="Y30" s="7"/>
      <c r="AA30" s="56">
        <v>-80.035162397463822</v>
      </c>
      <c r="AB30" s="152">
        <v>136.61422490557604</v>
      </c>
      <c r="AC30" s="56"/>
      <c r="AD30" s="56">
        <v>2.2999999999999998</v>
      </c>
      <c r="AE30" s="10">
        <v>5</v>
      </c>
      <c r="AF30" s="10">
        <v>5</v>
      </c>
      <c r="AH30" s="10">
        <v>5</v>
      </c>
      <c r="AI30" s="111">
        <v>1086.0978702817508</v>
      </c>
      <c r="AJ30" s="58">
        <v>4.9963170906513588</v>
      </c>
      <c r="AK30" s="142">
        <v>0</v>
      </c>
    </row>
    <row r="31" spans="5:37">
      <c r="E31" s="7" t="s">
        <v>797</v>
      </c>
      <c r="V31" s="64"/>
      <c r="Y31" s="7"/>
      <c r="AA31" s="56">
        <v>-74.951648350912237</v>
      </c>
      <c r="AB31" s="152">
        <v>79.129420053905775</v>
      </c>
      <c r="AC31" s="56"/>
      <c r="AD31" s="56">
        <v>2.4</v>
      </c>
      <c r="AE31" s="10">
        <v>5</v>
      </c>
      <c r="AF31" s="10">
        <v>5</v>
      </c>
      <c r="AH31" s="10">
        <v>5</v>
      </c>
      <c r="AI31" s="111">
        <v>1037.0899783433372</v>
      </c>
      <c r="AJ31" s="58">
        <v>4.9961430540420517</v>
      </c>
      <c r="AK31" s="142">
        <v>100</v>
      </c>
    </row>
    <row r="32" spans="5:37">
      <c r="E32" s="7" t="s">
        <v>796</v>
      </c>
      <c r="V32" s="56"/>
      <c r="Y32" s="7"/>
      <c r="AA32" s="56">
        <v>-78.2</v>
      </c>
      <c r="AB32" s="152">
        <v>112.9</v>
      </c>
      <c r="AC32" s="56"/>
      <c r="AD32" s="56">
        <v>6.4</v>
      </c>
      <c r="AE32" s="10">
        <v>6</v>
      </c>
      <c r="AF32" s="10">
        <v>6</v>
      </c>
      <c r="AH32" s="10">
        <v>6</v>
      </c>
      <c r="AI32" s="111">
        <v>111.92216273512575</v>
      </c>
      <c r="AJ32" s="58">
        <v>5.9553260955845451</v>
      </c>
      <c r="AK32" s="142">
        <v>0</v>
      </c>
    </row>
    <row r="33" spans="5:37">
      <c r="E33" s="7" t="s">
        <v>796</v>
      </c>
      <c r="V33" s="56"/>
      <c r="Y33" s="7"/>
      <c r="AA33" s="56">
        <v>-70.3</v>
      </c>
      <c r="AB33" s="152">
        <v>74.099999999999994</v>
      </c>
      <c r="AC33" s="56"/>
      <c r="AD33" s="56">
        <v>6.4</v>
      </c>
      <c r="AE33" s="10">
        <v>6</v>
      </c>
      <c r="AF33" s="10">
        <v>6</v>
      </c>
      <c r="AH33" s="10">
        <v>6</v>
      </c>
      <c r="AI33" s="111">
        <v>110.54790445688209</v>
      </c>
      <c r="AJ33" s="58">
        <v>5.9547707392142364</v>
      </c>
      <c r="AK33" s="142">
        <v>100</v>
      </c>
    </row>
    <row r="34" spans="5:37">
      <c r="E34" s="7" t="s">
        <v>795</v>
      </c>
      <c r="V34" s="64"/>
      <c r="Y34" s="7"/>
      <c r="AA34" s="56">
        <v>-74</v>
      </c>
      <c r="AB34" s="152">
        <v>124.2</v>
      </c>
      <c r="AC34" s="56"/>
      <c r="AD34" s="56">
        <v>6.8</v>
      </c>
      <c r="AE34" s="10">
        <v>5</v>
      </c>
      <c r="AF34" s="10">
        <v>5</v>
      </c>
      <c r="AH34" s="10">
        <v>5</v>
      </c>
      <c r="AI34" s="111">
        <v>128.20023582554956</v>
      </c>
      <c r="AJ34" s="58">
        <v>4.9687988093450697</v>
      </c>
      <c r="AK34" s="142">
        <v>0</v>
      </c>
    </row>
    <row r="35" spans="5:37">
      <c r="E35" s="7" t="s">
        <v>795</v>
      </c>
      <c r="V35" s="64"/>
      <c r="Y35" s="7"/>
      <c r="AA35" s="56">
        <v>-68.900000000000006</v>
      </c>
      <c r="AB35" s="152">
        <v>87.5</v>
      </c>
      <c r="AC35" s="56"/>
      <c r="AD35" s="56">
        <v>6.8</v>
      </c>
      <c r="AE35" s="10">
        <v>5</v>
      </c>
      <c r="AF35" s="10">
        <v>5</v>
      </c>
      <c r="AH35" s="10">
        <v>5</v>
      </c>
      <c r="AI35" s="111">
        <v>129.16542950152856</v>
      </c>
      <c r="AJ35" s="58">
        <v>4.9690319614510114</v>
      </c>
      <c r="AK35" s="142">
        <v>100</v>
      </c>
    </row>
    <row r="36" spans="5:37">
      <c r="E36" s="7" t="s">
        <v>794</v>
      </c>
      <c r="Y36" s="7"/>
      <c r="AA36" s="56">
        <v>-76.8</v>
      </c>
      <c r="AB36" s="152">
        <v>111.3</v>
      </c>
      <c r="AD36" s="56">
        <v>4.9000000000000004</v>
      </c>
      <c r="AE36" s="10">
        <v>6</v>
      </c>
      <c r="AF36" s="10">
        <v>6</v>
      </c>
      <c r="AH36" s="10">
        <v>6</v>
      </c>
      <c r="AI36" s="111">
        <v>190</v>
      </c>
      <c r="AJ36" s="58">
        <v>5.9736995854028176</v>
      </c>
      <c r="AK36" s="142">
        <v>0</v>
      </c>
    </row>
    <row r="37" spans="5:37">
      <c r="E37" s="7" t="s">
        <v>794</v>
      </c>
      <c r="Y37" s="7"/>
      <c r="AA37" s="56">
        <v>-69.099999999999994</v>
      </c>
      <c r="AB37" s="152">
        <v>75.7</v>
      </c>
      <c r="AD37" s="56">
        <v>4.9000000000000004</v>
      </c>
      <c r="AE37" s="10">
        <v>6</v>
      </c>
      <c r="AF37" s="10">
        <v>6</v>
      </c>
      <c r="AH37" s="10">
        <v>6</v>
      </c>
      <c r="AI37" s="111">
        <v>188</v>
      </c>
      <c r="AJ37" s="58">
        <v>5.9733368525288428</v>
      </c>
      <c r="AK37" s="142">
        <v>100</v>
      </c>
    </row>
    <row r="38" spans="5:37">
      <c r="E38" s="7" t="s">
        <v>626</v>
      </c>
      <c r="Y38" s="7"/>
      <c r="AA38" s="56">
        <v>-54.1</v>
      </c>
      <c r="AB38" s="56">
        <v>139</v>
      </c>
      <c r="AD38" s="57">
        <v>4.0999999999999996</v>
      </c>
      <c r="AE38" s="10">
        <v>6</v>
      </c>
      <c r="AF38" s="10">
        <v>6</v>
      </c>
      <c r="AH38" s="10">
        <v>6</v>
      </c>
      <c r="AI38" s="111">
        <v>268.26413789903052</v>
      </c>
      <c r="AJ38" s="58">
        <v>5.9813616533348117</v>
      </c>
      <c r="AK38" s="142">
        <v>0</v>
      </c>
    </row>
    <row r="39" spans="5:37">
      <c r="E39" s="7" t="s">
        <v>626</v>
      </c>
      <c r="Y39" s="7"/>
      <c r="AA39" s="56">
        <v>-58.1</v>
      </c>
      <c r="AB39" s="56">
        <v>117.1</v>
      </c>
      <c r="AD39" s="57">
        <v>4.0999999999999996</v>
      </c>
      <c r="AE39" s="10">
        <v>6</v>
      </c>
      <c r="AF39" s="10">
        <v>6</v>
      </c>
      <c r="AH39" s="10">
        <v>6</v>
      </c>
      <c r="AI39" s="111">
        <v>266.90523587341227</v>
      </c>
      <c r="AJ39" s="58">
        <v>5.981266759403808</v>
      </c>
      <c r="AK39" s="142">
        <v>100</v>
      </c>
    </row>
    <row r="40" spans="5:37">
      <c r="E40" s="7" t="s">
        <v>625</v>
      </c>
      <c r="Y40" s="7"/>
      <c r="AA40" s="56">
        <v>-57.28931965982386</v>
      </c>
      <c r="AB40" s="56">
        <v>171.82721937771618</v>
      </c>
      <c r="AD40" s="56">
        <v>4.8</v>
      </c>
      <c r="AE40" s="10">
        <v>6</v>
      </c>
      <c r="AF40" s="10">
        <v>6</v>
      </c>
      <c r="AH40" s="10">
        <v>6</v>
      </c>
      <c r="AI40" s="111">
        <v>194.52313341889203</v>
      </c>
      <c r="AJ40" s="58">
        <v>5.9742961162915629</v>
      </c>
      <c r="AK40" s="142">
        <v>0</v>
      </c>
    </row>
    <row r="41" spans="5:37">
      <c r="E41" s="7" t="s">
        <v>625</v>
      </c>
      <c r="Y41" s="7"/>
      <c r="AA41" s="56">
        <v>-68.765257418368776</v>
      </c>
      <c r="AB41" s="56">
        <v>152.32236887363933</v>
      </c>
      <c r="AD41" s="56">
        <v>4.8</v>
      </c>
      <c r="AE41" s="10">
        <v>6</v>
      </c>
      <c r="AF41" s="10">
        <v>6</v>
      </c>
      <c r="AH41" s="10">
        <v>6</v>
      </c>
      <c r="AI41" s="111">
        <v>194.9398543555163</v>
      </c>
      <c r="AJ41" s="58">
        <v>5.9743510632213699</v>
      </c>
      <c r="AK41" s="142">
        <v>100</v>
      </c>
    </row>
    <row r="42" spans="5:37">
      <c r="E42" s="7" t="s">
        <v>649</v>
      </c>
      <c r="Y42" s="7"/>
      <c r="AA42" s="56">
        <v>-57.3</v>
      </c>
      <c r="AB42" s="56">
        <v>144.69999999999999</v>
      </c>
      <c r="AD42" s="57">
        <v>4.2</v>
      </c>
      <c r="AE42" s="10">
        <v>8</v>
      </c>
      <c r="AF42" s="10">
        <v>8</v>
      </c>
      <c r="AH42" s="10">
        <v>8</v>
      </c>
      <c r="AI42" s="111">
        <v>177.5007974084231</v>
      </c>
      <c r="AJ42" s="58">
        <v>7.9605635574476139</v>
      </c>
      <c r="AK42" s="142">
        <v>0</v>
      </c>
    </row>
    <row r="43" spans="5:37">
      <c r="E43" s="7" t="s">
        <v>649</v>
      </c>
      <c r="Y43" s="7"/>
      <c r="AA43" s="56">
        <v>-62.4</v>
      </c>
      <c r="AB43" s="56">
        <v>120</v>
      </c>
      <c r="AD43" s="57">
        <v>4.2</v>
      </c>
      <c r="AE43" s="10">
        <v>8</v>
      </c>
      <c r="AF43" s="10">
        <v>8</v>
      </c>
      <c r="AH43" s="10">
        <v>8</v>
      </c>
      <c r="AI43" s="111">
        <v>178.7782952013047</v>
      </c>
      <c r="AJ43" s="58">
        <v>7.9608453588165276</v>
      </c>
      <c r="AK43" s="142">
        <v>100</v>
      </c>
    </row>
    <row r="44" spans="5:37">
      <c r="E44" s="7" t="s">
        <v>648</v>
      </c>
      <c r="Y44" s="7"/>
      <c r="AA44" s="56">
        <v>-64.267726515171603</v>
      </c>
      <c r="AB44" s="56">
        <v>140.74313331874015</v>
      </c>
      <c r="AD44" s="57">
        <v>4.4000000000000004</v>
      </c>
      <c r="AE44" s="10">
        <v>5</v>
      </c>
      <c r="AF44" s="10">
        <v>5</v>
      </c>
      <c r="AH44" s="10">
        <v>5</v>
      </c>
      <c r="AI44" s="111">
        <v>302.19692765568368</v>
      </c>
      <c r="AJ44" s="58">
        <v>4.9867635980582916</v>
      </c>
      <c r="AK44" s="142">
        <v>0</v>
      </c>
    </row>
    <row r="45" spans="5:37">
      <c r="E45" s="7" t="s">
        <v>648</v>
      </c>
      <c r="Y45" s="7"/>
      <c r="AA45" s="56">
        <v>-67.263992520459084</v>
      </c>
      <c r="AB45" s="56">
        <v>107.35118912211314</v>
      </c>
      <c r="AD45" s="57">
        <v>4.4000000000000004</v>
      </c>
      <c r="AE45" s="10">
        <v>5</v>
      </c>
      <c r="AF45" s="10">
        <v>5</v>
      </c>
      <c r="AH45" s="10">
        <v>5</v>
      </c>
      <c r="AI45" s="111">
        <v>300.92268613977808</v>
      </c>
      <c r="AJ45" s="58">
        <v>4.9867075492003883</v>
      </c>
      <c r="AK45" s="142">
        <v>100</v>
      </c>
    </row>
    <row r="46" spans="5:37">
      <c r="E46" s="7" t="s">
        <v>755</v>
      </c>
      <c r="Y46" s="7"/>
      <c r="AA46" s="56">
        <v>-38.700000000000003</v>
      </c>
      <c r="AB46" s="56">
        <v>120.9</v>
      </c>
      <c r="AD46" s="56">
        <v>4.4000000000000004</v>
      </c>
      <c r="AE46" s="10">
        <v>6</v>
      </c>
      <c r="AF46" s="10">
        <v>6</v>
      </c>
      <c r="AH46" s="10">
        <v>6</v>
      </c>
      <c r="AI46" s="111">
        <v>231.95689999999999</v>
      </c>
      <c r="AJ46" s="58">
        <v>5.9779999999999998</v>
      </c>
      <c r="AK46" s="142">
        <v>0</v>
      </c>
    </row>
    <row r="47" spans="5:37">
      <c r="E47" s="7" t="s">
        <v>755</v>
      </c>
      <c r="Y47" s="7"/>
      <c r="AA47" s="56">
        <v>-39.200000000000003</v>
      </c>
      <c r="AB47" s="56">
        <v>108.7</v>
      </c>
      <c r="AD47" s="56">
        <v>4.4000000000000004</v>
      </c>
      <c r="AE47" s="10">
        <v>6</v>
      </c>
      <c r="AF47" s="10">
        <v>6</v>
      </c>
      <c r="AH47" s="10">
        <v>6</v>
      </c>
      <c r="AI47" s="111">
        <v>233.95400000000001</v>
      </c>
      <c r="AJ47" s="58">
        <v>5.9786279999999996</v>
      </c>
      <c r="AK47" s="142">
        <v>100</v>
      </c>
    </row>
    <row r="48" spans="5:37">
      <c r="E48" s="7" t="s">
        <v>754</v>
      </c>
      <c r="Y48" s="7"/>
      <c r="AA48" s="56">
        <v>-45.6</v>
      </c>
      <c r="AB48" s="56">
        <v>127.2</v>
      </c>
      <c r="AD48" s="56">
        <v>2.2999999999999998</v>
      </c>
      <c r="AE48" s="10">
        <v>6</v>
      </c>
      <c r="AF48" s="10">
        <v>6</v>
      </c>
      <c r="AH48" s="10">
        <v>6</v>
      </c>
      <c r="AI48" s="111">
        <v>818.44870000000003</v>
      </c>
      <c r="AJ48" s="58">
        <v>5.9938909999999996</v>
      </c>
      <c r="AK48" s="142">
        <v>0</v>
      </c>
    </row>
    <row r="49" spans="5:37">
      <c r="E49" s="7" t="s">
        <v>754</v>
      </c>
      <c r="Y49" s="7"/>
      <c r="AA49" s="56">
        <v>-47.3</v>
      </c>
      <c r="AB49" s="56">
        <v>111.3</v>
      </c>
      <c r="AD49" s="56">
        <v>2.2999999999999998</v>
      </c>
      <c r="AE49" s="10">
        <v>6</v>
      </c>
      <c r="AF49" s="10">
        <v>6</v>
      </c>
      <c r="AH49" s="10">
        <v>6</v>
      </c>
      <c r="AI49" s="111">
        <v>800.85609999999997</v>
      </c>
      <c r="AJ49" s="58">
        <v>5.9937569999999996</v>
      </c>
      <c r="AK49" s="142">
        <v>100</v>
      </c>
    </row>
    <row r="50" spans="5:37">
      <c r="E50" s="7" t="s">
        <v>448</v>
      </c>
      <c r="Y50" s="7"/>
      <c r="AA50" s="56">
        <v>-56.8</v>
      </c>
      <c r="AB50" s="56">
        <v>156</v>
      </c>
      <c r="AD50" s="57">
        <v>4.5</v>
      </c>
      <c r="AE50" s="10">
        <v>6</v>
      </c>
      <c r="AF50" s="10">
        <v>6</v>
      </c>
      <c r="AH50" s="10">
        <v>6</v>
      </c>
      <c r="AI50" s="111">
        <v>224.74963293388799</v>
      </c>
      <c r="AJ50" s="58">
        <v>5.9777530226201936</v>
      </c>
      <c r="AK50" s="142">
        <v>0</v>
      </c>
    </row>
    <row r="51" spans="5:37">
      <c r="E51" s="7" t="s">
        <v>448</v>
      </c>
      <c r="Y51" s="7"/>
      <c r="AA51" s="56">
        <v>-69.3</v>
      </c>
      <c r="AB51" s="56">
        <v>135.4</v>
      </c>
      <c r="AD51" s="57">
        <v>4.5</v>
      </c>
      <c r="AE51" s="10">
        <v>6</v>
      </c>
      <c r="AF51" s="10">
        <v>6</v>
      </c>
      <c r="AH51" s="10">
        <v>6</v>
      </c>
      <c r="AI51" s="111">
        <v>223.15212214179064</v>
      </c>
      <c r="AJ51" s="58">
        <v>5.9775937600233844</v>
      </c>
      <c r="AK51" s="142">
        <v>100</v>
      </c>
    </row>
    <row r="52" spans="5:37">
      <c r="E52" s="7" t="s">
        <v>449</v>
      </c>
      <c r="Y52" s="7"/>
      <c r="AA52" s="56">
        <v>-60.9</v>
      </c>
      <c r="AB52" s="56">
        <v>154.30000000000001</v>
      </c>
      <c r="AD52" s="57">
        <v>3.6</v>
      </c>
      <c r="AE52" s="10">
        <v>10</v>
      </c>
      <c r="AF52" s="10">
        <v>10</v>
      </c>
      <c r="AH52" s="10">
        <v>10</v>
      </c>
      <c r="AI52" s="111">
        <v>178.38267049357898</v>
      </c>
      <c r="AJ52" s="58">
        <v>9.9495466685463487</v>
      </c>
      <c r="AK52" s="142">
        <v>0</v>
      </c>
    </row>
    <row r="53" spans="5:37">
      <c r="E53" s="7" t="s">
        <v>449</v>
      </c>
      <c r="Y53" s="7"/>
      <c r="AA53" s="56">
        <v>-72.5</v>
      </c>
      <c r="AB53" s="56">
        <v>127.5</v>
      </c>
      <c r="AD53" s="57">
        <v>3.6</v>
      </c>
      <c r="AE53" s="10">
        <v>10</v>
      </c>
      <c r="AF53" s="10">
        <v>10</v>
      </c>
      <c r="AH53" s="10">
        <v>10</v>
      </c>
      <c r="AI53" s="111">
        <v>178.38267049357898</v>
      </c>
      <c r="AJ53" s="58">
        <v>9.9495466685463487</v>
      </c>
      <c r="AK53" s="142">
        <v>100</v>
      </c>
    </row>
    <row r="54" spans="5:37">
      <c r="E54" s="7" t="s">
        <v>450</v>
      </c>
      <c r="Y54" s="7"/>
      <c r="AA54" s="56">
        <v>-64.81888898712684</v>
      </c>
      <c r="AB54" s="56">
        <v>145.92738251549827</v>
      </c>
      <c r="AD54" s="56">
        <v>6.2</v>
      </c>
      <c r="AE54" s="10">
        <v>6</v>
      </c>
      <c r="AF54" s="10">
        <v>6</v>
      </c>
      <c r="AH54" s="10">
        <v>6</v>
      </c>
      <c r="AI54" s="111">
        <v>118.47136371696224</v>
      </c>
      <c r="AJ54" s="58">
        <v>5.9577957082359125</v>
      </c>
      <c r="AK54" s="142">
        <v>0</v>
      </c>
    </row>
    <row r="55" spans="5:37">
      <c r="E55" s="7" t="s">
        <v>450</v>
      </c>
      <c r="Y55" s="7"/>
      <c r="AA55" s="56">
        <v>-73.681667834312563</v>
      </c>
      <c r="AB55" s="56">
        <v>109.10342759457066</v>
      </c>
      <c r="AD55" s="56">
        <v>6.2</v>
      </c>
      <c r="AE55" s="10">
        <v>6</v>
      </c>
      <c r="AF55" s="10">
        <v>6</v>
      </c>
      <c r="AH55" s="10">
        <v>6</v>
      </c>
      <c r="AI55" s="111">
        <v>118.89895749409959</v>
      </c>
      <c r="AJ55" s="58">
        <v>5.9579474866274742</v>
      </c>
      <c r="AK55" s="142">
        <v>100</v>
      </c>
    </row>
    <row r="56" spans="5:37" s="186" customFormat="1" ht="14">
      <c r="E56" s="7" t="s">
        <v>451</v>
      </c>
      <c r="AA56" s="186">
        <v>-61.4</v>
      </c>
      <c r="AB56" s="186">
        <v>140.1</v>
      </c>
      <c r="AD56" s="186">
        <v>1.9</v>
      </c>
      <c r="AE56" s="186">
        <v>9</v>
      </c>
      <c r="AF56" s="186">
        <v>9</v>
      </c>
      <c r="AH56" s="186">
        <v>9</v>
      </c>
      <c r="AI56" s="186">
        <v>756.17430652427936</v>
      </c>
      <c r="AJ56" s="186">
        <v>8.9894204286882324</v>
      </c>
      <c r="AK56" s="186">
        <v>0</v>
      </c>
    </row>
    <row r="57" spans="5:37" s="186" customFormat="1" ht="14">
      <c r="E57" s="7" t="s">
        <v>451</v>
      </c>
      <c r="AA57" s="186">
        <v>-69.3</v>
      </c>
      <c r="AB57" s="186">
        <v>108.8</v>
      </c>
      <c r="AD57" s="186">
        <v>1.9</v>
      </c>
      <c r="AE57" s="186">
        <v>9</v>
      </c>
      <c r="AF57" s="186">
        <v>9</v>
      </c>
      <c r="AH57" s="186">
        <v>9</v>
      </c>
      <c r="AI57" s="186">
        <v>753.21031228957565</v>
      </c>
      <c r="AJ57" s="186">
        <v>8.9893787965068057</v>
      </c>
      <c r="AK57" s="186">
        <v>100</v>
      </c>
    </row>
    <row r="58" spans="5:37">
      <c r="E58" s="7" t="s">
        <v>452</v>
      </c>
      <c r="Y58" s="7"/>
      <c r="AA58" s="56">
        <v>-64.696940707626879</v>
      </c>
      <c r="AB58" s="56">
        <v>136</v>
      </c>
      <c r="AD58" s="56">
        <v>4.3</v>
      </c>
      <c r="AE58" s="10">
        <v>6</v>
      </c>
      <c r="AF58" s="10">
        <v>6</v>
      </c>
      <c r="AH58" s="10">
        <v>6</v>
      </c>
      <c r="AI58" s="111">
        <v>246.57037822741603</v>
      </c>
      <c r="AJ58" s="58">
        <v>5.9797218139666866</v>
      </c>
      <c r="AK58" s="142">
        <v>0</v>
      </c>
    </row>
    <row r="59" spans="5:37">
      <c r="E59" s="7" t="s">
        <v>452</v>
      </c>
      <c r="Y59" s="7"/>
      <c r="AA59" s="56">
        <v>-70.5</v>
      </c>
      <c r="AB59" s="56">
        <v>99.6</v>
      </c>
      <c r="AD59" s="56">
        <v>4.3</v>
      </c>
      <c r="AE59" s="10">
        <v>6</v>
      </c>
      <c r="AF59" s="10">
        <v>6</v>
      </c>
      <c r="AH59" s="10">
        <v>6</v>
      </c>
      <c r="AI59" s="111">
        <v>245.38108696135299</v>
      </c>
      <c r="AJ59" s="58">
        <v>5.9796235314550241</v>
      </c>
      <c r="AK59" s="142">
        <v>100</v>
      </c>
    </row>
    <row r="60" spans="5:37">
      <c r="E60" s="7" t="s">
        <v>453</v>
      </c>
      <c r="Y60" s="7"/>
      <c r="AA60" s="56">
        <v>-63.2</v>
      </c>
      <c r="AB60" s="56">
        <v>139.9</v>
      </c>
      <c r="AD60" s="56">
        <v>4.3</v>
      </c>
      <c r="AE60" s="10">
        <v>6</v>
      </c>
      <c r="AF60" s="10">
        <v>6</v>
      </c>
      <c r="AH60" s="10">
        <v>6</v>
      </c>
      <c r="AI60" s="111">
        <v>246.61089190944921</v>
      </c>
      <c r="AJ60" s="58">
        <v>5.9797251453036555</v>
      </c>
      <c r="AK60" s="142">
        <v>0</v>
      </c>
    </row>
    <row r="61" spans="5:37">
      <c r="E61" s="7" t="s">
        <v>453</v>
      </c>
      <c r="Y61" s="7"/>
      <c r="AA61" s="56">
        <v>-70.7</v>
      </c>
      <c r="AB61" s="56">
        <v>105.6</v>
      </c>
      <c r="AD61" s="56">
        <v>4.3</v>
      </c>
      <c r="AE61" s="10">
        <v>6</v>
      </c>
      <c r="AF61" s="10">
        <v>6</v>
      </c>
      <c r="AH61" s="10">
        <v>6</v>
      </c>
      <c r="AI61" s="111">
        <v>243.71307902264999</v>
      </c>
      <c r="AJ61" s="58">
        <v>5.979484071925679</v>
      </c>
      <c r="AK61" s="142">
        <v>100</v>
      </c>
    </row>
    <row r="62" spans="5:37">
      <c r="E62" s="7" t="s">
        <v>454</v>
      </c>
      <c r="Y62" s="7"/>
      <c r="AA62" s="56">
        <v>-65.900000000000006</v>
      </c>
      <c r="AB62" s="56">
        <v>122.4</v>
      </c>
      <c r="AD62" s="56">
        <v>6.1</v>
      </c>
      <c r="AE62" s="10">
        <v>6</v>
      </c>
      <c r="AF62" s="10">
        <v>6</v>
      </c>
      <c r="AH62" s="10">
        <v>6</v>
      </c>
      <c r="AI62" s="111">
        <v>123.24917912416811</v>
      </c>
      <c r="AJ62" s="58">
        <v>5.9594317784870379</v>
      </c>
      <c r="AK62" s="142">
        <v>0</v>
      </c>
    </row>
    <row r="63" spans="5:37">
      <c r="E63" s="7" t="s">
        <v>454</v>
      </c>
      <c r="Y63" s="7"/>
      <c r="AA63" s="56">
        <v>-68.099999999999994</v>
      </c>
      <c r="AB63" s="56">
        <v>84</v>
      </c>
      <c r="AD63" s="56">
        <v>6.1</v>
      </c>
      <c r="AE63" s="10">
        <v>6</v>
      </c>
      <c r="AF63" s="10">
        <v>6</v>
      </c>
      <c r="AH63" s="10">
        <v>6</v>
      </c>
      <c r="AI63" s="111">
        <v>122.26679927809292</v>
      </c>
      <c r="AJ63" s="58">
        <v>5.9591058240706243</v>
      </c>
      <c r="AK63" s="142">
        <v>100</v>
      </c>
    </row>
    <row r="64" spans="5:37">
      <c r="E64" s="7" t="s">
        <v>455</v>
      </c>
      <c r="Y64" s="7"/>
      <c r="AA64" s="56">
        <v>-63.149889047134089</v>
      </c>
      <c r="AB64" s="56">
        <v>114.09179339257618</v>
      </c>
      <c r="AD64" s="56">
        <v>5</v>
      </c>
      <c r="AE64" s="10">
        <v>5</v>
      </c>
      <c r="AF64" s="10">
        <v>5</v>
      </c>
      <c r="AH64" s="10">
        <v>5</v>
      </c>
      <c r="AI64" s="111">
        <v>236.85942296792754</v>
      </c>
      <c r="AJ64" s="58">
        <v>4.9831123459228319</v>
      </c>
      <c r="AK64" s="142">
        <v>0</v>
      </c>
    </row>
    <row r="65" spans="5:37">
      <c r="E65" s="7" t="s">
        <v>455</v>
      </c>
      <c r="Y65" s="7"/>
      <c r="AA65" s="56">
        <v>-63.682644779279329</v>
      </c>
      <c r="AB65" s="56">
        <v>81.486307080901</v>
      </c>
      <c r="AD65" s="56">
        <v>5</v>
      </c>
      <c r="AE65" s="10">
        <v>5</v>
      </c>
      <c r="AF65" s="10">
        <v>5</v>
      </c>
      <c r="AH65" s="10">
        <v>5</v>
      </c>
      <c r="AI65" s="111">
        <v>237.84129217096728</v>
      </c>
      <c r="AJ65" s="58">
        <v>4.9831820624438725</v>
      </c>
      <c r="AK65" s="142">
        <v>100</v>
      </c>
    </row>
    <row r="66" spans="5:37">
      <c r="E66" s="7" t="s">
        <v>357</v>
      </c>
      <c r="V66" s="63"/>
      <c r="W66" s="64"/>
      <c r="Y66" s="7"/>
      <c r="AA66" s="56">
        <v>-60.842545137032616</v>
      </c>
      <c r="AB66" s="56">
        <v>152.74335687465893</v>
      </c>
      <c r="AD66" s="57">
        <v>3</v>
      </c>
      <c r="AE66" s="10">
        <v>6</v>
      </c>
      <c r="AF66" s="10">
        <v>6</v>
      </c>
      <c r="AH66" s="10">
        <v>6</v>
      </c>
      <c r="AI66" s="111">
        <v>500.39054890505764</v>
      </c>
      <c r="AJ66" s="58">
        <v>5.9900078048817251</v>
      </c>
      <c r="AK66" s="142">
        <v>0</v>
      </c>
    </row>
    <row r="67" spans="5:37">
      <c r="E67" s="7" t="s">
        <v>357</v>
      </c>
      <c r="V67" s="63"/>
      <c r="W67" s="64"/>
      <c r="Y67" s="7"/>
      <c r="AA67" s="56">
        <v>-72.735905119737197</v>
      </c>
      <c r="AB67" s="56">
        <v>119.44839105244397</v>
      </c>
      <c r="AD67" s="57">
        <v>3</v>
      </c>
      <c r="AE67" s="10">
        <v>6</v>
      </c>
      <c r="AF67" s="10">
        <v>6</v>
      </c>
      <c r="AH67" s="10">
        <v>6</v>
      </c>
      <c r="AI67" s="111">
        <v>503.23740361703472</v>
      </c>
      <c r="AJ67" s="58">
        <v>5.9900643315380329</v>
      </c>
      <c r="AK67" s="142">
        <v>100</v>
      </c>
    </row>
    <row r="68" spans="5:37">
      <c r="E68" s="7" t="s">
        <v>358</v>
      </c>
      <c r="V68" s="89"/>
      <c r="W68" s="90"/>
      <c r="Y68" s="7"/>
      <c r="AA68" s="96">
        <v>-62.180536298803908</v>
      </c>
      <c r="AB68" s="96">
        <v>148.60704355214045</v>
      </c>
      <c r="AD68" s="57">
        <v>2.2000000000000002</v>
      </c>
      <c r="AE68" s="10">
        <v>6</v>
      </c>
      <c r="AF68" s="10">
        <v>6</v>
      </c>
      <c r="AH68" s="10">
        <v>6</v>
      </c>
      <c r="AI68" s="173">
        <v>954.60092375281772</v>
      </c>
      <c r="AJ68" s="153">
        <v>5.9947622091330652</v>
      </c>
      <c r="AK68" s="142">
        <v>0</v>
      </c>
    </row>
    <row r="69" spans="5:37">
      <c r="E69" s="7" t="s">
        <v>358</v>
      </c>
      <c r="V69" s="89"/>
      <c r="W69" s="90"/>
      <c r="Y69" s="7"/>
      <c r="AA69" s="96">
        <v>-72.556442388456006</v>
      </c>
      <c r="AB69" s="96">
        <v>111.37040521300487</v>
      </c>
      <c r="AD69" s="57">
        <v>2.2000000000000002</v>
      </c>
      <c r="AE69" s="10">
        <v>6</v>
      </c>
      <c r="AF69" s="10">
        <v>6</v>
      </c>
      <c r="AH69" s="10">
        <v>6</v>
      </c>
      <c r="AI69" s="173">
        <v>955.93006258423281</v>
      </c>
      <c r="AJ69" s="153">
        <v>5.9947694918324013</v>
      </c>
      <c r="AK69" s="142">
        <v>100</v>
      </c>
    </row>
    <row r="70" spans="5:37">
      <c r="E70" s="7" t="s">
        <v>359</v>
      </c>
      <c r="V70" s="89"/>
      <c r="W70" s="90"/>
      <c r="Y70" s="7"/>
      <c r="AA70" s="96">
        <v>-63.09287251123142</v>
      </c>
      <c r="AB70" s="96">
        <v>140.67622361625723</v>
      </c>
      <c r="AD70" s="56">
        <v>3.3</v>
      </c>
      <c r="AE70" s="10">
        <v>7</v>
      </c>
      <c r="AF70" s="10">
        <v>7</v>
      </c>
      <c r="AH70" s="10">
        <v>7</v>
      </c>
      <c r="AI70" s="173">
        <v>330.37613314702253</v>
      </c>
      <c r="AJ70" s="153">
        <v>6.981838881813748</v>
      </c>
      <c r="AK70" s="142">
        <v>0</v>
      </c>
    </row>
    <row r="71" spans="5:37">
      <c r="E71" s="7" t="s">
        <v>359</v>
      </c>
      <c r="V71" s="89"/>
      <c r="W71" s="90"/>
      <c r="Y71" s="7"/>
      <c r="AA71" s="96">
        <v>-70.837494345540946</v>
      </c>
      <c r="AB71" s="96">
        <v>100.74947396411068</v>
      </c>
      <c r="AD71" s="56">
        <v>3.3</v>
      </c>
      <c r="AE71" s="10">
        <v>7</v>
      </c>
      <c r="AF71" s="10">
        <v>7</v>
      </c>
      <c r="AH71" s="10">
        <v>7</v>
      </c>
      <c r="AI71" s="173">
        <v>324.90276194027427</v>
      </c>
      <c r="AJ71" s="153">
        <v>6.9815329363032532</v>
      </c>
      <c r="AK71" s="142">
        <v>100</v>
      </c>
    </row>
    <row r="72" spans="5:37">
      <c r="E72" s="7" t="s">
        <v>360</v>
      </c>
      <c r="V72" s="89"/>
      <c r="W72" s="90"/>
      <c r="Y72" s="7"/>
      <c r="AA72" s="96">
        <v>-58.461195984554351</v>
      </c>
      <c r="AB72" s="96">
        <v>165.51700480326255</v>
      </c>
      <c r="AD72" s="57">
        <v>5.0999999999999996</v>
      </c>
      <c r="AE72" s="10">
        <v>6</v>
      </c>
      <c r="AF72" s="10">
        <v>6</v>
      </c>
      <c r="AH72" s="10">
        <v>6</v>
      </c>
      <c r="AI72" s="173">
        <v>173.28687923075313</v>
      </c>
      <c r="AJ72" s="153">
        <v>5.971146113184127</v>
      </c>
      <c r="AK72" s="142">
        <v>0</v>
      </c>
    </row>
    <row r="73" spans="5:37">
      <c r="E73" s="7" t="s">
        <v>360</v>
      </c>
      <c r="V73" s="89"/>
      <c r="W73" s="90"/>
      <c r="Y73" s="7"/>
      <c r="AA73" s="96">
        <v>-73.896317505827497</v>
      </c>
      <c r="AB73" s="96">
        <v>143.21591156519636</v>
      </c>
      <c r="AD73" s="57">
        <v>5.0999999999999996</v>
      </c>
      <c r="AE73" s="10">
        <v>6</v>
      </c>
      <c r="AF73" s="10">
        <v>6</v>
      </c>
      <c r="AH73" s="10">
        <v>6</v>
      </c>
      <c r="AI73" s="173">
        <v>172.5398310164494</v>
      </c>
      <c r="AJ73" s="153">
        <v>5.9710211840909748</v>
      </c>
      <c r="AK73" s="142">
        <v>100</v>
      </c>
    </row>
    <row r="74" spans="5:37">
      <c r="E74" s="7" t="s">
        <v>361</v>
      </c>
      <c r="V74" s="89"/>
      <c r="W74" s="90"/>
      <c r="Y74" s="7"/>
      <c r="AA74" s="96">
        <v>-58.637670788764744</v>
      </c>
      <c r="AB74" s="96">
        <v>159.08179647651596</v>
      </c>
      <c r="AD74" s="56">
        <v>3.3</v>
      </c>
      <c r="AE74" s="10">
        <v>6</v>
      </c>
      <c r="AF74" s="10">
        <v>6</v>
      </c>
      <c r="AH74" s="10">
        <v>6</v>
      </c>
      <c r="AI74" s="173">
        <v>410.51202594510715</v>
      </c>
      <c r="AJ74" s="153">
        <v>5.9878200888549156</v>
      </c>
      <c r="AK74" s="142">
        <v>0</v>
      </c>
    </row>
    <row r="75" spans="5:37">
      <c r="E75" s="7" t="s">
        <v>361</v>
      </c>
      <c r="V75" s="89"/>
      <c r="W75" s="90"/>
      <c r="Y75" s="7"/>
      <c r="AA75" s="96">
        <v>-72.664886788555989</v>
      </c>
      <c r="AB75" s="96">
        <v>132.43920728014859</v>
      </c>
      <c r="AD75" s="56">
        <v>3.3</v>
      </c>
      <c r="AE75" s="10">
        <v>6</v>
      </c>
      <c r="AF75" s="10">
        <v>6</v>
      </c>
      <c r="AH75" s="10">
        <v>6</v>
      </c>
      <c r="AI75" s="173">
        <v>412.27481902378702</v>
      </c>
      <c r="AJ75" s="153">
        <v>5.9878721673765103</v>
      </c>
      <c r="AK75" s="142">
        <v>100</v>
      </c>
    </row>
    <row r="76" spans="5:37">
      <c r="E76" s="7" t="s">
        <v>362</v>
      </c>
      <c r="V76" s="89"/>
      <c r="W76" s="90"/>
      <c r="Y76" s="7"/>
      <c r="AA76" s="96">
        <v>-51.993592795502018</v>
      </c>
      <c r="AB76" s="96">
        <v>152.48839416534662</v>
      </c>
      <c r="AD76" s="56">
        <v>1.8</v>
      </c>
      <c r="AE76" s="10">
        <v>6</v>
      </c>
      <c r="AF76" s="10">
        <v>6</v>
      </c>
      <c r="AH76" s="10">
        <v>6</v>
      </c>
      <c r="AI76" s="173">
        <v>1301.9991564985817</v>
      </c>
      <c r="AJ76" s="153">
        <v>5.9961597517363634</v>
      </c>
      <c r="AK76" s="142">
        <v>0</v>
      </c>
    </row>
    <row r="77" spans="5:37">
      <c r="E77" s="7" t="s">
        <v>362</v>
      </c>
      <c r="V77" s="89"/>
      <c r="W77" s="90"/>
      <c r="Y77" s="7"/>
      <c r="AA77" s="96">
        <v>-64.993402481419906</v>
      </c>
      <c r="AB77" s="96">
        <v>131.43676171442871</v>
      </c>
      <c r="AD77" s="56">
        <v>1.8</v>
      </c>
      <c r="AE77" s="10">
        <v>6</v>
      </c>
      <c r="AF77" s="10">
        <v>6</v>
      </c>
      <c r="AH77" s="10">
        <v>6</v>
      </c>
      <c r="AI77" s="173">
        <v>1314.7175045483448</v>
      </c>
      <c r="AJ77" s="153">
        <v>5.9961969016289034</v>
      </c>
      <c r="AK77" s="142">
        <v>100</v>
      </c>
    </row>
    <row r="78" spans="5:37">
      <c r="E78" s="7" t="s">
        <v>375</v>
      </c>
      <c r="V78" s="63"/>
      <c r="W78" s="64"/>
      <c r="Y78" s="7"/>
      <c r="AA78" s="56">
        <v>-54.056701804456736</v>
      </c>
      <c r="AB78" s="56">
        <v>145.05521329636684</v>
      </c>
      <c r="AD78" s="56">
        <v>4.7</v>
      </c>
      <c r="AE78" s="10">
        <v>8</v>
      </c>
      <c r="AF78" s="10">
        <v>8</v>
      </c>
      <c r="AH78" s="10">
        <v>8</v>
      </c>
      <c r="AI78" s="111">
        <v>141.58244010165191</v>
      </c>
      <c r="AJ78" s="58">
        <v>7.9505588405244731</v>
      </c>
      <c r="AK78" s="142">
        <v>0</v>
      </c>
    </row>
    <row r="79" spans="5:37">
      <c r="E79" s="7" t="s">
        <v>375</v>
      </c>
      <c r="V79" s="63"/>
      <c r="W79" s="64"/>
      <c r="Y79" s="7"/>
      <c r="AA79" s="56">
        <v>-64.839881743579411</v>
      </c>
      <c r="AB79" s="56">
        <v>119.76208998544088</v>
      </c>
      <c r="AD79" s="56">
        <v>4.7</v>
      </c>
      <c r="AE79" s="10">
        <v>8</v>
      </c>
      <c r="AF79" s="10">
        <v>8</v>
      </c>
      <c r="AH79" s="10">
        <v>8</v>
      </c>
      <c r="AI79" s="111">
        <v>141.64469629140959</v>
      </c>
      <c r="AJ79" s="58">
        <v>7.9505805710818942</v>
      </c>
      <c r="AK79" s="142">
        <v>100</v>
      </c>
    </row>
    <row r="80" spans="5:37">
      <c r="E80" s="7" t="s">
        <v>376</v>
      </c>
      <c r="V80" s="63"/>
      <c r="W80" s="64"/>
      <c r="Y80" s="7"/>
      <c r="AA80" s="56">
        <v>-46.643945287497232</v>
      </c>
      <c r="AB80" s="56">
        <v>139.9971006281759</v>
      </c>
      <c r="AD80" s="56">
        <v>4.3</v>
      </c>
      <c r="AE80" s="10">
        <v>7</v>
      </c>
      <c r="AF80" s="10">
        <v>7</v>
      </c>
      <c r="AH80" s="10">
        <v>7</v>
      </c>
      <c r="AI80" s="111">
        <v>198.28309853175207</v>
      </c>
      <c r="AJ80" s="58">
        <v>6.9697402348236999</v>
      </c>
      <c r="AK80" s="142">
        <v>0</v>
      </c>
    </row>
    <row r="81" spans="5:37">
      <c r="E81" s="7" t="s">
        <v>376</v>
      </c>
      <c r="V81" s="63"/>
      <c r="W81" s="64"/>
      <c r="Y81" s="7"/>
      <c r="AA81" s="56">
        <v>-56.774391226235274</v>
      </c>
      <c r="AB81" s="56">
        <v>120.68691731229028</v>
      </c>
      <c r="AD81" s="56">
        <v>4.3</v>
      </c>
      <c r="AE81" s="10">
        <v>7</v>
      </c>
      <c r="AF81" s="10">
        <v>7</v>
      </c>
      <c r="AH81" s="10">
        <v>7</v>
      </c>
      <c r="AI81" s="111">
        <v>196.66007625378586</v>
      </c>
      <c r="AJ81" s="58">
        <v>6.9694905030329739</v>
      </c>
      <c r="AK81" s="142">
        <v>100</v>
      </c>
    </row>
    <row r="82" spans="5:37">
      <c r="E82" s="7" t="s">
        <v>377</v>
      </c>
      <c r="V82" s="63"/>
      <c r="W82" s="64"/>
      <c r="Y82" s="7"/>
      <c r="AA82" s="56">
        <v>-43.575218824051255</v>
      </c>
      <c r="AB82" s="56">
        <v>129.59368735105099</v>
      </c>
      <c r="AD82" s="56">
        <v>4.0999999999999996</v>
      </c>
      <c r="AE82" s="10">
        <v>7</v>
      </c>
      <c r="AF82" s="10">
        <v>7</v>
      </c>
      <c r="AH82" s="10">
        <v>7</v>
      </c>
      <c r="AI82" s="111">
        <v>220.19812652102445</v>
      </c>
      <c r="AJ82" s="58">
        <v>6.9727518117669947</v>
      </c>
      <c r="AK82" s="142">
        <v>0</v>
      </c>
    </row>
    <row r="83" spans="5:37">
      <c r="E83" s="7" t="s">
        <v>377</v>
      </c>
      <c r="V83" s="63"/>
      <c r="W83" s="64"/>
      <c r="Y83" s="7"/>
      <c r="AA83" s="56">
        <v>-50.909865657352867</v>
      </c>
      <c r="AB83" s="56">
        <v>111.5068763079082</v>
      </c>
      <c r="AD83" s="56">
        <v>4.0999999999999996</v>
      </c>
      <c r="AE83" s="10">
        <v>7</v>
      </c>
      <c r="AF83" s="10">
        <v>7</v>
      </c>
      <c r="AH83" s="10">
        <v>7</v>
      </c>
      <c r="AI83" s="111">
        <v>219.74295682401771</v>
      </c>
      <c r="AJ83" s="58">
        <v>6.9726953705969965</v>
      </c>
      <c r="AK83" s="142">
        <v>100</v>
      </c>
    </row>
    <row r="84" spans="5:37">
      <c r="E84" s="7" t="s">
        <v>378</v>
      </c>
      <c r="V84" s="63"/>
      <c r="W84" s="64"/>
      <c r="Y84" s="7"/>
      <c r="AA84" s="56">
        <v>-52.699554287107624</v>
      </c>
      <c r="AB84" s="56">
        <v>134.78520049846458</v>
      </c>
      <c r="AD84" s="56">
        <v>4.7</v>
      </c>
      <c r="AE84" s="10">
        <v>7</v>
      </c>
      <c r="AF84" s="10">
        <v>7</v>
      </c>
      <c r="AH84" s="10">
        <v>7</v>
      </c>
      <c r="AI84" s="111">
        <v>167.92411406432734</v>
      </c>
      <c r="AJ84" s="58">
        <v>6.9642695747812517</v>
      </c>
      <c r="AK84" s="142">
        <v>0</v>
      </c>
    </row>
    <row r="85" spans="5:37">
      <c r="E85" s="7" t="s">
        <v>378</v>
      </c>
      <c r="V85" s="63"/>
      <c r="W85" s="64"/>
      <c r="Y85" s="7"/>
      <c r="AA85" s="56">
        <v>-60.579173541587551</v>
      </c>
      <c r="AB85" s="56">
        <v>109.64665778327965</v>
      </c>
      <c r="AD85" s="56">
        <v>4.7</v>
      </c>
      <c r="AE85" s="10">
        <v>7</v>
      </c>
      <c r="AF85" s="10">
        <v>7</v>
      </c>
      <c r="AH85" s="10">
        <v>7</v>
      </c>
      <c r="AI85" s="111">
        <v>169.53302737943852</v>
      </c>
      <c r="AJ85" s="58">
        <v>6.9646086659765052</v>
      </c>
      <c r="AK85" s="142">
        <v>100</v>
      </c>
    </row>
    <row r="86" spans="5:37">
      <c r="E86" s="7" t="s">
        <v>379</v>
      </c>
      <c r="V86" s="63"/>
      <c r="W86" s="64"/>
      <c r="Y86" s="7"/>
      <c r="AA86" s="56">
        <v>-46.6</v>
      </c>
      <c r="AB86" s="56">
        <v>163.69999999999999</v>
      </c>
      <c r="AD86" s="56">
        <v>4</v>
      </c>
      <c r="AE86" s="10">
        <v>8</v>
      </c>
      <c r="AF86" s="10">
        <v>8</v>
      </c>
      <c r="AH86" s="10">
        <v>8</v>
      </c>
      <c r="AI86" s="111">
        <v>194.92971606516522</v>
      </c>
      <c r="AJ86" s="58">
        <v>7.9640896209090055</v>
      </c>
      <c r="AK86" s="142">
        <v>0</v>
      </c>
    </row>
    <row r="87" spans="5:37">
      <c r="E87" s="7" t="s">
        <v>379</v>
      </c>
      <c r="V87" s="63"/>
      <c r="W87" s="64"/>
      <c r="Y87" s="7"/>
      <c r="AA87" s="56">
        <v>-62.4</v>
      </c>
      <c r="AB87" s="56">
        <v>151.1</v>
      </c>
      <c r="AD87" s="56">
        <v>4</v>
      </c>
      <c r="AE87" s="10">
        <v>8</v>
      </c>
      <c r="AF87" s="10">
        <v>8</v>
      </c>
      <c r="AH87" s="10">
        <v>8</v>
      </c>
      <c r="AI87" s="111">
        <v>193.09628183652347</v>
      </c>
      <c r="AJ87" s="58">
        <v>7.9637486546430436</v>
      </c>
      <c r="AK87" s="142">
        <v>100</v>
      </c>
    </row>
    <row r="88" spans="5:37">
      <c r="E88" s="7" t="s">
        <v>543</v>
      </c>
      <c r="Y88" s="7"/>
      <c r="AA88" s="56">
        <v>-50.043401707760154</v>
      </c>
      <c r="AB88" s="56">
        <v>136.3363435472898</v>
      </c>
      <c r="AD88" s="57">
        <v>4</v>
      </c>
      <c r="AE88" s="10">
        <v>6</v>
      </c>
      <c r="AF88" s="10">
        <v>6</v>
      </c>
      <c r="AH88" s="10">
        <v>6</v>
      </c>
      <c r="AI88" s="111">
        <v>121.97517304924949</v>
      </c>
      <c r="AJ88" s="58">
        <v>11.909817713514876</v>
      </c>
      <c r="AK88" s="142">
        <v>0</v>
      </c>
    </row>
    <row r="89" spans="5:37">
      <c r="E89" s="7" t="s">
        <v>543</v>
      </c>
      <c r="Y89" s="7"/>
      <c r="AA89" s="56">
        <v>-57.122836395202441</v>
      </c>
      <c r="AB89" s="56">
        <v>111.89411791083855</v>
      </c>
      <c r="AD89" s="57">
        <v>4</v>
      </c>
      <c r="AE89" s="10">
        <v>6</v>
      </c>
      <c r="AF89" s="10">
        <v>6</v>
      </c>
      <c r="AH89" s="10">
        <v>6</v>
      </c>
      <c r="AI89" s="111">
        <v>122.64940813687386</v>
      </c>
      <c r="AJ89" s="58">
        <v>11.910313468551562</v>
      </c>
      <c r="AK89" s="142">
        <v>100</v>
      </c>
    </row>
    <row r="90" spans="5:37">
      <c r="E90" s="7" t="s">
        <v>556</v>
      </c>
      <c r="Y90" s="7"/>
      <c r="AA90" s="56">
        <v>-41.342810702519799</v>
      </c>
      <c r="AB90" s="56">
        <v>115.13677076128516</v>
      </c>
      <c r="AD90" s="56">
        <v>5.6</v>
      </c>
      <c r="AE90" s="10">
        <v>6</v>
      </c>
      <c r="AF90" s="10">
        <v>6</v>
      </c>
      <c r="AH90" s="10">
        <v>6</v>
      </c>
      <c r="AI90" s="111">
        <v>288.24576743873877</v>
      </c>
      <c r="AJ90" s="58">
        <v>5.982653691520162</v>
      </c>
      <c r="AK90" s="142">
        <v>0</v>
      </c>
    </row>
    <row r="91" spans="5:37">
      <c r="E91" s="7" t="s">
        <v>556</v>
      </c>
      <c r="Y91" s="7"/>
      <c r="AA91" s="56">
        <v>-42.515600337350698</v>
      </c>
      <c r="AB91" s="56">
        <v>97.892643745980209</v>
      </c>
      <c r="AD91" s="56">
        <v>5.6</v>
      </c>
      <c r="AE91" s="10">
        <v>6</v>
      </c>
      <c r="AF91" s="10">
        <v>6</v>
      </c>
      <c r="AH91" s="10">
        <v>6</v>
      </c>
      <c r="AI91" s="111">
        <v>284.35764266089501</v>
      </c>
      <c r="AJ91" s="58">
        <v>5.9824165091776251</v>
      </c>
      <c r="AK91" s="142">
        <v>100</v>
      </c>
    </row>
    <row r="92" spans="5:37">
      <c r="E92" s="7" t="s">
        <v>557</v>
      </c>
      <c r="Y92" s="7"/>
      <c r="AA92" s="56">
        <v>-47.876057254560131</v>
      </c>
      <c r="AB92" s="56">
        <v>121.39558727271242</v>
      </c>
      <c r="AD92" s="57">
        <v>6.2</v>
      </c>
      <c r="AE92" s="10">
        <v>5</v>
      </c>
      <c r="AF92" s="10">
        <v>5</v>
      </c>
      <c r="AH92" s="10">
        <v>5</v>
      </c>
      <c r="AI92" s="111">
        <v>146.56821271444815</v>
      </c>
      <c r="AJ92" s="58">
        <v>5.9658861910956009</v>
      </c>
      <c r="AK92" s="142">
        <v>0</v>
      </c>
    </row>
    <row r="93" spans="5:37">
      <c r="E93" s="7" t="s">
        <v>557</v>
      </c>
      <c r="Y93" s="7"/>
      <c r="AA93" s="56">
        <v>-50.373736144984186</v>
      </c>
      <c r="AB93" s="56">
        <v>99.231003922912009</v>
      </c>
      <c r="AD93" s="57">
        <v>6.1</v>
      </c>
      <c r="AE93" s="10">
        <v>5</v>
      </c>
      <c r="AF93" s="10">
        <v>5</v>
      </c>
      <c r="AH93" s="10">
        <v>5</v>
      </c>
      <c r="AI93" s="111">
        <v>145.49197408852393</v>
      </c>
      <c r="AJ93" s="58">
        <v>5.9656338431633502</v>
      </c>
      <c r="AK93" s="142">
        <v>100</v>
      </c>
    </row>
    <row r="94" spans="5:37">
      <c r="E94" s="7" t="s">
        <v>558</v>
      </c>
      <c r="Y94" s="7"/>
      <c r="AA94" s="56">
        <v>-47.712543941675648</v>
      </c>
      <c r="AB94" s="56">
        <v>118.77999992257618</v>
      </c>
      <c r="AD94" s="56">
        <v>3.5</v>
      </c>
      <c r="AE94" s="10">
        <v>6</v>
      </c>
      <c r="AF94" s="10">
        <v>6</v>
      </c>
      <c r="AH94" s="10">
        <v>6</v>
      </c>
      <c r="AI94" s="111">
        <v>154.95132733305309</v>
      </c>
      <c r="AJ94" s="58">
        <v>4.9741854421717706</v>
      </c>
      <c r="AK94" s="142">
        <v>0</v>
      </c>
    </row>
    <row r="95" spans="5:37">
      <c r="E95" s="7" t="s">
        <v>558</v>
      </c>
      <c r="Y95" s="7"/>
      <c r="AA95" s="56">
        <v>-49.406017882060574</v>
      </c>
      <c r="AB95" s="56">
        <v>96.997908406750867</v>
      </c>
      <c r="AD95" s="56">
        <v>3.5</v>
      </c>
      <c r="AE95" s="10">
        <v>6</v>
      </c>
      <c r="AF95" s="10">
        <v>6</v>
      </c>
      <c r="AH95" s="10">
        <v>6</v>
      </c>
      <c r="AI95" s="111">
        <v>156.08388169605999</v>
      </c>
      <c r="AJ95" s="58">
        <v>4.9743727542105267</v>
      </c>
      <c r="AK95" s="142">
        <v>100</v>
      </c>
    </row>
    <row r="96" spans="5:37">
      <c r="E96" s="7" t="s">
        <v>559</v>
      </c>
      <c r="Y96" s="7"/>
      <c r="AA96" s="56">
        <v>-48.277094973550575</v>
      </c>
      <c r="AB96" s="56">
        <v>137.55442838965445</v>
      </c>
      <c r="AD96" s="56">
        <v>2.2999999999999998</v>
      </c>
      <c r="AE96" s="10">
        <v>9</v>
      </c>
      <c r="AF96" s="10">
        <v>9</v>
      </c>
      <c r="AH96" s="10">
        <v>9</v>
      </c>
      <c r="AI96" s="111">
        <v>371.83701381358816</v>
      </c>
      <c r="AJ96" s="58">
        <v>5.9865532482936015</v>
      </c>
      <c r="AK96" s="142">
        <v>0</v>
      </c>
    </row>
    <row r="97" spans="5:37">
      <c r="E97" s="7" t="s">
        <v>559</v>
      </c>
      <c r="Y97" s="7"/>
      <c r="AA97" s="56">
        <v>-55.99988674162848</v>
      </c>
      <c r="AB97" s="56">
        <v>114.72667685513505</v>
      </c>
      <c r="AD97" s="56">
        <v>2.2999999999999998</v>
      </c>
      <c r="AE97" s="10">
        <v>9</v>
      </c>
      <c r="AF97" s="10">
        <v>9</v>
      </c>
      <c r="AH97" s="10">
        <v>9</v>
      </c>
      <c r="AI97" s="111">
        <v>377.88438422656401</v>
      </c>
      <c r="AJ97" s="58">
        <v>5.9867684397431935</v>
      </c>
      <c r="AK97" s="142">
        <v>100</v>
      </c>
    </row>
    <row r="98" spans="5:37">
      <c r="E98" s="7" t="s">
        <v>560</v>
      </c>
      <c r="Y98" s="7"/>
      <c r="AA98" s="56">
        <v>-55.5445469891283</v>
      </c>
      <c r="AB98" s="56">
        <v>133.62846094081229</v>
      </c>
      <c r="AD98" s="56">
        <v>4.5999999999999996</v>
      </c>
      <c r="AE98" s="10">
        <v>7</v>
      </c>
      <c r="AF98" s="10">
        <v>7</v>
      </c>
      <c r="AH98" s="10">
        <v>7</v>
      </c>
      <c r="AI98" s="111">
        <v>518.68326629865737</v>
      </c>
      <c r="AJ98" s="58">
        <v>8.9845763291014027</v>
      </c>
      <c r="AK98" s="142">
        <v>0</v>
      </c>
    </row>
    <row r="99" spans="5:37">
      <c r="E99" s="7" t="s">
        <v>560</v>
      </c>
      <c r="Y99" s="7"/>
      <c r="AA99" s="56">
        <v>-60.872017576857118</v>
      </c>
      <c r="AB99" s="56">
        <v>103.49377637851758</v>
      </c>
      <c r="AD99" s="56">
        <v>4.5999999999999996</v>
      </c>
      <c r="AE99" s="10">
        <v>7</v>
      </c>
      <c r="AF99" s="10">
        <v>7</v>
      </c>
      <c r="AH99" s="10">
        <v>7</v>
      </c>
      <c r="AI99" s="111">
        <v>518.02178146366316</v>
      </c>
      <c r="AJ99" s="58">
        <v>8.9845566339365188</v>
      </c>
      <c r="AK99" s="142">
        <v>100</v>
      </c>
    </row>
    <row r="100" spans="5:37">
      <c r="E100" s="7" t="s">
        <v>561</v>
      </c>
      <c r="Y100" s="7"/>
      <c r="AA100" s="56">
        <v>-52.316182707831807</v>
      </c>
      <c r="AB100" s="56">
        <v>142.40883282753398</v>
      </c>
      <c r="AD100" s="56">
        <v>3.5</v>
      </c>
      <c r="AE100" s="10">
        <v>5</v>
      </c>
      <c r="AF100" s="10">
        <v>5</v>
      </c>
      <c r="AH100" s="10">
        <v>5</v>
      </c>
      <c r="AI100" s="111">
        <v>172.65327915739419</v>
      </c>
      <c r="AJ100" s="58">
        <v>6.9652482708160424</v>
      </c>
      <c r="AK100" s="142">
        <v>0</v>
      </c>
    </row>
    <row r="101" spans="5:37">
      <c r="E101" s="7" t="s">
        <v>561</v>
      </c>
      <c r="Y101" s="7"/>
      <c r="AA101" s="56">
        <v>-61.019667137756507</v>
      </c>
      <c r="AB101" s="56">
        <v>116.00583203343869</v>
      </c>
      <c r="AD101" s="56">
        <v>3.5</v>
      </c>
      <c r="AE101" s="10">
        <v>5</v>
      </c>
      <c r="AF101" s="10">
        <v>5</v>
      </c>
      <c r="AH101" s="10">
        <v>5</v>
      </c>
      <c r="AI101" s="111">
        <v>174.00827490656368</v>
      </c>
      <c r="AJ101" s="58">
        <v>6.965518881195611</v>
      </c>
      <c r="AK101" s="142">
        <v>100</v>
      </c>
    </row>
    <row r="102" spans="5:37">
      <c r="E102" s="7" t="s">
        <v>562</v>
      </c>
      <c r="Y102" s="7"/>
      <c r="AA102" s="56">
        <v>-63.701010341765453</v>
      </c>
      <c r="AB102" s="56">
        <v>142.53136863994271</v>
      </c>
      <c r="AD102" s="56">
        <v>4.2</v>
      </c>
      <c r="AE102" s="10">
        <v>6</v>
      </c>
      <c r="AF102" s="10">
        <v>6</v>
      </c>
      <c r="AH102" s="10">
        <v>6</v>
      </c>
      <c r="AI102" s="111">
        <v>469.45276395098034</v>
      </c>
      <c r="AJ102" s="58">
        <v>4.9914794409423955</v>
      </c>
      <c r="AK102" s="142">
        <v>0</v>
      </c>
    </row>
    <row r="103" spans="5:37">
      <c r="E103" s="7" t="s">
        <v>562</v>
      </c>
      <c r="Y103" s="7"/>
      <c r="AA103" s="56">
        <v>-69.965515632892419</v>
      </c>
      <c r="AB103" s="56">
        <v>98.721161402347846</v>
      </c>
      <c r="AD103" s="56">
        <v>4.2</v>
      </c>
      <c r="AE103" s="10">
        <v>6</v>
      </c>
      <c r="AF103" s="10">
        <v>6</v>
      </c>
      <c r="AH103" s="10">
        <v>6</v>
      </c>
      <c r="AI103" s="111">
        <v>473.32354491902595</v>
      </c>
      <c r="AJ103" s="58">
        <v>4.9915491210125955</v>
      </c>
      <c r="AK103" s="142">
        <v>100</v>
      </c>
    </row>
    <row r="104" spans="5:37">
      <c r="E104" s="7" t="s">
        <v>563</v>
      </c>
      <c r="Y104" s="7"/>
      <c r="AA104" s="56">
        <v>-45.745825636877854</v>
      </c>
      <c r="AB104" s="56">
        <v>133.70934026635183</v>
      </c>
      <c r="AD104" s="57">
        <v>3.9</v>
      </c>
      <c r="AE104" s="10">
        <v>12</v>
      </c>
      <c r="AF104" s="10">
        <v>12</v>
      </c>
      <c r="AH104" s="10">
        <v>12</v>
      </c>
      <c r="AI104" s="111">
        <v>252.19430157478996</v>
      </c>
      <c r="AJ104" s="58">
        <v>5.9801740167451118</v>
      </c>
      <c r="AK104" s="142">
        <v>0</v>
      </c>
    </row>
    <row r="105" spans="5:37">
      <c r="E105" s="7" t="s">
        <v>563</v>
      </c>
      <c r="Y105" s="7"/>
      <c r="AA105" s="56">
        <v>-52.513129278265176</v>
      </c>
      <c r="AB105" s="56">
        <v>112.79588615607533</v>
      </c>
      <c r="AD105" s="57">
        <v>3.9</v>
      </c>
      <c r="AE105" s="10">
        <v>12</v>
      </c>
      <c r="AF105" s="10">
        <v>12</v>
      </c>
      <c r="AH105" s="10">
        <v>12</v>
      </c>
      <c r="AI105" s="111">
        <v>252.90087658599938</v>
      </c>
      <c r="AJ105" s="58">
        <v>5.9802294081875207</v>
      </c>
      <c r="AK105" s="142">
        <v>100</v>
      </c>
    </row>
    <row r="106" spans="5:37">
      <c r="E106" s="7" t="s">
        <v>265</v>
      </c>
      <c r="Y106" s="7"/>
      <c r="AA106" s="56">
        <v>-55.275893017776951</v>
      </c>
      <c r="AB106" s="56">
        <v>137.01356338140889</v>
      </c>
      <c r="AD106" s="57">
        <v>6.1</v>
      </c>
      <c r="AE106" s="10">
        <v>5</v>
      </c>
      <c r="AF106" s="10">
        <v>5</v>
      </c>
      <c r="AH106" s="10">
        <v>5</v>
      </c>
      <c r="AI106" s="111">
        <v>157.72222590584155</v>
      </c>
      <c r="AJ106" s="58">
        <v>4.9746389579716688</v>
      </c>
      <c r="AK106" s="142">
        <v>0</v>
      </c>
    </row>
    <row r="107" spans="5:37">
      <c r="E107" s="7" t="s">
        <v>265</v>
      </c>
      <c r="Y107" s="7"/>
      <c r="AA107" s="56">
        <v>-63.259168860048547</v>
      </c>
      <c r="AB107" s="56">
        <v>103.2184807262785</v>
      </c>
      <c r="AD107" s="57">
        <v>6.1</v>
      </c>
      <c r="AE107" s="10">
        <v>5</v>
      </c>
      <c r="AF107" s="10">
        <v>5</v>
      </c>
      <c r="AH107" s="10">
        <v>5</v>
      </c>
      <c r="AI107" s="111">
        <v>157.70550607683504</v>
      </c>
      <c r="AJ107" s="58">
        <v>4.9746362692114809</v>
      </c>
      <c r="AK107" s="142">
        <v>100</v>
      </c>
    </row>
    <row r="108" spans="5:37">
      <c r="E108" s="7" t="s">
        <v>266</v>
      </c>
      <c r="Y108" s="7"/>
      <c r="AA108" s="56">
        <v>-62.81342780276227</v>
      </c>
      <c r="AB108" s="56">
        <v>120.7672761748542</v>
      </c>
      <c r="AD108" s="57">
        <v>2.2999999999999998</v>
      </c>
      <c r="AE108" s="10">
        <v>8</v>
      </c>
      <c r="AF108" s="10">
        <v>8</v>
      </c>
      <c r="AH108" s="10">
        <v>8</v>
      </c>
      <c r="AI108" s="111">
        <v>579.77633993305983</v>
      </c>
      <c r="AJ108" s="58">
        <v>7.9879263786431709</v>
      </c>
      <c r="AK108" s="142">
        <v>0</v>
      </c>
    </row>
    <row r="109" spans="5:37">
      <c r="E109" s="7" t="s">
        <v>266</v>
      </c>
      <c r="Y109" s="7"/>
      <c r="AA109" s="56">
        <v>-63.025727589742644</v>
      </c>
      <c r="AB109" s="56">
        <v>78.270834989849916</v>
      </c>
      <c r="AD109" s="57">
        <v>2.2999999999999998</v>
      </c>
      <c r="AE109" s="10">
        <v>8</v>
      </c>
      <c r="AF109" s="10">
        <v>8</v>
      </c>
      <c r="AH109" s="10">
        <v>8</v>
      </c>
      <c r="AI109" s="111">
        <v>572.56897639140925</v>
      </c>
      <c r="AJ109" s="58">
        <v>7.9877743987386163</v>
      </c>
      <c r="AK109" s="142">
        <v>100</v>
      </c>
    </row>
    <row r="110" spans="5:37">
      <c r="E110" s="7" t="s">
        <v>269</v>
      </c>
      <c r="Y110" s="7"/>
      <c r="AA110" s="56">
        <v>-59.14377627124145</v>
      </c>
      <c r="AB110" s="56">
        <v>134.75894864770783</v>
      </c>
      <c r="AD110" s="56">
        <v>5.3</v>
      </c>
      <c r="AE110" s="10">
        <v>6</v>
      </c>
      <c r="AF110" s="10">
        <v>6</v>
      </c>
      <c r="AH110" s="10">
        <v>6</v>
      </c>
      <c r="AI110" s="111">
        <v>162.15645876870741</v>
      </c>
      <c r="AJ110" s="58">
        <v>5.9691655821916303</v>
      </c>
      <c r="AK110" s="142">
        <v>0</v>
      </c>
    </row>
    <row r="111" spans="5:37">
      <c r="E111" s="7" t="s">
        <v>269</v>
      </c>
      <c r="Y111" s="7"/>
      <c r="AA111" s="56">
        <v>-65.338862048223803</v>
      </c>
      <c r="AB111" s="56">
        <v>95.208797330864229</v>
      </c>
      <c r="AD111" s="56">
        <v>5.3</v>
      </c>
      <c r="AE111" s="10">
        <v>6</v>
      </c>
      <c r="AF111" s="10">
        <v>6</v>
      </c>
      <c r="AH111" s="10">
        <v>6</v>
      </c>
      <c r="AI111" s="111">
        <v>163.26788651404206</v>
      </c>
      <c r="AJ111" s="58">
        <v>5.969375484017367</v>
      </c>
      <c r="AK111" s="142">
        <v>100</v>
      </c>
    </row>
    <row r="112" spans="5:37">
      <c r="E112" s="7" t="s">
        <v>268</v>
      </c>
      <c r="Y112" s="7"/>
      <c r="AA112" s="56">
        <v>-61.291566433507874</v>
      </c>
      <c r="AB112" s="56">
        <v>149.75638778200977</v>
      </c>
      <c r="AD112" s="57">
        <v>6</v>
      </c>
      <c r="AE112" s="10">
        <v>7</v>
      </c>
      <c r="AF112" s="10">
        <v>7</v>
      </c>
      <c r="AH112" s="10">
        <v>7</v>
      </c>
      <c r="AI112" s="111">
        <v>103.26131847442984</v>
      </c>
      <c r="AJ112" s="58">
        <v>6.9418949894438375</v>
      </c>
      <c r="AK112" s="142">
        <v>0</v>
      </c>
    </row>
    <row r="113" spans="5:37">
      <c r="E113" s="7" t="s">
        <v>268</v>
      </c>
      <c r="Y113" s="7"/>
      <c r="AA113" s="56">
        <v>-72.193332542811888</v>
      </c>
      <c r="AB113" s="56">
        <v>105.18144855700541</v>
      </c>
      <c r="AD113" s="57">
        <v>6</v>
      </c>
      <c r="AE113" s="10">
        <v>7</v>
      </c>
      <c r="AF113" s="10">
        <v>7</v>
      </c>
      <c r="AH113" s="10">
        <v>7</v>
      </c>
      <c r="AI113" s="111">
        <v>102.92013612043372</v>
      </c>
      <c r="AJ113" s="58">
        <v>6.9417023701467029</v>
      </c>
      <c r="AK113" s="142">
        <v>100</v>
      </c>
    </row>
    <row r="114" spans="5:37">
      <c r="E114" s="7" t="s">
        <v>267</v>
      </c>
      <c r="Y114" s="7"/>
      <c r="AA114" s="56">
        <v>-65.445819066330671</v>
      </c>
      <c r="AB114" s="56">
        <v>160.6216726791331</v>
      </c>
      <c r="AD114" s="56">
        <v>3.8</v>
      </c>
      <c r="AE114" s="10">
        <v>5</v>
      </c>
      <c r="AF114" s="10">
        <v>5</v>
      </c>
      <c r="AH114" s="10">
        <v>5</v>
      </c>
      <c r="AI114" s="111">
        <v>396.80376012255937</v>
      </c>
      <c r="AJ114" s="58">
        <v>4.9899194503631605</v>
      </c>
      <c r="AK114" s="142">
        <v>0</v>
      </c>
    </row>
    <row r="115" spans="5:37">
      <c r="E115" s="7" t="s">
        <v>267</v>
      </c>
      <c r="Y115" s="7"/>
      <c r="AA115" s="56">
        <v>-78.623656695336649</v>
      </c>
      <c r="AB115" s="56">
        <v>103.40821959201155</v>
      </c>
      <c r="AD115" s="56">
        <v>3.8</v>
      </c>
      <c r="AE115" s="10">
        <v>5</v>
      </c>
      <c r="AF115" s="10">
        <v>5</v>
      </c>
      <c r="AH115" s="10">
        <v>5</v>
      </c>
      <c r="AI115" s="111">
        <v>397.97207645610757</v>
      </c>
      <c r="AJ115" s="58">
        <v>4.9899490435720528</v>
      </c>
      <c r="AK115" s="142">
        <v>100</v>
      </c>
    </row>
    <row r="116" spans="5:37">
      <c r="E116" s="7" t="s">
        <v>305</v>
      </c>
      <c r="Y116" s="7"/>
      <c r="AA116" s="56">
        <v>-69.971776484364298</v>
      </c>
      <c r="AB116" s="56">
        <v>159.02936785334094</v>
      </c>
      <c r="AD116" s="56">
        <v>6.3</v>
      </c>
      <c r="AE116" s="10">
        <v>7</v>
      </c>
      <c r="AF116" s="10">
        <v>7</v>
      </c>
      <c r="AH116" s="10">
        <v>7</v>
      </c>
      <c r="AI116" s="111">
        <v>93.942079341604895</v>
      </c>
      <c r="AJ116" s="58">
        <v>6.9361308580558241</v>
      </c>
      <c r="AK116" s="142">
        <v>0</v>
      </c>
    </row>
    <row r="117" spans="5:37">
      <c r="E117" s="7" t="s">
        <v>305</v>
      </c>
      <c r="Y117" s="7"/>
      <c r="AA117" s="56">
        <v>-79.525383957242141</v>
      </c>
      <c r="AB117" s="56">
        <v>79.870382006036465</v>
      </c>
      <c r="AD117" s="56">
        <v>6.3</v>
      </c>
      <c r="AE117" s="10">
        <v>7</v>
      </c>
      <c r="AF117" s="10">
        <v>7</v>
      </c>
      <c r="AH117" s="10">
        <v>7</v>
      </c>
      <c r="AI117" s="111">
        <v>93.588473353746664</v>
      </c>
      <c r="AJ117" s="58">
        <v>6.9358895408270937</v>
      </c>
      <c r="AK117" s="142">
        <v>100</v>
      </c>
    </row>
    <row r="118" spans="5:37" s="7" customFormat="1" ht="12">
      <c r="E118" s="7" t="s">
        <v>306</v>
      </c>
      <c r="AA118" s="7">
        <v>-56.6</v>
      </c>
      <c r="AB118" s="7">
        <v>105.6</v>
      </c>
      <c r="AD118" s="7">
        <v>4.5999999999999996</v>
      </c>
      <c r="AE118" s="7">
        <v>8</v>
      </c>
      <c r="AF118" s="7">
        <v>8</v>
      </c>
      <c r="AH118" s="7">
        <v>8</v>
      </c>
      <c r="AI118" s="7">
        <v>145.59265507085334</v>
      </c>
      <c r="AJ118" s="7">
        <v>7.9519206515150547</v>
      </c>
      <c r="AK118" s="7">
        <v>0</v>
      </c>
    </row>
    <row r="119" spans="5:37" s="7" customFormat="1" ht="12">
      <c r="E119" s="7" t="s">
        <v>306</v>
      </c>
      <c r="AA119" s="7">
        <v>-53.3</v>
      </c>
      <c r="AB119" s="7">
        <v>75.3</v>
      </c>
      <c r="AD119" s="7">
        <v>4.5999999999999996</v>
      </c>
      <c r="AE119" s="7">
        <v>8</v>
      </c>
      <c r="AF119" s="7">
        <v>8</v>
      </c>
      <c r="AH119" s="7">
        <v>8</v>
      </c>
      <c r="AI119" s="7">
        <v>144.30325725249227</v>
      </c>
      <c r="AJ119" s="7">
        <v>7.9514910464720012</v>
      </c>
      <c r="AK119" s="7">
        <v>100</v>
      </c>
    </row>
    <row r="120" spans="5:37">
      <c r="E120" s="7" t="s">
        <v>307</v>
      </c>
      <c r="Y120" s="7"/>
      <c r="AA120" s="56">
        <v>-46.792680941433886</v>
      </c>
      <c r="AB120" s="56">
        <v>125.14024254227503</v>
      </c>
      <c r="AD120" s="56">
        <v>5.8</v>
      </c>
      <c r="AE120" s="10">
        <v>5</v>
      </c>
      <c r="AF120" s="10">
        <v>5</v>
      </c>
      <c r="AH120" s="10">
        <v>5</v>
      </c>
      <c r="AI120" s="111">
        <v>181.15656735099515</v>
      </c>
      <c r="AJ120" s="58">
        <v>4.977919652273771</v>
      </c>
      <c r="AK120" s="142">
        <v>0</v>
      </c>
    </row>
    <row r="121" spans="5:37">
      <c r="E121" s="7" t="s">
        <v>307</v>
      </c>
      <c r="Y121" s="7"/>
      <c r="AA121" s="56">
        <v>-52.028438750624794</v>
      </c>
      <c r="AB121" s="56">
        <v>100.93604191001667</v>
      </c>
      <c r="AD121" s="56">
        <v>5.8</v>
      </c>
      <c r="AE121" s="10">
        <v>5</v>
      </c>
      <c r="AF121" s="10">
        <v>5</v>
      </c>
      <c r="AH121" s="10">
        <v>5</v>
      </c>
      <c r="AI121" s="111">
        <v>175.21217863728288</v>
      </c>
      <c r="AJ121" s="58">
        <v>4.9771705367109176</v>
      </c>
      <c r="AK121" s="142">
        <v>100</v>
      </c>
    </row>
    <row r="122" spans="5:37">
      <c r="E122" s="7" t="s">
        <v>308</v>
      </c>
      <c r="Y122" s="7"/>
      <c r="AA122" s="56">
        <v>-47.309619673348053</v>
      </c>
      <c r="AB122" s="56">
        <v>133.11918898446271</v>
      </c>
      <c r="AD122" s="56">
        <v>4.9000000000000004</v>
      </c>
      <c r="AE122" s="10">
        <v>7</v>
      </c>
      <c r="AF122" s="10">
        <v>7</v>
      </c>
      <c r="AH122" s="10">
        <v>7</v>
      </c>
      <c r="AI122" s="111">
        <v>154.7808890312715</v>
      </c>
      <c r="AJ122" s="58">
        <v>6.9612355243754429</v>
      </c>
      <c r="AK122" s="142">
        <v>0</v>
      </c>
    </row>
    <row r="123" spans="5:37">
      <c r="E123" s="7" t="s">
        <v>308</v>
      </c>
      <c r="Y123" s="7"/>
      <c r="AA123" s="56">
        <v>-55.341495972782127</v>
      </c>
      <c r="AB123" s="56">
        <v>108.28016759220448</v>
      </c>
      <c r="AD123" s="56">
        <v>4.9000000000000004</v>
      </c>
      <c r="AE123" s="10">
        <v>7</v>
      </c>
      <c r="AF123" s="10">
        <v>7</v>
      </c>
      <c r="AH123" s="10">
        <v>7</v>
      </c>
      <c r="AI123" s="111">
        <v>155.15818913754245</v>
      </c>
      <c r="AJ123" s="58">
        <v>6.9613297884349423</v>
      </c>
      <c r="AK123" s="142">
        <v>100</v>
      </c>
    </row>
    <row r="124" spans="5:37">
      <c r="E124" s="7" t="s">
        <v>309</v>
      </c>
      <c r="Y124" s="7"/>
      <c r="AA124" s="56">
        <v>-60.42294849105528</v>
      </c>
      <c r="AB124" s="56">
        <v>134.97288911267304</v>
      </c>
      <c r="AD124" s="56">
        <v>2.7</v>
      </c>
      <c r="AE124" s="10">
        <v>8</v>
      </c>
      <c r="AF124" s="10">
        <v>8</v>
      </c>
      <c r="AH124" s="10">
        <v>8</v>
      </c>
      <c r="AI124" s="111">
        <v>408.41603851010865</v>
      </c>
      <c r="AJ124" s="58">
        <v>7.9828606143247072</v>
      </c>
      <c r="AK124" s="142">
        <v>0</v>
      </c>
    </row>
    <row r="125" spans="5:37">
      <c r="E125" s="7" t="s">
        <v>309</v>
      </c>
      <c r="Y125" s="7"/>
      <c r="AA125" s="56">
        <v>-66.346219068473914</v>
      </c>
      <c r="AB125" s="56">
        <v>93.111982090836591</v>
      </c>
      <c r="AD125" s="56">
        <v>2.7</v>
      </c>
      <c r="AE125" s="10">
        <v>8</v>
      </c>
      <c r="AF125" s="10">
        <v>8</v>
      </c>
      <c r="AH125" s="10">
        <v>8</v>
      </c>
      <c r="AI125" s="111">
        <v>407.69342266023375</v>
      </c>
      <c r="AJ125" s="58">
        <v>7.9828302356355803</v>
      </c>
      <c r="AK125" s="142">
        <v>100</v>
      </c>
    </row>
    <row r="126" spans="5:37">
      <c r="E126" s="7" t="s">
        <v>310</v>
      </c>
      <c r="Y126" s="7"/>
      <c r="AA126" s="56">
        <v>-53.959617570760258</v>
      </c>
      <c r="AB126" s="56">
        <v>133.65524602884949</v>
      </c>
      <c r="AD126" s="56">
        <v>5</v>
      </c>
      <c r="AE126" s="10">
        <v>8</v>
      </c>
      <c r="AF126" s="10">
        <v>8</v>
      </c>
      <c r="AH126" s="10">
        <v>8</v>
      </c>
      <c r="AI126" s="111">
        <v>122.56886868599172</v>
      </c>
      <c r="AJ126" s="58">
        <v>7.9428892501412145</v>
      </c>
      <c r="AK126" s="142">
        <v>0</v>
      </c>
    </row>
    <row r="127" spans="5:37">
      <c r="E127" s="7" t="s">
        <v>310</v>
      </c>
      <c r="Y127" s="7"/>
      <c r="AA127" s="56">
        <v>-60.991992326369221</v>
      </c>
      <c r="AB127" s="56">
        <v>101.7077860056789</v>
      </c>
      <c r="AD127" s="56">
        <v>5</v>
      </c>
      <c r="AE127" s="10">
        <v>8</v>
      </c>
      <c r="AF127" s="10">
        <v>8</v>
      </c>
      <c r="AH127" s="10">
        <v>8</v>
      </c>
      <c r="AI127" s="111">
        <v>122.1394603475088</v>
      </c>
      <c r="AJ127" s="58">
        <v>7.942688464644565</v>
      </c>
      <c r="AK127" s="142">
        <v>100</v>
      </c>
    </row>
    <row r="128" spans="5:37">
      <c r="E128" s="7" t="s">
        <v>252</v>
      </c>
      <c r="Y128" s="7"/>
      <c r="AA128" s="56">
        <v>-37.9</v>
      </c>
      <c r="AB128" s="56">
        <v>143.6</v>
      </c>
      <c r="AD128" s="57">
        <v>2.4</v>
      </c>
      <c r="AE128" s="10">
        <v>8</v>
      </c>
      <c r="AF128" s="10">
        <v>8</v>
      </c>
      <c r="AH128" s="10">
        <v>8</v>
      </c>
      <c r="AI128" s="111">
        <v>524.62940825141686</v>
      </c>
      <c r="AJ128" s="58">
        <v>7.9866572481643168</v>
      </c>
      <c r="AK128" s="142">
        <v>0</v>
      </c>
    </row>
    <row r="129" spans="5:37">
      <c r="E129" s="7" t="s">
        <v>252</v>
      </c>
      <c r="Y129" s="7"/>
      <c r="AA129" s="56">
        <v>-48.4</v>
      </c>
      <c r="AB129" s="56">
        <v>128.6</v>
      </c>
      <c r="AD129" s="57">
        <v>2.4</v>
      </c>
      <c r="AE129" s="10">
        <v>8</v>
      </c>
      <c r="AF129" s="10">
        <v>8</v>
      </c>
      <c r="AH129" s="10">
        <v>8</v>
      </c>
      <c r="AI129" s="111">
        <v>529.99238792463962</v>
      </c>
      <c r="AJ129" s="58">
        <v>7.986792263135305</v>
      </c>
      <c r="AK129" s="142">
        <v>100</v>
      </c>
    </row>
    <row r="130" spans="5:37">
      <c r="E130" s="7" t="s">
        <v>253</v>
      </c>
      <c r="Y130" s="7"/>
      <c r="AA130" s="56">
        <v>-41.7</v>
      </c>
      <c r="AB130" s="56">
        <v>149.4</v>
      </c>
      <c r="AD130" s="57">
        <v>9.1999999999999993</v>
      </c>
      <c r="AE130" s="10">
        <v>7</v>
      </c>
      <c r="AF130" s="10">
        <v>7</v>
      </c>
      <c r="AH130" s="10">
        <v>7</v>
      </c>
      <c r="AI130" s="111">
        <v>44.309236039411424</v>
      </c>
      <c r="AJ130" s="58">
        <v>6.8645880512436905</v>
      </c>
      <c r="AK130" s="142">
        <v>0</v>
      </c>
    </row>
    <row r="131" spans="5:37">
      <c r="E131" s="7" t="s">
        <v>253</v>
      </c>
      <c r="Y131" s="7"/>
      <c r="AA131" s="56">
        <v>-53.6</v>
      </c>
      <c r="AB131" s="56">
        <v>132.80000000000001</v>
      </c>
      <c r="AD131" s="57">
        <v>9.1999999999999993</v>
      </c>
      <c r="AE131" s="10">
        <v>7</v>
      </c>
      <c r="AF131" s="10">
        <v>7</v>
      </c>
      <c r="AH131" s="10">
        <v>7</v>
      </c>
      <c r="AI131" s="111">
        <v>44.300063348014923</v>
      </c>
      <c r="AJ131" s="58">
        <v>6.8645600130892621</v>
      </c>
      <c r="AK131" s="142">
        <v>100</v>
      </c>
    </row>
    <row r="132" spans="5:37">
      <c r="E132" s="62" t="s">
        <v>254</v>
      </c>
      <c r="Y132" s="62"/>
      <c r="AA132" s="56">
        <v>-46.6</v>
      </c>
      <c r="AB132" s="56">
        <v>141.19999999999999</v>
      </c>
      <c r="AD132" s="56">
        <v>6.9</v>
      </c>
      <c r="AE132" s="10">
        <v>7</v>
      </c>
      <c r="AF132" s="10">
        <v>7</v>
      </c>
      <c r="AH132" s="10">
        <v>7</v>
      </c>
      <c r="AI132" s="173">
        <v>75.411601613281277</v>
      </c>
      <c r="AJ132" s="153">
        <v>6.9204366454014776</v>
      </c>
      <c r="AK132" s="142">
        <v>0</v>
      </c>
    </row>
    <row r="133" spans="5:37">
      <c r="E133" s="62" t="s">
        <v>254</v>
      </c>
      <c r="Y133" s="62"/>
      <c r="AA133" s="56">
        <v>-55.6</v>
      </c>
      <c r="AB133" s="56">
        <v>120.1</v>
      </c>
      <c r="AD133" s="56">
        <v>6.9</v>
      </c>
      <c r="AE133" s="10">
        <v>7</v>
      </c>
      <c r="AF133" s="10">
        <v>7</v>
      </c>
      <c r="AH133" s="10">
        <v>7</v>
      </c>
      <c r="AI133" s="173">
        <v>75.713099157294266</v>
      </c>
      <c r="AJ133" s="153">
        <v>6.9207534750686275</v>
      </c>
      <c r="AK133" s="142">
        <v>100</v>
      </c>
    </row>
    <row r="134" spans="5:37">
      <c r="E134" s="7" t="s">
        <v>186</v>
      </c>
      <c r="Y134" s="7"/>
      <c r="AA134" s="56">
        <v>-56.4</v>
      </c>
      <c r="AB134" s="56">
        <v>152.4</v>
      </c>
      <c r="AD134" s="56">
        <v>2.2000000000000002</v>
      </c>
      <c r="AE134" s="10">
        <v>8</v>
      </c>
      <c r="AF134" s="10">
        <v>8</v>
      </c>
      <c r="AH134" s="10">
        <v>8</v>
      </c>
      <c r="AI134" s="111">
        <v>647.49472871412468</v>
      </c>
      <c r="AJ134" s="58">
        <v>7.989189101177856</v>
      </c>
      <c r="AK134" s="142">
        <v>0</v>
      </c>
    </row>
    <row r="135" spans="5:37">
      <c r="E135" s="7" t="s">
        <v>186</v>
      </c>
      <c r="Y135" s="7"/>
      <c r="AA135" s="56">
        <v>-68.900000000000006</v>
      </c>
      <c r="AB135" s="56">
        <v>126.1</v>
      </c>
      <c r="AD135" s="56">
        <v>2.2000000000000002</v>
      </c>
      <c r="AE135" s="10">
        <v>8</v>
      </c>
      <c r="AF135" s="10">
        <v>8</v>
      </c>
      <c r="AH135" s="10">
        <v>8</v>
      </c>
      <c r="AI135" s="111">
        <v>645.87153678449431</v>
      </c>
      <c r="AJ135" s="58">
        <v>7.9891619314347713</v>
      </c>
      <c r="AK135" s="142">
        <v>100</v>
      </c>
    </row>
    <row r="136" spans="5:37">
      <c r="E136" s="7" t="s">
        <v>196</v>
      </c>
      <c r="Y136" s="7"/>
      <c r="AA136" s="56">
        <v>-59.3</v>
      </c>
      <c r="AB136" s="56">
        <v>153.19999999999999</v>
      </c>
      <c r="AD136" s="57">
        <v>5.3</v>
      </c>
      <c r="AE136" s="10">
        <v>7</v>
      </c>
      <c r="AF136" s="10">
        <v>7</v>
      </c>
      <c r="AH136" s="10">
        <v>7</v>
      </c>
      <c r="AI136" s="111">
        <v>129.90793369802878</v>
      </c>
      <c r="AJ136" s="58">
        <v>6.9538134444202075</v>
      </c>
      <c r="AK136" s="142">
        <v>0</v>
      </c>
    </row>
    <row r="137" spans="5:37">
      <c r="E137" s="7" t="s">
        <v>196</v>
      </c>
      <c r="Y137" s="7"/>
      <c r="AA137" s="56">
        <v>-71.599999999999994</v>
      </c>
      <c r="AB137" s="56">
        <v>123</v>
      </c>
      <c r="AD137" s="57">
        <v>5.3</v>
      </c>
      <c r="AE137" s="10">
        <v>7</v>
      </c>
      <c r="AF137" s="10">
        <v>7</v>
      </c>
      <c r="AH137" s="10">
        <v>7</v>
      </c>
      <c r="AI137" s="111">
        <v>128.58013954968837</v>
      </c>
      <c r="AJ137" s="58">
        <v>6.9533364948816114</v>
      </c>
      <c r="AK137" s="142">
        <v>100</v>
      </c>
    </row>
    <row r="138" spans="5:37">
      <c r="E138" t="s">
        <v>187</v>
      </c>
      <c r="Y138"/>
      <c r="AA138" s="56">
        <v>-51.6</v>
      </c>
      <c r="AB138" s="56">
        <v>132.9</v>
      </c>
      <c r="AD138" s="56">
        <v>5.5</v>
      </c>
      <c r="AE138" s="10">
        <v>8</v>
      </c>
      <c r="AF138" s="10">
        <v>8</v>
      </c>
      <c r="AH138" s="10">
        <v>8</v>
      </c>
      <c r="AI138" s="111">
        <v>102.2694</v>
      </c>
      <c r="AJ138" s="58">
        <v>7.93</v>
      </c>
      <c r="AK138" s="142">
        <v>0</v>
      </c>
    </row>
    <row r="139" spans="5:37">
      <c r="E139" t="s">
        <v>187</v>
      </c>
      <c r="Y139"/>
      <c r="AA139" s="56">
        <v>-59.1</v>
      </c>
      <c r="AB139" s="56">
        <v>108.7</v>
      </c>
      <c r="AD139" s="56">
        <v>5.5</v>
      </c>
      <c r="AE139" s="10">
        <v>8</v>
      </c>
      <c r="AF139" s="10">
        <v>8</v>
      </c>
      <c r="AH139" s="10">
        <v>8</v>
      </c>
      <c r="AI139" s="111">
        <v>102.4</v>
      </c>
      <c r="AJ139" s="58">
        <v>7.93</v>
      </c>
      <c r="AK139" s="142">
        <v>100</v>
      </c>
    </row>
    <row r="140" spans="5:37">
      <c r="E140" s="7" t="s">
        <v>197</v>
      </c>
      <c r="Y140" s="7"/>
      <c r="AA140" s="56">
        <v>-53.4</v>
      </c>
      <c r="AB140" s="56">
        <v>145.6</v>
      </c>
      <c r="AD140" s="56">
        <v>5.6</v>
      </c>
      <c r="AE140" s="10">
        <v>6</v>
      </c>
      <c r="AF140" s="10">
        <v>6</v>
      </c>
      <c r="AH140" s="10">
        <v>6</v>
      </c>
      <c r="AI140" s="111">
        <v>143.08414514435194</v>
      </c>
      <c r="AJ140" s="58">
        <v>5.9650555273265553</v>
      </c>
      <c r="AK140" s="142">
        <v>0</v>
      </c>
    </row>
    <row r="141" spans="5:37">
      <c r="E141" s="7" t="s">
        <v>197</v>
      </c>
      <c r="Y141" s="7"/>
      <c r="AA141" s="56">
        <v>-64.400000000000006</v>
      </c>
      <c r="AB141" s="56">
        <v>121.2</v>
      </c>
      <c r="AD141" s="56">
        <v>5.6</v>
      </c>
      <c r="AE141" s="10">
        <v>6</v>
      </c>
      <c r="AF141" s="10">
        <v>6</v>
      </c>
      <c r="AH141" s="10">
        <v>6</v>
      </c>
      <c r="AI141" s="111">
        <v>143.34740849222874</v>
      </c>
      <c r="AJ141" s="58">
        <v>5.9651197042723583</v>
      </c>
      <c r="AK141" s="142">
        <v>100</v>
      </c>
    </row>
    <row r="142" spans="5:37">
      <c r="E142" s="7" t="s">
        <v>198</v>
      </c>
      <c r="Y142" s="7"/>
      <c r="AA142" s="56">
        <v>-61.5</v>
      </c>
      <c r="AB142" s="56">
        <v>140.19999999999999</v>
      </c>
      <c r="AD142" s="56">
        <v>2.7</v>
      </c>
      <c r="AE142" s="10">
        <v>8</v>
      </c>
      <c r="AF142" s="10">
        <v>8</v>
      </c>
      <c r="AH142" s="10">
        <v>8</v>
      </c>
      <c r="AI142" s="111">
        <v>418.04575282248078</v>
      </c>
      <c r="AJ142" s="58">
        <v>7.9832554213199423</v>
      </c>
      <c r="AK142" s="142">
        <v>0</v>
      </c>
    </row>
    <row r="143" spans="5:37">
      <c r="E143" s="7" t="s">
        <v>198</v>
      </c>
      <c r="Y143" s="7"/>
      <c r="AA143" s="56">
        <v>-69.599999999999994</v>
      </c>
      <c r="AB143" s="56">
        <v>103.3</v>
      </c>
      <c r="AD143" s="56">
        <v>2.7</v>
      </c>
      <c r="AE143" s="10">
        <v>8</v>
      </c>
      <c r="AF143" s="10">
        <v>8</v>
      </c>
      <c r="AH143" s="10">
        <v>8</v>
      </c>
      <c r="AI143" s="174">
        <v>419.1291045555277</v>
      </c>
      <c r="AJ143" s="58">
        <v>7.9832987021805053</v>
      </c>
      <c r="AK143" s="142">
        <v>100</v>
      </c>
    </row>
    <row r="144" spans="5:37">
      <c r="E144" s="59" t="s">
        <v>199</v>
      </c>
      <c r="Y144" s="59"/>
      <c r="AA144" s="56">
        <v>-64.7</v>
      </c>
      <c r="AB144" s="56">
        <v>121.2</v>
      </c>
      <c r="AD144" s="56">
        <v>4.3</v>
      </c>
      <c r="AE144" s="10">
        <v>8</v>
      </c>
      <c r="AF144" s="10">
        <v>8</v>
      </c>
      <c r="AH144" s="10">
        <v>8</v>
      </c>
      <c r="AI144" s="111">
        <v>164.80302913657368</v>
      </c>
      <c r="AJ144" s="58">
        <v>7.9575250525632084</v>
      </c>
      <c r="AK144" s="142">
        <v>0</v>
      </c>
    </row>
    <row r="145" spans="5:37">
      <c r="E145" s="59" t="s">
        <v>199</v>
      </c>
      <c r="Y145" s="59"/>
      <c r="AA145" s="56">
        <v>-66</v>
      </c>
      <c r="AB145" s="56">
        <v>80.900000000000006</v>
      </c>
      <c r="AD145" s="56">
        <v>4.3</v>
      </c>
      <c r="AE145" s="10">
        <v>8</v>
      </c>
      <c r="AF145" s="10">
        <v>8</v>
      </c>
      <c r="AH145" s="10">
        <v>8</v>
      </c>
      <c r="AI145" s="111">
        <v>164.37836923011875</v>
      </c>
      <c r="AJ145" s="58">
        <v>7.9574153215366161</v>
      </c>
      <c r="AK145" s="142">
        <v>100</v>
      </c>
    </row>
    <row r="146" spans="5:37">
      <c r="E146" s="7" t="s">
        <v>200</v>
      </c>
      <c r="Y146" s="7"/>
      <c r="AA146" s="56">
        <v>-58</v>
      </c>
      <c r="AB146" s="56">
        <v>135.19999999999999</v>
      </c>
      <c r="AD146" s="56">
        <v>7.2</v>
      </c>
      <c r="AE146" s="10">
        <v>8</v>
      </c>
      <c r="AF146" s="10">
        <v>8</v>
      </c>
      <c r="AH146" s="10">
        <v>8</v>
      </c>
      <c r="AI146" s="111">
        <v>60.445031139278406</v>
      </c>
      <c r="AJ146" s="58">
        <v>7.8841923005404615</v>
      </c>
      <c r="AK146" s="142">
        <v>0</v>
      </c>
    </row>
    <row r="147" spans="5:37">
      <c r="E147" s="7" t="s">
        <v>200</v>
      </c>
      <c r="Y147" s="7"/>
      <c r="AA147" s="56">
        <v>-65.2</v>
      </c>
      <c r="AB147" s="56">
        <v>103.8</v>
      </c>
      <c r="AD147" s="56">
        <v>7.2</v>
      </c>
      <c r="AE147" s="10">
        <v>8</v>
      </c>
      <c r="AF147" s="10">
        <v>8</v>
      </c>
      <c r="AH147" s="10">
        <v>8</v>
      </c>
      <c r="AI147" s="111">
        <v>60.294570972885474</v>
      </c>
      <c r="AJ147" s="58">
        <v>7.8839033119060105</v>
      </c>
      <c r="AK147" s="142">
        <v>100</v>
      </c>
    </row>
    <row r="148" spans="5:37">
      <c r="E148" s="10" t="s">
        <v>171</v>
      </c>
      <c r="Y148" s="10"/>
      <c r="AA148" s="56">
        <v>-73.334386485358792</v>
      </c>
      <c r="AB148" s="56">
        <v>104.43957885858894</v>
      </c>
      <c r="AD148" s="57">
        <v>3.2</v>
      </c>
      <c r="AE148" s="10">
        <v>7</v>
      </c>
      <c r="AF148" s="10">
        <v>7</v>
      </c>
      <c r="AH148" s="10">
        <v>7</v>
      </c>
      <c r="AI148" s="111">
        <v>352.0549727751918</v>
      </c>
      <c r="AJ148" s="58">
        <v>6.9829572070727961</v>
      </c>
      <c r="AK148" s="142">
        <v>0</v>
      </c>
    </row>
    <row r="149" spans="5:37">
      <c r="E149" s="10" t="s">
        <v>171</v>
      </c>
      <c r="Y149" s="10"/>
      <c r="AA149" s="56">
        <v>-67.320200716903642</v>
      </c>
      <c r="AB149" s="56">
        <v>54.479168639803795</v>
      </c>
      <c r="AD149" s="57">
        <v>3.2</v>
      </c>
      <c r="AE149" s="10">
        <v>7</v>
      </c>
      <c r="AF149" s="10">
        <v>7</v>
      </c>
      <c r="AH149" s="10">
        <v>7</v>
      </c>
      <c r="AI149" s="111">
        <v>360.08993599244587</v>
      </c>
      <c r="AJ149" s="58">
        <v>6.9833374959967616</v>
      </c>
      <c r="AK149" s="142">
        <v>100</v>
      </c>
    </row>
    <row r="150" spans="5:37">
      <c r="E150" s="7" t="s">
        <v>18</v>
      </c>
      <c r="Y150" s="7"/>
      <c r="AA150" s="56">
        <v>-68.995011384095378</v>
      </c>
      <c r="AB150" s="56">
        <v>107.74273744961121</v>
      </c>
      <c r="AD150" s="57">
        <v>4.0999999999999996</v>
      </c>
      <c r="AE150" s="10">
        <v>8</v>
      </c>
      <c r="AF150" s="10">
        <v>8</v>
      </c>
      <c r="AH150" s="10">
        <v>8</v>
      </c>
      <c r="AI150" s="111">
        <v>187.7047557383423</v>
      </c>
      <c r="AJ150" s="58">
        <v>7.9627073913366484</v>
      </c>
      <c r="AK150" s="142">
        <v>0</v>
      </c>
    </row>
    <row r="151" spans="5:37">
      <c r="E151" s="7" t="s">
        <v>18</v>
      </c>
      <c r="Y151" s="7"/>
      <c r="AA151" s="56">
        <v>-65.287895298388989</v>
      </c>
      <c r="AB151" s="56">
        <v>64.423110285685553</v>
      </c>
      <c r="AD151" s="57">
        <v>4.0999999999999996</v>
      </c>
      <c r="AE151" s="10">
        <v>8</v>
      </c>
      <c r="AF151" s="10">
        <v>8</v>
      </c>
      <c r="AH151" s="10">
        <v>8</v>
      </c>
      <c r="AI151" s="111">
        <v>187.3183271356111</v>
      </c>
      <c r="AJ151" s="58">
        <v>7.9626304584978902</v>
      </c>
      <c r="AK151" s="142">
        <v>100</v>
      </c>
    </row>
    <row r="152" spans="5:37">
      <c r="E152" t="s">
        <v>72</v>
      </c>
      <c r="Y152"/>
      <c r="AA152" s="56">
        <v>-69.959568420959002</v>
      </c>
      <c r="AB152" s="56">
        <v>116.02620972645254</v>
      </c>
      <c r="AD152" s="56">
        <v>3.6353510305142076</v>
      </c>
      <c r="AE152" s="10">
        <v>7</v>
      </c>
      <c r="AF152" s="10">
        <v>7</v>
      </c>
      <c r="AH152" s="10">
        <v>7</v>
      </c>
      <c r="AI152" s="111">
        <v>276.69513674785583</v>
      </c>
      <c r="AJ152" s="58">
        <v>6.9783154844334412</v>
      </c>
      <c r="AK152" s="142">
        <v>0</v>
      </c>
    </row>
    <row r="153" spans="5:37">
      <c r="E153" t="s">
        <v>72</v>
      </c>
      <c r="Y153"/>
      <c r="AA153" s="56">
        <v>-68.143936985736588</v>
      </c>
      <c r="AB153" s="56">
        <v>67.369187986541348</v>
      </c>
      <c r="AD153" s="56">
        <v>3.6146270391328752</v>
      </c>
      <c r="AE153" s="10">
        <v>7</v>
      </c>
      <c r="AF153" s="10">
        <v>7</v>
      </c>
      <c r="AH153" s="10">
        <v>7</v>
      </c>
      <c r="AI153" s="111">
        <v>279.86610186609397</v>
      </c>
      <c r="AJ153" s="58">
        <v>6.9785611763625779</v>
      </c>
      <c r="AK153" s="142">
        <v>100</v>
      </c>
    </row>
    <row r="154" spans="5:37">
      <c r="E154" t="s">
        <v>80</v>
      </c>
      <c r="Y154"/>
      <c r="AA154" s="56">
        <v>-76.690055396621332</v>
      </c>
      <c r="AB154" s="56">
        <v>104.67824050405225</v>
      </c>
      <c r="AD154" s="56">
        <v>4.1904140579502558</v>
      </c>
      <c r="AE154" s="10">
        <v>8</v>
      </c>
      <c r="AF154" s="10">
        <v>8</v>
      </c>
      <c r="AH154" s="10">
        <v>8</v>
      </c>
      <c r="AI154" s="111">
        <v>175.7017531635253</v>
      </c>
      <c r="AJ154" s="58">
        <v>7.9601597600822736</v>
      </c>
      <c r="AK154" s="142">
        <v>0</v>
      </c>
    </row>
    <row r="155" spans="5:37">
      <c r="E155" t="s">
        <v>80</v>
      </c>
      <c r="Y155"/>
      <c r="AA155" s="56">
        <v>-69.214007041939439</v>
      </c>
      <c r="AB155" s="56">
        <v>47.097020242948815</v>
      </c>
      <c r="AD155" s="56">
        <v>4.1996486025516706</v>
      </c>
      <c r="AE155" s="10">
        <v>8</v>
      </c>
      <c r="AF155" s="10">
        <v>8</v>
      </c>
      <c r="AH155" s="10">
        <v>8</v>
      </c>
      <c r="AI155" s="111">
        <v>174.93409295860286</v>
      </c>
      <c r="AJ155" s="58">
        <v>7.9599849298578036</v>
      </c>
      <c r="AK155" s="142">
        <v>100</v>
      </c>
    </row>
    <row r="156" spans="5:37">
      <c r="E156" t="s">
        <v>39</v>
      </c>
      <c r="Y156"/>
      <c r="AA156" s="56">
        <v>-48.582828824832845</v>
      </c>
      <c r="AB156" s="56">
        <v>117.60612364272301</v>
      </c>
      <c r="AD156" s="56">
        <v>5.378193809375853</v>
      </c>
      <c r="AE156" s="10">
        <v>8</v>
      </c>
      <c r="AF156" s="10">
        <v>8</v>
      </c>
      <c r="AH156" s="10">
        <v>8</v>
      </c>
      <c r="AI156" s="111">
        <v>107.03824469395941</v>
      </c>
      <c r="AJ156" s="58">
        <v>7.9346028139753768</v>
      </c>
      <c r="AK156" s="142">
        <v>0</v>
      </c>
    </row>
    <row r="157" spans="5:37">
      <c r="E157" t="s">
        <v>39</v>
      </c>
      <c r="Y157"/>
      <c r="AA157" s="56">
        <v>-51.752216454586623</v>
      </c>
      <c r="AB157" s="56">
        <v>96.038496106091614</v>
      </c>
      <c r="AD157" s="56">
        <v>5.3855760373474686</v>
      </c>
      <c r="AE157" s="10">
        <v>8</v>
      </c>
      <c r="AF157" s="10">
        <v>8</v>
      </c>
      <c r="AH157" s="10">
        <v>8</v>
      </c>
      <c r="AI157" s="111">
        <v>106.74761320404032</v>
      </c>
      <c r="AJ157" s="58">
        <v>7.9344247633282441</v>
      </c>
      <c r="AK157" s="142">
        <v>100</v>
      </c>
    </row>
    <row r="158" spans="5:37">
      <c r="E158" t="s">
        <v>40</v>
      </c>
      <c r="Y158"/>
      <c r="AA158" s="56">
        <v>-49.18142324041392</v>
      </c>
      <c r="AB158" s="56">
        <v>120.64774342125571</v>
      </c>
      <c r="AD158" s="56">
        <v>4.6620261986835629</v>
      </c>
      <c r="AE158" s="10">
        <v>8</v>
      </c>
      <c r="AF158" s="10">
        <v>8</v>
      </c>
      <c r="AH158" s="10">
        <v>8</v>
      </c>
      <c r="AI158" s="111">
        <v>142.13473250012592</v>
      </c>
      <c r="AJ158" s="58">
        <v>7.9507509538529311</v>
      </c>
      <c r="AK158" s="142">
        <v>0</v>
      </c>
    </row>
    <row r="159" spans="5:37">
      <c r="E159" t="s">
        <v>40</v>
      </c>
      <c r="Y159"/>
      <c r="AA159" s="56">
        <v>-53.23071781013472</v>
      </c>
      <c r="AB159" s="56">
        <v>98.480862598651285</v>
      </c>
      <c r="AD159" s="56">
        <v>4.6515789750980634</v>
      </c>
      <c r="AE159" s="10">
        <v>8</v>
      </c>
      <c r="AF159" s="10">
        <v>8</v>
      </c>
      <c r="AH159" s="10">
        <v>8</v>
      </c>
      <c r="AI159" s="111">
        <v>142.76961972862046</v>
      </c>
      <c r="AJ159" s="58">
        <v>7.950969961163266</v>
      </c>
      <c r="AK159" s="142">
        <v>100</v>
      </c>
    </row>
    <row r="160" spans="5:37">
      <c r="E160" t="s">
        <v>52</v>
      </c>
      <c r="Y160"/>
      <c r="AA160" s="56">
        <v>-45.930492222858206</v>
      </c>
      <c r="AB160" s="56">
        <v>129.30218591898443</v>
      </c>
      <c r="AD160" s="56">
        <v>9.2808065356455867</v>
      </c>
      <c r="AE160" s="10">
        <v>8</v>
      </c>
      <c r="AF160" s="10">
        <v>8</v>
      </c>
      <c r="AH160" s="10">
        <v>8</v>
      </c>
      <c r="AI160" s="111">
        <v>36.578148635121451</v>
      </c>
      <c r="AJ160" s="58">
        <v>7.8086289147702033</v>
      </c>
      <c r="AK160" s="142">
        <v>0</v>
      </c>
    </row>
    <row r="161" spans="5:37">
      <c r="E161" t="s">
        <v>52</v>
      </c>
      <c r="Y161"/>
      <c r="AA161" s="56">
        <v>-52.963926469186276</v>
      </c>
      <c r="AB161" s="56">
        <v>109.61205390879419</v>
      </c>
      <c r="AD161" s="56">
        <v>9.2882909764940909</v>
      </c>
      <c r="AE161" s="10">
        <v>8</v>
      </c>
      <c r="AF161" s="10">
        <v>8</v>
      </c>
      <c r="AH161" s="10">
        <v>8</v>
      </c>
      <c r="AI161" s="111">
        <v>36.520758926759754</v>
      </c>
      <c r="AJ161" s="58">
        <v>7.8083281890708216</v>
      </c>
      <c r="AK161" s="142">
        <v>100</v>
      </c>
    </row>
    <row r="162" spans="5:37">
      <c r="E162" t="s">
        <v>97</v>
      </c>
      <c r="Y162"/>
      <c r="AA162" s="56">
        <v>-39.1</v>
      </c>
      <c r="AB162" s="56">
        <v>127.2</v>
      </c>
      <c r="AD162" s="56">
        <v>6.9</v>
      </c>
      <c r="AE162" s="10">
        <v>6</v>
      </c>
      <c r="AF162" s="10">
        <v>6</v>
      </c>
      <c r="AH162" s="10">
        <v>6</v>
      </c>
      <c r="AI162" s="111">
        <v>95.66234080430678</v>
      </c>
      <c r="AJ162" s="58">
        <v>5.947732828216818</v>
      </c>
      <c r="AK162" s="142">
        <v>0</v>
      </c>
    </row>
    <row r="163" spans="5:37">
      <c r="E163" t="s">
        <v>97</v>
      </c>
      <c r="Y163"/>
      <c r="AA163" s="56">
        <v>-46.1</v>
      </c>
      <c r="AB163" s="56">
        <v>111.7</v>
      </c>
      <c r="AD163" s="56">
        <v>6.9</v>
      </c>
      <c r="AE163" s="10">
        <v>6</v>
      </c>
      <c r="AF163" s="10">
        <v>6</v>
      </c>
      <c r="AH163" s="10">
        <v>6</v>
      </c>
      <c r="AI163" s="111">
        <v>94.71856999320056</v>
      </c>
      <c r="AJ163" s="58">
        <v>5.9472120408874529</v>
      </c>
      <c r="AK163" s="142">
        <v>100</v>
      </c>
    </row>
    <row r="164" spans="5:37">
      <c r="E164" t="s">
        <v>847</v>
      </c>
      <c r="Y164"/>
      <c r="AA164" s="56">
        <v>-50.4</v>
      </c>
      <c r="AB164" s="56">
        <v>143.6</v>
      </c>
      <c r="AD164" s="56">
        <v>2.8</v>
      </c>
      <c r="AE164" s="10">
        <v>8</v>
      </c>
      <c r="AF164" s="10">
        <v>8</v>
      </c>
      <c r="AH164" s="10">
        <v>8</v>
      </c>
      <c r="AI164" s="111">
        <v>403.26854329577037</v>
      </c>
      <c r="AJ164" s="58">
        <v>7.9825656746693916</v>
      </c>
      <c r="AK164" s="142">
        <v>0</v>
      </c>
    </row>
    <row r="165" spans="5:37">
      <c r="E165" t="s">
        <v>847</v>
      </c>
      <c r="Y165"/>
      <c r="AA165" s="56">
        <v>-61.2</v>
      </c>
      <c r="AB165" s="56">
        <v>121.8</v>
      </c>
      <c r="AD165" s="56">
        <v>2.8</v>
      </c>
      <c r="AE165" s="10">
        <v>8</v>
      </c>
      <c r="AF165" s="10">
        <v>8</v>
      </c>
      <c r="AH165" s="10">
        <v>8</v>
      </c>
      <c r="AI165" s="111">
        <v>401.50679003967645</v>
      </c>
      <c r="AJ165" s="58">
        <v>7.9825656746693916</v>
      </c>
      <c r="AK165" s="142">
        <v>100</v>
      </c>
    </row>
    <row r="166" spans="5:37">
      <c r="E166" t="s">
        <v>102</v>
      </c>
      <c r="Y166"/>
      <c r="AA166" s="56">
        <v>-47.632151258652655</v>
      </c>
      <c r="AB166" s="56">
        <v>135.72437356385117</v>
      </c>
      <c r="AD166" s="56">
        <v>3.8452888995378296</v>
      </c>
      <c r="AE166" s="10">
        <v>8</v>
      </c>
      <c r="AF166" s="10">
        <v>8</v>
      </c>
      <c r="AH166" s="10">
        <v>8</v>
      </c>
      <c r="AI166" s="111">
        <v>208.47781722909883</v>
      </c>
      <c r="AJ166" s="58">
        <v>7.9664232862131916</v>
      </c>
      <c r="AK166" s="142">
        <v>0</v>
      </c>
    </row>
    <row r="167" spans="5:37">
      <c r="E167" t="s">
        <v>102</v>
      </c>
      <c r="Y167"/>
      <c r="AA167" s="56">
        <v>-56.412989626516136</v>
      </c>
      <c r="AB167" s="56">
        <v>115.18543383106139</v>
      </c>
      <c r="AD167" s="56">
        <v>3.8528214270491454</v>
      </c>
      <c r="AE167" s="10">
        <v>8</v>
      </c>
      <c r="AF167" s="10">
        <v>8</v>
      </c>
      <c r="AH167" s="10">
        <v>8</v>
      </c>
      <c r="AI167" s="111">
        <v>207.6671599520491</v>
      </c>
      <c r="AJ167" s="58">
        <v>7.9662922148999566</v>
      </c>
      <c r="AK167" s="142">
        <v>100</v>
      </c>
    </row>
    <row r="168" spans="5:37">
      <c r="E168" t="s">
        <v>112</v>
      </c>
      <c r="Y168"/>
      <c r="AA168" s="56">
        <v>-46.336871510030299</v>
      </c>
      <c r="AB168" s="56">
        <v>136.14251844903106</v>
      </c>
      <c r="AD168" s="56">
        <v>7.2992808887070586</v>
      </c>
      <c r="AE168" s="10">
        <v>4</v>
      </c>
      <c r="AF168" s="10">
        <v>4</v>
      </c>
      <c r="AH168" s="10">
        <v>4</v>
      </c>
      <c r="AI168" s="111">
        <v>159.41474923289914</v>
      </c>
      <c r="AJ168" s="58">
        <v>3.9811811641367192</v>
      </c>
      <c r="AK168" s="142">
        <v>0</v>
      </c>
    </row>
    <row r="169" spans="5:37">
      <c r="E169" t="s">
        <v>112</v>
      </c>
      <c r="Y169"/>
      <c r="AA169" s="56">
        <v>-55.335259202931333</v>
      </c>
      <c r="AB169" s="56">
        <v>116.57328924684177</v>
      </c>
      <c r="AD169" s="56">
        <v>7.328598405448262</v>
      </c>
      <c r="AE169" s="10">
        <v>4</v>
      </c>
      <c r="AF169" s="10">
        <v>4</v>
      </c>
      <c r="AH169" s="10">
        <v>4</v>
      </c>
      <c r="AI169" s="111">
        <v>158.14954914619543</v>
      </c>
      <c r="AJ169" s="58">
        <v>3.9810306130103048</v>
      </c>
      <c r="AK169" s="142">
        <v>100</v>
      </c>
    </row>
    <row r="170" spans="5:37">
      <c r="E170" t="s">
        <v>125</v>
      </c>
      <c r="Y170"/>
      <c r="AA170" s="56">
        <v>-46.781815420000001</v>
      </c>
      <c r="AB170" s="56">
        <v>137.56241120000001</v>
      </c>
      <c r="AD170" s="56">
        <v>6.9</v>
      </c>
      <c r="AE170" s="10">
        <v>7</v>
      </c>
      <c r="AF170" s="10">
        <v>7</v>
      </c>
      <c r="AH170" s="10">
        <v>7</v>
      </c>
      <c r="AI170" s="111">
        <v>76.936143220185386</v>
      </c>
      <c r="AJ170" s="58">
        <v>6.9220132469751121</v>
      </c>
      <c r="AK170" s="142">
        <v>0</v>
      </c>
    </row>
    <row r="171" spans="5:37">
      <c r="E171" t="s">
        <v>125</v>
      </c>
      <c r="Y171"/>
      <c r="AA171" s="56">
        <v>-56.161891529999998</v>
      </c>
      <c r="AB171" s="56">
        <v>117.8404573</v>
      </c>
      <c r="AD171" s="56">
        <v>6.9</v>
      </c>
      <c r="AE171" s="10">
        <v>7</v>
      </c>
      <c r="AF171" s="10">
        <v>7</v>
      </c>
      <c r="AH171" s="10">
        <v>7</v>
      </c>
      <c r="AI171" s="111">
        <v>77.17894600788766</v>
      </c>
      <c r="AJ171" s="58">
        <v>6.9222585911009098</v>
      </c>
      <c r="AK171" s="142">
        <v>100</v>
      </c>
    </row>
    <row r="172" spans="5:37">
      <c r="E172" t="s">
        <v>126</v>
      </c>
      <c r="Y172"/>
      <c r="AA172" s="56">
        <v>-53.446789554327538</v>
      </c>
      <c r="AB172" s="56">
        <v>143.2295874105794</v>
      </c>
      <c r="AD172" s="56">
        <v>4.0732246646437567</v>
      </c>
      <c r="AE172" s="10">
        <v>7</v>
      </c>
      <c r="AF172" s="10">
        <v>7</v>
      </c>
      <c r="AH172" s="10">
        <v>7</v>
      </c>
      <c r="AI172" s="111">
        <v>220.59620980910483</v>
      </c>
      <c r="AJ172" s="58">
        <v>6.9728009832753148</v>
      </c>
      <c r="AK172" s="142">
        <v>0</v>
      </c>
    </row>
    <row r="173" spans="5:37">
      <c r="E173" t="s">
        <v>126</v>
      </c>
      <c r="Y173"/>
      <c r="AA173" s="56">
        <v>-63.751270620763982</v>
      </c>
      <c r="AB173" s="56">
        <v>118.32773245606107</v>
      </c>
      <c r="AD173" s="56">
        <v>4.0787960819001086</v>
      </c>
      <c r="AE173" s="10">
        <v>7</v>
      </c>
      <c r="AF173" s="10">
        <v>7</v>
      </c>
      <c r="AH173" s="10">
        <v>7</v>
      </c>
      <c r="AI173" s="111">
        <v>219.99656885345985</v>
      </c>
      <c r="AJ173" s="58">
        <v>6.9727268473718942</v>
      </c>
      <c r="AK173" s="142">
        <v>100</v>
      </c>
    </row>
    <row r="174" spans="5:37">
      <c r="E174" s="7" t="s">
        <v>1808</v>
      </c>
      <c r="V174" s="64"/>
      <c r="Y174" s="7"/>
      <c r="AA174" s="56">
        <v>47.399729938493024</v>
      </c>
      <c r="AB174" s="152">
        <v>324.1441983041247</v>
      </c>
      <c r="AC174" s="56"/>
      <c r="AD174" s="56">
        <v>4</v>
      </c>
      <c r="AE174" s="10">
        <v>7</v>
      </c>
      <c r="AF174" s="10">
        <v>7</v>
      </c>
      <c r="AH174" s="10">
        <v>7</v>
      </c>
      <c r="AI174" s="111">
        <v>234.10687001010677</v>
      </c>
      <c r="AJ174" s="58">
        <v>6.9743706795117077</v>
      </c>
      <c r="AK174" s="142">
        <v>0</v>
      </c>
    </row>
    <row r="175" spans="5:37">
      <c r="E175" s="7" t="s">
        <v>1808</v>
      </c>
      <c r="V175" s="64"/>
      <c r="Y175" s="7"/>
      <c r="AA175" s="56">
        <v>49.423305278903662</v>
      </c>
      <c r="AB175" s="152">
        <v>309.54265266286109</v>
      </c>
      <c r="AC175" s="56"/>
      <c r="AD175" s="56">
        <v>4</v>
      </c>
      <c r="AE175" s="10">
        <v>7</v>
      </c>
      <c r="AF175" s="10">
        <v>7</v>
      </c>
      <c r="AH175" s="10">
        <v>7</v>
      </c>
      <c r="AI175" s="111">
        <v>232.26811716250469</v>
      </c>
      <c r="AJ175" s="58">
        <v>6.974167784742483</v>
      </c>
      <c r="AK175" s="142">
        <v>100</v>
      </c>
    </row>
    <row r="176" spans="5:37">
      <c r="E176" s="7" t="s">
        <v>456</v>
      </c>
      <c r="Y176" s="7"/>
      <c r="AA176" s="56">
        <v>47.206493868080479</v>
      </c>
      <c r="AB176" s="56">
        <v>305.24801327706587</v>
      </c>
      <c r="AD176" s="56">
        <v>3.7</v>
      </c>
      <c r="AE176" s="10">
        <v>8</v>
      </c>
      <c r="AF176" s="10">
        <v>8</v>
      </c>
      <c r="AH176" s="10">
        <v>8</v>
      </c>
      <c r="AI176" s="111">
        <v>226.84170726186744</v>
      </c>
      <c r="AJ176" s="58">
        <v>7.9691414771803002</v>
      </c>
      <c r="AK176" s="142">
        <v>0</v>
      </c>
    </row>
    <row r="177" spans="5:37">
      <c r="E177" s="7" t="s">
        <v>456</v>
      </c>
      <c r="Y177" s="7"/>
      <c r="AA177" s="56">
        <v>52.813830104602467</v>
      </c>
      <c r="AB177" s="56">
        <v>287.18068064465774</v>
      </c>
      <c r="AD177" s="56">
        <v>3.7</v>
      </c>
      <c r="AE177" s="10">
        <v>8</v>
      </c>
      <c r="AF177" s="10">
        <v>8</v>
      </c>
      <c r="AH177" s="10">
        <v>8</v>
      </c>
      <c r="AI177" s="111">
        <v>223.94860617345515</v>
      </c>
      <c r="AJ177" s="58">
        <v>7.9687428284569082</v>
      </c>
      <c r="AK177" s="142">
        <v>100</v>
      </c>
    </row>
    <row r="178" spans="5:37">
      <c r="E178" s="7" t="s">
        <v>201</v>
      </c>
      <c r="Y178" s="7"/>
      <c r="AA178" s="56">
        <v>-27.5</v>
      </c>
      <c r="AB178" s="56">
        <v>130</v>
      </c>
      <c r="AD178" s="56">
        <v>5.0999999999999996</v>
      </c>
      <c r="AE178" s="10">
        <v>8</v>
      </c>
      <c r="AF178" s="10">
        <v>8</v>
      </c>
      <c r="AH178" s="10">
        <v>8</v>
      </c>
      <c r="AI178" s="111">
        <v>117.46349968134756</v>
      </c>
      <c r="AJ178" s="58">
        <v>7.9404070198913752</v>
      </c>
      <c r="AK178" s="142">
        <v>0</v>
      </c>
    </row>
    <row r="179" spans="5:37">
      <c r="E179" s="7" t="s">
        <v>201</v>
      </c>
      <c r="Y179" s="7"/>
      <c r="AA179" s="56">
        <v>-36.1</v>
      </c>
      <c r="AB179" s="56">
        <v>120</v>
      </c>
      <c r="AD179" s="56">
        <v>5.0999999999999996</v>
      </c>
      <c r="AE179" s="10">
        <v>8</v>
      </c>
      <c r="AF179" s="10">
        <v>8</v>
      </c>
      <c r="AH179" s="10">
        <v>8</v>
      </c>
      <c r="AI179" s="111">
        <v>117.64853708925661</v>
      </c>
      <c r="AJ179" s="58">
        <v>7.9405007476234974</v>
      </c>
      <c r="AK179" s="142">
        <v>100</v>
      </c>
    </row>
    <row r="180" spans="5:37">
      <c r="E180" t="s">
        <v>54</v>
      </c>
      <c r="Y180"/>
      <c r="AA180" s="56">
        <v>-50.07048772156233</v>
      </c>
      <c r="AB180" s="56">
        <v>115.59492542720605</v>
      </c>
      <c r="AD180" s="56">
        <v>8.0794674627227288</v>
      </c>
      <c r="AE180" s="10">
        <v>8</v>
      </c>
      <c r="AF180" s="10">
        <v>8</v>
      </c>
      <c r="AH180" s="10">
        <v>8</v>
      </c>
      <c r="AI180" s="111">
        <v>47.959989119551338</v>
      </c>
      <c r="AJ180" s="58">
        <v>7.8540450044191861</v>
      </c>
      <c r="AK180" s="142">
        <v>0</v>
      </c>
    </row>
    <row r="181" spans="5:37">
      <c r="E181" t="s">
        <v>54</v>
      </c>
      <c r="Y181"/>
      <c r="AA181" s="56">
        <v>-52.409880668673068</v>
      </c>
      <c r="AB181" s="56">
        <v>93.043341867426847</v>
      </c>
      <c r="AD181" s="56">
        <v>8.0850128474803373</v>
      </c>
      <c r="AE181" s="10">
        <v>8</v>
      </c>
      <c r="AF181" s="10">
        <v>8</v>
      </c>
      <c r="AH181" s="10">
        <v>8</v>
      </c>
      <c r="AI181" s="111">
        <v>47.895528572561183</v>
      </c>
      <c r="AJ181" s="58">
        <v>7.8538485698222313</v>
      </c>
      <c r="AK181" s="142">
        <v>100</v>
      </c>
    </row>
    <row r="182" spans="5:37">
      <c r="E182" t="s">
        <v>63</v>
      </c>
      <c r="Y182"/>
      <c r="AA182" s="56">
        <v>46.666085197877848</v>
      </c>
      <c r="AB182" s="56">
        <v>292.74576760032613</v>
      </c>
      <c r="AD182" s="56">
        <v>8.6717697699463798</v>
      </c>
      <c r="AE182" s="10">
        <v>5</v>
      </c>
      <c r="AF182" s="10">
        <v>5</v>
      </c>
      <c r="AH182" s="10">
        <v>5</v>
      </c>
      <c r="AI182" s="111">
        <v>78.810584687501546</v>
      </c>
      <c r="AJ182" s="58">
        <v>4.9492453962134562</v>
      </c>
      <c r="AK182" s="142">
        <v>0</v>
      </c>
    </row>
    <row r="183" spans="5:37">
      <c r="E183" t="s">
        <v>63</v>
      </c>
      <c r="Y183"/>
      <c r="AA183" s="56">
        <v>48.555750163823525</v>
      </c>
      <c r="AB183" s="56">
        <v>272.86676799657471</v>
      </c>
      <c r="AD183" s="56">
        <v>8.6826541765094163</v>
      </c>
      <c r="AE183" s="10">
        <v>5</v>
      </c>
      <c r="AF183" s="10">
        <v>5</v>
      </c>
      <c r="AH183" s="10">
        <v>5</v>
      </c>
      <c r="AI183" s="111">
        <v>78.615495439039776</v>
      </c>
      <c r="AJ183" s="58">
        <v>4.9491194455029328</v>
      </c>
      <c r="AK183" s="142">
        <v>100</v>
      </c>
    </row>
    <row r="188" spans="5:37">
      <c r="AC188" s="56"/>
      <c r="AD188" s="56"/>
      <c r="AI188" s="111"/>
      <c r="AK188" s="142"/>
    </row>
    <row r="189" spans="5:37">
      <c r="AC189" s="56"/>
      <c r="AD189" s="56"/>
      <c r="AK189" s="142"/>
    </row>
    <row r="190" spans="5:37">
      <c r="AC190" s="56"/>
      <c r="AD190" s="56"/>
    </row>
    <row r="191" spans="5:37">
      <c r="AC191" s="56"/>
      <c r="AD191" s="5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opLeftCell="A14" workbookViewId="0">
      <selection activeCell="A35" sqref="A35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1" s="9" customFormat="1" ht="14.25" customHeight="1">
      <c r="A1" s="23" t="s">
        <v>818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1" s="9" customFormat="1" ht="15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</row>
    <row r="3" spans="1:21" s="9" customFormat="1" ht="15">
      <c r="A3" s="112"/>
      <c r="B3" s="112"/>
      <c r="C3" s="112"/>
      <c r="D3" s="112"/>
      <c r="E3" s="112"/>
      <c r="F3" s="112"/>
      <c r="G3" s="112"/>
      <c r="H3" s="112"/>
      <c r="I3" s="113"/>
      <c r="J3" s="114"/>
      <c r="K3" s="115"/>
      <c r="L3" s="112"/>
      <c r="M3" s="112"/>
      <c r="N3" s="114"/>
      <c r="O3" s="112"/>
      <c r="P3" s="112"/>
      <c r="Q3" s="112"/>
      <c r="R3" s="112"/>
      <c r="S3" s="112"/>
    </row>
    <row r="4" spans="1:21" s="9" customFormat="1" ht="15">
      <c r="A4" t="s">
        <v>468</v>
      </c>
      <c r="B4">
        <v>0.02</v>
      </c>
      <c r="C4" s="71">
        <v>0.08</v>
      </c>
      <c r="D4" t="s">
        <v>17</v>
      </c>
      <c r="E4" t="s">
        <v>177</v>
      </c>
      <c r="F4">
        <v>0</v>
      </c>
      <c r="G4">
        <v>0.4</v>
      </c>
      <c r="H4">
        <v>8</v>
      </c>
      <c r="I4">
        <v>157.1</v>
      </c>
      <c r="J4">
        <v>-57.1</v>
      </c>
      <c r="K4" s="10"/>
      <c r="L4" s="12">
        <v>0</v>
      </c>
      <c r="M4" s="10"/>
      <c r="N4" s="52">
        <f>ATAN(0.5*TAN(P4))/(PI()/180)</f>
        <v>-37.699802539622787</v>
      </c>
      <c r="O4" s="6">
        <f t="shared" ref="O4:P7" si="0">I4*PI()/180</f>
        <v>2.7419122548830916</v>
      </c>
      <c r="P4" s="6">
        <f t="shared" si="0"/>
        <v>-0.99658300288876223</v>
      </c>
      <c r="Q4" s="6">
        <f>COS(O4)*COS(P4)*L4</f>
        <v>0</v>
      </c>
      <c r="R4" s="6">
        <f>COS(P4)*SIN(O4)*L4</f>
        <v>0</v>
      </c>
      <c r="S4" s="6">
        <f>-1*SIN(P4)*L4</f>
        <v>0</v>
      </c>
      <c r="U4" s="12"/>
    </row>
    <row r="5" spans="1:21" s="9" customFormat="1" ht="15">
      <c r="A5" t="s">
        <v>468</v>
      </c>
      <c r="B5">
        <v>0.02</v>
      </c>
      <c r="C5" s="71">
        <v>0.08</v>
      </c>
      <c r="D5" t="s">
        <v>17</v>
      </c>
      <c r="E5" t="s">
        <v>177</v>
      </c>
      <c r="F5">
        <v>100</v>
      </c>
      <c r="G5">
        <v>0.4</v>
      </c>
      <c r="H5">
        <v>8</v>
      </c>
      <c r="I5">
        <v>136.69999999999999</v>
      </c>
      <c r="J5">
        <v>-69.7</v>
      </c>
      <c r="K5" s="10"/>
      <c r="L5" s="12">
        <v>1</v>
      </c>
      <c r="M5" s="10"/>
      <c r="N5" s="52">
        <f>ATAN(0.5*TAN(P5))/(PI()/180)</f>
        <v>-53.50513221329706</v>
      </c>
      <c r="O5" s="6">
        <f t="shared" si="0"/>
        <v>2.3858650874762479</v>
      </c>
      <c r="P5" s="6">
        <f t="shared" si="0"/>
        <v>-1.2164944886400477</v>
      </c>
      <c r="Q5" s="6">
        <f>COS(O5)*COS(P5)*L5</f>
        <v>-0.25249031587506937</v>
      </c>
      <c r="R5" s="6">
        <f>COS(P5)*SIN(O5)*L5</f>
        <v>0.23793483713375657</v>
      </c>
      <c r="S5" s="6">
        <f>-1*SIN(P5)*L5</f>
        <v>0.9378889346118976</v>
      </c>
      <c r="U5" s="12"/>
    </row>
    <row r="6" spans="1:21" s="120" customFormat="1" ht="15">
      <c r="A6" s="116"/>
      <c r="B6" s="116"/>
      <c r="C6" s="99"/>
      <c r="D6" s="116"/>
      <c r="E6" s="116"/>
      <c r="F6" s="116"/>
      <c r="G6" s="116"/>
      <c r="H6" s="116"/>
      <c r="I6" s="116"/>
      <c r="J6" s="116"/>
      <c r="K6" s="117"/>
      <c r="L6" s="12"/>
      <c r="M6" s="117"/>
      <c r="N6" s="118"/>
      <c r="O6" s="12"/>
      <c r="P6" s="12"/>
      <c r="Q6" s="12"/>
      <c r="R6" s="12"/>
      <c r="S6" s="12"/>
      <c r="U6" s="12"/>
    </row>
    <row r="7" spans="1:21" s="11" customFormat="1" ht="15">
      <c r="A7" s="59" t="s">
        <v>469</v>
      </c>
      <c r="B7">
        <v>1.4999999999999999E-2</v>
      </c>
      <c r="C7" s="71">
        <v>0.08</v>
      </c>
      <c r="D7" t="s">
        <v>17</v>
      </c>
      <c r="E7" t="s">
        <v>177</v>
      </c>
      <c r="F7">
        <v>0</v>
      </c>
      <c r="G7">
        <v>0.4</v>
      </c>
      <c r="H7">
        <v>9</v>
      </c>
      <c r="I7">
        <v>162.69999999999999</v>
      </c>
      <c r="J7">
        <v>-58.4</v>
      </c>
      <c r="K7" s="10"/>
      <c r="L7" s="12">
        <v>0</v>
      </c>
      <c r="M7" s="10"/>
      <c r="N7" s="52">
        <f>ATAN(0.5*TAN(P7))/(PI()/180)</f>
        <v>-39.102085669373473</v>
      </c>
      <c r="O7" s="6">
        <f t="shared" si="0"/>
        <v>2.8396506929947738</v>
      </c>
      <c r="P7" s="6">
        <f t="shared" si="0"/>
        <v>-1.0192722831646883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2"/>
    </row>
    <row r="8" spans="1:21" s="11" customFormat="1" ht="15">
      <c r="A8" s="59" t="s">
        <v>469</v>
      </c>
      <c r="B8">
        <v>1.4999999999999999E-2</v>
      </c>
      <c r="C8" s="71">
        <v>0.08</v>
      </c>
      <c r="D8" t="s">
        <v>17</v>
      </c>
      <c r="E8" t="s">
        <v>177</v>
      </c>
      <c r="F8">
        <v>100</v>
      </c>
      <c r="G8">
        <v>0.4</v>
      </c>
      <c r="H8">
        <v>9</v>
      </c>
      <c r="I8">
        <v>143.80000000000001</v>
      </c>
      <c r="J8">
        <v>-72.099999999999994</v>
      </c>
      <c r="K8" s="10"/>
      <c r="L8" s="12">
        <v>1</v>
      </c>
      <c r="M8" s="10"/>
      <c r="N8" s="52">
        <f t="shared" ref="N8:N28" si="1">ATAN(0.5*TAN(P8))/(PI()/180)</f>
        <v>-57.138251494275757</v>
      </c>
      <c r="O8" s="6">
        <f t="shared" ref="O8:O28" si="2">I8*PI()/180</f>
        <v>2.5097834643678461</v>
      </c>
      <c r="P8" s="6">
        <f t="shared" ref="P8:P28" si="3">J8*PI()/180</f>
        <v>-1.2583823906879115</v>
      </c>
      <c r="Q8" s="6">
        <f t="shared" ref="Q8:Q28" si="4">COS(O8)*COS(P8)*L8</f>
        <v>-0.24802459223919571</v>
      </c>
      <c r="R8" s="6">
        <f t="shared" ref="R8:R28" si="5">COS(P8)*SIN(O8)*L8</f>
        <v>0.18152656045305735</v>
      </c>
      <c r="S8" s="6">
        <f t="shared" ref="S8:S28" si="6">-1*SIN(P8)*L8</f>
        <v>0.95159440387943817</v>
      </c>
      <c r="U8" s="12"/>
    </row>
    <row r="9" spans="1:21" s="13" customFormat="1" ht="15">
      <c r="A9" s="119"/>
      <c r="B9" s="116"/>
      <c r="C9" s="99"/>
      <c r="D9" s="116"/>
      <c r="E9" s="116"/>
      <c r="F9" s="116"/>
      <c r="G9" s="116"/>
      <c r="H9" s="116"/>
      <c r="I9" s="116"/>
      <c r="J9" s="116"/>
      <c r="K9" s="117"/>
      <c r="L9" s="12"/>
      <c r="M9" s="117"/>
      <c r="N9" s="118"/>
      <c r="O9" s="12"/>
      <c r="P9" s="12"/>
      <c r="Q9" s="12"/>
      <c r="R9" s="12"/>
      <c r="S9" s="12"/>
      <c r="U9" s="12"/>
    </row>
    <row r="10" spans="1:21" s="11" customFormat="1" ht="15">
      <c r="A10" t="s">
        <v>470</v>
      </c>
      <c r="B10">
        <v>0.05</v>
      </c>
      <c r="C10" s="71">
        <v>0.14000000000000001</v>
      </c>
      <c r="D10" t="s">
        <v>17</v>
      </c>
      <c r="E10" t="s">
        <v>177</v>
      </c>
      <c r="F10">
        <v>0</v>
      </c>
      <c r="G10">
        <v>1.1000000000000001</v>
      </c>
      <c r="H10">
        <v>8</v>
      </c>
      <c r="I10">
        <v>153</v>
      </c>
      <c r="J10">
        <v>-61.1</v>
      </c>
      <c r="K10" s="10"/>
      <c r="L10" s="12">
        <v>0</v>
      </c>
      <c r="M10" s="10"/>
      <c r="N10" s="52">
        <f t="shared" si="1"/>
        <v>-42.168660764503599</v>
      </c>
      <c r="O10" s="6">
        <f t="shared" si="2"/>
        <v>2.6703537555513241</v>
      </c>
      <c r="P10" s="6">
        <f t="shared" si="3"/>
        <v>-1.0663961729685352</v>
      </c>
      <c r="Q10" s="6">
        <f t="shared" si="4"/>
        <v>0</v>
      </c>
      <c r="R10" s="6">
        <f t="shared" si="5"/>
        <v>0</v>
      </c>
      <c r="S10" s="6">
        <f t="shared" si="6"/>
        <v>0</v>
      </c>
      <c r="U10" s="12"/>
    </row>
    <row r="11" spans="1:21" s="11" customFormat="1" ht="15">
      <c r="A11" t="s">
        <v>470</v>
      </c>
      <c r="B11">
        <v>0.05</v>
      </c>
      <c r="C11" s="71">
        <v>0.14000000000000001</v>
      </c>
      <c r="D11" t="s">
        <v>17</v>
      </c>
      <c r="E11" t="s">
        <v>177</v>
      </c>
      <c r="F11">
        <v>100</v>
      </c>
      <c r="G11">
        <v>1.1000000000000001</v>
      </c>
      <c r="H11">
        <v>8</v>
      </c>
      <c r="I11">
        <v>125.5</v>
      </c>
      <c r="J11">
        <v>-72.3</v>
      </c>
      <c r="K11" s="10"/>
      <c r="L11" s="12">
        <v>1</v>
      </c>
      <c r="M11" s="10"/>
      <c r="N11" s="52">
        <f t="shared" si="1"/>
        <v>-57.450666332769352</v>
      </c>
      <c r="O11" s="6">
        <f t="shared" si="2"/>
        <v>2.1903882112528836</v>
      </c>
      <c r="P11" s="6">
        <f t="shared" si="3"/>
        <v>-1.2618730491919001</v>
      </c>
      <c r="Q11" s="6">
        <f t="shared" si="4"/>
        <v>-0.17655289711327651</v>
      </c>
      <c r="R11" s="6">
        <f t="shared" si="5"/>
        <v>0.24751803299281402</v>
      </c>
      <c r="S11" s="6">
        <f t="shared" si="6"/>
        <v>0.95266148125358618</v>
      </c>
      <c r="U11" s="53"/>
    </row>
    <row r="12" spans="1:21" s="13" customFormat="1" ht="15">
      <c r="A12" s="116"/>
      <c r="B12" s="116"/>
      <c r="C12" s="99"/>
      <c r="D12" s="116"/>
      <c r="E12" s="116"/>
      <c r="F12" s="116"/>
      <c r="G12" s="116"/>
      <c r="H12" s="116"/>
      <c r="I12" s="116"/>
      <c r="J12" s="116"/>
      <c r="K12" s="117"/>
      <c r="L12" s="12"/>
      <c r="M12" s="117"/>
      <c r="N12" s="118"/>
      <c r="O12" s="12"/>
      <c r="P12" s="12"/>
      <c r="Q12" s="12"/>
      <c r="R12" s="12"/>
      <c r="S12" s="12"/>
      <c r="U12" s="53"/>
    </row>
    <row r="13" spans="1:21" s="11" customFormat="1" ht="15">
      <c r="A13" t="s">
        <v>471</v>
      </c>
      <c r="B13">
        <v>1.4999999999999999E-2</v>
      </c>
      <c r="C13" s="71">
        <v>7.0000000000000007E-2</v>
      </c>
      <c r="D13" t="s">
        <v>17</v>
      </c>
      <c r="E13" t="s">
        <v>177</v>
      </c>
      <c r="F13">
        <v>0</v>
      </c>
      <c r="G13">
        <v>0.4</v>
      </c>
      <c r="H13">
        <v>8</v>
      </c>
      <c r="I13">
        <v>153.9</v>
      </c>
      <c r="J13">
        <v>-63.3</v>
      </c>
      <c r="K13" s="10"/>
      <c r="L13" s="53">
        <v>0</v>
      </c>
      <c r="M13" s="10"/>
      <c r="N13" s="52">
        <f t="shared" si="1"/>
        <v>-44.831611599699009</v>
      </c>
      <c r="O13" s="6">
        <f t="shared" si="2"/>
        <v>2.686061718819273</v>
      </c>
      <c r="P13" s="6">
        <f t="shared" si="3"/>
        <v>-1.1047934165124107</v>
      </c>
      <c r="Q13" s="6">
        <f t="shared" si="4"/>
        <v>0</v>
      </c>
      <c r="R13" s="6">
        <f t="shared" si="5"/>
        <v>0</v>
      </c>
      <c r="S13" s="6">
        <f t="shared" si="6"/>
        <v>0</v>
      </c>
      <c r="U13" s="53"/>
    </row>
    <row r="14" spans="1:21" s="11" customFormat="1" ht="15">
      <c r="A14" t="s">
        <v>471</v>
      </c>
      <c r="B14">
        <v>1.4999999999999999E-2</v>
      </c>
      <c r="C14" s="71">
        <v>7.0000000000000007E-2</v>
      </c>
      <c r="D14" t="s">
        <v>17</v>
      </c>
      <c r="E14" t="s">
        <v>177</v>
      </c>
      <c r="F14">
        <v>100</v>
      </c>
      <c r="G14">
        <v>0.4</v>
      </c>
      <c r="H14">
        <v>8</v>
      </c>
      <c r="I14">
        <v>122.6</v>
      </c>
      <c r="J14">
        <v>-74.5</v>
      </c>
      <c r="K14" s="10"/>
      <c r="L14" s="53">
        <v>1</v>
      </c>
      <c r="M14" s="10"/>
      <c r="N14" s="52">
        <f t="shared" si="1"/>
        <v>-60.985098695926972</v>
      </c>
      <c r="O14" s="6">
        <f t="shared" si="2"/>
        <v>2.1397736629450481</v>
      </c>
      <c r="P14" s="6">
        <f t="shared" si="3"/>
        <v>-1.3002702927357754</v>
      </c>
      <c r="Q14" s="6">
        <f t="shared" si="4"/>
        <v>-0.14398022966364182</v>
      </c>
      <c r="R14" s="6">
        <f t="shared" si="5"/>
        <v>0.2251356104994251</v>
      </c>
      <c r="S14" s="6">
        <f t="shared" si="6"/>
        <v>0.96363045320862295</v>
      </c>
      <c r="U14" s="53"/>
    </row>
    <row r="15" spans="1:21" s="11" customFormat="1" ht="15">
      <c r="A15"/>
      <c r="B15"/>
      <c r="C15" s="71"/>
      <c r="D15"/>
      <c r="E15"/>
      <c r="F15"/>
      <c r="G15"/>
      <c r="H15"/>
      <c r="I15"/>
      <c r="J15"/>
      <c r="K15" s="10"/>
      <c r="L15" s="53"/>
      <c r="M15" s="10"/>
      <c r="N15" s="52"/>
      <c r="O15" s="6"/>
      <c r="P15" s="6"/>
      <c r="Q15" s="6"/>
      <c r="R15" s="6"/>
      <c r="S15" s="6"/>
      <c r="U15" s="53"/>
    </row>
    <row r="16" spans="1:21" s="11" customFormat="1" ht="15">
      <c r="A16" t="s">
        <v>472</v>
      </c>
      <c r="B16">
        <v>1.4999999999999999E-2</v>
      </c>
      <c r="C16" s="71">
        <v>0.06</v>
      </c>
      <c r="D16" t="s">
        <v>17</v>
      </c>
      <c r="E16" t="s">
        <v>177</v>
      </c>
      <c r="F16">
        <v>0</v>
      </c>
      <c r="G16">
        <v>0.3</v>
      </c>
      <c r="H16">
        <v>8</v>
      </c>
      <c r="I16">
        <v>161.5</v>
      </c>
      <c r="J16">
        <v>-61.9</v>
      </c>
      <c r="K16" s="10"/>
      <c r="L16" s="53">
        <v>0</v>
      </c>
      <c r="M16" s="10"/>
      <c r="N16" s="52">
        <f t="shared" si="1"/>
        <v>-43.119340176274342</v>
      </c>
      <c r="O16" s="6">
        <f t="shared" si="2"/>
        <v>2.8187067419708423</v>
      </c>
      <c r="P16" s="6">
        <f t="shared" si="3"/>
        <v>-1.08035880698449</v>
      </c>
      <c r="Q16" s="6">
        <f t="shared" si="4"/>
        <v>0</v>
      </c>
      <c r="R16" s="6">
        <f t="shared" si="5"/>
        <v>0</v>
      </c>
      <c r="S16" s="6">
        <f t="shared" si="6"/>
        <v>0</v>
      </c>
      <c r="U16" s="12"/>
    </row>
    <row r="17" spans="1:26" s="11" customFormat="1" ht="15">
      <c r="A17" t="s">
        <v>472</v>
      </c>
      <c r="B17">
        <v>1.4999999999999999E-2</v>
      </c>
      <c r="C17" s="71">
        <v>0.06</v>
      </c>
      <c r="D17" t="s">
        <v>17</v>
      </c>
      <c r="E17" t="s">
        <v>177</v>
      </c>
      <c r="F17">
        <v>100</v>
      </c>
      <c r="G17">
        <v>0.3</v>
      </c>
      <c r="H17">
        <v>8</v>
      </c>
      <c r="I17">
        <v>136.9</v>
      </c>
      <c r="J17">
        <v>-75</v>
      </c>
      <c r="K17" s="10"/>
      <c r="L17" s="12">
        <v>1</v>
      </c>
      <c r="M17" s="10"/>
      <c r="N17" s="52">
        <f t="shared" si="1"/>
        <v>-61.813214567986478</v>
      </c>
      <c r="O17" s="6">
        <f t="shared" si="2"/>
        <v>2.3893557459802373</v>
      </c>
      <c r="P17" s="6">
        <f t="shared" si="3"/>
        <v>-1.3089969389957472</v>
      </c>
      <c r="Q17" s="6">
        <f t="shared" si="4"/>
        <v>-0.18897990320486574</v>
      </c>
      <c r="R17" s="6">
        <f t="shared" si="5"/>
        <v>0.17684426564766029</v>
      </c>
      <c r="S17" s="6">
        <f t="shared" si="6"/>
        <v>0.96592582628906831</v>
      </c>
      <c r="U17" s="12"/>
    </row>
    <row r="18" spans="1:26" s="13" customFormat="1" ht="15">
      <c r="A18" s="116"/>
      <c r="B18" s="116"/>
      <c r="C18" s="99"/>
      <c r="D18" s="116"/>
      <c r="E18" s="116"/>
      <c r="F18" s="116"/>
      <c r="G18" s="116"/>
      <c r="H18" s="116"/>
      <c r="I18" s="116"/>
      <c r="J18" s="116"/>
      <c r="K18" s="117"/>
      <c r="L18" s="12"/>
      <c r="M18" s="117"/>
      <c r="N18" s="118"/>
      <c r="O18" s="12"/>
      <c r="P18" s="12"/>
      <c r="Q18" s="12"/>
      <c r="R18" s="12"/>
      <c r="S18" s="12"/>
      <c r="U18" s="12"/>
    </row>
    <row r="19" spans="1:26" s="11" customFormat="1" ht="15">
      <c r="A19" t="s">
        <v>473</v>
      </c>
      <c r="B19">
        <v>0.04</v>
      </c>
      <c r="C19" s="71">
        <v>0.14000000000000001</v>
      </c>
      <c r="D19" t="s">
        <v>17</v>
      </c>
      <c r="E19" t="s">
        <v>177</v>
      </c>
      <c r="F19">
        <v>0</v>
      </c>
      <c r="G19">
        <v>1.9</v>
      </c>
      <c r="H19">
        <v>9</v>
      </c>
      <c r="I19">
        <v>145.19999999999999</v>
      </c>
      <c r="J19">
        <v>-64.400000000000006</v>
      </c>
      <c r="K19" s="10"/>
      <c r="L19" s="12">
        <v>0</v>
      </c>
      <c r="M19" s="10"/>
      <c r="N19" s="52">
        <f t="shared" si="1"/>
        <v>-46.221679538541977</v>
      </c>
      <c r="O19" s="6">
        <f t="shared" si="2"/>
        <v>2.534218073895766</v>
      </c>
      <c r="P19" s="6">
        <f t="shared" si="3"/>
        <v>-1.1239920382843482</v>
      </c>
      <c r="Q19" s="6">
        <f t="shared" si="4"/>
        <v>0</v>
      </c>
      <c r="R19" s="6">
        <f t="shared" si="5"/>
        <v>0</v>
      </c>
      <c r="S19" s="6">
        <f t="shared" si="6"/>
        <v>0</v>
      </c>
      <c r="U19" s="12"/>
    </row>
    <row r="20" spans="1:26" s="13" customFormat="1" ht="15">
      <c r="A20" t="s">
        <v>473</v>
      </c>
      <c r="B20">
        <v>0.04</v>
      </c>
      <c r="C20" s="71">
        <v>0.14000000000000001</v>
      </c>
      <c r="D20" t="s">
        <v>17</v>
      </c>
      <c r="E20" t="s">
        <v>177</v>
      </c>
      <c r="F20">
        <v>100</v>
      </c>
      <c r="G20">
        <v>1.9</v>
      </c>
      <c r="H20">
        <v>9</v>
      </c>
      <c r="I20">
        <v>109.2</v>
      </c>
      <c r="J20">
        <v>-73.2</v>
      </c>
      <c r="K20" s="10"/>
      <c r="L20" s="12">
        <v>1</v>
      </c>
      <c r="M20" s="10"/>
      <c r="N20" s="52">
        <f t="shared" si="1"/>
        <v>-58.874925891821349</v>
      </c>
      <c r="O20" s="6">
        <f t="shared" si="2"/>
        <v>1.9058995431778079</v>
      </c>
      <c r="P20" s="6">
        <f t="shared" si="3"/>
        <v>-1.2775810124598492</v>
      </c>
      <c r="Q20" s="6">
        <f t="shared" si="4"/>
        <v>-9.5052917861955452E-2</v>
      </c>
      <c r="R20" s="6">
        <f t="shared" si="5"/>
        <v>0.2729547992816368</v>
      </c>
      <c r="S20" s="6">
        <f t="shared" si="6"/>
        <v>0.95731949753206724</v>
      </c>
      <c r="U20" s="12"/>
    </row>
    <row r="21" spans="1:26" s="13" customFormat="1" ht="15">
      <c r="A21" s="116"/>
      <c r="B21" s="116"/>
      <c r="C21" s="99"/>
      <c r="D21" s="116"/>
      <c r="E21" s="116"/>
      <c r="F21" s="116"/>
      <c r="G21" s="116"/>
      <c r="H21" s="116"/>
      <c r="I21" s="116"/>
      <c r="J21" s="116"/>
      <c r="K21" s="117"/>
      <c r="L21" s="12"/>
      <c r="M21" s="117"/>
      <c r="N21" s="118"/>
      <c r="O21" s="12"/>
      <c r="P21" s="12"/>
      <c r="Q21" s="12"/>
      <c r="R21" s="12"/>
      <c r="S21" s="12"/>
      <c r="U21" s="12"/>
    </row>
    <row r="22" spans="1:26" s="13" customFormat="1" ht="15">
      <c r="A22" t="s">
        <v>474</v>
      </c>
      <c r="B22">
        <v>0.03</v>
      </c>
      <c r="C22" s="71">
        <v>0.1</v>
      </c>
      <c r="D22" t="s">
        <v>17</v>
      </c>
      <c r="E22" t="s">
        <v>177</v>
      </c>
      <c r="F22">
        <v>0</v>
      </c>
      <c r="G22">
        <v>0.3</v>
      </c>
      <c r="H22">
        <v>8</v>
      </c>
      <c r="I22">
        <v>173.7</v>
      </c>
      <c r="J22">
        <v>-60</v>
      </c>
      <c r="K22" s="10"/>
      <c r="L22" s="12">
        <v>0</v>
      </c>
      <c r="M22" s="10"/>
      <c r="N22" s="52">
        <f t="shared" si="1"/>
        <v>-40.893394649130897</v>
      </c>
      <c r="O22" s="6">
        <f t="shared" si="2"/>
        <v>3.0316369107141505</v>
      </c>
      <c r="P22" s="6">
        <f t="shared" si="3"/>
        <v>-1.0471975511965976</v>
      </c>
      <c r="Q22" s="6">
        <f t="shared" si="4"/>
        <v>0</v>
      </c>
      <c r="R22" s="6">
        <f t="shared" si="5"/>
        <v>0</v>
      </c>
      <c r="S22" s="6">
        <f t="shared" si="6"/>
        <v>0</v>
      </c>
      <c r="U22" s="12"/>
    </row>
    <row r="23" spans="1:26" s="13" customFormat="1" ht="15">
      <c r="A23" t="s">
        <v>474</v>
      </c>
      <c r="B23">
        <v>0.03</v>
      </c>
      <c r="C23" s="71">
        <v>0.1</v>
      </c>
      <c r="D23" t="s">
        <v>17</v>
      </c>
      <c r="E23" t="s">
        <v>177</v>
      </c>
      <c r="F23">
        <v>100</v>
      </c>
      <c r="G23">
        <v>0.3</v>
      </c>
      <c r="H23">
        <v>8</v>
      </c>
      <c r="I23">
        <v>161.19999999999999</v>
      </c>
      <c r="J23">
        <v>-75.2</v>
      </c>
      <c r="K23" s="10"/>
      <c r="L23" s="12">
        <v>1</v>
      </c>
      <c r="M23" s="10"/>
      <c r="N23" s="52">
        <f t="shared" si="1"/>
        <v>-62.147006147130824</v>
      </c>
      <c r="O23" s="6">
        <f t="shared" si="2"/>
        <v>2.8134707542148591</v>
      </c>
      <c r="P23" s="6">
        <f t="shared" si="3"/>
        <v>-1.3124875974997359</v>
      </c>
      <c r="Q23" s="6">
        <f t="shared" si="4"/>
        <v>-0.24181753774960932</v>
      </c>
      <c r="R23" s="6">
        <f t="shared" si="5"/>
        <v>8.2321404774862397E-2</v>
      </c>
      <c r="S23" s="6">
        <f t="shared" si="6"/>
        <v>0.96682338860445938</v>
      </c>
      <c r="U23" s="12"/>
    </row>
    <row r="24" spans="1:26" s="13" customFormat="1" ht="15">
      <c r="A24" s="23" t="s">
        <v>820</v>
      </c>
      <c r="B24" s="116"/>
      <c r="C24" s="99"/>
      <c r="D24" s="116"/>
      <c r="E24" s="116"/>
      <c r="F24" s="116"/>
      <c r="G24" s="116"/>
      <c r="H24" s="116"/>
      <c r="I24" s="116"/>
      <c r="J24" s="116"/>
      <c r="K24" s="117"/>
      <c r="L24" s="12"/>
      <c r="M24" s="117"/>
      <c r="N24" s="118"/>
      <c r="O24" s="12"/>
      <c r="P24" s="12"/>
      <c r="Q24" s="12"/>
      <c r="R24" s="12"/>
      <c r="S24" s="12"/>
      <c r="U24" s="12"/>
    </row>
    <row r="25" spans="1:26" s="13" customFormat="1" ht="15">
      <c r="A25" t="s">
        <v>475</v>
      </c>
      <c r="B25">
        <v>0.02</v>
      </c>
      <c r="C25" s="71">
        <v>7.0000000000000007E-2</v>
      </c>
      <c r="D25" t="s">
        <v>17</v>
      </c>
      <c r="E25" t="s">
        <v>177</v>
      </c>
      <c r="F25">
        <v>0</v>
      </c>
      <c r="G25">
        <v>0.4</v>
      </c>
      <c r="H25">
        <v>7</v>
      </c>
      <c r="I25">
        <v>132</v>
      </c>
      <c r="J25">
        <v>-57.9</v>
      </c>
      <c r="K25" s="10"/>
      <c r="L25" s="53">
        <v>1</v>
      </c>
      <c r="M25" s="10"/>
      <c r="N25" s="52">
        <f t="shared" si="1"/>
        <v>-38.557238372956618</v>
      </c>
      <c r="O25" s="6">
        <f t="shared" si="2"/>
        <v>2.3038346126325151</v>
      </c>
      <c r="P25" s="6">
        <f t="shared" si="3"/>
        <v>-1.0105456369047168</v>
      </c>
      <c r="Q25" s="6">
        <f t="shared" si="4"/>
        <v>-0.35557505373117076</v>
      </c>
      <c r="R25" s="6">
        <f t="shared" si="5"/>
        <v>0.39490610463490095</v>
      </c>
      <c r="S25" s="6">
        <f t="shared" si="6"/>
        <v>0.84712192138213716</v>
      </c>
      <c r="U25" s="12"/>
    </row>
    <row r="26" spans="1:26" s="13" customFormat="1" ht="15">
      <c r="A26" t="s">
        <v>475</v>
      </c>
      <c r="B26">
        <v>0.02</v>
      </c>
      <c r="C26" s="71">
        <v>7.0000000000000007E-2</v>
      </c>
      <c r="D26" t="s">
        <v>17</v>
      </c>
      <c r="E26" t="s">
        <v>177</v>
      </c>
      <c r="F26">
        <v>100</v>
      </c>
      <c r="G26">
        <v>0.4</v>
      </c>
      <c r="H26">
        <v>7</v>
      </c>
      <c r="I26">
        <v>104.9</v>
      </c>
      <c r="J26">
        <v>-64.099999999999994</v>
      </c>
      <c r="K26" s="10"/>
      <c r="L26" s="53">
        <v>0</v>
      </c>
      <c r="M26" s="10"/>
      <c r="N26" s="52">
        <f t="shared" si="1"/>
        <v>-45.838592638999955</v>
      </c>
      <c r="O26" s="6">
        <f t="shared" si="2"/>
        <v>1.8308503853420519</v>
      </c>
      <c r="P26" s="6">
        <f t="shared" si="3"/>
        <v>-1.1187560505283651</v>
      </c>
      <c r="Q26" s="6">
        <f t="shared" si="4"/>
        <v>0</v>
      </c>
      <c r="R26" s="6">
        <f t="shared" si="5"/>
        <v>0</v>
      </c>
      <c r="S26" s="6">
        <f t="shared" si="6"/>
        <v>0</v>
      </c>
      <c r="U26" s="12"/>
    </row>
    <row r="27" spans="1:26" s="13" customFormat="1" ht="15">
      <c r="A27" t="s">
        <v>476</v>
      </c>
      <c r="B27">
        <v>0.02</v>
      </c>
      <c r="C27" s="71">
        <v>0.06</v>
      </c>
      <c r="D27" t="s">
        <v>17</v>
      </c>
      <c r="E27" t="s">
        <v>177</v>
      </c>
      <c r="F27">
        <v>0</v>
      </c>
      <c r="G27">
        <v>0.5</v>
      </c>
      <c r="H27">
        <v>7</v>
      </c>
      <c r="I27">
        <v>134</v>
      </c>
      <c r="J27">
        <v>-54.7</v>
      </c>
      <c r="K27" s="10"/>
      <c r="L27" s="53">
        <v>1</v>
      </c>
      <c r="M27" s="10"/>
      <c r="N27" s="52">
        <f t="shared" si="1"/>
        <v>-35.228795008622157</v>
      </c>
      <c r="O27" s="6">
        <f t="shared" si="2"/>
        <v>2.3387411976724013</v>
      </c>
      <c r="P27" s="6">
        <f t="shared" si="3"/>
        <v>-0.95469510084089837</v>
      </c>
      <c r="Q27" s="6">
        <f t="shared" si="4"/>
        <v>-0.40141363571155297</v>
      </c>
      <c r="R27" s="6">
        <f t="shared" si="5"/>
        <v>0.41567598814819812</v>
      </c>
      <c r="S27" s="6">
        <f t="shared" si="6"/>
        <v>0.81613759008016029</v>
      </c>
      <c r="U27" s="12"/>
    </row>
    <row r="28" spans="1:26" s="13" customFormat="1" ht="15">
      <c r="A28" t="s">
        <v>476</v>
      </c>
      <c r="B28">
        <v>0.02</v>
      </c>
      <c r="C28" s="71">
        <v>0.06</v>
      </c>
      <c r="D28" t="s">
        <v>17</v>
      </c>
      <c r="E28" t="s">
        <v>177</v>
      </c>
      <c r="F28">
        <v>100</v>
      </c>
      <c r="G28">
        <v>0.5</v>
      </c>
      <c r="H28">
        <v>7</v>
      </c>
      <c r="I28">
        <v>110.4</v>
      </c>
      <c r="J28">
        <v>-62</v>
      </c>
      <c r="K28" s="10"/>
      <c r="L28" s="12">
        <v>0</v>
      </c>
      <c r="M28" s="10"/>
      <c r="N28" s="52">
        <f t="shared" si="1"/>
        <v>-43.239577152649595</v>
      </c>
      <c r="O28" s="6">
        <f t="shared" si="2"/>
        <v>1.9268434942017398</v>
      </c>
      <c r="P28" s="6">
        <f t="shared" si="3"/>
        <v>-1.0821041362364843</v>
      </c>
      <c r="Q28" s="6">
        <f t="shared" si="4"/>
        <v>0</v>
      </c>
      <c r="R28" s="6">
        <f t="shared" si="5"/>
        <v>0</v>
      </c>
      <c r="S28" s="6">
        <f t="shared" si="6"/>
        <v>0</v>
      </c>
      <c r="U28" s="12"/>
    </row>
    <row r="29" spans="1:26" s="13" customFormat="1" ht="16" thickBot="1">
      <c r="A29" s="7"/>
      <c r="B29" s="7"/>
      <c r="C29" s="7"/>
      <c r="D29" s="7"/>
      <c r="E29" s="7"/>
      <c r="F29" s="7"/>
      <c r="G29" s="7"/>
      <c r="H29" s="7"/>
      <c r="I29" s="17"/>
      <c r="J29" s="18"/>
      <c r="K29" s="19"/>
      <c r="L29" s="12"/>
      <c r="M29" s="7"/>
      <c r="N29" s="7"/>
      <c r="O29" s="7"/>
      <c r="P29" s="7"/>
      <c r="Q29" s="7"/>
      <c r="R29" s="7"/>
      <c r="S29" s="7"/>
    </row>
    <row r="30" spans="1:26" s="13" customFormat="1" ht="17" thickTop="1" thickBot="1">
      <c r="A30" s="54"/>
      <c r="B30"/>
      <c r="H30" s="23" t="s">
        <v>143</v>
      </c>
      <c r="I30" s="24">
        <f>IF(O30&gt;0, O30*180/PI(),360+O30*180/PI())</f>
        <v>133.04188730647667</v>
      </c>
      <c r="J30" s="25">
        <f>P30*180/PI()</f>
        <v>-56.304021283746494</v>
      </c>
      <c r="K30" s="19"/>
      <c r="L30" s="7"/>
      <c r="M30" s="7"/>
      <c r="N30" s="7"/>
      <c r="O30" s="26">
        <f>IF(Q30&gt;0, ATAN(R30/Q30),PI()+ATAN(R30/Q30))</f>
        <v>2.3220189765652681</v>
      </c>
      <c r="P30" s="26">
        <f>-1*ATAN(S30/(SQRT(Q30*Q30+R30*R30)))</f>
        <v>-0.98269055351434076</v>
      </c>
      <c r="Q30" s="26">
        <f>SUM(Q25:Q28)</f>
        <v>-0.75698868944272379</v>
      </c>
      <c r="R30" s="26">
        <f>SUM(R25:R28)</f>
        <v>0.81058209278309912</v>
      </c>
      <c r="S30" s="26">
        <f>SUM(S25:S28)</f>
        <v>1.6632595114622974</v>
      </c>
    </row>
    <row r="31" spans="1:26" s="9" customFormat="1" ht="16" thickTop="1">
      <c r="A31" s="63"/>
      <c r="B31" s="64"/>
      <c r="C31" s="7"/>
      <c r="D31" s="7"/>
      <c r="E31" s="7"/>
      <c r="F31" s="7"/>
      <c r="G31" s="7"/>
      <c r="H31" s="7"/>
      <c r="I31" s="29" t="s">
        <v>144</v>
      </c>
      <c r="J31" s="30">
        <f>SQRT(Q30*Q30+R30*R30+S30*S30)</f>
        <v>1.9991266612084992</v>
      </c>
      <c r="K31" s="19"/>
      <c r="L31" s="7"/>
      <c r="M31" s="7"/>
      <c r="N31" s="7"/>
      <c r="O31" s="7"/>
      <c r="P31" s="7"/>
      <c r="Q31" s="7"/>
      <c r="R31" s="7"/>
      <c r="S31" s="7"/>
    </row>
    <row r="32" spans="1:26" s="15" customFormat="1" ht="16">
      <c r="A32"/>
      <c r="B32"/>
      <c r="C32" s="7"/>
      <c r="D32" s="7"/>
      <c r="E32" s="7"/>
      <c r="F32" s="7"/>
      <c r="G32" s="7"/>
      <c r="H32" s="7"/>
      <c r="I32" s="32" t="s">
        <v>145</v>
      </c>
      <c r="J32" s="33">
        <f>(J34-1)/(J34-J31)</f>
        <v>1145.0310117126355</v>
      </c>
      <c r="K32" s="19"/>
      <c r="L32" s="7"/>
      <c r="M32" s="20"/>
      <c r="N32" s="20"/>
      <c r="O32" s="7"/>
      <c r="P32" s="7"/>
      <c r="Q32" s="7"/>
      <c r="R32" s="7"/>
      <c r="S32" s="7"/>
      <c r="T32" s="9"/>
      <c r="U32" s="9"/>
      <c r="V32" s="9"/>
      <c r="W32" s="9"/>
      <c r="X32" s="9"/>
      <c r="Y32" s="9"/>
      <c r="Z32" s="9"/>
    </row>
    <row r="33" spans="1:26" s="15" customFormat="1" ht="16">
      <c r="A33"/>
      <c r="B33"/>
      <c r="C33" s="7"/>
      <c r="D33" s="7"/>
      <c r="E33" s="7"/>
      <c r="F33" s="7"/>
      <c r="G33" s="7"/>
      <c r="H33" s="7"/>
      <c r="I33" s="32" t="s">
        <v>147</v>
      </c>
      <c r="J33" s="35">
        <f>ACOS(1+(J34-1)*(1-20^(1/(J34-1)))/(J34*(J32-1)+1))*180/PI()</f>
        <v>7.3873131316351657</v>
      </c>
      <c r="K33" s="19"/>
      <c r="L33" s="7"/>
      <c r="M33" s="20"/>
      <c r="N33" s="20"/>
      <c r="O33" s="7"/>
      <c r="P33" s="7"/>
      <c r="Q33" s="7"/>
      <c r="R33" s="7"/>
      <c r="S33" s="7"/>
      <c r="T33" s="9"/>
      <c r="V33" s="9"/>
      <c r="W33" s="9"/>
      <c r="X33" s="9"/>
      <c r="Y33" s="9"/>
      <c r="Z33" s="9"/>
    </row>
    <row r="34" spans="1:26" s="15" customFormat="1" ht="16">
      <c r="A34"/>
      <c r="B34" s="56"/>
      <c r="C34" s="7"/>
      <c r="D34" s="7"/>
      <c r="E34" s="7"/>
      <c r="F34" s="7"/>
      <c r="G34" s="7"/>
      <c r="H34" s="7"/>
      <c r="I34" s="36" t="s">
        <v>149</v>
      </c>
      <c r="J34" s="37">
        <f>SUM(L25:L28)</f>
        <v>2</v>
      </c>
      <c r="K34" s="19"/>
      <c r="L34" s="7"/>
      <c r="M34" s="7"/>
      <c r="N34" s="7"/>
      <c r="O34" s="7"/>
      <c r="P34" s="7"/>
      <c r="Q34" s="7"/>
      <c r="R34" s="7"/>
      <c r="S34" s="7"/>
      <c r="T34" s="9"/>
      <c r="U34" s="9"/>
      <c r="V34" s="9"/>
      <c r="W34" s="9"/>
      <c r="X34" s="9"/>
      <c r="Y34" s="9"/>
      <c r="Z34" s="9"/>
    </row>
    <row r="35" spans="1:26" ht="13">
      <c r="A35" s="23" t="s">
        <v>819</v>
      </c>
    </row>
    <row r="36" spans="1:26" s="13" customFormat="1" ht="15">
      <c r="A36" t="s">
        <v>477</v>
      </c>
      <c r="B36">
        <v>0.02</v>
      </c>
      <c r="C36" s="71">
        <v>0.1</v>
      </c>
      <c r="D36" t="s">
        <v>17</v>
      </c>
      <c r="E36" t="s">
        <v>177</v>
      </c>
      <c r="F36">
        <v>0</v>
      </c>
      <c r="G36">
        <v>0.5</v>
      </c>
      <c r="H36">
        <v>10</v>
      </c>
      <c r="I36">
        <v>149</v>
      </c>
      <c r="J36">
        <v>-59.5</v>
      </c>
      <c r="K36" s="10"/>
      <c r="L36" s="53">
        <v>0</v>
      </c>
      <c r="M36" s="12"/>
      <c r="N36" s="52">
        <f t="shared" ref="N36:N39" si="7">ATAN(0.5*TAN(P36))/(PI()/180)</f>
        <v>-40.325648147771254</v>
      </c>
      <c r="O36" s="6">
        <f t="shared" ref="O36:O39" si="8">I36*PI()/180</f>
        <v>2.6005405854715509</v>
      </c>
      <c r="P36" s="6">
        <f t="shared" ref="P36:P39" si="9">J36*PI()/180</f>
        <v>-1.0384709049366261</v>
      </c>
      <c r="Q36" s="6">
        <f>COS(O36)*COS(P36)*L36</f>
        <v>0</v>
      </c>
      <c r="R36" s="6">
        <f>COS(P36)*SIN(O36)*L36</f>
        <v>0</v>
      </c>
      <c r="S36" s="6">
        <f>-1*SIN(P36)*L36</f>
        <v>0</v>
      </c>
      <c r="U36" s="12"/>
    </row>
    <row r="37" spans="1:26" s="13" customFormat="1" ht="15">
      <c r="A37" t="s">
        <v>477</v>
      </c>
      <c r="B37">
        <v>0.02</v>
      </c>
      <c r="C37" s="71">
        <v>0.1</v>
      </c>
      <c r="D37" t="s">
        <v>17</v>
      </c>
      <c r="E37" t="s">
        <v>177</v>
      </c>
      <c r="F37">
        <v>100</v>
      </c>
      <c r="G37">
        <v>0.5</v>
      </c>
      <c r="H37">
        <v>10</v>
      </c>
      <c r="I37">
        <v>122.4</v>
      </c>
      <c r="J37">
        <v>-70</v>
      </c>
      <c r="K37" s="10"/>
      <c r="L37" s="53">
        <v>1</v>
      </c>
      <c r="M37" s="12"/>
      <c r="N37" s="52">
        <f t="shared" si="7"/>
        <v>-53.947611267612089</v>
      </c>
      <c r="O37" s="6">
        <f t="shared" si="8"/>
        <v>2.1362830044410592</v>
      </c>
      <c r="P37" s="6">
        <f t="shared" si="9"/>
        <v>-1.2217304763960306</v>
      </c>
      <c r="Q37" s="6">
        <f>COS(O37)*COS(P37)*L37</f>
        <v>-0.18326355721645013</v>
      </c>
      <c r="R37" s="6">
        <f>COS(P37)*SIN(O37)*L37</f>
        <v>0.28877715809406385</v>
      </c>
      <c r="S37" s="6">
        <f>-1*SIN(P37)*L37</f>
        <v>0.93969262078590832</v>
      </c>
      <c r="U37" s="12"/>
    </row>
    <row r="38" spans="1:26" s="11" customFormat="1" ht="15">
      <c r="A38" t="s">
        <v>479</v>
      </c>
      <c r="B38">
        <v>0.02</v>
      </c>
      <c r="C38" s="99">
        <v>0.08</v>
      </c>
      <c r="D38" t="s">
        <v>17</v>
      </c>
      <c r="E38" t="s">
        <v>177</v>
      </c>
      <c r="F38">
        <v>0</v>
      </c>
      <c r="G38">
        <v>0.4</v>
      </c>
      <c r="H38">
        <v>8</v>
      </c>
      <c r="I38">
        <v>149.80000000000001</v>
      </c>
      <c r="J38">
        <v>-60.7</v>
      </c>
      <c r="K38" s="10"/>
      <c r="L38" s="53">
        <v>0</v>
      </c>
      <c r="M38" s="12"/>
      <c r="N38" s="52">
        <f t="shared" si="7"/>
        <v>-41.700703353593958</v>
      </c>
      <c r="O38" s="6">
        <f t="shared" si="8"/>
        <v>2.6145032194875055</v>
      </c>
      <c r="P38" s="6">
        <f t="shared" si="9"/>
        <v>-1.0594148559605581</v>
      </c>
      <c r="Q38" s="6">
        <f>COS(O38)*COS(P38)*L38</f>
        <v>0</v>
      </c>
      <c r="R38" s="6">
        <f>COS(P38)*SIN(O38)*L38</f>
        <v>0</v>
      </c>
      <c r="S38" s="6">
        <f>-1*SIN(P38)*L38</f>
        <v>0</v>
      </c>
      <c r="U38" s="12"/>
    </row>
    <row r="39" spans="1:26" s="13" customFormat="1" ht="15">
      <c r="A39" t="s">
        <v>479</v>
      </c>
      <c r="B39">
        <v>0.02</v>
      </c>
      <c r="C39" s="99">
        <v>0.08</v>
      </c>
      <c r="D39" t="s">
        <v>17</v>
      </c>
      <c r="E39" t="s">
        <v>177</v>
      </c>
      <c r="F39">
        <v>100</v>
      </c>
      <c r="G39">
        <v>0.4</v>
      </c>
      <c r="H39">
        <v>8</v>
      </c>
      <c r="I39">
        <v>121.7</v>
      </c>
      <c r="J39">
        <v>-71.3</v>
      </c>
      <c r="K39" s="10"/>
      <c r="L39" s="12">
        <v>1</v>
      </c>
      <c r="M39" s="12"/>
      <c r="N39" s="52">
        <f t="shared" si="7"/>
        <v>-55.903467130156514</v>
      </c>
      <c r="O39" s="6">
        <f t="shared" si="8"/>
        <v>2.1240656996770988</v>
      </c>
      <c r="P39" s="6">
        <f t="shared" si="9"/>
        <v>-1.244419756671957</v>
      </c>
      <c r="Q39" s="6">
        <f>COS(O39)*COS(P39)*L39</f>
        <v>-0.16847303751827267</v>
      </c>
      <c r="R39" s="6">
        <f>COS(P39)*SIN(O39)*L39</f>
        <v>0.27278109421596214</v>
      </c>
      <c r="S39" s="6">
        <f>-1*SIN(P39)*L39</f>
        <v>0.94721027774602884</v>
      </c>
      <c r="U39" s="12"/>
    </row>
    <row r="40" spans="1:26" s="13" customFormat="1" ht="16" thickBot="1">
      <c r="A40" s="7"/>
      <c r="B40" s="7"/>
      <c r="C40" s="7"/>
      <c r="D40" s="7"/>
      <c r="E40" s="7"/>
      <c r="F40" s="7"/>
      <c r="G40" s="7"/>
      <c r="H40" s="7"/>
      <c r="I40" s="17"/>
      <c r="J40" s="18"/>
      <c r="K40" s="19"/>
      <c r="L40" s="12"/>
      <c r="M40" s="7"/>
      <c r="N40" s="7"/>
      <c r="O40" s="7"/>
      <c r="P40" s="7"/>
      <c r="Q40" s="7"/>
      <c r="R40" s="7"/>
      <c r="S40" s="7"/>
    </row>
    <row r="41" spans="1:26" s="13" customFormat="1" ht="17" thickTop="1" thickBot="1">
      <c r="A41" s="54"/>
      <c r="B41"/>
      <c r="H41" s="23" t="s">
        <v>143</v>
      </c>
      <c r="I41" s="24">
        <f>IF(O41&gt;0, O41*180/PI(),360+O41*180/PI())</f>
        <v>122.06130730743079</v>
      </c>
      <c r="J41" s="25">
        <f>P41*180/PI()</f>
        <v>-70.650333847472709</v>
      </c>
      <c r="K41" s="19"/>
      <c r="L41" s="7"/>
      <c r="M41" s="7"/>
      <c r="N41" s="7"/>
      <c r="O41" s="26">
        <f>IF(Q41&gt;0, ATAN(R41/Q41),PI()+ATAN(R41/Q41))</f>
        <v>2.1303717018032815</v>
      </c>
      <c r="P41" s="26">
        <f>-1*ATAN(S41/(SQRT(Q41*Q41+R41*R41)))</f>
        <v>-1.2330809432715921</v>
      </c>
      <c r="Q41" s="26">
        <f>SUM(Q36:Q39)</f>
        <v>-0.3517365947347228</v>
      </c>
      <c r="R41" s="26">
        <f>SUM(R36:R39)</f>
        <v>0.56155825231002598</v>
      </c>
      <c r="S41" s="26">
        <f>SUM(S36:S39)</f>
        <v>1.8869028985319372</v>
      </c>
    </row>
    <row r="42" spans="1:26" s="9" customFormat="1" ht="16" thickTop="1">
      <c r="A42" s="63"/>
      <c r="B42" s="64"/>
      <c r="C42" s="7"/>
      <c r="D42" s="7"/>
      <c r="E42" s="7"/>
      <c r="F42" s="7"/>
      <c r="G42" s="7"/>
      <c r="H42" s="7"/>
      <c r="I42" s="29" t="s">
        <v>144</v>
      </c>
      <c r="J42" s="30">
        <f>SQRT(Q41*Q41+R41*R41+S41*S41)</f>
        <v>1.9998672084169227</v>
      </c>
      <c r="K42" s="19"/>
      <c r="L42" s="7"/>
      <c r="M42" s="7"/>
      <c r="N42" s="7"/>
      <c r="O42" s="7"/>
      <c r="P42" s="7"/>
      <c r="Q42" s="7"/>
      <c r="R42" s="7"/>
      <c r="S42" s="7"/>
    </row>
    <row r="43" spans="1:26" s="15" customFormat="1" ht="16">
      <c r="A43"/>
      <c r="B43"/>
      <c r="C43" s="7"/>
      <c r="D43" s="7"/>
      <c r="E43" s="7"/>
      <c r="F43" s="7"/>
      <c r="G43" s="7"/>
      <c r="H43" s="7"/>
      <c r="I43" s="32" t="s">
        <v>145</v>
      </c>
      <c r="J43" s="33">
        <f>(J45-1)/(J45-J42)</f>
        <v>7530.5977745416412</v>
      </c>
      <c r="K43" s="19"/>
      <c r="L43" s="7"/>
      <c r="M43" s="20"/>
      <c r="N43" s="20"/>
      <c r="O43" s="7"/>
      <c r="P43" s="7"/>
      <c r="Q43" s="7"/>
      <c r="R43" s="7"/>
      <c r="S43" s="7"/>
      <c r="T43" s="9"/>
      <c r="U43" s="9"/>
      <c r="V43" s="9"/>
      <c r="W43" s="9"/>
      <c r="X43" s="9"/>
      <c r="Y43" s="9"/>
      <c r="Z43" s="9"/>
    </row>
    <row r="44" spans="1:26" s="15" customFormat="1" ht="16">
      <c r="A44"/>
      <c r="B44"/>
      <c r="C44" s="7"/>
      <c r="D44" s="7"/>
      <c r="E44" s="7"/>
      <c r="F44" s="7"/>
      <c r="G44" s="7"/>
      <c r="H44" s="7"/>
      <c r="I44" s="32" t="s">
        <v>147</v>
      </c>
      <c r="J44" s="35">
        <f>ACOS(1+(J45-1)*(1-20^(1/(J45-1)))/(J45*(J43-1)+1))*180/PI()</f>
        <v>2.8783579057147923</v>
      </c>
      <c r="K44" s="19"/>
      <c r="L44" s="7"/>
      <c r="M44" s="20"/>
      <c r="N44" s="20"/>
      <c r="O44" s="7"/>
      <c r="P44" s="7"/>
      <c r="Q44" s="7"/>
      <c r="R44" s="7"/>
      <c r="S44" s="7"/>
      <c r="T44" s="9"/>
      <c r="U44" s="9"/>
      <c r="V44" s="9"/>
      <c r="W44" s="9"/>
      <c r="X44" s="9"/>
      <c r="Y44" s="9"/>
      <c r="Z44" s="9"/>
    </row>
    <row r="45" spans="1:26" s="15" customFormat="1" ht="16">
      <c r="A45"/>
      <c r="B45" s="56"/>
      <c r="C45" s="7"/>
      <c r="D45" s="7"/>
      <c r="E45" s="7"/>
      <c r="F45" s="7"/>
      <c r="G45" s="7"/>
      <c r="H45" s="7"/>
      <c r="I45" s="36" t="s">
        <v>149</v>
      </c>
      <c r="J45" s="37">
        <f>SUM(L36:L39)</f>
        <v>2</v>
      </c>
      <c r="K45" s="19"/>
      <c r="L45" s="7"/>
      <c r="M45" s="7"/>
      <c r="N45" s="7"/>
      <c r="O45" s="7"/>
      <c r="P45" s="7"/>
      <c r="Q45" s="7"/>
      <c r="R45" s="7"/>
      <c r="S45" s="7"/>
      <c r="T45" s="9"/>
      <c r="U45" s="9"/>
      <c r="V45" s="9"/>
      <c r="W45" s="9"/>
      <c r="X45" s="9"/>
      <c r="Y45" s="9"/>
      <c r="Z45" s="9"/>
    </row>
    <row r="47" spans="1:26" s="13" customFormat="1" ht="15">
      <c r="A47" t="s">
        <v>478</v>
      </c>
      <c r="B47">
        <v>0.02</v>
      </c>
      <c r="C47" s="71">
        <v>0.1</v>
      </c>
      <c r="D47" t="s">
        <v>17</v>
      </c>
      <c r="E47" t="s">
        <v>177</v>
      </c>
      <c r="F47">
        <v>0</v>
      </c>
      <c r="G47">
        <v>0.5</v>
      </c>
      <c r="H47">
        <v>9</v>
      </c>
      <c r="I47">
        <v>153.69999999999999</v>
      </c>
      <c r="J47">
        <v>-62.2</v>
      </c>
      <c r="K47" s="10"/>
      <c r="L47" s="12">
        <v>0</v>
      </c>
      <c r="M47" s="10"/>
      <c r="N47" s="52">
        <f>ATAN(0.5*TAN(P47))/(PI()/180)</f>
        <v>-43.480995795349045</v>
      </c>
      <c r="O47" s="6">
        <f>I47*PI()/180</f>
        <v>2.6825710603152846</v>
      </c>
      <c r="P47" s="6">
        <f>J47*PI()/180</f>
        <v>-1.0855947947404729</v>
      </c>
      <c r="Q47" s="6">
        <f>COS(O47)*COS(P47)*L47</f>
        <v>0</v>
      </c>
      <c r="R47" s="6">
        <f>COS(P47)*SIN(O47)*L47</f>
        <v>0</v>
      </c>
      <c r="S47" s="6">
        <f>-1*SIN(P47)*L47</f>
        <v>0</v>
      </c>
      <c r="U47" s="12"/>
    </row>
    <row r="48" spans="1:26" s="13" customFormat="1" ht="15">
      <c r="A48" t="s">
        <v>478</v>
      </c>
      <c r="B48">
        <v>0.02</v>
      </c>
      <c r="C48" s="71">
        <v>0.1</v>
      </c>
      <c r="D48" t="s">
        <v>17</v>
      </c>
      <c r="E48" t="s">
        <v>177</v>
      </c>
      <c r="F48">
        <v>100</v>
      </c>
      <c r="G48">
        <v>0.5</v>
      </c>
      <c r="H48">
        <v>9</v>
      </c>
      <c r="I48">
        <v>124.5</v>
      </c>
      <c r="J48">
        <v>-73.599999999999994</v>
      </c>
      <c r="K48" s="10"/>
      <c r="L48" s="12">
        <v>1</v>
      </c>
      <c r="M48" s="10"/>
      <c r="N48" s="52">
        <f>ATAN(0.5*TAN(P48))/(PI()/180)</f>
        <v>-59.51757105964181</v>
      </c>
      <c r="O48" s="6">
        <f>I48*PI()/180</f>
        <v>2.1729349187329401</v>
      </c>
      <c r="P48" s="6">
        <f>J48*PI()/180</f>
        <v>-1.2845623294678263</v>
      </c>
      <c r="Q48" s="6">
        <f>COS(O48)*COS(P48)*L48</f>
        <v>-0.15991996209824882</v>
      </c>
      <c r="R48" s="6">
        <f>COS(P48)*SIN(O48)*L48</f>
        <v>0.23268498871790735</v>
      </c>
      <c r="S48" s="6">
        <f>-1*SIN(P48)*L48</f>
        <v>0.9593139745400574</v>
      </c>
      <c r="U48" s="12"/>
    </row>
    <row r="50" spans="1:26" ht="15">
      <c r="A50" s="23" t="s">
        <v>818</v>
      </c>
      <c r="B50" s="7"/>
      <c r="C50" s="7"/>
      <c r="D50" s="7"/>
      <c r="E50" s="7"/>
      <c r="F50" s="7"/>
      <c r="G50" s="7"/>
      <c r="H50" s="7"/>
      <c r="I50" s="22"/>
      <c r="J50" s="21"/>
      <c r="K50" s="40"/>
      <c r="L50" s="20"/>
      <c r="M50" s="20"/>
      <c r="N50" s="20"/>
      <c r="O50" s="20"/>
      <c r="P50" s="20"/>
      <c r="Q50" s="20"/>
      <c r="R50" s="20"/>
      <c r="S50" s="20"/>
      <c r="T50" s="9"/>
      <c r="U50" s="9"/>
    </row>
    <row r="51" spans="1:26" ht="37">
      <c r="A51" s="49" t="s">
        <v>7</v>
      </c>
      <c r="B51" s="49" t="s">
        <v>8</v>
      </c>
      <c r="C51" s="49" t="s">
        <v>9</v>
      </c>
      <c r="D51" s="49" t="s">
        <v>10</v>
      </c>
      <c r="E51" s="49" t="s">
        <v>11</v>
      </c>
      <c r="F51" s="49" t="s">
        <v>12</v>
      </c>
      <c r="G51" s="49" t="s">
        <v>13</v>
      </c>
      <c r="H51" s="49" t="s">
        <v>14</v>
      </c>
      <c r="I51" s="47" t="s">
        <v>15</v>
      </c>
      <c r="J51" s="46" t="s">
        <v>16</v>
      </c>
      <c r="K51" s="50" t="s">
        <v>155</v>
      </c>
      <c r="L51" s="49" t="s">
        <v>156</v>
      </c>
      <c r="M51" s="49" t="s">
        <v>170</v>
      </c>
      <c r="N51" s="46" t="s">
        <v>157</v>
      </c>
      <c r="O51" s="49" t="s">
        <v>158</v>
      </c>
      <c r="P51" s="49"/>
      <c r="Q51" s="49" t="s">
        <v>159</v>
      </c>
      <c r="R51" s="49" t="s">
        <v>160</v>
      </c>
      <c r="S51" s="51" t="s">
        <v>161</v>
      </c>
      <c r="T51" s="9"/>
      <c r="U51" t="s">
        <v>815</v>
      </c>
      <c r="V51" t="s">
        <v>816</v>
      </c>
      <c r="Y51" s="110" t="s">
        <v>771</v>
      </c>
      <c r="Z51" s="110" t="s">
        <v>772</v>
      </c>
    </row>
    <row r="52" spans="1:26" ht="15">
      <c r="A52" t="s">
        <v>468</v>
      </c>
      <c r="B52">
        <v>0.02</v>
      </c>
      <c r="C52" s="71">
        <v>0.08</v>
      </c>
      <c r="D52" t="s">
        <v>17</v>
      </c>
      <c r="E52" t="s">
        <v>177</v>
      </c>
      <c r="F52">
        <v>0</v>
      </c>
      <c r="G52">
        <v>0.4</v>
      </c>
      <c r="H52">
        <v>8</v>
      </c>
      <c r="I52">
        <v>157.1</v>
      </c>
      <c r="J52">
        <v>-57.1</v>
      </c>
      <c r="K52" s="10"/>
      <c r="L52" s="12">
        <v>0</v>
      </c>
      <c r="M52" s="10"/>
      <c r="N52" s="52">
        <f t="shared" ref="N52:N71" si="10">ATAN(0.5*TAN(P52))/(PI()/180)</f>
        <v>-37.699802539622787</v>
      </c>
      <c r="O52" s="6">
        <f t="shared" ref="O52:O71" si="11">I52*PI()/180</f>
        <v>2.7419122548830916</v>
      </c>
      <c r="P52" s="6">
        <f t="shared" ref="P52:P71" si="12">J52*PI()/180</f>
        <v>-0.99658300288876223</v>
      </c>
      <c r="Q52" s="6">
        <f t="shared" ref="Q52:Q71" si="13">COS(O52)*COS(P52)*L52</f>
        <v>0</v>
      </c>
      <c r="R52" s="6">
        <f t="shared" ref="R52:R71" si="14">COS(P52)*SIN(O52)*L52</f>
        <v>0</v>
      </c>
      <c r="S52" s="6">
        <f t="shared" ref="S52:S71" si="15">-1*SIN(P52)*L52</f>
        <v>0</v>
      </c>
      <c r="T52" s="9"/>
      <c r="U52" s="12">
        <v>1</v>
      </c>
      <c r="V52" s="12">
        <v>1</v>
      </c>
      <c r="Y52" s="12">
        <v>1</v>
      </c>
      <c r="Z52" s="12">
        <v>0</v>
      </c>
    </row>
    <row r="53" spans="1:26" ht="15">
      <c r="A53" t="s">
        <v>468</v>
      </c>
      <c r="B53">
        <v>0.02</v>
      </c>
      <c r="C53" s="71">
        <v>0.08</v>
      </c>
      <c r="D53" t="s">
        <v>17</v>
      </c>
      <c r="E53" t="s">
        <v>177</v>
      </c>
      <c r="F53">
        <v>100</v>
      </c>
      <c r="G53">
        <v>0.4</v>
      </c>
      <c r="H53">
        <v>8</v>
      </c>
      <c r="I53">
        <v>136.69999999999999</v>
      </c>
      <c r="J53">
        <v>-69.7</v>
      </c>
      <c r="K53" s="10"/>
      <c r="L53" s="12">
        <v>1</v>
      </c>
      <c r="M53" s="10"/>
      <c r="N53" s="52">
        <f t="shared" si="10"/>
        <v>-53.50513221329706</v>
      </c>
      <c r="O53" s="6">
        <f t="shared" si="11"/>
        <v>2.3858650874762479</v>
      </c>
      <c r="P53" s="6">
        <f t="shared" si="12"/>
        <v>-1.2164944886400477</v>
      </c>
      <c r="Q53" s="6">
        <f t="shared" si="13"/>
        <v>-0.25249031587506937</v>
      </c>
      <c r="R53" s="6">
        <f t="shared" si="14"/>
        <v>0.23793483713375657</v>
      </c>
      <c r="S53" s="6">
        <f t="shared" si="15"/>
        <v>0.9378889346118976</v>
      </c>
      <c r="T53" s="9"/>
      <c r="U53" s="12">
        <v>1</v>
      </c>
      <c r="V53" s="12">
        <v>1</v>
      </c>
      <c r="Y53" s="12">
        <v>0</v>
      </c>
      <c r="Z53" s="12">
        <v>1</v>
      </c>
    </row>
    <row r="54" spans="1:26" ht="15">
      <c r="A54" s="59" t="s">
        <v>469</v>
      </c>
      <c r="B54">
        <v>1.4999999999999999E-2</v>
      </c>
      <c r="C54" s="71">
        <v>0.08</v>
      </c>
      <c r="D54" t="s">
        <v>17</v>
      </c>
      <c r="E54" t="s">
        <v>177</v>
      </c>
      <c r="F54">
        <v>0</v>
      </c>
      <c r="G54">
        <v>0.4</v>
      </c>
      <c r="H54">
        <v>9</v>
      </c>
      <c r="I54">
        <v>162.69999999999999</v>
      </c>
      <c r="J54">
        <v>-58.4</v>
      </c>
      <c r="K54" s="10"/>
      <c r="L54" s="12">
        <v>0</v>
      </c>
      <c r="M54" s="10"/>
      <c r="N54" s="52">
        <f t="shared" si="10"/>
        <v>-39.102085669373473</v>
      </c>
      <c r="O54" s="6">
        <f t="shared" si="11"/>
        <v>2.8396506929947738</v>
      </c>
      <c r="P54" s="6">
        <f t="shared" si="12"/>
        <v>-1.0192722831646883</v>
      </c>
      <c r="Q54" s="6">
        <f t="shared" si="13"/>
        <v>0</v>
      </c>
      <c r="R54" s="6">
        <f t="shared" si="14"/>
        <v>0</v>
      </c>
      <c r="S54" s="6">
        <f t="shared" si="15"/>
        <v>0</v>
      </c>
      <c r="T54" s="11"/>
      <c r="U54" s="12">
        <v>1</v>
      </c>
      <c r="V54" s="12">
        <v>1</v>
      </c>
      <c r="Y54" s="12">
        <v>1</v>
      </c>
      <c r="Z54" s="12">
        <v>0</v>
      </c>
    </row>
    <row r="55" spans="1:26" ht="15">
      <c r="A55" s="59" t="s">
        <v>469</v>
      </c>
      <c r="B55">
        <v>1.4999999999999999E-2</v>
      </c>
      <c r="C55" s="71">
        <v>0.08</v>
      </c>
      <c r="D55" t="s">
        <v>17</v>
      </c>
      <c r="E55" t="s">
        <v>177</v>
      </c>
      <c r="F55">
        <v>100</v>
      </c>
      <c r="G55">
        <v>0.4</v>
      </c>
      <c r="H55">
        <v>9</v>
      </c>
      <c r="I55">
        <v>143.80000000000001</v>
      </c>
      <c r="J55">
        <v>-72.099999999999994</v>
      </c>
      <c r="K55" s="10"/>
      <c r="L55" s="12">
        <v>1</v>
      </c>
      <c r="M55" s="10"/>
      <c r="N55" s="52">
        <f t="shared" si="10"/>
        <v>-57.138251494275757</v>
      </c>
      <c r="O55" s="6">
        <f t="shared" si="11"/>
        <v>2.5097834643678461</v>
      </c>
      <c r="P55" s="6">
        <f t="shared" si="12"/>
        <v>-1.2583823906879115</v>
      </c>
      <c r="Q55" s="6">
        <f t="shared" si="13"/>
        <v>-0.24802459223919571</v>
      </c>
      <c r="R55" s="6">
        <f t="shared" si="14"/>
        <v>0.18152656045305735</v>
      </c>
      <c r="S55" s="6">
        <f t="shared" si="15"/>
        <v>0.95159440387943817</v>
      </c>
      <c r="T55" s="11"/>
      <c r="U55" s="12">
        <v>1</v>
      </c>
      <c r="V55" s="12">
        <v>1</v>
      </c>
      <c r="Y55" s="12">
        <v>0</v>
      </c>
      <c r="Z55" s="12">
        <v>1</v>
      </c>
    </row>
    <row r="56" spans="1:26" ht="15">
      <c r="A56" t="s">
        <v>470</v>
      </c>
      <c r="B56">
        <v>0.05</v>
      </c>
      <c r="C56" s="71">
        <v>0.14000000000000001</v>
      </c>
      <c r="D56" t="s">
        <v>17</v>
      </c>
      <c r="E56" t="s">
        <v>177</v>
      </c>
      <c r="F56">
        <v>0</v>
      </c>
      <c r="G56">
        <v>1.1000000000000001</v>
      </c>
      <c r="H56">
        <v>8</v>
      </c>
      <c r="I56">
        <v>153</v>
      </c>
      <c r="J56">
        <v>-61.1</v>
      </c>
      <c r="K56" s="10"/>
      <c r="L56" s="12">
        <v>0</v>
      </c>
      <c r="M56" s="10"/>
      <c r="N56" s="52">
        <f t="shared" si="10"/>
        <v>-42.168660764503599</v>
      </c>
      <c r="O56" s="6">
        <f t="shared" si="11"/>
        <v>2.6703537555513241</v>
      </c>
      <c r="P56" s="6">
        <f t="shared" si="12"/>
        <v>-1.0663961729685352</v>
      </c>
      <c r="Q56" s="6">
        <f t="shared" si="13"/>
        <v>0</v>
      </c>
      <c r="R56" s="6">
        <f t="shared" si="14"/>
        <v>0</v>
      </c>
      <c r="S56" s="6">
        <f t="shared" si="15"/>
        <v>0</v>
      </c>
      <c r="T56" s="11"/>
      <c r="U56" s="12">
        <v>1</v>
      </c>
      <c r="V56" s="12">
        <v>1</v>
      </c>
      <c r="Y56" s="12">
        <v>1</v>
      </c>
      <c r="Z56" s="12">
        <v>0</v>
      </c>
    </row>
    <row r="57" spans="1:26" ht="15">
      <c r="A57" t="s">
        <v>470</v>
      </c>
      <c r="B57">
        <v>0.05</v>
      </c>
      <c r="C57" s="71">
        <v>0.14000000000000001</v>
      </c>
      <c r="D57" t="s">
        <v>17</v>
      </c>
      <c r="E57" t="s">
        <v>177</v>
      </c>
      <c r="F57">
        <v>100</v>
      </c>
      <c r="G57">
        <v>1.1000000000000001</v>
      </c>
      <c r="H57">
        <v>8</v>
      </c>
      <c r="I57">
        <v>125.5</v>
      </c>
      <c r="J57">
        <v>-72.3</v>
      </c>
      <c r="K57" s="10"/>
      <c r="L57" s="53">
        <v>1</v>
      </c>
      <c r="M57" s="10"/>
      <c r="N57" s="52">
        <f t="shared" si="10"/>
        <v>-57.450666332769352</v>
      </c>
      <c r="O57" s="6">
        <f t="shared" si="11"/>
        <v>2.1903882112528836</v>
      </c>
      <c r="P57" s="6">
        <f t="shared" si="12"/>
        <v>-1.2618730491919001</v>
      </c>
      <c r="Q57" s="6">
        <f t="shared" si="13"/>
        <v>-0.17655289711327651</v>
      </c>
      <c r="R57" s="6">
        <f t="shared" si="14"/>
        <v>0.24751803299281402</v>
      </c>
      <c r="S57" s="6">
        <f t="shared" si="15"/>
        <v>0.95266148125358618</v>
      </c>
      <c r="T57" s="11"/>
      <c r="U57" s="12">
        <v>1</v>
      </c>
      <c r="V57" s="12">
        <v>1</v>
      </c>
      <c r="Y57" s="12">
        <v>0</v>
      </c>
      <c r="Z57" s="53">
        <v>1</v>
      </c>
    </row>
    <row r="58" spans="1:26" ht="15">
      <c r="A58" t="s">
        <v>471</v>
      </c>
      <c r="B58">
        <v>1.4999999999999999E-2</v>
      </c>
      <c r="C58" s="71">
        <v>7.0000000000000007E-2</v>
      </c>
      <c r="D58" t="s">
        <v>17</v>
      </c>
      <c r="E58" t="s">
        <v>177</v>
      </c>
      <c r="F58">
        <v>0</v>
      </c>
      <c r="G58">
        <v>0.4</v>
      </c>
      <c r="H58">
        <v>8</v>
      </c>
      <c r="I58">
        <v>153.9</v>
      </c>
      <c r="J58">
        <v>-63.3</v>
      </c>
      <c r="K58" s="10"/>
      <c r="L58" s="53">
        <v>0</v>
      </c>
      <c r="M58" s="10"/>
      <c r="N58" s="52">
        <f t="shared" si="10"/>
        <v>-44.831611599699009</v>
      </c>
      <c r="O58" s="6">
        <f t="shared" si="11"/>
        <v>2.686061718819273</v>
      </c>
      <c r="P58" s="6">
        <f t="shared" si="12"/>
        <v>-1.1047934165124107</v>
      </c>
      <c r="Q58" s="6">
        <f t="shared" si="13"/>
        <v>0</v>
      </c>
      <c r="R58" s="6">
        <f t="shared" si="14"/>
        <v>0</v>
      </c>
      <c r="S58" s="6">
        <f t="shared" si="15"/>
        <v>0</v>
      </c>
      <c r="T58" s="11"/>
      <c r="U58" s="12">
        <v>1</v>
      </c>
      <c r="V58" s="12">
        <v>1</v>
      </c>
      <c r="Y58" s="53">
        <v>1</v>
      </c>
      <c r="Z58" s="53">
        <v>0</v>
      </c>
    </row>
    <row r="59" spans="1:26" ht="15">
      <c r="A59" t="s">
        <v>471</v>
      </c>
      <c r="B59">
        <v>1.4999999999999999E-2</v>
      </c>
      <c r="C59" s="71">
        <v>7.0000000000000007E-2</v>
      </c>
      <c r="D59" t="s">
        <v>17</v>
      </c>
      <c r="E59" t="s">
        <v>177</v>
      </c>
      <c r="F59">
        <v>100</v>
      </c>
      <c r="G59">
        <v>0.4</v>
      </c>
      <c r="H59">
        <v>8</v>
      </c>
      <c r="I59">
        <v>122.6</v>
      </c>
      <c r="J59">
        <v>-74.5</v>
      </c>
      <c r="K59" s="10"/>
      <c r="L59" s="12">
        <v>1</v>
      </c>
      <c r="M59" s="10"/>
      <c r="N59" s="52">
        <f t="shared" si="10"/>
        <v>-60.985098695926972</v>
      </c>
      <c r="O59" s="6">
        <f t="shared" si="11"/>
        <v>2.1397736629450481</v>
      </c>
      <c r="P59" s="6">
        <f t="shared" si="12"/>
        <v>-1.3002702927357754</v>
      </c>
      <c r="Q59" s="6">
        <f t="shared" si="13"/>
        <v>-0.14398022966364182</v>
      </c>
      <c r="R59" s="6">
        <f t="shared" si="14"/>
        <v>0.2251356104994251</v>
      </c>
      <c r="S59" s="6">
        <f t="shared" si="15"/>
        <v>0.96363045320862295</v>
      </c>
      <c r="T59" s="11"/>
      <c r="U59" s="12">
        <v>1</v>
      </c>
      <c r="V59" s="12">
        <v>1</v>
      </c>
      <c r="Y59" s="53">
        <v>0</v>
      </c>
      <c r="Z59" s="12">
        <v>1</v>
      </c>
    </row>
    <row r="60" spans="1:26" ht="15">
      <c r="A60" t="s">
        <v>472</v>
      </c>
      <c r="B60">
        <v>1.4999999999999999E-2</v>
      </c>
      <c r="C60" s="71">
        <v>0.06</v>
      </c>
      <c r="D60" t="s">
        <v>17</v>
      </c>
      <c r="E60" t="s">
        <v>177</v>
      </c>
      <c r="F60">
        <v>0</v>
      </c>
      <c r="G60">
        <v>0.3</v>
      </c>
      <c r="H60">
        <v>8</v>
      </c>
      <c r="I60">
        <v>161.5</v>
      </c>
      <c r="J60">
        <v>-61.9</v>
      </c>
      <c r="K60" s="10"/>
      <c r="L60" s="12">
        <v>0</v>
      </c>
      <c r="M60" s="10"/>
      <c r="N60" s="52">
        <f t="shared" si="10"/>
        <v>-43.119340176274342</v>
      </c>
      <c r="O60" s="6">
        <f t="shared" si="11"/>
        <v>2.8187067419708423</v>
      </c>
      <c r="P60" s="6">
        <f t="shared" si="12"/>
        <v>-1.08035880698449</v>
      </c>
      <c r="Q60" s="6">
        <f t="shared" si="13"/>
        <v>0</v>
      </c>
      <c r="R60" s="6">
        <f t="shared" si="14"/>
        <v>0</v>
      </c>
      <c r="S60" s="6">
        <f t="shared" si="15"/>
        <v>0</v>
      </c>
      <c r="T60" s="11"/>
      <c r="U60" s="12">
        <v>1</v>
      </c>
      <c r="V60" s="12">
        <v>1</v>
      </c>
      <c r="Y60" s="12">
        <v>1</v>
      </c>
      <c r="Z60" s="12">
        <v>0</v>
      </c>
    </row>
    <row r="61" spans="1:26" ht="15">
      <c r="A61" t="s">
        <v>472</v>
      </c>
      <c r="B61">
        <v>1.4999999999999999E-2</v>
      </c>
      <c r="C61" s="71">
        <v>0.06</v>
      </c>
      <c r="D61" t="s">
        <v>17</v>
      </c>
      <c r="E61" t="s">
        <v>177</v>
      </c>
      <c r="F61">
        <v>100</v>
      </c>
      <c r="G61">
        <v>0.3</v>
      </c>
      <c r="H61">
        <v>8</v>
      </c>
      <c r="I61">
        <v>136.9</v>
      </c>
      <c r="J61">
        <v>-75</v>
      </c>
      <c r="K61" s="10"/>
      <c r="L61" s="12">
        <v>1</v>
      </c>
      <c r="M61" s="10"/>
      <c r="N61" s="52">
        <f t="shared" si="10"/>
        <v>-61.813214567986478</v>
      </c>
      <c r="O61" s="6">
        <f t="shared" si="11"/>
        <v>2.3893557459802373</v>
      </c>
      <c r="P61" s="6">
        <f t="shared" si="12"/>
        <v>-1.3089969389957472</v>
      </c>
      <c r="Q61" s="6">
        <f t="shared" si="13"/>
        <v>-0.18897990320486574</v>
      </c>
      <c r="R61" s="6">
        <f t="shared" si="14"/>
        <v>0.17684426564766029</v>
      </c>
      <c r="S61" s="6">
        <f t="shared" si="15"/>
        <v>0.96592582628906831</v>
      </c>
      <c r="T61" s="11"/>
      <c r="U61" s="12">
        <v>1</v>
      </c>
      <c r="V61" s="12">
        <v>1</v>
      </c>
      <c r="Y61" s="12">
        <v>0</v>
      </c>
      <c r="Z61" s="12">
        <v>1</v>
      </c>
    </row>
    <row r="62" spans="1:26" ht="15">
      <c r="A62" t="s">
        <v>473</v>
      </c>
      <c r="B62">
        <v>0.04</v>
      </c>
      <c r="C62" s="71">
        <v>0.14000000000000001</v>
      </c>
      <c r="D62" t="s">
        <v>17</v>
      </c>
      <c r="E62" t="s">
        <v>177</v>
      </c>
      <c r="F62">
        <v>0</v>
      </c>
      <c r="G62">
        <v>1.9</v>
      </c>
      <c r="H62">
        <v>9</v>
      </c>
      <c r="I62">
        <v>145.19999999999999</v>
      </c>
      <c r="J62">
        <v>-64.400000000000006</v>
      </c>
      <c r="K62" s="10"/>
      <c r="L62" s="12">
        <v>0</v>
      </c>
      <c r="M62" s="10"/>
      <c r="N62" s="52">
        <f t="shared" si="10"/>
        <v>-46.221679538541977</v>
      </c>
      <c r="O62" s="6">
        <f t="shared" si="11"/>
        <v>2.534218073895766</v>
      </c>
      <c r="P62" s="6">
        <f t="shared" si="12"/>
        <v>-1.1239920382843482</v>
      </c>
      <c r="Q62" s="6">
        <f t="shared" si="13"/>
        <v>0</v>
      </c>
      <c r="R62" s="6">
        <f t="shared" si="14"/>
        <v>0</v>
      </c>
      <c r="S62" s="6">
        <f t="shared" si="15"/>
        <v>0</v>
      </c>
      <c r="T62" s="11"/>
      <c r="U62" s="12">
        <v>1</v>
      </c>
      <c r="V62" s="12">
        <v>1</v>
      </c>
      <c r="Y62" s="12">
        <v>1</v>
      </c>
      <c r="Z62" s="12">
        <v>0</v>
      </c>
    </row>
    <row r="63" spans="1:26" ht="15">
      <c r="A63" t="s">
        <v>473</v>
      </c>
      <c r="B63">
        <v>0.04</v>
      </c>
      <c r="C63" s="71">
        <v>0.14000000000000001</v>
      </c>
      <c r="D63" t="s">
        <v>17</v>
      </c>
      <c r="E63" t="s">
        <v>177</v>
      </c>
      <c r="F63">
        <v>100</v>
      </c>
      <c r="G63">
        <v>1.9</v>
      </c>
      <c r="H63">
        <v>9</v>
      </c>
      <c r="I63">
        <v>109.2</v>
      </c>
      <c r="J63">
        <v>-73.2</v>
      </c>
      <c r="K63" s="10"/>
      <c r="L63" s="12">
        <v>1</v>
      </c>
      <c r="M63" s="10"/>
      <c r="N63" s="52">
        <f t="shared" si="10"/>
        <v>-58.874925891821349</v>
      </c>
      <c r="O63" s="6">
        <f t="shared" si="11"/>
        <v>1.9058995431778079</v>
      </c>
      <c r="P63" s="6">
        <f t="shared" si="12"/>
        <v>-1.2775810124598492</v>
      </c>
      <c r="Q63" s="6">
        <f t="shared" si="13"/>
        <v>-9.5052917861955452E-2</v>
      </c>
      <c r="R63" s="6">
        <f t="shared" si="14"/>
        <v>0.2729547992816368</v>
      </c>
      <c r="S63" s="6">
        <f t="shared" si="15"/>
        <v>0.95731949753206724</v>
      </c>
      <c r="T63" s="13"/>
      <c r="U63" s="12">
        <v>1</v>
      </c>
      <c r="V63" s="12">
        <v>1</v>
      </c>
      <c r="Y63" s="12">
        <v>0</v>
      </c>
      <c r="Z63" s="12">
        <v>1</v>
      </c>
    </row>
    <row r="64" spans="1:26" ht="15">
      <c r="A64" s="122" t="s">
        <v>474</v>
      </c>
      <c r="B64">
        <v>0.03</v>
      </c>
      <c r="C64" s="71">
        <v>0.1</v>
      </c>
      <c r="D64" t="s">
        <v>17</v>
      </c>
      <c r="E64" t="s">
        <v>177</v>
      </c>
      <c r="F64">
        <v>0</v>
      </c>
      <c r="G64">
        <v>0.3</v>
      </c>
      <c r="H64">
        <v>8</v>
      </c>
      <c r="I64">
        <v>173.7</v>
      </c>
      <c r="J64">
        <v>-60</v>
      </c>
      <c r="K64" s="10"/>
      <c r="L64" s="12">
        <v>0</v>
      </c>
      <c r="M64" s="10"/>
      <c r="N64" s="52">
        <f t="shared" si="10"/>
        <v>-40.893394649130897</v>
      </c>
      <c r="O64" s="6">
        <f t="shared" si="11"/>
        <v>3.0316369107141505</v>
      </c>
      <c r="P64" s="6">
        <f t="shared" si="12"/>
        <v>-1.0471975511965976</v>
      </c>
      <c r="Q64" s="6">
        <f t="shared" si="13"/>
        <v>0</v>
      </c>
      <c r="R64" s="6">
        <f t="shared" si="14"/>
        <v>0</v>
      </c>
      <c r="S64" s="6">
        <f t="shared" si="15"/>
        <v>0</v>
      </c>
      <c r="T64" s="13"/>
      <c r="U64" s="12">
        <v>1</v>
      </c>
      <c r="V64" s="12">
        <v>1</v>
      </c>
      <c r="Y64" s="12">
        <v>1</v>
      </c>
      <c r="Z64" s="12">
        <v>0</v>
      </c>
    </row>
    <row r="65" spans="1:26" ht="15">
      <c r="A65" s="122" t="s">
        <v>474</v>
      </c>
      <c r="B65">
        <v>0.03</v>
      </c>
      <c r="C65" s="71">
        <v>0.1</v>
      </c>
      <c r="D65" t="s">
        <v>17</v>
      </c>
      <c r="E65" t="s">
        <v>177</v>
      </c>
      <c r="F65">
        <v>100</v>
      </c>
      <c r="G65">
        <v>0.3</v>
      </c>
      <c r="H65">
        <v>8</v>
      </c>
      <c r="I65">
        <v>161.19999999999999</v>
      </c>
      <c r="J65">
        <v>-75.2</v>
      </c>
      <c r="K65" s="10"/>
      <c r="L65" s="12">
        <v>1</v>
      </c>
      <c r="M65" s="10"/>
      <c r="N65" s="52">
        <f t="shared" si="10"/>
        <v>-62.147006147130824</v>
      </c>
      <c r="O65" s="6">
        <f t="shared" si="11"/>
        <v>2.8134707542148591</v>
      </c>
      <c r="P65" s="6">
        <f t="shared" si="12"/>
        <v>-1.3124875974997359</v>
      </c>
      <c r="Q65" s="6">
        <f t="shared" si="13"/>
        <v>-0.24181753774960932</v>
      </c>
      <c r="R65" s="6">
        <f t="shared" si="14"/>
        <v>8.2321404774862397E-2</v>
      </c>
      <c r="S65" s="6">
        <f t="shared" si="15"/>
        <v>0.96682338860445938</v>
      </c>
      <c r="T65" s="13"/>
      <c r="U65" s="12">
        <v>1</v>
      </c>
      <c r="V65" s="12">
        <v>1</v>
      </c>
      <c r="Y65" s="12">
        <v>0</v>
      </c>
      <c r="Z65" s="12">
        <v>1</v>
      </c>
    </row>
    <row r="66" spans="1:26" ht="15">
      <c r="A66" s="123" t="s">
        <v>821</v>
      </c>
      <c r="B66" s="13"/>
      <c r="C66" s="13"/>
      <c r="D66" s="13"/>
      <c r="E66" s="13"/>
      <c r="F66">
        <v>0</v>
      </c>
      <c r="G66" s="13"/>
      <c r="H66" s="13"/>
      <c r="I66" s="13">
        <v>133</v>
      </c>
      <c r="J66" s="13">
        <v>-56.3</v>
      </c>
      <c r="K66" s="10"/>
      <c r="L66" s="12">
        <v>0</v>
      </c>
      <c r="M66" s="10"/>
      <c r="N66" s="52">
        <f t="shared" si="10"/>
        <v>-36.859569162022673</v>
      </c>
      <c r="O66" s="6">
        <f t="shared" si="11"/>
        <v>2.3212879051524582</v>
      </c>
      <c r="P66" s="6">
        <f t="shared" si="12"/>
        <v>-0.98262036887280746</v>
      </c>
      <c r="Q66" s="6">
        <f t="shared" si="13"/>
        <v>0</v>
      </c>
      <c r="R66" s="6">
        <f t="shared" si="14"/>
        <v>0</v>
      </c>
      <c r="S66" s="6">
        <f t="shared" si="15"/>
        <v>0</v>
      </c>
      <c r="T66" s="13"/>
      <c r="U66" s="12">
        <v>2</v>
      </c>
      <c r="V66" s="12">
        <v>2</v>
      </c>
      <c r="Y66" s="12">
        <v>1</v>
      </c>
      <c r="Z66" s="12">
        <v>0</v>
      </c>
    </row>
    <row r="67" spans="1:26" ht="15">
      <c r="A67" s="123" t="s">
        <v>821</v>
      </c>
      <c r="B67" s="11"/>
      <c r="C67" s="11"/>
      <c r="D67" s="11"/>
      <c r="E67" s="11"/>
      <c r="F67">
        <v>100</v>
      </c>
      <c r="G67" s="11"/>
      <c r="H67" s="11"/>
      <c r="I67" s="11">
        <v>107.7</v>
      </c>
      <c r="J67" s="11">
        <v>-63.1</v>
      </c>
      <c r="K67" s="10"/>
      <c r="L67" s="12">
        <v>1</v>
      </c>
      <c r="M67" s="10"/>
      <c r="N67" s="52">
        <f t="shared" si="10"/>
        <v>-44.583144301316558</v>
      </c>
      <c r="O67" s="6">
        <f t="shared" si="11"/>
        <v>1.879719604397893</v>
      </c>
      <c r="P67" s="6">
        <f t="shared" si="12"/>
        <v>-1.1013027580084218</v>
      </c>
      <c r="Q67" s="6">
        <f t="shared" si="13"/>
        <v>-0.13755510954099578</v>
      </c>
      <c r="R67" s="6">
        <f t="shared" si="14"/>
        <v>0.43101712034349882</v>
      </c>
      <c r="S67" s="6">
        <f t="shared" si="15"/>
        <v>0.89179752960521397</v>
      </c>
      <c r="T67" s="13"/>
      <c r="U67" s="12">
        <v>2</v>
      </c>
      <c r="V67" s="12">
        <v>2</v>
      </c>
      <c r="Y67" s="12">
        <v>0</v>
      </c>
      <c r="Z67" s="12">
        <v>1</v>
      </c>
    </row>
    <row r="68" spans="1:26" ht="15">
      <c r="A68" s="123" t="s">
        <v>822</v>
      </c>
      <c r="B68" s="13"/>
      <c r="C68" s="13"/>
      <c r="D68" s="13"/>
      <c r="E68" s="13"/>
      <c r="F68">
        <v>0</v>
      </c>
      <c r="G68" s="13"/>
      <c r="H68" s="13"/>
      <c r="I68" s="13">
        <v>149.4</v>
      </c>
      <c r="J68" s="13">
        <v>-60.1</v>
      </c>
      <c r="K68" s="10"/>
      <c r="L68" s="12">
        <v>0</v>
      </c>
      <c r="M68" s="10"/>
      <c r="N68" s="52">
        <f t="shared" si="10"/>
        <v>-41.007828584935524</v>
      </c>
      <c r="O68" s="6">
        <f t="shared" si="11"/>
        <v>2.6075219024795282</v>
      </c>
      <c r="P68" s="6">
        <f t="shared" si="12"/>
        <v>-1.0489428804485921</v>
      </c>
      <c r="Q68" s="6">
        <f t="shared" si="13"/>
        <v>0</v>
      </c>
      <c r="R68" s="6">
        <f t="shared" si="14"/>
        <v>0</v>
      </c>
      <c r="S68" s="6">
        <f t="shared" si="15"/>
        <v>0</v>
      </c>
      <c r="T68" s="13"/>
      <c r="U68" s="12">
        <v>2</v>
      </c>
      <c r="V68" s="12">
        <v>2</v>
      </c>
      <c r="Y68" s="12">
        <v>1</v>
      </c>
      <c r="Z68" s="12">
        <v>0</v>
      </c>
    </row>
    <row r="69" spans="1:26" ht="15">
      <c r="A69" s="123" t="s">
        <v>822</v>
      </c>
      <c r="B69" s="13"/>
      <c r="C69" s="13"/>
      <c r="D69" s="13"/>
      <c r="E69" s="13"/>
      <c r="F69">
        <v>100</v>
      </c>
      <c r="G69" s="13"/>
      <c r="H69" s="13"/>
      <c r="I69" s="13">
        <v>122.1</v>
      </c>
      <c r="J69" s="13">
        <v>-70.7</v>
      </c>
      <c r="K69" s="10"/>
      <c r="L69" s="53">
        <v>1</v>
      </c>
      <c r="M69" s="10"/>
      <c r="N69" s="52">
        <f t="shared" si="10"/>
        <v>-54.99298416235213</v>
      </c>
      <c r="O69" s="6">
        <f t="shared" si="11"/>
        <v>2.1310470166850761</v>
      </c>
      <c r="P69" s="6">
        <f t="shared" si="12"/>
        <v>-1.233947781159991</v>
      </c>
      <c r="Q69" s="6">
        <f t="shared" si="13"/>
        <v>-0.17563487879808845</v>
      </c>
      <c r="R69" s="6">
        <f t="shared" si="14"/>
        <v>0.27998598739967578</v>
      </c>
      <c r="S69" s="6">
        <f t="shared" si="15"/>
        <v>0.94380095158322941</v>
      </c>
      <c r="T69" s="13"/>
      <c r="U69" s="12">
        <v>2</v>
      </c>
      <c r="V69" s="12">
        <v>2</v>
      </c>
      <c r="Y69" s="12">
        <v>0</v>
      </c>
      <c r="Z69" s="53">
        <v>1</v>
      </c>
    </row>
    <row r="70" spans="1:26" ht="15">
      <c r="A70" s="122" t="s">
        <v>478</v>
      </c>
      <c r="B70">
        <v>0.02</v>
      </c>
      <c r="C70" s="71">
        <v>0.1</v>
      </c>
      <c r="D70" t="s">
        <v>17</v>
      </c>
      <c r="E70" t="s">
        <v>177</v>
      </c>
      <c r="F70">
        <v>0</v>
      </c>
      <c r="G70">
        <v>0.5</v>
      </c>
      <c r="H70">
        <v>9</v>
      </c>
      <c r="I70">
        <v>153.69999999999999</v>
      </c>
      <c r="J70">
        <v>-62.2</v>
      </c>
      <c r="K70" s="10"/>
      <c r="L70" s="53">
        <v>0</v>
      </c>
      <c r="M70" s="10"/>
      <c r="N70" s="52">
        <f t="shared" si="10"/>
        <v>-43.480995795349045</v>
      </c>
      <c r="O70" s="6">
        <f t="shared" si="11"/>
        <v>2.6825710603152846</v>
      </c>
      <c r="P70" s="6">
        <f t="shared" si="12"/>
        <v>-1.0855947947404729</v>
      </c>
      <c r="Q70" s="6">
        <f t="shared" si="13"/>
        <v>0</v>
      </c>
      <c r="R70" s="6">
        <f t="shared" si="14"/>
        <v>0</v>
      </c>
      <c r="S70" s="6">
        <f t="shared" si="15"/>
        <v>0</v>
      </c>
      <c r="T70" s="13"/>
      <c r="U70" s="12">
        <v>1</v>
      </c>
      <c r="V70" s="12">
        <v>1</v>
      </c>
      <c r="Y70" s="53">
        <v>1</v>
      </c>
      <c r="Z70" s="53">
        <v>0</v>
      </c>
    </row>
    <row r="71" spans="1:26" ht="15">
      <c r="A71" s="122" t="s">
        <v>478</v>
      </c>
      <c r="B71">
        <v>0.02</v>
      </c>
      <c r="C71" s="71">
        <v>0.1</v>
      </c>
      <c r="D71" t="s">
        <v>17</v>
      </c>
      <c r="E71" t="s">
        <v>177</v>
      </c>
      <c r="F71">
        <v>100</v>
      </c>
      <c r="G71">
        <v>0.5</v>
      </c>
      <c r="H71">
        <v>9</v>
      </c>
      <c r="I71">
        <v>124.5</v>
      </c>
      <c r="J71">
        <v>-73.599999999999994</v>
      </c>
      <c r="K71" s="10"/>
      <c r="L71" s="53">
        <v>1</v>
      </c>
      <c r="M71" s="10"/>
      <c r="N71" s="52">
        <f t="shared" si="10"/>
        <v>-59.51757105964181</v>
      </c>
      <c r="O71" s="6">
        <f t="shared" si="11"/>
        <v>2.1729349187329401</v>
      </c>
      <c r="P71" s="6">
        <f t="shared" si="12"/>
        <v>-1.2845623294678263</v>
      </c>
      <c r="Q71" s="6">
        <f t="shared" si="13"/>
        <v>-0.15991996209824882</v>
      </c>
      <c r="R71" s="6">
        <f t="shared" si="14"/>
        <v>0.23268498871790735</v>
      </c>
      <c r="S71" s="6">
        <f t="shared" si="15"/>
        <v>0.9593139745400574</v>
      </c>
      <c r="T71" s="13"/>
      <c r="U71" s="12">
        <v>1</v>
      </c>
      <c r="V71" s="12">
        <v>1</v>
      </c>
      <c r="Y71" s="53">
        <v>0</v>
      </c>
      <c r="Z71" s="53">
        <v>1</v>
      </c>
    </row>
    <row r="72" spans="1:26" ht="16" thickBot="1">
      <c r="A72" s="7"/>
      <c r="B72" s="7"/>
      <c r="C72" s="7"/>
      <c r="D72" s="7"/>
      <c r="E72" s="7"/>
      <c r="F72" s="7"/>
      <c r="G72" s="7"/>
      <c r="H72" s="7"/>
      <c r="I72" s="17"/>
      <c r="J72" s="18"/>
      <c r="K72" s="19"/>
      <c r="L72" s="12"/>
      <c r="M72" s="7"/>
      <c r="N72" s="7"/>
      <c r="O72" s="7"/>
      <c r="P72" s="7"/>
      <c r="Q72" s="7"/>
      <c r="R72" s="7"/>
      <c r="S72" s="7"/>
      <c r="T72" s="13"/>
      <c r="U72" s="13"/>
    </row>
    <row r="73" spans="1:26" ht="17" thickTop="1" thickBot="1">
      <c r="A73" s="54" t="s">
        <v>5</v>
      </c>
      <c r="C73" s="13"/>
      <c r="D73" s="13"/>
      <c r="E73" s="13"/>
      <c r="F73" s="13"/>
      <c r="G73" s="13"/>
      <c r="H73" s="23" t="s">
        <v>143</v>
      </c>
      <c r="I73" s="24">
        <f>IF(O73&gt;0, O73*180/PI(),360+O73*180/PI())</f>
        <v>127.54621837689133</v>
      </c>
      <c r="J73" s="25">
        <f>P73*180/PI()</f>
        <v>-72.532249873645185</v>
      </c>
      <c r="K73" s="19"/>
      <c r="L73" s="7"/>
      <c r="M73" s="7"/>
      <c r="N73" s="7"/>
      <c r="O73" s="26">
        <f>IF(Q73&gt;0, ATAN(R73/Q73),PI()+ATAN(R73/Q73))</f>
        <v>2.2261014591444517</v>
      </c>
      <c r="P73" s="26">
        <f>-1*ATAN(S73/(SQRT(Q73*Q73+R73*R73)))</f>
        <v>-1.2659265741743495</v>
      </c>
      <c r="Q73" s="26">
        <f>SUM(Q52:Q71)</f>
        <v>-1.8200083441449466</v>
      </c>
      <c r="R73" s="26">
        <f>SUM(R52:R71)</f>
        <v>2.3679236072442946</v>
      </c>
      <c r="S73" s="26">
        <f>SUM(S52:S71)</f>
        <v>9.4907564411076404</v>
      </c>
      <c r="T73" s="13"/>
      <c r="U73" s="13"/>
    </row>
    <row r="74" spans="1:26" ht="16" thickTop="1">
      <c r="A74" s="63">
        <v>154.30000000000001</v>
      </c>
      <c r="B74" s="64">
        <v>-60.9</v>
      </c>
      <c r="C74" s="7"/>
      <c r="D74" s="7"/>
      <c r="E74" s="7"/>
      <c r="F74" s="7"/>
      <c r="G74" s="7"/>
      <c r="H74" s="7"/>
      <c r="I74" s="29" t="s">
        <v>144</v>
      </c>
      <c r="J74" s="30">
        <f>SQRT(Q73*Q73+R73*R73+S73*S73)</f>
        <v>9.9495703629316683</v>
      </c>
      <c r="K74" s="19"/>
      <c r="L74" s="7"/>
      <c r="M74" s="7"/>
      <c r="N74" s="7"/>
      <c r="O74" s="7"/>
      <c r="P74" s="7"/>
      <c r="Q74" s="7"/>
      <c r="R74" s="7"/>
      <c r="S74" s="7"/>
      <c r="T74" s="9"/>
      <c r="U74" s="9"/>
    </row>
    <row r="75" spans="1:26" ht="15">
      <c r="A75" t="s">
        <v>144</v>
      </c>
      <c r="B75" s="58">
        <v>9.9495466685463487</v>
      </c>
      <c r="C75" s="7"/>
      <c r="D75" s="7"/>
      <c r="E75" s="7"/>
      <c r="F75" s="7"/>
      <c r="G75" s="7"/>
      <c r="H75" s="7"/>
      <c r="I75" s="32" t="s">
        <v>145</v>
      </c>
      <c r="J75" s="33">
        <f>(J77-1)/(J77-J74)</f>
        <v>178.46648366326892</v>
      </c>
      <c r="K75" s="19"/>
      <c r="L75" s="7"/>
      <c r="M75" s="20"/>
      <c r="N75" s="20"/>
      <c r="O75" s="7"/>
      <c r="P75" s="7"/>
      <c r="Q75" s="7"/>
      <c r="R75" s="7"/>
      <c r="S75" s="7"/>
      <c r="T75" s="9"/>
      <c r="U75" s="9"/>
    </row>
    <row r="76" spans="1:26" ht="15">
      <c r="A76" t="s">
        <v>145</v>
      </c>
      <c r="B76" s="111">
        <v>178.38267049357898</v>
      </c>
      <c r="C76" s="7"/>
      <c r="D76" s="7"/>
      <c r="E76" s="7"/>
      <c r="F76" s="7"/>
      <c r="G76" s="7"/>
      <c r="H76" s="7"/>
      <c r="I76" s="32" t="s">
        <v>147</v>
      </c>
      <c r="J76" s="35">
        <f>ACOS(1+(J77-1)*(1-20^(1/(J77-1)))/(J77*(J75-1)+1))*180/PI()</f>
        <v>3.6259545671849422</v>
      </c>
      <c r="K76" s="19"/>
      <c r="L76" s="7"/>
      <c r="M76" s="20"/>
      <c r="N76" s="20"/>
      <c r="O76" s="7"/>
      <c r="P76" s="7"/>
      <c r="Q76" s="7"/>
      <c r="R76" s="7"/>
      <c r="S76" s="7"/>
      <c r="T76" s="9"/>
      <c r="U76" s="9"/>
    </row>
    <row r="77" spans="1:26" ht="15">
      <c r="A77" t="s">
        <v>147</v>
      </c>
      <c r="B77" s="56">
        <v>3.6268108997109931</v>
      </c>
      <c r="C77" s="7"/>
      <c r="D77" s="7"/>
      <c r="E77" s="7"/>
      <c r="F77" s="7"/>
      <c r="G77" s="7"/>
      <c r="H77" s="7"/>
      <c r="I77" s="36" t="s">
        <v>149</v>
      </c>
      <c r="J77" s="37">
        <f>SUM(L52:L71)</f>
        <v>10</v>
      </c>
      <c r="K77" s="19"/>
      <c r="L77" s="7"/>
      <c r="M77" s="7"/>
      <c r="N77" s="7"/>
      <c r="O77" s="7"/>
      <c r="P77" s="7"/>
      <c r="Q77" s="7"/>
      <c r="R77" s="7"/>
      <c r="S77" s="7"/>
      <c r="T77" s="9"/>
      <c r="U77" s="9"/>
    </row>
    <row r="78" spans="1:26">
      <c r="A78" t="s">
        <v>149</v>
      </c>
      <c r="B78">
        <v>10</v>
      </c>
    </row>
    <row r="80" spans="1:26">
      <c r="A80" s="54" t="s">
        <v>6</v>
      </c>
      <c r="F80" s="59"/>
    </row>
    <row r="81" spans="1:16">
      <c r="A81" s="63">
        <v>127.5</v>
      </c>
      <c r="B81" s="64">
        <v>-72.5</v>
      </c>
    </row>
    <row r="82" spans="1:16">
      <c r="A82" t="s">
        <v>144</v>
      </c>
      <c r="B82" s="58">
        <v>9.9495703629316683</v>
      </c>
    </row>
    <row r="83" spans="1:16">
      <c r="A83" t="s">
        <v>145</v>
      </c>
      <c r="B83" s="111">
        <v>178.46648366326892</v>
      </c>
    </row>
    <row r="84" spans="1:16" ht="13">
      <c r="A84" t="s">
        <v>147</v>
      </c>
      <c r="B84" s="56">
        <v>3.6259545671849422</v>
      </c>
      <c r="G84" s="71"/>
      <c r="O84" s="10"/>
      <c r="P84" s="12"/>
    </row>
    <row r="85" spans="1:16">
      <c r="A85" t="s">
        <v>149</v>
      </c>
      <c r="B85">
        <v>10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A3" sqref="A3:J1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450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480</v>
      </c>
      <c r="B3">
        <v>0.02</v>
      </c>
      <c r="C3" s="71">
        <v>0.08</v>
      </c>
      <c r="D3" t="s">
        <v>17</v>
      </c>
      <c r="E3" t="s">
        <v>177</v>
      </c>
      <c r="F3">
        <v>0</v>
      </c>
      <c r="G3">
        <v>1.5</v>
      </c>
      <c r="H3">
        <v>8</v>
      </c>
      <c r="I3">
        <v>156.5</v>
      </c>
      <c r="J3">
        <v>-62.2</v>
      </c>
      <c r="K3" s="10"/>
      <c r="L3" s="12">
        <v>0</v>
      </c>
      <c r="M3" s="10"/>
      <c r="N3" s="52">
        <f>ATAN(0.5*TAN(P3))/(PI()/180)</f>
        <v>-43.480995795349045</v>
      </c>
      <c r="O3" s="6">
        <f t="shared" ref="O3:P7" si="0">I3*PI()/180</f>
        <v>2.7314402793711254</v>
      </c>
      <c r="P3" s="6">
        <f t="shared" si="0"/>
        <v>-1.0855947947404729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480</v>
      </c>
      <c r="B4">
        <v>0.02</v>
      </c>
      <c r="C4" s="71">
        <v>0.08</v>
      </c>
      <c r="D4" t="s">
        <v>17</v>
      </c>
      <c r="E4" t="s">
        <v>177</v>
      </c>
      <c r="F4">
        <v>100</v>
      </c>
      <c r="G4">
        <v>1.5</v>
      </c>
      <c r="H4">
        <v>8</v>
      </c>
      <c r="I4">
        <v>128.69999999999999</v>
      </c>
      <c r="J4">
        <v>-74.2</v>
      </c>
      <c r="K4" s="10"/>
      <c r="L4" s="12">
        <v>1</v>
      </c>
      <c r="M4" s="10"/>
      <c r="N4" s="52">
        <f>ATAN(0.5*TAN(P4))/(PI()/180)</f>
        <v>-60.492614439100947</v>
      </c>
      <c r="O4" s="6">
        <f t="shared" si="0"/>
        <v>2.2462387473167018</v>
      </c>
      <c r="P4" s="6">
        <f t="shared" si="0"/>
        <v>-1.2950343049797925</v>
      </c>
      <c r="Q4" s="6">
        <f>COS(O4)*COS(P4)*L4</f>
        <v>-0.17024122492739066</v>
      </c>
      <c r="R4" s="6">
        <f>COS(P4)*SIN(O4)*L4</f>
        <v>0.21249578410805653</v>
      </c>
      <c r="S4" s="6">
        <f>-1*SIN(P4)*L4</f>
        <v>0.96221799352928539</v>
      </c>
      <c r="U4" s="12">
        <v>0</v>
      </c>
      <c r="V4" s="12">
        <v>1</v>
      </c>
    </row>
    <row r="5" spans="1:22" s="11" customFormat="1" ht="15">
      <c r="A5" s="59" t="s">
        <v>481</v>
      </c>
      <c r="B5">
        <v>1.4999999999999999E-2</v>
      </c>
      <c r="C5" s="71">
        <v>0.06</v>
      </c>
      <c r="D5" t="s">
        <v>17</v>
      </c>
      <c r="E5" t="s">
        <v>177</v>
      </c>
      <c r="F5">
        <v>0</v>
      </c>
      <c r="G5">
        <v>0.2</v>
      </c>
      <c r="H5">
        <v>8</v>
      </c>
      <c r="I5">
        <v>154.6</v>
      </c>
      <c r="J5">
        <v>-62.1</v>
      </c>
      <c r="K5" s="10"/>
      <c r="L5" s="12">
        <v>0</v>
      </c>
      <c r="M5" s="10"/>
      <c r="N5" s="52">
        <f>ATAN(0.5*TAN(P5))/(PI()/180)</f>
        <v>-43.36012872497426</v>
      </c>
      <c r="O5" s="6">
        <f t="shared" si="0"/>
        <v>2.6982790235832335</v>
      </c>
      <c r="P5" s="6">
        <f t="shared" si="0"/>
        <v>-1.0838494654884787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s="59" t="s">
        <v>481</v>
      </c>
      <c r="B6">
        <v>1.4999999999999999E-2</v>
      </c>
      <c r="C6" s="71">
        <v>0.06</v>
      </c>
      <c r="D6" t="s">
        <v>17</v>
      </c>
      <c r="E6" t="s">
        <v>177</v>
      </c>
      <c r="F6">
        <v>100</v>
      </c>
      <c r="G6">
        <v>0.2</v>
      </c>
      <c r="H6">
        <v>8</v>
      </c>
      <c r="I6">
        <v>125.8</v>
      </c>
      <c r="J6">
        <v>-73.7</v>
      </c>
      <c r="K6" s="10"/>
      <c r="L6" s="12">
        <v>1</v>
      </c>
      <c r="M6" s="10"/>
      <c r="N6" s="52">
        <f>ATAN(0.5*TAN(P6))/(PI()/180)</f>
        <v>-59.679156676130184</v>
      </c>
      <c r="O6" s="6">
        <f t="shared" si="0"/>
        <v>2.1956241990088663</v>
      </c>
      <c r="P6" s="6">
        <f t="shared" si="0"/>
        <v>-1.286307658719821</v>
      </c>
      <c r="Q6" s="6">
        <f>COS(O6)*COS(P6)*L6</f>
        <v>-0.16417814549661747</v>
      </c>
      <c r="R6" s="6">
        <f>COS(P6)*SIN(O6)*L6</f>
        <v>0.22763861280045986</v>
      </c>
      <c r="S6" s="6">
        <f>-1*SIN(P6)*L6</f>
        <v>0.95980529197518694</v>
      </c>
      <c r="U6" s="12">
        <v>0</v>
      </c>
      <c r="V6" s="12">
        <v>1</v>
      </c>
    </row>
    <row r="7" spans="1:22" s="11" customFormat="1" ht="15">
      <c r="A7" t="s">
        <v>482</v>
      </c>
      <c r="B7">
        <v>1.4999999999999999E-2</v>
      </c>
      <c r="C7" s="71">
        <v>0.06</v>
      </c>
      <c r="D7" t="s">
        <v>17</v>
      </c>
      <c r="E7" t="s">
        <v>177</v>
      </c>
      <c r="F7">
        <v>0</v>
      </c>
      <c r="G7">
        <v>0.4</v>
      </c>
      <c r="H7">
        <v>8</v>
      </c>
      <c r="I7">
        <v>141.19999999999999</v>
      </c>
      <c r="J7">
        <v>-63.3</v>
      </c>
      <c r="K7" s="10"/>
      <c r="L7" s="12">
        <v>0</v>
      </c>
      <c r="M7" s="10"/>
      <c r="N7" s="52">
        <f>ATAN(0.5*TAN(P7))/(PI()/180)</f>
        <v>-44.831611599699009</v>
      </c>
      <c r="O7" s="6">
        <f t="shared" si="0"/>
        <v>2.4644049038159932</v>
      </c>
      <c r="P7" s="6">
        <f t="shared" si="0"/>
        <v>-1.1047934165124107</v>
      </c>
      <c r="Q7" s="6">
        <f>COS(O7)*COS(P7)*L7</f>
        <v>0</v>
      </c>
      <c r="R7" s="6">
        <f>COS(P7)*SIN(O7)*L7</f>
        <v>0</v>
      </c>
      <c r="S7" s="6">
        <f>-1*SIN(P7)*L7</f>
        <v>0</v>
      </c>
      <c r="U7" s="12">
        <v>1</v>
      </c>
      <c r="V7" s="12">
        <v>0</v>
      </c>
    </row>
    <row r="8" spans="1:22" s="11" customFormat="1" ht="15">
      <c r="A8" t="s">
        <v>482</v>
      </c>
      <c r="B8">
        <v>1.4999999999999999E-2</v>
      </c>
      <c r="C8" s="71">
        <v>0.06</v>
      </c>
      <c r="D8" t="s">
        <v>17</v>
      </c>
      <c r="E8" t="s">
        <v>177</v>
      </c>
      <c r="F8">
        <v>100</v>
      </c>
      <c r="G8">
        <v>0.4</v>
      </c>
      <c r="H8">
        <v>8</v>
      </c>
      <c r="I8">
        <v>106.8</v>
      </c>
      <c r="J8">
        <v>-71.2</v>
      </c>
      <c r="K8" s="10"/>
      <c r="L8" s="12">
        <v>1</v>
      </c>
      <c r="M8" s="10"/>
      <c r="N8" s="52">
        <f t="shared" ref="N8:N14" si="1">ATAN(0.5*TAN(P8))/(PI()/180)</f>
        <v>-55.7507918719228</v>
      </c>
      <c r="O8" s="6">
        <f t="shared" ref="O8:O14" si="2">I8*PI()/180</f>
        <v>1.8640116411299437</v>
      </c>
      <c r="P8" s="6">
        <f t="shared" ref="P8:P14" si="3">J8*PI()/180</f>
        <v>-1.2426744274199626</v>
      </c>
      <c r="Q8" s="6">
        <f t="shared" ref="Q8:Q14" si="4">COS(O8)*COS(P8)*L8</f>
        <v>-9.3145032986033965E-2</v>
      </c>
      <c r="R8" s="6">
        <f t="shared" ref="R8:R14" si="5">COS(P8)*SIN(O8)*L8</f>
        <v>0.30851123342989528</v>
      </c>
      <c r="S8" s="6">
        <f t="shared" ref="S8:S14" si="6">-1*SIN(P8)*L8</f>
        <v>0.94664926011569639</v>
      </c>
      <c r="U8" s="53">
        <v>0</v>
      </c>
      <c r="V8" s="12">
        <v>1</v>
      </c>
    </row>
    <row r="9" spans="1:22" s="11" customFormat="1" ht="15">
      <c r="A9" t="s">
        <v>483</v>
      </c>
      <c r="B9">
        <v>1.4999999999999999E-2</v>
      </c>
      <c r="C9" s="71">
        <v>0.06</v>
      </c>
      <c r="D9" t="s">
        <v>17</v>
      </c>
      <c r="E9" t="s">
        <v>177</v>
      </c>
      <c r="F9">
        <v>0</v>
      </c>
      <c r="G9">
        <v>0.7</v>
      </c>
      <c r="H9">
        <v>8</v>
      </c>
      <c r="I9">
        <v>150.30000000000001</v>
      </c>
      <c r="J9">
        <v>-58.7</v>
      </c>
      <c r="K9" s="10"/>
      <c r="L9" s="53">
        <v>0</v>
      </c>
      <c r="M9" s="10"/>
      <c r="N9" s="52">
        <f t="shared" si="1"/>
        <v>-39.432359057929332</v>
      </c>
      <c r="O9" s="6">
        <f t="shared" si="2"/>
        <v>2.6232298657474775</v>
      </c>
      <c r="P9" s="6">
        <f t="shared" si="3"/>
        <v>-1.0245082709206714</v>
      </c>
      <c r="Q9" s="6">
        <f t="shared" si="4"/>
        <v>0</v>
      </c>
      <c r="R9" s="6">
        <f t="shared" si="5"/>
        <v>0</v>
      </c>
      <c r="S9" s="6">
        <f t="shared" si="6"/>
        <v>0</v>
      </c>
      <c r="U9" s="53">
        <v>1</v>
      </c>
      <c r="V9" s="53">
        <v>0</v>
      </c>
    </row>
    <row r="10" spans="1:22" s="11" customFormat="1" ht="15">
      <c r="A10" t="s">
        <v>483</v>
      </c>
      <c r="B10">
        <v>1.4999999999999999E-2</v>
      </c>
      <c r="C10" s="71">
        <v>0.06</v>
      </c>
      <c r="D10" t="s">
        <v>17</v>
      </c>
      <c r="E10" t="s">
        <v>177</v>
      </c>
      <c r="F10">
        <v>100</v>
      </c>
      <c r="G10">
        <v>0.7</v>
      </c>
      <c r="H10">
        <v>8</v>
      </c>
      <c r="I10">
        <v>125.3</v>
      </c>
      <c r="J10">
        <v>-69.7</v>
      </c>
      <c r="K10" s="10"/>
      <c r="L10" s="53">
        <v>1</v>
      </c>
      <c r="M10" s="10"/>
      <c r="N10" s="52">
        <f t="shared" si="1"/>
        <v>-53.50513221329706</v>
      </c>
      <c r="O10" s="6">
        <f t="shared" si="2"/>
        <v>2.1868975527488947</v>
      </c>
      <c r="P10" s="6">
        <f t="shared" si="3"/>
        <v>-1.2164944886400477</v>
      </c>
      <c r="Q10" s="6">
        <f t="shared" si="4"/>
        <v>-0.2004794114320651</v>
      </c>
      <c r="R10" s="6">
        <f t="shared" si="5"/>
        <v>0.28314722658788721</v>
      </c>
      <c r="S10" s="6">
        <f t="shared" si="6"/>
        <v>0.9378889346118976</v>
      </c>
      <c r="U10" s="53">
        <v>0</v>
      </c>
      <c r="V10" s="53">
        <v>1</v>
      </c>
    </row>
    <row r="11" spans="1:22" s="11" customFormat="1" ht="15">
      <c r="A11" t="s">
        <v>484</v>
      </c>
      <c r="B11">
        <v>0.04</v>
      </c>
      <c r="C11" s="71">
        <v>0.14499999999999999</v>
      </c>
      <c r="D11" t="s">
        <v>17</v>
      </c>
      <c r="E11" t="s">
        <v>177</v>
      </c>
      <c r="F11">
        <v>0</v>
      </c>
      <c r="G11">
        <v>0.7</v>
      </c>
      <c r="H11">
        <v>7</v>
      </c>
      <c r="I11">
        <v>125.2</v>
      </c>
      <c r="J11">
        <v>-65.5</v>
      </c>
      <c r="K11" s="10"/>
      <c r="L11" s="53">
        <v>0</v>
      </c>
      <c r="M11" s="10"/>
      <c r="N11" s="52">
        <f t="shared" si="1"/>
        <v>-47.652314354639188</v>
      </c>
      <c r="O11" s="6">
        <f t="shared" si="2"/>
        <v>2.1851522234969005</v>
      </c>
      <c r="P11" s="6">
        <f t="shared" si="3"/>
        <v>-1.143190660056286</v>
      </c>
      <c r="Q11" s="6">
        <f t="shared" si="4"/>
        <v>0</v>
      </c>
      <c r="R11" s="6">
        <f t="shared" si="5"/>
        <v>0</v>
      </c>
      <c r="S11" s="6">
        <f t="shared" si="6"/>
        <v>0</v>
      </c>
      <c r="U11" s="12">
        <v>1</v>
      </c>
      <c r="V11" s="53">
        <v>0</v>
      </c>
    </row>
    <row r="12" spans="1:22" s="11" customFormat="1" ht="15">
      <c r="A12" t="s">
        <v>484</v>
      </c>
      <c r="B12">
        <v>0.04</v>
      </c>
      <c r="C12" s="71">
        <v>0.14499999999999999</v>
      </c>
      <c r="D12" t="s">
        <v>17</v>
      </c>
      <c r="E12" t="s">
        <v>177</v>
      </c>
      <c r="F12">
        <v>100</v>
      </c>
      <c r="G12">
        <v>0.7</v>
      </c>
      <c r="H12">
        <v>7</v>
      </c>
      <c r="I12">
        <v>87.2</v>
      </c>
      <c r="J12">
        <v>-68.5</v>
      </c>
      <c r="K12" s="10"/>
      <c r="L12" s="12">
        <v>1</v>
      </c>
      <c r="M12" s="10"/>
      <c r="N12" s="52">
        <f t="shared" si="1"/>
        <v>-51.768219482711302</v>
      </c>
      <c r="O12" s="6">
        <f t="shared" si="2"/>
        <v>1.5219271077390555</v>
      </c>
      <c r="P12" s="6">
        <f t="shared" si="3"/>
        <v>-1.1955505376161157</v>
      </c>
      <c r="Q12" s="6">
        <f t="shared" si="4"/>
        <v>1.7903500555291753E-2</v>
      </c>
      <c r="R12" s="6">
        <f t="shared" si="5"/>
        <v>0.36606367459539257</v>
      </c>
      <c r="S12" s="6">
        <f t="shared" si="6"/>
        <v>0.93041756798202457</v>
      </c>
      <c r="U12" s="12">
        <v>0</v>
      </c>
      <c r="V12" s="12">
        <v>1</v>
      </c>
    </row>
    <row r="13" spans="1:22" s="11" customFormat="1" ht="15">
      <c r="A13" t="s">
        <v>485</v>
      </c>
      <c r="B13">
        <v>0.04</v>
      </c>
      <c r="C13" s="71">
        <v>0.14499999999999999</v>
      </c>
      <c r="D13" t="s">
        <v>17</v>
      </c>
      <c r="E13" t="s">
        <v>177</v>
      </c>
      <c r="F13">
        <v>0</v>
      </c>
      <c r="G13">
        <v>2.9</v>
      </c>
      <c r="H13">
        <v>7</v>
      </c>
      <c r="I13">
        <v>143.30000000000001</v>
      </c>
      <c r="J13">
        <v>-74.900000000000006</v>
      </c>
      <c r="K13" s="10"/>
      <c r="L13" s="12">
        <v>0</v>
      </c>
      <c r="M13" s="10"/>
      <c r="N13" s="52">
        <f t="shared" si="1"/>
        <v>-61.646863005842917</v>
      </c>
      <c r="O13" s="6">
        <f t="shared" si="2"/>
        <v>2.5010568181078745</v>
      </c>
      <c r="P13" s="6">
        <f t="shared" si="3"/>
        <v>-1.3072516097437528</v>
      </c>
      <c r="Q13" s="6">
        <f t="shared" si="4"/>
        <v>0</v>
      </c>
      <c r="R13" s="6">
        <f t="shared" si="5"/>
        <v>0</v>
      </c>
      <c r="S13" s="6">
        <f t="shared" si="6"/>
        <v>0</v>
      </c>
      <c r="U13" s="12">
        <v>1</v>
      </c>
      <c r="V13" s="12">
        <v>0</v>
      </c>
    </row>
    <row r="14" spans="1:22" s="13" customFormat="1" ht="15">
      <c r="A14" t="s">
        <v>485</v>
      </c>
      <c r="B14">
        <v>0.04</v>
      </c>
      <c r="C14" s="71">
        <v>0.14499999999999999</v>
      </c>
      <c r="D14" t="s">
        <v>17</v>
      </c>
      <c r="E14" t="s">
        <v>177</v>
      </c>
      <c r="F14">
        <v>100</v>
      </c>
      <c r="G14">
        <v>2.9</v>
      </c>
      <c r="H14">
        <v>7</v>
      </c>
      <c r="I14">
        <v>71.3</v>
      </c>
      <c r="J14">
        <v>-78.8</v>
      </c>
      <c r="K14" s="10"/>
      <c r="L14" s="12">
        <v>1</v>
      </c>
      <c r="M14" s="10"/>
      <c r="N14" s="52">
        <f t="shared" si="1"/>
        <v>-68.395906095186078</v>
      </c>
      <c r="O14" s="6">
        <f t="shared" si="2"/>
        <v>1.244419756671957</v>
      </c>
      <c r="P14" s="6">
        <f t="shared" si="3"/>
        <v>-1.3753194505715316</v>
      </c>
      <c r="Q14" s="6">
        <f t="shared" si="4"/>
        <v>6.227405621910384E-2</v>
      </c>
      <c r="R14" s="6">
        <f t="shared" si="5"/>
        <v>0.18398077376688948</v>
      </c>
      <c r="S14" s="6">
        <f t="shared" si="6"/>
        <v>0.98095515534919153</v>
      </c>
      <c r="U14" s="12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109.10342759457066</v>
      </c>
      <c r="J16" s="25">
        <f>P16*180/PI()</f>
        <v>-73.681667834312563</v>
      </c>
      <c r="K16" s="19"/>
      <c r="L16" s="7"/>
      <c r="M16" s="7"/>
      <c r="N16" s="7"/>
      <c r="O16" s="26">
        <f>IF(Q16&gt;0, ATAN(R16/Q16),PI()+ATAN(R16/Q16))</f>
        <v>1.9042140367364948</v>
      </c>
      <c r="P16" s="26">
        <f>-1*ATAN(S16/(SQRT(Q16*Q16+R16*R16)))</f>
        <v>-1.2859877020695538</v>
      </c>
      <c r="Q16" s="26">
        <f>SUM(Q3:Q14)</f>
        <v>-0.54786625806771161</v>
      </c>
      <c r="R16" s="26">
        <f>SUM(R3:R14)</f>
        <v>1.581837305288581</v>
      </c>
      <c r="S16" s="26">
        <f>SUM(S3:S14)</f>
        <v>5.7179342035632832</v>
      </c>
    </row>
    <row r="17" spans="1:26" s="9" customFormat="1" ht="16" thickTop="1">
      <c r="A17" s="63">
        <v>145.92738251549827</v>
      </c>
      <c r="B17" s="64">
        <v>-64.81888898712684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5.9579474866274742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5.9577957082359125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118.89895749409959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118.47136371696224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6.1695201846893353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6.1807334467042061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109.10342759457066</v>
      </c>
      <c r="B24" s="64">
        <v>-73.681667834312563</v>
      </c>
    </row>
    <row r="25" spans="1:26">
      <c r="A25" t="s">
        <v>144</v>
      </c>
      <c r="B25">
        <v>5.9579474866274742</v>
      </c>
    </row>
    <row r="26" spans="1:26">
      <c r="A26" t="s">
        <v>145</v>
      </c>
      <c r="B26">
        <v>118.89895749409959</v>
      </c>
    </row>
    <row r="27" spans="1:26">
      <c r="A27" t="s">
        <v>147</v>
      </c>
      <c r="B27" s="56">
        <v>6.1695201846893353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opLeftCell="A67" workbookViewId="0">
      <selection activeCell="A113" sqref="A113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6" max="6" width="12.1640625" customWidth="1"/>
    <col min="8" max="8" width="12.33203125" customWidth="1"/>
  </cols>
  <sheetData>
    <row r="1" spans="1:21" s="9" customFormat="1" ht="14.25" customHeight="1">
      <c r="A1" s="7" t="s">
        <v>451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1" s="9" customFormat="1" ht="15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</row>
    <row r="3" spans="1:21" s="9" customFormat="1" ht="15">
      <c r="A3" s="23" t="s">
        <v>1811</v>
      </c>
      <c r="B3" s="112"/>
      <c r="C3" s="112"/>
      <c r="D3" s="112"/>
      <c r="E3" s="112"/>
      <c r="F3" s="112"/>
      <c r="G3" s="112"/>
      <c r="H3" s="112"/>
      <c r="I3" s="113"/>
      <c r="J3" s="114"/>
      <c r="K3" s="115"/>
      <c r="L3" s="112"/>
      <c r="M3" s="112"/>
      <c r="N3" s="114"/>
      <c r="O3" s="112"/>
      <c r="P3" s="112"/>
      <c r="Q3" s="112"/>
      <c r="R3" s="112"/>
      <c r="S3" s="112"/>
    </row>
    <row r="4" spans="1:21" s="9" customFormat="1" ht="15">
      <c r="A4" t="s">
        <v>486</v>
      </c>
      <c r="B4">
        <v>1.4999999999999999E-2</v>
      </c>
      <c r="C4" s="71">
        <v>0.08</v>
      </c>
      <c r="D4" t="s">
        <v>17</v>
      </c>
      <c r="E4" t="s">
        <v>177</v>
      </c>
      <c r="F4">
        <v>0</v>
      </c>
      <c r="G4">
        <v>0.2</v>
      </c>
      <c r="H4">
        <v>9</v>
      </c>
      <c r="I4">
        <v>134</v>
      </c>
      <c r="J4">
        <v>-57.8</v>
      </c>
      <c r="K4" s="10"/>
      <c r="L4" s="53">
        <v>0</v>
      </c>
      <c r="M4" s="10"/>
      <c r="N4" s="52">
        <f>ATAN(0.5*TAN(P4))/(PI()/180)</f>
        <v>-38.4491016641744</v>
      </c>
      <c r="O4" s="6">
        <f>I4*PI()/180</f>
        <v>2.3387411976724013</v>
      </c>
      <c r="P4" s="6">
        <f>J4*PI()/180</f>
        <v>-1.0088003076527225</v>
      </c>
      <c r="Q4" s="6">
        <f>COS(O4)*COS(P4)*L4</f>
        <v>0</v>
      </c>
      <c r="R4" s="6">
        <f>COS(P4)*SIN(O4)*L4</f>
        <v>0</v>
      </c>
      <c r="S4" s="6">
        <f>-1*SIN(P4)*L4</f>
        <v>0</v>
      </c>
      <c r="U4" s="12"/>
    </row>
    <row r="5" spans="1:21" s="9" customFormat="1" ht="15">
      <c r="A5" t="s">
        <v>486</v>
      </c>
      <c r="B5">
        <v>1.4999999999999999E-2</v>
      </c>
      <c r="C5" s="71">
        <v>0.08</v>
      </c>
      <c r="D5" t="s">
        <v>17</v>
      </c>
      <c r="E5" t="s">
        <v>177</v>
      </c>
      <c r="F5">
        <v>100</v>
      </c>
      <c r="G5">
        <v>0.2</v>
      </c>
      <c r="H5">
        <v>9</v>
      </c>
      <c r="I5">
        <v>107.1</v>
      </c>
      <c r="J5">
        <v>-64.7</v>
      </c>
      <c r="K5" s="10"/>
      <c r="L5" s="53">
        <v>1</v>
      </c>
      <c r="M5" s="10"/>
      <c r="N5" s="52">
        <f t="shared" ref="N5:N7" si="0">ATAN(0.5*TAN(P5))/(PI()/180)</f>
        <v>-46.607784237182941</v>
      </c>
      <c r="O5" s="6">
        <f t="shared" ref="O5:O7" si="1">I5*PI()/180</f>
        <v>1.8692476288859268</v>
      </c>
      <c r="P5" s="6">
        <f t="shared" ref="P5:P7" si="2">J5*PI()/180</f>
        <v>-1.1292280260403311</v>
      </c>
      <c r="Q5" s="6">
        <f t="shared" ref="Q5:Q7" si="3">COS(O5)*COS(P5)*L5</f>
        <v>-0.12566044514095254</v>
      </c>
      <c r="R5" s="6">
        <f t="shared" ref="R5:R7" si="4">COS(P5)*SIN(O5)*L5</f>
        <v>0.4084656606446177</v>
      </c>
      <c r="S5" s="6">
        <f t="shared" ref="S5:S7" si="5">-1*SIN(P5)*L5</f>
        <v>0.90408254966077828</v>
      </c>
      <c r="U5" s="12"/>
    </row>
    <row r="6" spans="1:21" s="11" customFormat="1" ht="15">
      <c r="A6" t="s">
        <v>489</v>
      </c>
      <c r="B6">
        <v>1.4999999999999999E-2</v>
      </c>
      <c r="C6" s="71">
        <v>0.08</v>
      </c>
      <c r="D6" t="s">
        <v>17</v>
      </c>
      <c r="E6" t="s">
        <v>177</v>
      </c>
      <c r="F6">
        <v>0</v>
      </c>
      <c r="G6">
        <v>0.1</v>
      </c>
      <c r="H6">
        <v>9</v>
      </c>
      <c r="I6">
        <v>144</v>
      </c>
      <c r="J6">
        <v>-63.3</v>
      </c>
      <c r="K6" s="10"/>
      <c r="L6" s="53">
        <v>0</v>
      </c>
      <c r="M6" s="10"/>
      <c r="N6" s="52">
        <f t="shared" si="0"/>
        <v>-44.831611599699009</v>
      </c>
      <c r="O6" s="6">
        <f t="shared" si="1"/>
        <v>2.5132741228718345</v>
      </c>
      <c r="P6" s="6">
        <f t="shared" si="2"/>
        <v>-1.1047934165124107</v>
      </c>
      <c r="Q6" s="6">
        <f t="shared" si="3"/>
        <v>0</v>
      </c>
      <c r="R6" s="6">
        <f t="shared" si="4"/>
        <v>0</v>
      </c>
      <c r="S6" s="6">
        <f t="shared" si="5"/>
        <v>0</v>
      </c>
      <c r="U6" s="12"/>
    </row>
    <row r="7" spans="1:21" s="11" customFormat="1" ht="15">
      <c r="A7" t="s">
        <v>489</v>
      </c>
      <c r="B7">
        <v>1.4999999999999999E-2</v>
      </c>
      <c r="C7" s="71">
        <v>0.08</v>
      </c>
      <c r="D7" t="s">
        <v>17</v>
      </c>
      <c r="E7" t="s">
        <v>177</v>
      </c>
      <c r="F7">
        <v>100</v>
      </c>
      <c r="G7">
        <v>0.1</v>
      </c>
      <c r="H7">
        <v>9</v>
      </c>
      <c r="I7">
        <v>110.1</v>
      </c>
      <c r="J7">
        <v>-71.900000000000006</v>
      </c>
      <c r="K7" s="10"/>
      <c r="L7" s="12">
        <v>1</v>
      </c>
      <c r="M7" s="10"/>
      <c r="N7" s="52">
        <f t="shared" si="0"/>
        <v>-56.827324232054202</v>
      </c>
      <c r="O7" s="6">
        <f t="shared" si="1"/>
        <v>1.9216075064457567</v>
      </c>
      <c r="P7" s="6">
        <f t="shared" si="2"/>
        <v>-1.254891732183923</v>
      </c>
      <c r="Q7" s="6">
        <f t="shared" si="3"/>
        <v>-0.10676696692184687</v>
      </c>
      <c r="R7" s="6">
        <f t="shared" si="4"/>
        <v>0.29175444932752653</v>
      </c>
      <c r="S7" s="6">
        <f t="shared" si="5"/>
        <v>0.95051573162778369</v>
      </c>
      <c r="U7" s="12"/>
    </row>
    <row r="8" spans="1:21" s="13" customFormat="1" ht="16" thickBot="1">
      <c r="A8" s="7"/>
      <c r="B8" s="7"/>
      <c r="C8" s="7"/>
      <c r="D8" s="7"/>
      <c r="E8" s="7"/>
      <c r="F8" s="7"/>
      <c r="G8" s="7"/>
      <c r="H8" s="7"/>
      <c r="I8" s="17"/>
      <c r="J8" s="18"/>
      <c r="K8" s="19"/>
      <c r="L8" s="12"/>
      <c r="M8" s="7"/>
      <c r="N8" s="7"/>
      <c r="O8" s="7"/>
      <c r="P8" s="7"/>
      <c r="Q8" s="7"/>
      <c r="R8" s="7"/>
      <c r="S8" s="7"/>
    </row>
    <row r="9" spans="1:21" s="13" customFormat="1" ht="17" thickTop="1" thickBot="1">
      <c r="A9" s="54"/>
      <c r="B9"/>
      <c r="H9" s="23" t="s">
        <v>143</v>
      </c>
      <c r="I9" s="24">
        <f>IF(O9&gt;0, O9*180/PI(),360+O9*180/PI())</f>
        <v>108.36280079498755</v>
      </c>
      <c r="J9" s="25">
        <f>P9*180/PI()</f>
        <v>-68.306576760565946</v>
      </c>
      <c r="K9" s="19"/>
      <c r="L9" s="7"/>
      <c r="M9" s="7"/>
      <c r="N9" s="7"/>
      <c r="O9" s="26">
        <f>IF(Q9&gt;0, ATAN(R9/Q9),PI()+ATAN(R9/Q9))</f>
        <v>1.8912876605552613</v>
      </c>
      <c r="P9" s="26">
        <f>-1*ATAN(S9/(SQRT(Q9*Q9+R9*R9)))</f>
        <v>-1.1921746652381182</v>
      </c>
      <c r="Q9" s="26">
        <f>SUM(Q4:Q7)</f>
        <v>-0.2324274120627994</v>
      </c>
      <c r="R9" s="26">
        <f>SUM(R4:R7)</f>
        <v>0.70022010997214423</v>
      </c>
      <c r="S9" s="26">
        <f>SUM(S4:S7)</f>
        <v>1.854598281288562</v>
      </c>
    </row>
    <row r="10" spans="1:21" s="9" customFormat="1" ht="16" thickTop="1">
      <c r="A10" s="63"/>
      <c r="B10" s="64"/>
      <c r="C10" s="7"/>
      <c r="D10" s="7"/>
      <c r="E10" s="7"/>
      <c r="F10" s="7"/>
      <c r="G10" s="7"/>
      <c r="H10" s="7"/>
      <c r="I10" s="29" t="s">
        <v>144</v>
      </c>
      <c r="J10" s="30">
        <f>SQRT(Q9*Q9+R9*R9+S9*S9)</f>
        <v>1.9959622965492361</v>
      </c>
      <c r="K10" s="19"/>
      <c r="L10" s="7"/>
      <c r="M10" s="7"/>
      <c r="N10" s="7"/>
      <c r="O10" s="7"/>
      <c r="P10" s="7"/>
      <c r="Q10" s="7"/>
      <c r="R10" s="7"/>
      <c r="S10" s="7"/>
    </row>
    <row r="11" spans="1:21" s="15" customFormat="1" ht="16">
      <c r="A11"/>
      <c r="B11"/>
      <c r="C11" s="7"/>
      <c r="D11" s="7"/>
      <c r="E11" s="7"/>
      <c r="F11" s="7"/>
      <c r="G11" s="7"/>
      <c r="H11" s="7"/>
      <c r="I11" s="32" t="s">
        <v>145</v>
      </c>
      <c r="J11" s="33">
        <f>(J13-1)/(J13-J10)</f>
        <v>247.66553863949591</v>
      </c>
      <c r="K11" s="19"/>
      <c r="L11" s="7"/>
      <c r="M11" s="20"/>
      <c r="N11" s="20"/>
      <c r="O11" s="7"/>
      <c r="P11" s="7"/>
      <c r="Q11" s="7"/>
      <c r="R11" s="7"/>
      <c r="S11" s="7"/>
      <c r="T11" s="9"/>
      <c r="U11" s="9"/>
    </row>
    <row r="12" spans="1:21" s="15" customFormat="1" ht="16">
      <c r="A12"/>
      <c r="B12"/>
      <c r="C12" s="7"/>
      <c r="D12" s="7"/>
      <c r="E12" s="7"/>
      <c r="F12" s="7"/>
      <c r="G12" s="7"/>
      <c r="H12" s="7"/>
      <c r="I12" s="32" t="s">
        <v>147</v>
      </c>
      <c r="J12" s="35">
        <f>ACOS(1+(J13-1)*(1-20^(1/(J13-1)))/(J13*(J11-1)+1))*180/PI()</f>
        <v>15.936994325291456</v>
      </c>
      <c r="K12" s="19"/>
      <c r="L12" s="7"/>
      <c r="M12" s="20"/>
      <c r="N12" s="20"/>
      <c r="O12" s="7"/>
      <c r="P12" s="7"/>
      <c r="Q12" s="7"/>
      <c r="R12" s="7"/>
      <c r="S12" s="7"/>
      <c r="T12" s="9"/>
      <c r="U12" s="9"/>
    </row>
    <row r="13" spans="1:21" s="15" customFormat="1" ht="16">
      <c r="A13"/>
      <c r="B13" s="56"/>
      <c r="C13" s="7"/>
      <c r="D13" s="7"/>
      <c r="E13" s="7"/>
      <c r="F13" s="7"/>
      <c r="G13" s="7"/>
      <c r="H13" s="7"/>
      <c r="I13" s="36" t="s">
        <v>149</v>
      </c>
      <c r="J13" s="37">
        <f>SUM(L4:L7)</f>
        <v>2</v>
      </c>
      <c r="K13" s="19"/>
      <c r="L13" s="7"/>
      <c r="M13" s="7"/>
      <c r="N13" s="7"/>
      <c r="O13" s="7"/>
      <c r="P13" s="7"/>
      <c r="Q13" s="7"/>
      <c r="R13" s="7"/>
      <c r="S13" s="7"/>
      <c r="T13" s="9"/>
      <c r="U13" s="9"/>
    </row>
    <row r="14" spans="1:21" ht="13">
      <c r="A14" s="23" t="s">
        <v>1810</v>
      </c>
    </row>
    <row r="15" spans="1:21" s="11" customFormat="1" ht="15">
      <c r="A15" s="59" t="s">
        <v>487</v>
      </c>
      <c r="B15">
        <v>1.4999999999999999E-2</v>
      </c>
      <c r="C15" s="71">
        <v>0.08</v>
      </c>
      <c r="D15" t="s">
        <v>17</v>
      </c>
      <c r="E15" t="s">
        <v>177</v>
      </c>
      <c r="F15">
        <v>0</v>
      </c>
      <c r="G15">
        <v>0.3</v>
      </c>
      <c r="H15">
        <v>9</v>
      </c>
      <c r="I15">
        <v>139.80000000000001</v>
      </c>
      <c r="J15">
        <v>-57.7</v>
      </c>
      <c r="K15" s="10"/>
      <c r="L15" s="53">
        <v>0</v>
      </c>
      <c r="M15" s="10"/>
      <c r="N15" s="52">
        <f t="shared" ref="N15:N18" si="6">ATAN(0.5*TAN(P15))/(PI()/180)</f>
        <v>-38.341240335724379</v>
      </c>
      <c r="O15" s="6">
        <f t="shared" ref="O15:O18" si="7">I15*PI()/180</f>
        <v>2.4399702942880728</v>
      </c>
      <c r="P15" s="6">
        <f t="shared" ref="P15:P18" si="8">J15*PI()/180</f>
        <v>-1.0070549784007281</v>
      </c>
      <c r="Q15" s="6">
        <f t="shared" ref="Q15:Q18" si="9">COS(O15)*COS(P15)*L15</f>
        <v>0</v>
      </c>
      <c r="R15" s="6">
        <f t="shared" ref="R15:R18" si="10">COS(P15)*SIN(O15)*L15</f>
        <v>0</v>
      </c>
      <c r="S15" s="6">
        <f t="shared" ref="S15:S18" si="11">-1*SIN(P15)*L15</f>
        <v>0</v>
      </c>
      <c r="U15" s="12"/>
    </row>
    <row r="16" spans="1:21" s="11" customFormat="1" ht="15">
      <c r="A16" s="59" t="s">
        <v>487</v>
      </c>
      <c r="B16">
        <v>1.4999999999999999E-2</v>
      </c>
      <c r="C16" s="71">
        <v>0.08</v>
      </c>
      <c r="D16" t="s">
        <v>17</v>
      </c>
      <c r="E16" t="s">
        <v>177</v>
      </c>
      <c r="F16">
        <v>100</v>
      </c>
      <c r="G16">
        <v>0.3</v>
      </c>
      <c r="H16">
        <v>9</v>
      </c>
      <c r="I16">
        <v>113.6</v>
      </c>
      <c r="J16">
        <v>-66.2</v>
      </c>
      <c r="K16" s="10"/>
      <c r="L16" s="53">
        <v>1</v>
      </c>
      <c r="M16" s="10"/>
      <c r="N16" s="52">
        <f t="shared" si="6"/>
        <v>-48.58431942619579</v>
      </c>
      <c r="O16" s="6">
        <f t="shared" si="7"/>
        <v>1.9826940302655582</v>
      </c>
      <c r="P16" s="6">
        <f t="shared" si="8"/>
        <v>-1.1554079648202462</v>
      </c>
      <c r="Q16" s="6">
        <f t="shared" si="9"/>
        <v>-0.16155896898756475</v>
      </c>
      <c r="R16" s="6">
        <f t="shared" si="10"/>
        <v>0.36979386926747898</v>
      </c>
      <c r="S16" s="6">
        <f t="shared" si="11"/>
        <v>0.91495966784982485</v>
      </c>
      <c r="U16" s="53"/>
    </row>
    <row r="17" spans="1:26" s="11" customFormat="1" ht="15">
      <c r="A17" t="s">
        <v>488</v>
      </c>
      <c r="B17">
        <v>1.4999999999999999E-2</v>
      </c>
      <c r="C17" s="71">
        <v>0.08</v>
      </c>
      <c r="D17" t="s">
        <v>17</v>
      </c>
      <c r="E17" t="s">
        <v>177</v>
      </c>
      <c r="F17">
        <v>0</v>
      </c>
      <c r="G17">
        <v>0.4</v>
      </c>
      <c r="H17">
        <v>9</v>
      </c>
      <c r="I17">
        <v>143.30000000000001</v>
      </c>
      <c r="J17">
        <v>-58.5</v>
      </c>
      <c r="K17" s="10"/>
      <c r="L17" s="53">
        <v>0</v>
      </c>
      <c r="M17" s="10"/>
      <c r="N17" s="52">
        <f t="shared" si="6"/>
        <v>-39.211894491594556</v>
      </c>
      <c r="O17" s="6">
        <f t="shared" si="7"/>
        <v>2.5010568181078745</v>
      </c>
      <c r="P17" s="6">
        <f t="shared" si="8"/>
        <v>-1.0210176124166828</v>
      </c>
      <c r="Q17" s="6">
        <f t="shared" si="9"/>
        <v>0</v>
      </c>
      <c r="R17" s="6">
        <f t="shared" si="10"/>
        <v>0</v>
      </c>
      <c r="S17" s="6">
        <f t="shared" si="11"/>
        <v>0</v>
      </c>
      <c r="U17" s="53"/>
    </row>
    <row r="18" spans="1:26" s="11" customFormat="1" ht="15">
      <c r="A18" t="s">
        <v>488</v>
      </c>
      <c r="B18">
        <v>1.4999999999999999E-2</v>
      </c>
      <c r="C18" s="71">
        <v>0.08</v>
      </c>
      <c r="D18" t="s">
        <v>17</v>
      </c>
      <c r="E18" t="s">
        <v>177</v>
      </c>
      <c r="F18">
        <v>100</v>
      </c>
      <c r="G18">
        <v>0.4</v>
      </c>
      <c r="H18">
        <v>9</v>
      </c>
      <c r="I18">
        <v>116.7</v>
      </c>
      <c r="J18">
        <v>-67.8</v>
      </c>
      <c r="K18" s="10"/>
      <c r="L18" s="12">
        <v>1</v>
      </c>
      <c r="M18" s="10"/>
      <c r="N18" s="52">
        <f t="shared" si="6"/>
        <v>-50.779196586478442</v>
      </c>
      <c r="O18" s="6">
        <f t="shared" si="7"/>
        <v>2.0367992370773824</v>
      </c>
      <c r="P18" s="6">
        <f t="shared" si="8"/>
        <v>-1.1833332328521553</v>
      </c>
      <c r="Q18" s="6">
        <f t="shared" si="9"/>
        <v>-0.16977104396951612</v>
      </c>
      <c r="R18" s="6">
        <f t="shared" si="10"/>
        <v>0.33755214828689661</v>
      </c>
      <c r="S18" s="6">
        <f t="shared" si="11"/>
        <v>0.92587058480999473</v>
      </c>
      <c r="U18" s="53"/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/>
      <c r="B20"/>
      <c r="H20" s="23" t="s">
        <v>143</v>
      </c>
      <c r="I20" s="24">
        <f>IF(O20&gt;0, O20*180/PI(),360+O20*180/PI())</f>
        <v>115.09899870586185</v>
      </c>
      <c r="J20" s="25">
        <f>P20*180/PI()</f>
        <v>-67.007532554743747</v>
      </c>
      <c r="K20" s="19"/>
      <c r="L20" s="7"/>
      <c r="M20" s="7"/>
      <c r="N20" s="7"/>
      <c r="O20" s="26">
        <f>IF(Q20&gt;0, ATAN(R20/Q20),PI()+ATAN(R20/Q20))</f>
        <v>2.0088564931659816</v>
      </c>
      <c r="P20" s="26">
        <f>-1*ATAN(S20/(SQRT(Q20*Q20+R20*R20)))</f>
        <v>-1.169502066717566</v>
      </c>
      <c r="Q20" s="26">
        <f>SUM(Q15:Q18)</f>
        <v>-0.33133001295708087</v>
      </c>
      <c r="R20" s="26">
        <f>SUM(R15:R18)</f>
        <v>0.70734601755437554</v>
      </c>
      <c r="S20" s="26">
        <f>SUM(S15:S18)</f>
        <v>1.8408302526598197</v>
      </c>
    </row>
    <row r="21" spans="1:26" s="9" customFormat="1" ht="16" thickTop="1">
      <c r="A21" s="63"/>
      <c r="B21" s="64"/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1.9996934727962159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/>
      <c r="B22"/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3262.3531864543315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/>
      <c r="B23"/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4.3739386732677472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/>
      <c r="B24" s="56"/>
      <c r="C24" s="7"/>
      <c r="D24" s="7"/>
      <c r="E24" s="7"/>
      <c r="F24" s="7"/>
      <c r="G24" s="7"/>
      <c r="H24" s="7"/>
      <c r="I24" s="36" t="s">
        <v>149</v>
      </c>
      <c r="J24" s="37">
        <f>SUM(L15:L18)</f>
        <v>2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 ht="13">
      <c r="A25" s="185" t="s">
        <v>1818</v>
      </c>
    </row>
    <row r="26" spans="1:26" s="11" customFormat="1" ht="15">
      <c r="A26" t="s">
        <v>490</v>
      </c>
      <c r="B26">
        <v>1.4999999999999999E-2</v>
      </c>
      <c r="C26" s="71">
        <v>0.08</v>
      </c>
      <c r="D26" t="s">
        <v>17</v>
      </c>
      <c r="E26" t="s">
        <v>177</v>
      </c>
      <c r="F26">
        <v>0</v>
      </c>
      <c r="G26">
        <v>0.5</v>
      </c>
      <c r="H26">
        <v>9</v>
      </c>
      <c r="I26">
        <v>135.1</v>
      </c>
      <c r="J26">
        <v>-61.7</v>
      </c>
      <c r="K26" s="10"/>
      <c r="L26" s="53">
        <v>0</v>
      </c>
      <c r="M26" s="10"/>
      <c r="N26" s="52">
        <f t="shared" ref="N26:N33" si="12">ATAN(0.5*TAN(P26))/(PI()/180)</f>
        <v>-42.879806390269344</v>
      </c>
      <c r="O26" s="6">
        <f t="shared" ref="O26:O33" si="13">I26*PI()/180</f>
        <v>2.3579398194443391</v>
      </c>
      <c r="P26" s="6">
        <f t="shared" ref="P26:P33" si="14">J26*PI()/180</f>
        <v>-1.0768681484805014</v>
      </c>
      <c r="Q26" s="6">
        <f t="shared" ref="Q26:Q33" si="15">COS(O26)*COS(P26)*L26</f>
        <v>0</v>
      </c>
      <c r="R26" s="6">
        <f t="shared" ref="R26:R33" si="16">COS(P26)*SIN(O26)*L26</f>
        <v>0</v>
      </c>
      <c r="S26" s="6">
        <f t="shared" ref="S26:S33" si="17">-1*SIN(P26)*L26</f>
        <v>0</v>
      </c>
      <c r="U26" s="12"/>
    </row>
    <row r="27" spans="1:26" s="11" customFormat="1" ht="15">
      <c r="A27" t="s">
        <v>490</v>
      </c>
      <c r="B27">
        <v>1.4999999999999999E-2</v>
      </c>
      <c r="C27" s="71">
        <v>0.08</v>
      </c>
      <c r="D27" t="s">
        <v>17</v>
      </c>
      <c r="E27" t="s">
        <v>177</v>
      </c>
      <c r="F27">
        <v>100</v>
      </c>
      <c r="G27">
        <v>0.5</v>
      </c>
      <c r="H27">
        <v>9</v>
      </c>
      <c r="I27">
        <v>102.8</v>
      </c>
      <c r="J27">
        <v>-68.3</v>
      </c>
      <c r="K27" s="10"/>
      <c r="L27" s="12">
        <v>0</v>
      </c>
      <c r="M27" s="10"/>
      <c r="N27" s="52">
        <f t="shared" si="12"/>
        <v>-51.483834945547706</v>
      </c>
      <c r="O27" s="6">
        <f t="shared" si="13"/>
        <v>1.7941984710501708</v>
      </c>
      <c r="P27" s="6">
        <f t="shared" si="14"/>
        <v>-1.1920598791121269</v>
      </c>
      <c r="Q27" s="6">
        <f t="shared" si="15"/>
        <v>0</v>
      </c>
      <c r="R27" s="6">
        <f t="shared" si="16"/>
        <v>0</v>
      </c>
      <c r="S27" s="6">
        <f t="shared" si="17"/>
        <v>0</v>
      </c>
      <c r="U27" s="12"/>
    </row>
    <row r="28" spans="1:26" s="13" customFormat="1" ht="15">
      <c r="A28" s="185" t="s">
        <v>1817</v>
      </c>
      <c r="B28" s="116"/>
      <c r="C28" s="99"/>
      <c r="D28" s="116"/>
      <c r="E28" s="116"/>
      <c r="F28" s="116"/>
      <c r="G28" s="116"/>
      <c r="H28" s="116"/>
      <c r="I28" s="116"/>
      <c r="J28" s="116"/>
      <c r="K28" s="117"/>
      <c r="L28" s="12"/>
      <c r="M28" s="117"/>
      <c r="N28" s="118"/>
      <c r="O28" s="12"/>
      <c r="P28" s="12"/>
      <c r="Q28" s="12"/>
      <c r="R28" s="12"/>
      <c r="S28" s="12"/>
      <c r="U28" s="12"/>
    </row>
    <row r="29" spans="1:26" s="11" customFormat="1" ht="15">
      <c r="A29" t="s">
        <v>491</v>
      </c>
      <c r="B29">
        <v>1.4999999999999999E-2</v>
      </c>
      <c r="C29" s="71">
        <v>0.06</v>
      </c>
      <c r="D29" t="s">
        <v>17</v>
      </c>
      <c r="E29" t="s">
        <v>177</v>
      </c>
      <c r="F29">
        <v>0</v>
      </c>
      <c r="G29">
        <v>0.5</v>
      </c>
      <c r="H29">
        <v>8</v>
      </c>
      <c r="I29">
        <v>143.5</v>
      </c>
      <c r="J29">
        <v>-63.3</v>
      </c>
      <c r="K29" s="10"/>
      <c r="L29" s="12">
        <v>0</v>
      </c>
      <c r="M29" s="10"/>
      <c r="N29" s="52">
        <f t="shared" si="12"/>
        <v>-44.831611599699009</v>
      </c>
      <c r="O29" s="6">
        <f t="shared" si="13"/>
        <v>2.5045474766118629</v>
      </c>
      <c r="P29" s="6">
        <f t="shared" si="14"/>
        <v>-1.1047934165124107</v>
      </c>
      <c r="Q29" s="6">
        <f t="shared" si="15"/>
        <v>0</v>
      </c>
      <c r="R29" s="6">
        <f t="shared" si="16"/>
        <v>0</v>
      </c>
      <c r="S29" s="6">
        <f t="shared" si="17"/>
        <v>0</v>
      </c>
      <c r="U29" s="12"/>
    </row>
    <row r="30" spans="1:26" s="13" customFormat="1" ht="15">
      <c r="A30" t="s">
        <v>491</v>
      </c>
      <c r="B30">
        <v>1.4999999999999999E-2</v>
      </c>
      <c r="C30" s="71">
        <v>0.06</v>
      </c>
      <c r="D30" t="s">
        <v>17</v>
      </c>
      <c r="E30" t="s">
        <v>177</v>
      </c>
      <c r="F30">
        <v>100</v>
      </c>
      <c r="G30">
        <v>0.5</v>
      </c>
      <c r="H30">
        <v>8</v>
      </c>
      <c r="I30">
        <v>109.3</v>
      </c>
      <c r="J30">
        <v>-71.8</v>
      </c>
      <c r="K30" s="10"/>
      <c r="L30" s="12">
        <v>0</v>
      </c>
      <c r="M30" s="10"/>
      <c r="N30" s="52">
        <f t="shared" si="12"/>
        <v>-56.672418471592202</v>
      </c>
      <c r="O30" s="6">
        <f t="shared" si="13"/>
        <v>1.9076448724298021</v>
      </c>
      <c r="P30" s="6">
        <f t="shared" si="14"/>
        <v>-1.2531464029319286</v>
      </c>
      <c r="Q30" s="6">
        <f t="shared" si="15"/>
        <v>0</v>
      </c>
      <c r="R30" s="6">
        <f t="shared" si="16"/>
        <v>0</v>
      </c>
      <c r="S30" s="6">
        <f t="shared" si="17"/>
        <v>0</v>
      </c>
      <c r="U30" s="12"/>
    </row>
    <row r="31" spans="1:26" s="13" customFormat="1" ht="15">
      <c r="A31" s="185" t="s">
        <v>1816</v>
      </c>
      <c r="B31" s="116"/>
      <c r="C31" s="99"/>
      <c r="D31" s="116"/>
      <c r="E31" s="116"/>
      <c r="F31" s="116"/>
      <c r="G31" s="116"/>
      <c r="H31" s="116"/>
      <c r="I31" s="116"/>
      <c r="J31" s="116"/>
      <c r="K31" s="117"/>
      <c r="L31" s="12"/>
      <c r="M31" s="117"/>
      <c r="N31" s="118"/>
      <c r="O31" s="12"/>
      <c r="P31" s="12"/>
      <c r="Q31" s="12"/>
      <c r="R31" s="12"/>
      <c r="S31" s="12"/>
      <c r="U31" s="12"/>
    </row>
    <row r="32" spans="1:26" s="13" customFormat="1" ht="15">
      <c r="A32" t="s">
        <v>492</v>
      </c>
      <c r="B32">
        <v>0.01</v>
      </c>
      <c r="C32" s="71">
        <v>0.06</v>
      </c>
      <c r="D32" t="s">
        <v>17</v>
      </c>
      <c r="E32" t="s">
        <v>177</v>
      </c>
      <c r="F32">
        <v>0</v>
      </c>
      <c r="G32">
        <v>0.4</v>
      </c>
      <c r="H32">
        <v>8</v>
      </c>
      <c r="I32">
        <v>134.69999999999999</v>
      </c>
      <c r="J32">
        <v>-59</v>
      </c>
      <c r="K32" s="10"/>
      <c r="L32" s="12">
        <v>0</v>
      </c>
      <c r="M32" s="10"/>
      <c r="N32" s="52">
        <f t="shared" si="12"/>
        <v>-39.765187384152647</v>
      </c>
      <c r="O32" s="6">
        <f t="shared" si="13"/>
        <v>2.3509585024363617</v>
      </c>
      <c r="P32" s="6">
        <f t="shared" si="14"/>
        <v>-1.0297442586766543</v>
      </c>
      <c r="Q32" s="6">
        <f t="shared" si="15"/>
        <v>0</v>
      </c>
      <c r="R32" s="6">
        <f t="shared" si="16"/>
        <v>0</v>
      </c>
      <c r="S32" s="6">
        <f t="shared" si="17"/>
        <v>0</v>
      </c>
      <c r="U32" s="12"/>
    </row>
    <row r="33" spans="1:26" s="13" customFormat="1" ht="15">
      <c r="A33" t="s">
        <v>492</v>
      </c>
      <c r="B33">
        <v>0.01</v>
      </c>
      <c r="C33" s="71">
        <v>0.06</v>
      </c>
      <c r="D33" t="s">
        <v>17</v>
      </c>
      <c r="E33" t="s">
        <v>177</v>
      </c>
      <c r="F33">
        <v>100</v>
      </c>
      <c r="G33">
        <v>0.4</v>
      </c>
      <c r="H33">
        <v>8</v>
      </c>
      <c r="I33">
        <v>106.4</v>
      </c>
      <c r="J33">
        <v>-65.8</v>
      </c>
      <c r="K33" s="10"/>
      <c r="L33" s="12">
        <v>0</v>
      </c>
      <c r="M33" s="10"/>
      <c r="N33" s="52">
        <f t="shared" si="12"/>
        <v>-48.049666838406608</v>
      </c>
      <c r="O33" s="6">
        <f t="shared" si="13"/>
        <v>1.8570303241219668</v>
      </c>
      <c r="P33" s="6">
        <f t="shared" si="14"/>
        <v>-1.1484266478122689</v>
      </c>
      <c r="Q33" s="6">
        <f t="shared" si="15"/>
        <v>0</v>
      </c>
      <c r="R33" s="6">
        <f t="shared" si="16"/>
        <v>0</v>
      </c>
      <c r="S33" s="6">
        <f t="shared" si="17"/>
        <v>0</v>
      </c>
      <c r="U33" s="12"/>
    </row>
    <row r="34" spans="1:26" ht="13">
      <c r="A34" s="185" t="s">
        <v>1815</v>
      </c>
    </row>
    <row r="35" spans="1:26" s="13" customFormat="1" ht="15">
      <c r="A35" t="s">
        <v>493</v>
      </c>
      <c r="B35">
        <v>1.4999999999999999E-2</v>
      </c>
      <c r="C35" s="71">
        <v>7.0000000000000007E-2</v>
      </c>
      <c r="D35" t="s">
        <v>17</v>
      </c>
      <c r="E35" t="s">
        <v>177</v>
      </c>
      <c r="F35">
        <v>0</v>
      </c>
      <c r="G35">
        <v>0.5</v>
      </c>
      <c r="H35">
        <v>8</v>
      </c>
      <c r="I35">
        <v>139.9</v>
      </c>
      <c r="J35">
        <v>-58</v>
      </c>
      <c r="K35" s="10"/>
      <c r="L35" s="53">
        <v>0</v>
      </c>
      <c r="M35" s="10"/>
      <c r="N35" s="52">
        <f>ATAN(0.5*TAN(P35))/(PI()/180)</f>
        <v>-38.665651406025184</v>
      </c>
      <c r="O35" s="6">
        <f t="shared" ref="O35:P38" si="18">I35*PI()/180</f>
        <v>2.441715623540067</v>
      </c>
      <c r="P35" s="6">
        <f t="shared" si="18"/>
        <v>-1.0122909661567112</v>
      </c>
      <c r="Q35" s="6">
        <f>COS(O35)*COS(P35)*L35</f>
        <v>0</v>
      </c>
      <c r="R35" s="6">
        <f>COS(P35)*SIN(O35)*L35</f>
        <v>0</v>
      </c>
      <c r="S35" s="6">
        <f>-1*SIN(P35)*L35</f>
        <v>0</v>
      </c>
      <c r="U35" s="12"/>
    </row>
    <row r="36" spans="1:26" s="13" customFormat="1" ht="15">
      <c r="A36" t="s">
        <v>493</v>
      </c>
      <c r="B36">
        <v>1.4999999999999999E-2</v>
      </c>
      <c r="C36" s="71">
        <v>7.0000000000000007E-2</v>
      </c>
      <c r="D36" t="s">
        <v>17</v>
      </c>
      <c r="E36" t="s">
        <v>177</v>
      </c>
      <c r="F36">
        <v>100</v>
      </c>
      <c r="G36">
        <v>0.5</v>
      </c>
      <c r="H36">
        <v>8</v>
      </c>
      <c r="I36">
        <v>113.4</v>
      </c>
      <c r="J36">
        <v>-66.400000000000006</v>
      </c>
      <c r="K36" s="10"/>
      <c r="L36" s="53">
        <v>1</v>
      </c>
      <c r="M36" s="10"/>
      <c r="N36" s="52">
        <f>ATAN(0.5*TAN(P36))/(PI()/180)</f>
        <v>-48.853736886033644</v>
      </c>
      <c r="O36" s="6">
        <f t="shared" si="18"/>
        <v>1.9792033717615696</v>
      </c>
      <c r="P36" s="6">
        <f t="shared" si="18"/>
        <v>-1.1588986233242349</v>
      </c>
      <c r="Q36" s="6">
        <f>COS(O36)*COS(P36)*L36</f>
        <v>-0.15899777379764585</v>
      </c>
      <c r="R36" s="6">
        <f>COS(P36)*SIN(O36)*L36</f>
        <v>0.36742217651719711</v>
      </c>
      <c r="S36" s="6">
        <f>-1*SIN(P36)*L36</f>
        <v>0.91636272956223963</v>
      </c>
      <c r="U36" s="12"/>
    </row>
    <row r="37" spans="1:26" s="13" customFormat="1" ht="15">
      <c r="A37" t="s">
        <v>494</v>
      </c>
      <c r="B37">
        <v>1.4999999999999999E-2</v>
      </c>
      <c r="C37" s="71">
        <v>0.06</v>
      </c>
      <c r="D37" t="s">
        <v>17</v>
      </c>
      <c r="E37" t="s">
        <v>177</v>
      </c>
      <c r="F37">
        <v>0</v>
      </c>
      <c r="G37">
        <v>0.6</v>
      </c>
      <c r="H37">
        <v>8</v>
      </c>
      <c r="I37">
        <v>142.1</v>
      </c>
      <c r="J37">
        <v>-61.1</v>
      </c>
      <c r="K37" s="10"/>
      <c r="L37" s="53">
        <v>0</v>
      </c>
      <c r="M37" s="10"/>
      <c r="N37" s="52">
        <f>ATAN(0.5*TAN(P37))/(PI()/180)</f>
        <v>-42.168660764503599</v>
      </c>
      <c r="O37" s="6">
        <f t="shared" si="18"/>
        <v>2.4801128670839421</v>
      </c>
      <c r="P37" s="6">
        <f t="shared" si="18"/>
        <v>-1.0663961729685352</v>
      </c>
      <c r="Q37" s="6">
        <f>COS(O37)*COS(P37)*L37</f>
        <v>0</v>
      </c>
      <c r="R37" s="6">
        <f>COS(P37)*SIN(O37)*L37</f>
        <v>0</v>
      </c>
      <c r="S37" s="6">
        <f>-1*SIN(P37)*L37</f>
        <v>0</v>
      </c>
      <c r="U37" s="12"/>
    </row>
    <row r="38" spans="1:26" s="13" customFormat="1" ht="15">
      <c r="A38" t="s">
        <v>494</v>
      </c>
      <c r="B38">
        <v>1.4999999999999999E-2</v>
      </c>
      <c r="C38" s="71">
        <v>0.06</v>
      </c>
      <c r="D38" t="s">
        <v>17</v>
      </c>
      <c r="E38" t="s">
        <v>177</v>
      </c>
      <c r="F38">
        <v>100</v>
      </c>
      <c r="G38">
        <v>0.6</v>
      </c>
      <c r="H38">
        <v>8</v>
      </c>
      <c r="I38">
        <v>111.5</v>
      </c>
      <c r="J38">
        <v>-69.599999999999994</v>
      </c>
      <c r="K38" s="10"/>
      <c r="L38" s="12">
        <v>1</v>
      </c>
      <c r="M38" s="10"/>
      <c r="N38" s="52">
        <f>ATAN(0.5*TAN(P38))/(PI()/180)</f>
        <v>-53.358375359280387</v>
      </c>
      <c r="O38" s="6">
        <f t="shared" si="18"/>
        <v>1.9460421159736774</v>
      </c>
      <c r="P38" s="6">
        <f t="shared" si="18"/>
        <v>-1.2147491593880533</v>
      </c>
      <c r="Q38" s="6">
        <f>COS(O38)*COS(P38)*L38</f>
        <v>-0.12775208294524507</v>
      </c>
      <c r="R38" s="6">
        <f>COS(P38)*SIN(O38)*L38</f>
        <v>0.32431755653567856</v>
      </c>
      <c r="S38" s="6">
        <f>-1*SIN(P38)*L38</f>
        <v>0.93728198949189145</v>
      </c>
      <c r="U38" s="12"/>
    </row>
    <row r="39" spans="1:26" s="13" customFormat="1" ht="16" thickBot="1">
      <c r="A39" s="7"/>
      <c r="B39" s="7"/>
      <c r="C39" s="7"/>
      <c r="D39" s="7"/>
      <c r="E39" s="7"/>
      <c r="F39" s="7"/>
      <c r="G39" s="7"/>
      <c r="H39" s="7"/>
      <c r="I39" s="17"/>
      <c r="J39" s="18"/>
      <c r="K39" s="19"/>
      <c r="L39" s="12"/>
      <c r="M39" s="7"/>
      <c r="N39" s="7"/>
      <c r="O39" s="7"/>
      <c r="P39" s="7"/>
      <c r="Q39" s="7"/>
      <c r="R39" s="7"/>
      <c r="S39" s="7"/>
    </row>
    <row r="40" spans="1:26" s="13" customFormat="1" ht="17" thickTop="1" thickBot="1">
      <c r="A40" s="54"/>
      <c r="B40"/>
      <c r="H40" s="23" t="s">
        <v>143</v>
      </c>
      <c r="I40" s="24">
        <f>IF(O40&gt;0, O40*180/PI(),360+O40*180/PI())</f>
        <v>112.51568465462547</v>
      </c>
      <c r="J40" s="25">
        <f>P40*180/PI()</f>
        <v>-68.002722408718398</v>
      </c>
      <c r="K40" s="19"/>
      <c r="L40" s="7"/>
      <c r="M40" s="7"/>
      <c r="N40" s="7"/>
      <c r="O40" s="26">
        <f>IF(Q40&gt;0, ATAN(R40/Q40),PI()+ATAN(R40/Q40))</f>
        <v>1.9637691573588734</v>
      </c>
      <c r="P40" s="26">
        <f>-1*ATAN(S40/(SQRT(Q40*Q40+R40*R40)))</f>
        <v>-1.1868714063518651</v>
      </c>
      <c r="Q40" s="26">
        <f>SUM(Q35:Q38)</f>
        <v>-0.28674985674289089</v>
      </c>
      <c r="R40" s="26">
        <f>SUM(R35:R38)</f>
        <v>0.69173973305287562</v>
      </c>
      <c r="S40" s="26">
        <f>SUM(S35:S38)</f>
        <v>1.853644719054131</v>
      </c>
    </row>
    <row r="41" spans="1:26" s="9" customFormat="1" ht="16" thickTop="1">
      <c r="A41" s="63"/>
      <c r="B41" s="64"/>
      <c r="C41" s="7"/>
      <c r="D41" s="7"/>
      <c r="E41" s="7"/>
      <c r="F41" s="7"/>
      <c r="G41" s="7"/>
      <c r="H41" s="7"/>
      <c r="I41" s="29" t="s">
        <v>144</v>
      </c>
      <c r="J41" s="30">
        <f>SQRT(Q40*Q40+R40*R40+S40*S40)</f>
        <v>1.9991818534348995</v>
      </c>
      <c r="K41" s="19"/>
      <c r="L41" s="7"/>
      <c r="M41" s="7"/>
      <c r="N41" s="7"/>
      <c r="O41" s="7"/>
      <c r="P41" s="7"/>
      <c r="Q41" s="7"/>
      <c r="R41" s="7"/>
      <c r="S41" s="7"/>
    </row>
    <row r="42" spans="1:26" s="15" customFormat="1" ht="16">
      <c r="A42"/>
      <c r="B42"/>
      <c r="C42" s="7"/>
      <c r="D42" s="7"/>
      <c r="E42" s="7"/>
      <c r="F42" s="7"/>
      <c r="G42" s="7"/>
      <c r="H42" s="7"/>
      <c r="I42" s="32" t="s">
        <v>145</v>
      </c>
      <c r="J42" s="33">
        <f>(J44-1)/(J44-J41)</f>
        <v>1222.2748865017584</v>
      </c>
      <c r="K42" s="19"/>
      <c r="L42" s="7"/>
      <c r="M42" s="20"/>
      <c r="N42" s="20"/>
      <c r="O42" s="7"/>
      <c r="P42" s="7"/>
      <c r="Q42" s="7"/>
      <c r="R42" s="7"/>
      <c r="S42" s="7"/>
      <c r="T42" s="9"/>
      <c r="U42" s="9"/>
      <c r="V42" s="9"/>
      <c r="W42" s="9"/>
      <c r="X42" s="9"/>
      <c r="Y42" s="9"/>
      <c r="Z42" s="9"/>
    </row>
    <row r="43" spans="1:26" s="15" customFormat="1" ht="16">
      <c r="A43"/>
      <c r="B43"/>
      <c r="C43" s="7"/>
      <c r="D43" s="7"/>
      <c r="E43" s="7"/>
      <c r="F43" s="7"/>
      <c r="G43" s="7"/>
      <c r="H43" s="7"/>
      <c r="I43" s="32" t="s">
        <v>147</v>
      </c>
      <c r="J43" s="35">
        <f>ACOS(1+(J44-1)*(1-20^(1/(J44-1)))/(J44*(J42-1)+1))*180/PI()</f>
        <v>7.1496642100725909</v>
      </c>
      <c r="K43" s="19"/>
      <c r="L43" s="7"/>
      <c r="M43" s="20"/>
      <c r="N43" s="20"/>
      <c r="O43" s="7"/>
      <c r="P43" s="7"/>
      <c r="Q43" s="7"/>
      <c r="R43" s="7"/>
      <c r="S43" s="7"/>
      <c r="T43" s="9"/>
      <c r="U43" s="9"/>
      <c r="V43" s="9"/>
      <c r="W43" s="9"/>
      <c r="X43" s="9"/>
      <c r="Y43" s="9"/>
      <c r="Z43" s="9"/>
    </row>
    <row r="44" spans="1:26" s="15" customFormat="1" ht="16">
      <c r="A44"/>
      <c r="B44" s="56"/>
      <c r="C44" s="7"/>
      <c r="D44" s="7"/>
      <c r="E44" s="7"/>
      <c r="F44" s="7"/>
      <c r="G44" s="7"/>
      <c r="H44" s="7"/>
      <c r="I44" s="36" t="s">
        <v>149</v>
      </c>
      <c r="J44" s="37">
        <f>SUM(L35:L38)</f>
        <v>2</v>
      </c>
      <c r="K44" s="19"/>
      <c r="L44" s="7"/>
      <c r="M44" s="7"/>
      <c r="N44" s="7"/>
      <c r="O44" s="7"/>
      <c r="P44" s="7"/>
      <c r="Q44" s="7"/>
      <c r="R44" s="7"/>
      <c r="S44" s="7"/>
      <c r="T44" s="9"/>
      <c r="U44" s="9"/>
      <c r="V44" s="9"/>
      <c r="W44" s="9"/>
      <c r="X44" s="9"/>
      <c r="Y44" s="9"/>
      <c r="Z44" s="9"/>
    </row>
    <row r="45" spans="1:26" ht="13">
      <c r="A45" s="185" t="s">
        <v>1812</v>
      </c>
    </row>
    <row r="46" spans="1:26" s="13" customFormat="1" ht="15">
      <c r="A46" t="s">
        <v>495</v>
      </c>
      <c r="B46">
        <v>0.01</v>
      </c>
      <c r="C46" s="71">
        <v>7.0000000000000007E-2</v>
      </c>
      <c r="D46" t="s">
        <v>17</v>
      </c>
      <c r="E46" t="s">
        <v>177</v>
      </c>
      <c r="F46">
        <v>0</v>
      </c>
      <c r="G46">
        <v>0.5</v>
      </c>
      <c r="H46">
        <v>9</v>
      </c>
      <c r="I46">
        <v>149.6</v>
      </c>
      <c r="J46">
        <v>-63</v>
      </c>
      <c r="K46" s="10"/>
      <c r="L46" s="53">
        <v>0</v>
      </c>
      <c r="M46" s="10"/>
      <c r="N46" s="52">
        <f>ATAN(0.5*TAN(P46))/(PI()/180)</f>
        <v>-44.459397622361955</v>
      </c>
      <c r="O46" s="6">
        <f t="shared" ref="O46:P49" si="19">I46*PI()/180</f>
        <v>2.6110125609835171</v>
      </c>
      <c r="P46" s="6">
        <f t="shared" si="19"/>
        <v>-1.0995574287564276</v>
      </c>
      <c r="Q46" s="6">
        <f>COS(O46)*COS(P46)*L46</f>
        <v>0</v>
      </c>
      <c r="R46" s="6">
        <f>COS(P46)*SIN(O46)*L46</f>
        <v>0</v>
      </c>
      <c r="S46" s="6">
        <f>-1*SIN(P46)*L46</f>
        <v>0</v>
      </c>
      <c r="U46" s="12"/>
    </row>
    <row r="47" spans="1:26" s="13" customFormat="1" ht="15">
      <c r="A47" t="s">
        <v>495</v>
      </c>
      <c r="B47">
        <v>0.01</v>
      </c>
      <c r="C47" s="71">
        <v>7.0000000000000007E-2</v>
      </c>
      <c r="D47" t="s">
        <v>17</v>
      </c>
      <c r="E47" t="s">
        <v>177</v>
      </c>
      <c r="F47">
        <v>100</v>
      </c>
      <c r="G47">
        <v>0.5</v>
      </c>
      <c r="H47">
        <v>9</v>
      </c>
      <c r="I47">
        <v>117.5</v>
      </c>
      <c r="J47">
        <v>-73.099999999999994</v>
      </c>
      <c r="K47" s="10"/>
      <c r="L47" s="53">
        <v>1</v>
      </c>
      <c r="M47" s="10"/>
      <c r="N47" s="52">
        <f>ATAN(0.5*TAN(P47))/(PI()/180)</f>
        <v>-58.715190271988874</v>
      </c>
      <c r="O47" s="6">
        <f t="shared" si="19"/>
        <v>2.0507618710933371</v>
      </c>
      <c r="P47" s="6">
        <f t="shared" si="19"/>
        <v>-1.2758356832078548</v>
      </c>
      <c r="Q47" s="6">
        <f>COS(O47)*COS(P47)*L47</f>
        <v>-0.13423133475837545</v>
      </c>
      <c r="R47" s="6">
        <f>COS(P47)*SIN(O47)*L47</f>
        <v>0.2578559949503228</v>
      </c>
      <c r="S47" s="6">
        <f>-1*SIN(P47)*L47</f>
        <v>0.95681358405760741</v>
      </c>
      <c r="U47" s="12"/>
    </row>
    <row r="48" spans="1:26" s="13" customFormat="1" ht="15">
      <c r="A48" t="s">
        <v>497</v>
      </c>
      <c r="B48">
        <v>0.01</v>
      </c>
      <c r="C48" s="71">
        <v>0.06</v>
      </c>
      <c r="D48" t="s">
        <v>17</v>
      </c>
      <c r="E48" t="s">
        <v>177</v>
      </c>
      <c r="F48">
        <v>0</v>
      </c>
      <c r="G48">
        <v>0.7</v>
      </c>
      <c r="H48">
        <v>9</v>
      </c>
      <c r="I48">
        <v>142.4</v>
      </c>
      <c r="J48">
        <v>-63.4</v>
      </c>
      <c r="K48" s="10"/>
      <c r="L48" s="53">
        <v>0</v>
      </c>
      <c r="M48" s="10"/>
      <c r="N48" s="52">
        <f>ATAN(0.5*TAN(P48))/(PI()/180)</f>
        <v>-44.956333950691409</v>
      </c>
      <c r="O48" s="6">
        <f t="shared" si="19"/>
        <v>2.4853488548399252</v>
      </c>
      <c r="P48" s="6">
        <f t="shared" si="19"/>
        <v>-1.1065387457644049</v>
      </c>
      <c r="Q48" s="6">
        <f>COS(O48)*COS(P48)*L48</f>
        <v>0</v>
      </c>
      <c r="R48" s="6">
        <f>COS(P48)*SIN(O48)*L48</f>
        <v>0</v>
      </c>
      <c r="S48" s="6">
        <f>-1*SIN(P48)*L48</f>
        <v>0</v>
      </c>
      <c r="U48" s="12"/>
    </row>
    <row r="49" spans="1:26" s="13" customFormat="1" ht="15">
      <c r="A49" t="s">
        <v>497</v>
      </c>
      <c r="B49">
        <v>0.01</v>
      </c>
      <c r="C49" s="71">
        <v>0.06</v>
      </c>
      <c r="D49" t="s">
        <v>17</v>
      </c>
      <c r="E49" t="s">
        <v>177</v>
      </c>
      <c r="F49">
        <v>100</v>
      </c>
      <c r="G49">
        <v>0.7</v>
      </c>
      <c r="H49">
        <v>9</v>
      </c>
      <c r="I49">
        <v>107.9</v>
      </c>
      <c r="J49">
        <v>-71.599999999999994</v>
      </c>
      <c r="K49" s="10"/>
      <c r="L49" s="12">
        <v>1</v>
      </c>
      <c r="M49" s="10"/>
      <c r="N49" s="52">
        <f>ATAN(0.5*TAN(P49))/(PI()/180)</f>
        <v>-56.363722599717249</v>
      </c>
      <c r="O49" s="6">
        <f t="shared" si="19"/>
        <v>1.8832102629018814</v>
      </c>
      <c r="P49" s="6">
        <f t="shared" si="19"/>
        <v>-1.2496557444279399</v>
      </c>
      <c r="Q49" s="6">
        <f>COS(O49)*COS(P49)*L49</f>
        <v>-9.7016820407827706E-2</v>
      </c>
      <c r="R49" s="6">
        <f>COS(P49)*SIN(O49)*L49</f>
        <v>0.30036985714879677</v>
      </c>
      <c r="S49" s="6">
        <f>-1*SIN(P49)*L49</f>
        <v>0.94887601164449653</v>
      </c>
      <c r="U49" s="12"/>
    </row>
    <row r="50" spans="1:26" s="13" customFormat="1" ht="16" thickBot="1">
      <c r="A50" s="7"/>
      <c r="B50" s="7"/>
      <c r="C50" s="7"/>
      <c r="D50" s="7"/>
      <c r="E50" s="7"/>
      <c r="F50" s="7"/>
      <c r="G50" s="7"/>
      <c r="H50" s="7"/>
      <c r="I50" s="17"/>
      <c r="J50" s="18"/>
      <c r="K50" s="19"/>
      <c r="L50" s="12"/>
      <c r="M50" s="7"/>
      <c r="N50" s="7"/>
      <c r="O50" s="7"/>
      <c r="P50" s="7"/>
      <c r="Q50" s="7"/>
      <c r="R50" s="7"/>
      <c r="S50" s="7"/>
    </row>
    <row r="51" spans="1:26" s="13" customFormat="1" ht="17" thickTop="1" thickBot="1">
      <c r="A51" s="54"/>
      <c r="B51"/>
      <c r="H51" s="23" t="s">
        <v>143</v>
      </c>
      <c r="I51" s="24">
        <f>IF(O51&gt;0, O51*180/PI(),360+O51*180/PI())</f>
        <v>112.50205318027362</v>
      </c>
      <c r="J51" s="25">
        <f>P51*180/PI()</f>
        <v>-72.407978808887194</v>
      </c>
      <c r="K51" s="19"/>
      <c r="L51" s="7"/>
      <c r="M51" s="7"/>
      <c r="N51" s="7"/>
      <c r="O51" s="26">
        <f>IF(Q51&gt;0, ATAN(R51/Q51),PI()+ATAN(R51/Q51))</f>
        <v>1.9635312432495324</v>
      </c>
      <c r="P51" s="26">
        <f>-1*ATAN(S51/(SQRT(Q51*Q51+R51*R51)))</f>
        <v>-1.2637576349293635</v>
      </c>
      <c r="Q51" s="26">
        <f>SUM(Q46:Q49)</f>
        <v>-0.23124815516620317</v>
      </c>
      <c r="R51" s="26">
        <f>SUM(R46:R49)</f>
        <v>0.55822585209911957</v>
      </c>
      <c r="S51" s="26">
        <f>SUM(S46:S49)</f>
        <v>1.9056895957021038</v>
      </c>
    </row>
    <row r="52" spans="1:26" s="9" customFormat="1" ht="16" thickTop="1">
      <c r="A52" s="63"/>
      <c r="B52" s="64"/>
      <c r="C52" s="7"/>
      <c r="D52" s="7"/>
      <c r="E52" s="7"/>
      <c r="F52" s="7"/>
      <c r="G52" s="7"/>
      <c r="H52" s="7"/>
      <c r="I52" s="29" t="s">
        <v>144</v>
      </c>
      <c r="J52" s="30">
        <f>SQRT(Q51*Q51+R51*R51+S51*S51)</f>
        <v>1.9991859959460523</v>
      </c>
      <c r="K52" s="19"/>
      <c r="L52" s="7"/>
      <c r="M52" s="7"/>
      <c r="N52" s="7"/>
      <c r="O52" s="7"/>
      <c r="P52" s="7"/>
      <c r="Q52" s="7"/>
      <c r="R52" s="7"/>
      <c r="S52" s="7"/>
    </row>
    <row r="53" spans="1:26" s="15" customFormat="1" ht="16">
      <c r="A53"/>
      <c r="B53"/>
      <c r="C53" s="7"/>
      <c r="D53" s="7"/>
      <c r="E53" s="7"/>
      <c r="F53" s="7"/>
      <c r="G53" s="7"/>
      <c r="H53" s="7"/>
      <c r="I53" s="32" t="s">
        <v>145</v>
      </c>
      <c r="J53" s="33">
        <f>(J55-1)/(J55-J52)</f>
        <v>1228.495110251911</v>
      </c>
      <c r="K53" s="19"/>
      <c r="L53" s="7"/>
      <c r="M53" s="20"/>
      <c r="N53" s="20"/>
      <c r="O53" s="7"/>
      <c r="P53" s="7"/>
      <c r="Q53" s="7"/>
      <c r="R53" s="7"/>
      <c r="S53" s="7"/>
      <c r="T53" s="9"/>
      <c r="U53" s="9"/>
      <c r="V53" s="9"/>
      <c r="W53" s="9"/>
      <c r="X53" s="9"/>
      <c r="Y53" s="9"/>
      <c r="Z53" s="9"/>
    </row>
    <row r="54" spans="1:26" s="15" customFormat="1" ht="16">
      <c r="A54"/>
      <c r="B54"/>
      <c r="C54" s="7"/>
      <c r="D54" s="7"/>
      <c r="E54" s="7"/>
      <c r="F54" s="7"/>
      <c r="G54" s="7"/>
      <c r="H54" s="7"/>
      <c r="I54" s="32" t="s">
        <v>147</v>
      </c>
      <c r="J54" s="35">
        <f>ACOS(1+(J55-1)*(1-20^(1/(J55-1)))/(J55*(J53-1)+1))*180/PI()</f>
        <v>7.1315099755771367</v>
      </c>
      <c r="K54" s="19"/>
      <c r="L54" s="7"/>
      <c r="M54" s="20"/>
      <c r="N54" s="20"/>
      <c r="O54" s="7"/>
      <c r="P54" s="7"/>
      <c r="Q54" s="7"/>
      <c r="R54" s="7"/>
      <c r="S54" s="7"/>
      <c r="T54" s="9"/>
      <c r="U54" s="9"/>
      <c r="V54" s="9"/>
      <c r="W54" s="9"/>
      <c r="X54" s="9"/>
      <c r="Y54" s="9"/>
      <c r="Z54" s="9"/>
    </row>
    <row r="55" spans="1:26" s="15" customFormat="1" ht="16">
      <c r="A55"/>
      <c r="B55" s="56"/>
      <c r="C55" s="7"/>
      <c r="D55" s="7"/>
      <c r="E55" s="7"/>
      <c r="F55" s="7"/>
      <c r="G55" s="7"/>
      <c r="H55" s="7"/>
      <c r="I55" s="36" t="s">
        <v>149</v>
      </c>
      <c r="J55" s="37">
        <f>SUM(L46:L49)</f>
        <v>2</v>
      </c>
      <c r="K55" s="19"/>
      <c r="L55" s="7"/>
      <c r="M55" s="7"/>
      <c r="N55" s="7"/>
      <c r="O55" s="7"/>
      <c r="P55" s="7"/>
      <c r="Q55" s="7"/>
      <c r="R55" s="7"/>
      <c r="S55" s="7"/>
      <c r="T55" s="9"/>
      <c r="U55" s="9"/>
      <c r="V55" s="9"/>
      <c r="W55" s="9"/>
      <c r="X55" s="9"/>
      <c r="Y55" s="9"/>
      <c r="Z55" s="9"/>
    </row>
    <row r="56" spans="1:26" ht="13">
      <c r="A56" s="185" t="s">
        <v>1814</v>
      </c>
    </row>
    <row r="57" spans="1:26" s="13" customFormat="1" ht="15">
      <c r="A57" t="s">
        <v>496</v>
      </c>
      <c r="B57">
        <v>0.01</v>
      </c>
      <c r="C57" s="71">
        <v>7.0000000000000007E-2</v>
      </c>
      <c r="D57" t="s">
        <v>17</v>
      </c>
      <c r="E57" t="s">
        <v>177</v>
      </c>
      <c r="F57">
        <v>0</v>
      </c>
      <c r="G57">
        <v>0.7</v>
      </c>
      <c r="H57">
        <v>9</v>
      </c>
      <c r="I57">
        <v>140.30000000000001</v>
      </c>
      <c r="J57">
        <v>-61.1</v>
      </c>
      <c r="K57" s="10"/>
      <c r="L57" s="53">
        <v>0</v>
      </c>
      <c r="M57" s="10"/>
      <c r="N57" s="52">
        <f>ATAN(0.5*TAN(P57))/(PI()/180)</f>
        <v>-42.168660764503599</v>
      </c>
      <c r="O57" s="6">
        <f>I57*PI()/180</f>
        <v>2.4486969405480448</v>
      </c>
      <c r="P57" s="6">
        <f>J57*PI()/180</f>
        <v>-1.0663961729685352</v>
      </c>
      <c r="Q57" s="6">
        <f>COS(O57)*COS(P57)*L57</f>
        <v>0</v>
      </c>
      <c r="R57" s="6">
        <f>COS(P57)*SIN(O57)*L57</f>
        <v>0</v>
      </c>
      <c r="S57" s="6">
        <f>-1*SIN(P57)*L57</f>
        <v>0</v>
      </c>
      <c r="U57" s="12"/>
    </row>
    <row r="58" spans="1:26" s="13" customFormat="1" ht="15">
      <c r="A58" t="s">
        <v>496</v>
      </c>
      <c r="B58">
        <v>0.01</v>
      </c>
      <c r="C58" s="71">
        <v>7.0000000000000007E-2</v>
      </c>
      <c r="D58" t="s">
        <v>17</v>
      </c>
      <c r="E58" t="s">
        <v>177</v>
      </c>
      <c r="F58">
        <v>100</v>
      </c>
      <c r="G58">
        <v>0.7</v>
      </c>
      <c r="H58">
        <v>9</v>
      </c>
      <c r="I58">
        <v>109.5</v>
      </c>
      <c r="J58">
        <v>-69.099999999999994</v>
      </c>
      <c r="K58" s="10"/>
      <c r="L58" s="53">
        <v>0</v>
      </c>
      <c r="M58" s="10"/>
      <c r="N58" s="52">
        <f>ATAN(0.5*TAN(P58))/(PI()/180)</f>
        <v>-52.630096274226865</v>
      </c>
      <c r="O58" s="6">
        <f>I58*PI()/180</f>
        <v>1.911135530933791</v>
      </c>
      <c r="P58" s="6">
        <f>J58*PI()/180</f>
        <v>-1.2060225131280817</v>
      </c>
      <c r="Q58" s="6">
        <f>COS(O58)*COS(P58)*L58</f>
        <v>0</v>
      </c>
      <c r="R58" s="6">
        <f>COS(P58)*SIN(O58)*L58</f>
        <v>0</v>
      </c>
      <c r="S58" s="6">
        <f>-1*SIN(P58)*L58</f>
        <v>0</v>
      </c>
      <c r="U58" s="12"/>
    </row>
    <row r="59" spans="1:26" s="13" customFormat="1" ht="15">
      <c r="A59" s="185" t="s">
        <v>1813</v>
      </c>
      <c r="B59" s="116"/>
      <c r="C59" s="99"/>
      <c r="D59" s="116"/>
      <c r="E59" s="116"/>
      <c r="F59" s="116"/>
      <c r="G59" s="116"/>
      <c r="H59" s="116"/>
      <c r="I59" s="116"/>
      <c r="J59" s="116"/>
      <c r="K59" s="117"/>
      <c r="L59" s="53"/>
      <c r="M59" s="117"/>
      <c r="N59" s="118"/>
      <c r="O59" s="12"/>
      <c r="P59" s="12"/>
      <c r="Q59" s="12"/>
      <c r="R59" s="12"/>
      <c r="S59" s="12"/>
      <c r="U59" s="12"/>
    </row>
    <row r="60" spans="1:26" s="11" customFormat="1" ht="15">
      <c r="A60" t="s">
        <v>498</v>
      </c>
      <c r="B60">
        <v>0.02</v>
      </c>
      <c r="C60" s="99">
        <v>0.08</v>
      </c>
      <c r="D60" t="s">
        <v>17</v>
      </c>
      <c r="E60" t="s">
        <v>177</v>
      </c>
      <c r="F60">
        <v>0</v>
      </c>
      <c r="G60">
        <v>0.6</v>
      </c>
      <c r="H60">
        <v>8</v>
      </c>
      <c r="I60">
        <v>139.69999999999999</v>
      </c>
      <c r="J60">
        <v>-65.8</v>
      </c>
      <c r="K60" s="10"/>
      <c r="L60" s="53">
        <v>0</v>
      </c>
      <c r="M60" s="10"/>
      <c r="N60" s="52">
        <f>ATAN(0.5*TAN(P60))/(PI()/180)</f>
        <v>-48.049666838406608</v>
      </c>
      <c r="O60" s="6">
        <f t="shared" ref="O60:P63" si="20">I60*PI()/180</f>
        <v>2.4382249650360781</v>
      </c>
      <c r="P60" s="6">
        <f t="shared" si="20"/>
        <v>-1.1484266478122689</v>
      </c>
      <c r="Q60" s="6">
        <f>COS(O60)*COS(P60)*L60</f>
        <v>0</v>
      </c>
      <c r="R60" s="6">
        <f>COS(P60)*SIN(O60)*L60</f>
        <v>0</v>
      </c>
      <c r="S60" s="6">
        <f>-1*SIN(P60)*L60</f>
        <v>0</v>
      </c>
      <c r="U60" s="12"/>
    </row>
    <row r="61" spans="1:26" s="13" customFormat="1" ht="15">
      <c r="A61" t="s">
        <v>498</v>
      </c>
      <c r="B61">
        <v>0.02</v>
      </c>
      <c r="C61" s="99">
        <v>0.08</v>
      </c>
      <c r="D61" t="s">
        <v>17</v>
      </c>
      <c r="E61" t="s">
        <v>177</v>
      </c>
      <c r="F61">
        <v>100</v>
      </c>
      <c r="G61">
        <v>0.6</v>
      </c>
      <c r="H61">
        <v>8</v>
      </c>
      <c r="I61">
        <v>100.2</v>
      </c>
      <c r="J61">
        <v>-72.599999999999994</v>
      </c>
      <c r="K61" s="10"/>
      <c r="L61" s="53">
        <v>1</v>
      </c>
      <c r="M61" s="10"/>
      <c r="N61" s="52">
        <f>ATAN(0.5*TAN(P61))/(PI()/180)</f>
        <v>-57.922076970692054</v>
      </c>
      <c r="O61" s="6">
        <f t="shared" si="20"/>
        <v>1.7488199104983182</v>
      </c>
      <c r="P61" s="6">
        <f t="shared" si="20"/>
        <v>-1.267109036947883</v>
      </c>
      <c r="Q61" s="6">
        <f>COS(O61)*COS(P61)*L61</f>
        <v>-5.2955561041631599E-2</v>
      </c>
      <c r="R61" s="6">
        <f>COS(P61)*SIN(O61)*L61</f>
        <v>0.29431463434208327</v>
      </c>
      <c r="S61" s="6">
        <f>-1*SIN(P61)*L61</f>
        <v>0.95424032851627683</v>
      </c>
      <c r="U61" s="12"/>
    </row>
    <row r="62" spans="1:26" s="13" customFormat="1" ht="15">
      <c r="A62" t="s">
        <v>499</v>
      </c>
      <c r="B62">
        <v>1.4999999999999999E-2</v>
      </c>
      <c r="C62" s="71">
        <v>0.08</v>
      </c>
      <c r="D62" t="s">
        <v>17</v>
      </c>
      <c r="E62" t="s">
        <v>177</v>
      </c>
      <c r="F62">
        <v>0</v>
      </c>
      <c r="G62">
        <v>0.6</v>
      </c>
      <c r="H62">
        <v>9</v>
      </c>
      <c r="I62">
        <v>142.69999999999999</v>
      </c>
      <c r="J62">
        <v>-65.400000000000006</v>
      </c>
      <c r="K62" s="10"/>
      <c r="L62" s="53">
        <v>0</v>
      </c>
      <c r="M62" s="10"/>
      <c r="N62" s="52">
        <f>ATAN(0.5*TAN(P62))/(PI()/180)</f>
        <v>-47.520552363697753</v>
      </c>
      <c r="O62" s="6">
        <f t="shared" si="20"/>
        <v>2.4905848425959083</v>
      </c>
      <c r="P62" s="6">
        <f t="shared" si="20"/>
        <v>-1.1414453308042916</v>
      </c>
      <c r="Q62" s="6">
        <f>COS(O62)*COS(P62)*L62</f>
        <v>0</v>
      </c>
      <c r="R62" s="6">
        <f>COS(P62)*SIN(O62)*L62</f>
        <v>0</v>
      </c>
      <c r="S62" s="6">
        <f>-1*SIN(P62)*L62</f>
        <v>0</v>
      </c>
      <c r="U62" s="12"/>
    </row>
    <row r="63" spans="1:26" s="13" customFormat="1" ht="15">
      <c r="A63" t="s">
        <v>499</v>
      </c>
      <c r="B63">
        <v>1.4999999999999999E-2</v>
      </c>
      <c r="C63" s="71">
        <v>0.08</v>
      </c>
      <c r="D63" t="s">
        <v>17</v>
      </c>
      <c r="E63" t="s">
        <v>177</v>
      </c>
      <c r="F63">
        <v>100</v>
      </c>
      <c r="G63">
        <v>0.6</v>
      </c>
      <c r="H63">
        <v>9</v>
      </c>
      <c r="I63">
        <v>104</v>
      </c>
      <c r="J63">
        <v>-73.2</v>
      </c>
      <c r="K63" s="10"/>
      <c r="L63" s="12">
        <v>1</v>
      </c>
      <c r="M63" s="10"/>
      <c r="N63" s="52">
        <f>ATAN(0.5*TAN(P63))/(PI()/180)</f>
        <v>-58.874925891821349</v>
      </c>
      <c r="O63" s="6">
        <f t="shared" si="20"/>
        <v>1.8151424220741028</v>
      </c>
      <c r="P63" s="6">
        <f t="shared" si="20"/>
        <v>-1.2775810124598492</v>
      </c>
      <c r="Q63" s="6">
        <f>COS(O63)*COS(P63)*L63</f>
        <v>-6.9923120205384839E-2</v>
      </c>
      <c r="R63" s="6">
        <f>COS(P63)*SIN(O63)*L63</f>
        <v>0.28044631733309244</v>
      </c>
      <c r="S63" s="6">
        <f>-1*SIN(P63)*L63</f>
        <v>0.95731949753206724</v>
      </c>
      <c r="U63" s="12"/>
    </row>
    <row r="64" spans="1:26" s="13" customFormat="1" ht="16" thickBot="1">
      <c r="A64" s="7"/>
      <c r="B64" s="7"/>
      <c r="C64" s="7"/>
      <c r="D64" s="7"/>
      <c r="E64" s="7"/>
      <c r="F64" s="7"/>
      <c r="G64" s="7"/>
      <c r="H64" s="7"/>
      <c r="I64" s="17"/>
      <c r="J64" s="18"/>
      <c r="K64" s="19"/>
      <c r="L64" s="12"/>
      <c r="M64" s="7"/>
      <c r="N64" s="7"/>
      <c r="O64" s="7"/>
      <c r="P64" s="7"/>
      <c r="Q64" s="7"/>
      <c r="R64" s="7"/>
      <c r="S64" s="7"/>
    </row>
    <row r="65" spans="1:26" s="13" customFormat="1" ht="17" thickTop="1" thickBot="1">
      <c r="A65" s="54"/>
      <c r="B65"/>
      <c r="H65" s="23" t="s">
        <v>143</v>
      </c>
      <c r="I65" s="24">
        <f>IF(O65&gt;0, O65*180/PI(),360+O65*180/PI())</f>
        <v>102.06765014502979</v>
      </c>
      <c r="J65" s="25">
        <f>P65*180/PI()</f>
        <v>-72.908850754555274</v>
      </c>
      <c r="K65" s="19"/>
      <c r="L65" s="7"/>
      <c r="M65" s="7"/>
      <c r="N65" s="7"/>
      <c r="O65" s="26">
        <f>IF(Q65&gt;0, ATAN(R65/Q65),PI()+ATAN(R65/Q65))</f>
        <v>1.7814165548044374</v>
      </c>
      <c r="P65" s="26">
        <f>-1*ATAN(S65/(SQRT(Q65*Q65+R65*R65)))</f>
        <v>-1.2724994995121417</v>
      </c>
      <c r="Q65" s="26">
        <f>SUM(Q60:Q63)</f>
        <v>-0.12287868124701644</v>
      </c>
      <c r="R65" s="26">
        <f>SUM(R60:R63)</f>
        <v>0.57476095167517571</v>
      </c>
      <c r="S65" s="26">
        <f>SUM(S60:S63)</f>
        <v>1.911559826048344</v>
      </c>
    </row>
    <row r="66" spans="1:26" s="9" customFormat="1" ht="16" thickTop="1">
      <c r="A66" s="63"/>
      <c r="B66" s="64"/>
      <c r="C66" s="7"/>
      <c r="D66" s="7"/>
      <c r="E66" s="7"/>
      <c r="F66" s="7"/>
      <c r="G66" s="7"/>
      <c r="H66" s="7"/>
      <c r="I66" s="29" t="s">
        <v>144</v>
      </c>
      <c r="J66" s="30">
        <f>SQRT(Q65*Q65+R65*R65+S65*S65)</f>
        <v>1.9998775688620376</v>
      </c>
      <c r="K66" s="19"/>
      <c r="L66" s="7"/>
      <c r="M66" s="7"/>
      <c r="N66" s="7"/>
      <c r="O66" s="7"/>
      <c r="P66" s="7"/>
      <c r="Q66" s="7"/>
      <c r="R66" s="7"/>
      <c r="S66" s="7"/>
    </row>
    <row r="67" spans="1:26" s="15" customFormat="1" ht="16">
      <c r="A67"/>
      <c r="B67"/>
      <c r="C67" s="7"/>
      <c r="D67" s="7"/>
      <c r="E67" s="7"/>
      <c r="F67" s="7"/>
      <c r="G67" s="7"/>
      <c r="H67" s="7"/>
      <c r="I67" s="32" t="s">
        <v>145</v>
      </c>
      <c r="J67" s="33">
        <f>(J69-1)/(J69-J66)</f>
        <v>8167.8567776371592</v>
      </c>
      <c r="K67" s="19"/>
      <c r="L67" s="7"/>
      <c r="M67" s="20"/>
      <c r="N67" s="20"/>
      <c r="O67" s="7"/>
      <c r="P67" s="7"/>
      <c r="Q67" s="7"/>
      <c r="R67" s="7"/>
      <c r="S67" s="7"/>
      <c r="T67" s="9"/>
      <c r="U67" s="9"/>
      <c r="V67" s="9"/>
      <c r="W67" s="9"/>
      <c r="X67" s="9"/>
      <c r="Y67" s="9"/>
      <c r="Z67" s="9"/>
    </row>
    <row r="68" spans="1:26" s="15" customFormat="1" ht="16">
      <c r="A68"/>
      <c r="B68"/>
      <c r="C68" s="7"/>
      <c r="D68" s="7"/>
      <c r="E68" s="7"/>
      <c r="F68" s="7"/>
      <c r="G68" s="7"/>
      <c r="H68" s="7"/>
      <c r="I68" s="32" t="s">
        <v>147</v>
      </c>
      <c r="J68" s="35">
        <f>ACOS(1+(J69-1)*(1-20^(1/(J69-1)))/(J69*(J67-1)+1))*180/PI()</f>
        <v>2.7637628483071852</v>
      </c>
      <c r="K68" s="19"/>
      <c r="L68" s="7"/>
      <c r="M68" s="20"/>
      <c r="N68" s="20"/>
      <c r="O68" s="7"/>
      <c r="P68" s="7"/>
      <c r="Q68" s="7"/>
      <c r="R68" s="7"/>
      <c r="S68" s="7"/>
      <c r="T68" s="9"/>
      <c r="U68" s="9"/>
      <c r="V68" s="9"/>
      <c r="W68" s="9"/>
      <c r="X68" s="9"/>
      <c r="Y68" s="9"/>
      <c r="Z68" s="9"/>
    </row>
    <row r="69" spans="1:26" s="15" customFormat="1" ht="16">
      <c r="A69"/>
      <c r="B69" s="56"/>
      <c r="C69" s="7"/>
      <c r="D69" s="7"/>
      <c r="E69" s="7"/>
      <c r="F69" s="7"/>
      <c r="G69" s="7"/>
      <c r="H69" s="7"/>
      <c r="I69" s="36" t="s">
        <v>149</v>
      </c>
      <c r="J69" s="37">
        <f>SUM(L60:L63)</f>
        <v>2</v>
      </c>
      <c r="K69" s="19"/>
      <c r="L69" s="7"/>
      <c r="M69" s="7"/>
      <c r="N69" s="7"/>
      <c r="O69" s="7"/>
      <c r="P69" s="7"/>
      <c r="Q69" s="7"/>
      <c r="R69" s="7"/>
      <c r="S69" s="7"/>
      <c r="T69" s="9"/>
      <c r="U69" s="9"/>
      <c r="V69" s="9"/>
      <c r="W69" s="9"/>
      <c r="X69" s="9"/>
      <c r="Y69" s="9"/>
      <c r="Z69" s="9"/>
    </row>
    <row r="71" spans="1:26" ht="15">
      <c r="A71" s="23" t="s">
        <v>828</v>
      </c>
      <c r="B71" s="7"/>
      <c r="C71" s="7"/>
      <c r="D71" s="7"/>
      <c r="E71" s="7"/>
      <c r="F71" s="7"/>
      <c r="G71" s="7"/>
      <c r="H71" s="7"/>
      <c r="I71" s="22"/>
      <c r="J71" s="21"/>
      <c r="K71" s="40"/>
      <c r="L71" s="20"/>
      <c r="M71" s="20"/>
      <c r="N71" s="20"/>
      <c r="O71" s="20"/>
      <c r="P71" s="20"/>
      <c r="Q71" s="20"/>
      <c r="R71" s="20"/>
      <c r="S71" s="20"/>
      <c r="T71" s="9"/>
      <c r="U71" s="9"/>
    </row>
    <row r="72" spans="1:26" ht="37">
      <c r="A72" s="49" t="s">
        <v>7</v>
      </c>
      <c r="B72" s="49" t="s">
        <v>8</v>
      </c>
      <c r="C72" s="49" t="s">
        <v>9</v>
      </c>
      <c r="D72" s="49" t="s">
        <v>10</v>
      </c>
      <c r="E72" s="49" t="s">
        <v>11</v>
      </c>
      <c r="F72" s="49" t="s">
        <v>12</v>
      </c>
      <c r="G72" s="49" t="s">
        <v>13</v>
      </c>
      <c r="H72" s="49" t="s">
        <v>14</v>
      </c>
      <c r="I72" s="47" t="s">
        <v>15</v>
      </c>
      <c r="J72" s="46" t="s">
        <v>16</v>
      </c>
      <c r="K72" s="50" t="s">
        <v>155</v>
      </c>
      <c r="L72" s="49" t="s">
        <v>156</v>
      </c>
      <c r="M72" s="49" t="s">
        <v>170</v>
      </c>
      <c r="N72" s="46" t="s">
        <v>157</v>
      </c>
      <c r="O72" s="49" t="s">
        <v>158</v>
      </c>
      <c r="P72" s="49"/>
      <c r="Q72" s="49" t="s">
        <v>159</v>
      </c>
      <c r="R72" s="49" t="s">
        <v>160</v>
      </c>
      <c r="S72" s="51" t="s">
        <v>161</v>
      </c>
      <c r="T72" s="9"/>
      <c r="U72" t="s">
        <v>815</v>
      </c>
      <c r="V72" t="s">
        <v>816</v>
      </c>
      <c r="Y72" s="110" t="s">
        <v>771</v>
      </c>
      <c r="Z72" s="110" t="s">
        <v>772</v>
      </c>
    </row>
    <row r="73" spans="1:26" ht="15">
      <c r="A73" s="121" t="s">
        <v>824</v>
      </c>
      <c r="B73" s="9"/>
      <c r="C73" s="9"/>
      <c r="D73" s="9"/>
      <c r="E73" s="9"/>
      <c r="F73">
        <v>0</v>
      </c>
      <c r="G73" s="9"/>
      <c r="H73" s="9"/>
      <c r="I73" s="9">
        <v>138.6</v>
      </c>
      <c r="J73" s="9">
        <v>-60.6</v>
      </c>
      <c r="K73" s="10"/>
      <c r="L73" s="12">
        <v>0</v>
      </c>
      <c r="M73" s="10"/>
      <c r="N73" s="52">
        <f t="shared" ref="N73:N90" si="21">ATAN(0.5*TAN(P73))/(PI()/180)</f>
        <v>-41.584472989650457</v>
      </c>
      <c r="O73" s="6">
        <f t="shared" ref="O73:O90" si="22">I73*PI()/180</f>
        <v>2.4190263432641408</v>
      </c>
      <c r="P73" s="6">
        <f t="shared" ref="P73:P90" si="23">J73*PI()/180</f>
        <v>-1.0576695267085636</v>
      </c>
      <c r="Q73" s="6">
        <f t="shared" ref="Q73:Q90" si="24">COS(O73)*COS(P73)*L73</f>
        <v>0</v>
      </c>
      <c r="R73" s="6">
        <f t="shared" ref="R73:R90" si="25">COS(P73)*SIN(O73)*L73</f>
        <v>0</v>
      </c>
      <c r="S73" s="6">
        <f t="shared" ref="S73:S90" si="26">-1*SIN(P73)*L73</f>
        <v>0</v>
      </c>
      <c r="T73" s="9"/>
      <c r="U73" s="12">
        <v>2</v>
      </c>
      <c r="V73" s="12">
        <v>2</v>
      </c>
      <c r="Y73" s="12">
        <v>1</v>
      </c>
      <c r="Z73" s="12">
        <v>0</v>
      </c>
    </row>
    <row r="74" spans="1:26" ht="15">
      <c r="A74" s="121" t="s">
        <v>824</v>
      </c>
      <c r="B74" s="9"/>
      <c r="C74" s="9"/>
      <c r="D74" s="9"/>
      <c r="E74" s="9"/>
      <c r="F74">
        <v>100</v>
      </c>
      <c r="G74" s="9"/>
      <c r="H74" s="9"/>
      <c r="I74" s="9">
        <v>108.4</v>
      </c>
      <c r="J74" s="9">
        <v>-68.3</v>
      </c>
      <c r="K74" s="10"/>
      <c r="L74" s="12">
        <v>1</v>
      </c>
      <c r="M74" s="10"/>
      <c r="N74" s="52">
        <f t="shared" si="21"/>
        <v>-51.483834945547706</v>
      </c>
      <c r="O74" s="6">
        <f t="shared" si="22"/>
        <v>1.8919369091618532</v>
      </c>
      <c r="P74" s="6">
        <f t="shared" si="23"/>
        <v>-1.1920598791121269</v>
      </c>
      <c r="Q74" s="6">
        <f t="shared" si="24"/>
        <v>-0.11671020784779833</v>
      </c>
      <c r="R74" s="6">
        <f t="shared" si="25"/>
        <v>0.35084382836047712</v>
      </c>
      <c r="S74" s="6">
        <f t="shared" si="26"/>
        <v>0.92913257153405604</v>
      </c>
      <c r="T74" s="9"/>
      <c r="U74" s="12">
        <v>2</v>
      </c>
      <c r="V74" s="12">
        <v>2</v>
      </c>
      <c r="Y74" s="12">
        <v>0</v>
      </c>
      <c r="Z74" s="12">
        <v>1</v>
      </c>
    </row>
    <row r="75" spans="1:26" ht="15">
      <c r="A75" s="121" t="s">
        <v>823</v>
      </c>
      <c r="B75" s="11"/>
      <c r="C75" s="11"/>
      <c r="D75" s="11"/>
      <c r="E75" s="11"/>
      <c r="F75">
        <v>0</v>
      </c>
      <c r="G75" s="11"/>
      <c r="H75" s="11"/>
      <c r="I75" s="11">
        <v>141.5</v>
      </c>
      <c r="J75" s="11">
        <v>-58.1</v>
      </c>
      <c r="K75" s="10"/>
      <c r="L75" s="12">
        <v>0</v>
      </c>
      <c r="M75" s="10"/>
      <c r="N75" s="52">
        <f t="shared" si="21"/>
        <v>-38.774341707625496</v>
      </c>
      <c r="O75" s="6">
        <f t="shared" si="22"/>
        <v>2.4696408915719763</v>
      </c>
      <c r="P75" s="6">
        <f t="shared" si="23"/>
        <v>-1.0140362954087054</v>
      </c>
      <c r="Q75" s="6">
        <f t="shared" si="24"/>
        <v>0</v>
      </c>
      <c r="R75" s="6">
        <f t="shared" si="25"/>
        <v>0</v>
      </c>
      <c r="S75" s="6">
        <f t="shared" si="26"/>
        <v>0</v>
      </c>
      <c r="T75" s="11"/>
      <c r="U75" s="12">
        <v>2</v>
      </c>
      <c r="V75" s="12">
        <v>2</v>
      </c>
      <c r="Y75" s="12">
        <v>1</v>
      </c>
      <c r="Z75" s="12">
        <v>0</v>
      </c>
    </row>
    <row r="76" spans="1:26" ht="15">
      <c r="A76" s="121" t="s">
        <v>823</v>
      </c>
      <c r="B76" s="11"/>
      <c r="C76" s="11"/>
      <c r="D76" s="11"/>
      <c r="E76" s="11"/>
      <c r="F76">
        <v>100</v>
      </c>
      <c r="G76" s="11"/>
      <c r="H76" s="11"/>
      <c r="I76" s="11">
        <v>115.1</v>
      </c>
      <c r="J76" s="11">
        <v>-67</v>
      </c>
      <c r="K76" s="10"/>
      <c r="L76" s="12">
        <v>1</v>
      </c>
      <c r="M76" s="10"/>
      <c r="N76" s="52">
        <f t="shared" si="21"/>
        <v>-49.670420078039115</v>
      </c>
      <c r="O76" s="6">
        <f t="shared" si="22"/>
        <v>2.0088739690454731</v>
      </c>
      <c r="P76" s="6">
        <f t="shared" si="23"/>
        <v>-1.1693705988362006</v>
      </c>
      <c r="Q76" s="6">
        <f t="shared" si="24"/>
        <v>-0.1657479191538048</v>
      </c>
      <c r="R76" s="6">
        <f t="shared" si="25"/>
        <v>0.35383391876229914</v>
      </c>
      <c r="S76" s="6">
        <f t="shared" si="26"/>
        <v>0.92050485345244026</v>
      </c>
      <c r="T76" s="11"/>
      <c r="U76" s="12">
        <v>2</v>
      </c>
      <c r="V76" s="12">
        <v>2</v>
      </c>
      <c r="Y76" s="12">
        <v>0</v>
      </c>
      <c r="Z76" s="12">
        <v>1</v>
      </c>
    </row>
    <row r="77" spans="1:26" ht="15">
      <c r="A77" t="s">
        <v>490</v>
      </c>
      <c r="B77">
        <v>1.4999999999999999E-2</v>
      </c>
      <c r="C77" s="71">
        <v>0.08</v>
      </c>
      <c r="D77" t="s">
        <v>17</v>
      </c>
      <c r="E77" t="s">
        <v>177</v>
      </c>
      <c r="F77">
        <v>0</v>
      </c>
      <c r="G77">
        <v>0.5</v>
      </c>
      <c r="H77">
        <v>9</v>
      </c>
      <c r="I77">
        <v>135.1</v>
      </c>
      <c r="J77">
        <v>-61.7</v>
      </c>
      <c r="K77" s="10"/>
      <c r="L77" s="12">
        <v>0</v>
      </c>
      <c r="M77" s="10"/>
      <c r="N77" s="52">
        <f t="shared" si="21"/>
        <v>-42.879806390269344</v>
      </c>
      <c r="O77" s="6">
        <f t="shared" si="22"/>
        <v>2.3579398194443391</v>
      </c>
      <c r="P77" s="6">
        <f t="shared" si="23"/>
        <v>-1.0768681484805014</v>
      </c>
      <c r="Q77" s="6">
        <f t="shared" si="24"/>
        <v>0</v>
      </c>
      <c r="R77" s="6">
        <f t="shared" si="25"/>
        <v>0</v>
      </c>
      <c r="S77" s="6">
        <f t="shared" si="26"/>
        <v>0</v>
      </c>
      <c r="T77" s="11"/>
      <c r="U77" s="12">
        <v>1</v>
      </c>
      <c r="V77" s="12">
        <v>1</v>
      </c>
      <c r="Y77" s="12">
        <v>1</v>
      </c>
      <c r="Z77" s="12">
        <v>0</v>
      </c>
    </row>
    <row r="78" spans="1:26" ht="15">
      <c r="A78" t="s">
        <v>490</v>
      </c>
      <c r="B78">
        <v>1.4999999999999999E-2</v>
      </c>
      <c r="C78" s="71">
        <v>0.08</v>
      </c>
      <c r="D78" t="s">
        <v>17</v>
      </c>
      <c r="E78" t="s">
        <v>177</v>
      </c>
      <c r="F78">
        <v>100</v>
      </c>
      <c r="G78">
        <v>0.5</v>
      </c>
      <c r="H78">
        <v>9</v>
      </c>
      <c r="I78">
        <v>102.8</v>
      </c>
      <c r="J78">
        <v>-68.3</v>
      </c>
      <c r="K78" s="10"/>
      <c r="L78" s="12">
        <v>1</v>
      </c>
      <c r="M78" s="10"/>
      <c r="N78" s="52">
        <f t="shared" si="21"/>
        <v>-51.483834945547706</v>
      </c>
      <c r="O78" s="6">
        <f t="shared" si="22"/>
        <v>1.7941984710501708</v>
      </c>
      <c r="P78" s="6">
        <f t="shared" si="23"/>
        <v>-1.1920598791121269</v>
      </c>
      <c r="Q78" s="6">
        <f t="shared" si="24"/>
        <v>-8.1916838573686784E-2</v>
      </c>
      <c r="R78" s="6">
        <f t="shared" si="25"/>
        <v>0.36055831161215074</v>
      </c>
      <c r="S78" s="6">
        <f t="shared" si="26"/>
        <v>0.92913257153405604</v>
      </c>
      <c r="T78" s="11"/>
      <c r="U78" s="12">
        <v>1</v>
      </c>
      <c r="V78" s="12">
        <v>1</v>
      </c>
      <c r="Y78" s="53">
        <v>0</v>
      </c>
      <c r="Z78" s="12">
        <v>1</v>
      </c>
    </row>
    <row r="79" spans="1:26" ht="15">
      <c r="A79" t="s">
        <v>491</v>
      </c>
      <c r="B79">
        <v>1.4999999999999999E-2</v>
      </c>
      <c r="C79" s="71">
        <v>0.06</v>
      </c>
      <c r="D79" t="s">
        <v>17</v>
      </c>
      <c r="E79" t="s">
        <v>177</v>
      </c>
      <c r="F79">
        <v>0</v>
      </c>
      <c r="G79">
        <v>0.5</v>
      </c>
      <c r="H79">
        <v>8</v>
      </c>
      <c r="I79">
        <v>143.5</v>
      </c>
      <c r="J79">
        <v>-63.3</v>
      </c>
      <c r="K79" s="10"/>
      <c r="L79" s="53">
        <v>0</v>
      </c>
      <c r="M79" s="10"/>
      <c r="N79" s="52">
        <f t="shared" si="21"/>
        <v>-44.831611599699009</v>
      </c>
      <c r="O79" s="6">
        <f t="shared" si="22"/>
        <v>2.5045474766118629</v>
      </c>
      <c r="P79" s="6">
        <f t="shared" si="23"/>
        <v>-1.1047934165124107</v>
      </c>
      <c r="Q79" s="6">
        <f t="shared" si="24"/>
        <v>0</v>
      </c>
      <c r="R79" s="6">
        <f t="shared" si="25"/>
        <v>0</v>
      </c>
      <c r="S79" s="6">
        <f t="shared" si="26"/>
        <v>0</v>
      </c>
      <c r="T79" s="11"/>
      <c r="U79" s="12">
        <v>1</v>
      </c>
      <c r="V79" s="12">
        <v>1</v>
      </c>
      <c r="Y79" s="53">
        <v>1</v>
      </c>
      <c r="Z79" s="53">
        <v>0</v>
      </c>
    </row>
    <row r="80" spans="1:26" ht="15">
      <c r="A80" t="s">
        <v>491</v>
      </c>
      <c r="B80">
        <v>1.4999999999999999E-2</v>
      </c>
      <c r="C80" s="71">
        <v>0.06</v>
      </c>
      <c r="D80" t="s">
        <v>17</v>
      </c>
      <c r="E80" t="s">
        <v>177</v>
      </c>
      <c r="F80">
        <v>100</v>
      </c>
      <c r="G80">
        <v>0.5</v>
      </c>
      <c r="H80">
        <v>8</v>
      </c>
      <c r="I80">
        <v>109.3</v>
      </c>
      <c r="J80">
        <v>-71.8</v>
      </c>
      <c r="K80" s="10"/>
      <c r="L80" s="53">
        <v>1</v>
      </c>
      <c r="M80" s="10"/>
      <c r="N80" s="52">
        <f t="shared" si="21"/>
        <v>-56.672418471592202</v>
      </c>
      <c r="O80" s="6">
        <f t="shared" si="22"/>
        <v>1.9076448724298021</v>
      </c>
      <c r="P80" s="6">
        <f t="shared" si="23"/>
        <v>-1.2531464029319286</v>
      </c>
      <c r="Q80" s="6">
        <f t="shared" si="24"/>
        <v>-0.10323118591520453</v>
      </c>
      <c r="R80" s="6">
        <f t="shared" si="25"/>
        <v>0.2947819933045156</v>
      </c>
      <c r="S80" s="6">
        <f t="shared" si="26"/>
        <v>0.94997205152465247</v>
      </c>
      <c r="T80" s="11"/>
      <c r="U80" s="12">
        <v>1</v>
      </c>
      <c r="V80" s="12">
        <v>1</v>
      </c>
      <c r="Y80" s="53">
        <v>0</v>
      </c>
      <c r="Z80" s="53">
        <v>1</v>
      </c>
    </row>
    <row r="81" spans="1:26" ht="15">
      <c r="A81" t="s">
        <v>492</v>
      </c>
      <c r="B81">
        <v>0.01</v>
      </c>
      <c r="C81" s="71">
        <v>0.06</v>
      </c>
      <c r="D81" t="s">
        <v>17</v>
      </c>
      <c r="E81" t="s">
        <v>177</v>
      </c>
      <c r="F81">
        <v>0</v>
      </c>
      <c r="G81">
        <v>0.4</v>
      </c>
      <c r="H81">
        <v>8</v>
      </c>
      <c r="I81">
        <v>134.69999999999999</v>
      </c>
      <c r="J81">
        <v>-59</v>
      </c>
      <c r="K81" s="10"/>
      <c r="L81" s="53">
        <v>0</v>
      </c>
      <c r="M81" s="10"/>
      <c r="N81" s="52">
        <f t="shared" si="21"/>
        <v>-39.765187384152647</v>
      </c>
      <c r="O81" s="6">
        <f t="shared" si="22"/>
        <v>2.3509585024363617</v>
      </c>
      <c r="P81" s="6">
        <f t="shared" si="23"/>
        <v>-1.0297442586766543</v>
      </c>
      <c r="Q81" s="6">
        <f t="shared" si="24"/>
        <v>0</v>
      </c>
      <c r="R81" s="6">
        <f t="shared" si="25"/>
        <v>0</v>
      </c>
      <c r="S81" s="6">
        <f t="shared" si="26"/>
        <v>0</v>
      </c>
      <c r="T81" s="11"/>
      <c r="U81" s="12">
        <v>1</v>
      </c>
      <c r="V81" s="12">
        <v>1</v>
      </c>
      <c r="Y81" s="12">
        <v>1</v>
      </c>
      <c r="Z81" s="53">
        <v>0</v>
      </c>
    </row>
    <row r="82" spans="1:26" ht="15">
      <c r="A82" t="s">
        <v>492</v>
      </c>
      <c r="B82">
        <v>0.01</v>
      </c>
      <c r="C82" s="71">
        <v>0.06</v>
      </c>
      <c r="D82" t="s">
        <v>17</v>
      </c>
      <c r="E82" t="s">
        <v>177</v>
      </c>
      <c r="F82">
        <v>100</v>
      </c>
      <c r="G82">
        <v>0.4</v>
      </c>
      <c r="H82">
        <v>8</v>
      </c>
      <c r="I82">
        <v>106.4</v>
      </c>
      <c r="J82">
        <v>-65.8</v>
      </c>
      <c r="K82" s="10"/>
      <c r="L82" s="12">
        <v>1</v>
      </c>
      <c r="M82" s="10"/>
      <c r="N82" s="52">
        <f t="shared" si="21"/>
        <v>-48.049666838406608</v>
      </c>
      <c r="O82" s="6">
        <f t="shared" si="22"/>
        <v>1.8570303241219668</v>
      </c>
      <c r="P82" s="6">
        <f t="shared" si="23"/>
        <v>-1.1484266478122689</v>
      </c>
      <c r="Q82" s="6">
        <f t="shared" si="24"/>
        <v>-0.11573826656828143</v>
      </c>
      <c r="R82" s="6">
        <f t="shared" si="25"/>
        <v>0.39324489485007763</v>
      </c>
      <c r="S82" s="6">
        <f t="shared" si="26"/>
        <v>0.91212011617227307</v>
      </c>
      <c r="T82" s="11"/>
      <c r="U82" s="12">
        <v>1</v>
      </c>
      <c r="V82" s="12">
        <v>1</v>
      </c>
      <c r="Y82" s="12">
        <v>0</v>
      </c>
      <c r="Z82" s="12">
        <v>1</v>
      </c>
    </row>
    <row r="83" spans="1:26" ht="15">
      <c r="A83" t="s">
        <v>825</v>
      </c>
      <c r="F83">
        <v>0</v>
      </c>
      <c r="I83">
        <v>140.9</v>
      </c>
      <c r="J83">
        <v>-59.6</v>
      </c>
      <c r="K83" s="10"/>
      <c r="L83" s="12">
        <v>0</v>
      </c>
      <c r="M83" s="10"/>
      <c r="N83" s="52">
        <f t="shared" si="21"/>
        <v>-40.438610822901786</v>
      </c>
      <c r="O83" s="6">
        <f t="shared" si="22"/>
        <v>2.4591689160600105</v>
      </c>
      <c r="P83" s="6">
        <f t="shared" si="23"/>
        <v>-1.0402162341886205</v>
      </c>
      <c r="Q83" s="6">
        <f t="shared" si="24"/>
        <v>0</v>
      </c>
      <c r="R83" s="6">
        <f t="shared" si="25"/>
        <v>0</v>
      </c>
      <c r="S83" s="6">
        <f t="shared" si="26"/>
        <v>0</v>
      </c>
      <c r="T83" s="11"/>
      <c r="U83" s="12">
        <v>2</v>
      </c>
      <c r="V83" s="12">
        <v>2</v>
      </c>
      <c r="Y83" s="12">
        <v>1</v>
      </c>
      <c r="Z83" s="12">
        <v>0</v>
      </c>
    </row>
    <row r="84" spans="1:26" ht="15">
      <c r="A84" t="s">
        <v>825</v>
      </c>
      <c r="B84" s="11"/>
      <c r="C84" s="11"/>
      <c r="D84" s="11"/>
      <c r="E84" s="11"/>
      <c r="F84">
        <v>100</v>
      </c>
      <c r="G84" s="11"/>
      <c r="H84" s="11"/>
      <c r="I84" s="11">
        <v>112.5</v>
      </c>
      <c r="J84" s="11">
        <v>-68</v>
      </c>
      <c r="K84" s="10"/>
      <c r="L84" s="12">
        <v>1</v>
      </c>
      <c r="M84" s="10"/>
      <c r="N84" s="52">
        <f t="shared" si="21"/>
        <v>-51.059970622030882</v>
      </c>
      <c r="O84" s="6">
        <f t="shared" si="22"/>
        <v>1.9634954084936207</v>
      </c>
      <c r="P84" s="6">
        <f t="shared" si="23"/>
        <v>-1.1868238913561442</v>
      </c>
      <c r="Q84" s="6">
        <f t="shared" si="24"/>
        <v>-0.14335573695499482</v>
      </c>
      <c r="R84" s="6">
        <f t="shared" si="25"/>
        <v>0.3460913644007384</v>
      </c>
      <c r="S84" s="6">
        <f t="shared" si="26"/>
        <v>0.92718385456678742</v>
      </c>
      <c r="T84" s="13"/>
      <c r="U84" s="12">
        <v>2</v>
      </c>
      <c r="V84" s="12">
        <v>2</v>
      </c>
      <c r="Y84" s="12">
        <v>0</v>
      </c>
      <c r="Z84" s="12">
        <v>1</v>
      </c>
    </row>
    <row r="85" spans="1:26" ht="15">
      <c r="A85" t="s">
        <v>826</v>
      </c>
      <c r="B85" s="11"/>
      <c r="C85" s="11"/>
      <c r="D85" s="11"/>
      <c r="E85" s="11"/>
      <c r="F85">
        <v>0</v>
      </c>
      <c r="G85" s="11"/>
      <c r="H85" s="11"/>
      <c r="I85" s="124">
        <v>146</v>
      </c>
      <c r="J85" s="11">
        <v>-63.2</v>
      </c>
      <c r="K85" s="10"/>
      <c r="L85" s="12">
        <v>0</v>
      </c>
      <c r="M85" s="10"/>
      <c r="N85" s="52">
        <f t="shared" si="21"/>
        <v>-44.707215337878729</v>
      </c>
      <c r="O85" s="6">
        <f t="shared" si="22"/>
        <v>2.5481807079117211</v>
      </c>
      <c r="P85" s="6">
        <f t="shared" si="23"/>
        <v>-1.1030480872604163</v>
      </c>
      <c r="Q85" s="6">
        <f t="shared" si="24"/>
        <v>0</v>
      </c>
      <c r="R85" s="6">
        <f t="shared" si="25"/>
        <v>0</v>
      </c>
      <c r="S85" s="6">
        <f t="shared" si="26"/>
        <v>0</v>
      </c>
      <c r="T85" s="11"/>
      <c r="U85" s="12">
        <v>2</v>
      </c>
      <c r="V85" s="12">
        <v>2</v>
      </c>
      <c r="Y85" s="12">
        <v>1</v>
      </c>
      <c r="Z85" s="12">
        <v>0</v>
      </c>
    </row>
    <row r="86" spans="1:26" ht="15">
      <c r="A86" t="s">
        <v>826</v>
      </c>
      <c r="B86" s="11"/>
      <c r="C86" s="11"/>
      <c r="D86" s="11"/>
      <c r="E86" s="11"/>
      <c r="F86">
        <v>100</v>
      </c>
      <c r="G86" s="11"/>
      <c r="H86" s="11"/>
      <c r="I86" s="11">
        <v>112.5</v>
      </c>
      <c r="J86" s="11">
        <v>-72.5</v>
      </c>
      <c r="K86" s="10"/>
      <c r="L86" s="12">
        <v>1</v>
      </c>
      <c r="M86" s="10"/>
      <c r="N86" s="52">
        <f t="shared" si="21"/>
        <v>-57.764568406109902</v>
      </c>
      <c r="O86" s="6">
        <f t="shared" si="22"/>
        <v>1.9634954084936207</v>
      </c>
      <c r="P86" s="6">
        <f t="shared" si="23"/>
        <v>-1.2653637076958888</v>
      </c>
      <c r="Q86" s="6">
        <f t="shared" si="24"/>
        <v>-0.11507512748638379</v>
      </c>
      <c r="R86" s="6">
        <f t="shared" si="25"/>
        <v>0.27781593346944072</v>
      </c>
      <c r="S86" s="6">
        <f t="shared" si="26"/>
        <v>0.95371695074822682</v>
      </c>
      <c r="T86" s="11"/>
      <c r="U86" s="12">
        <v>2</v>
      </c>
      <c r="V86" s="12">
        <v>2</v>
      </c>
      <c r="Y86" s="12">
        <v>0</v>
      </c>
      <c r="Z86" s="12">
        <v>1</v>
      </c>
    </row>
    <row r="87" spans="1:26" ht="15">
      <c r="A87" t="s">
        <v>496</v>
      </c>
      <c r="B87">
        <v>0.01</v>
      </c>
      <c r="C87" s="71">
        <v>7.0000000000000007E-2</v>
      </c>
      <c r="D87" t="s">
        <v>17</v>
      </c>
      <c r="E87" t="s">
        <v>177</v>
      </c>
      <c r="F87">
        <v>0</v>
      </c>
      <c r="G87">
        <v>0.7</v>
      </c>
      <c r="H87">
        <v>9</v>
      </c>
      <c r="I87">
        <v>140.30000000000001</v>
      </c>
      <c r="J87">
        <v>-61.1</v>
      </c>
      <c r="K87" s="10"/>
      <c r="L87" s="12">
        <v>0</v>
      </c>
      <c r="M87" s="10"/>
      <c r="N87" s="52">
        <f t="shared" si="21"/>
        <v>-42.168660764503599</v>
      </c>
      <c r="O87" s="6">
        <f t="shared" si="22"/>
        <v>2.4486969405480448</v>
      </c>
      <c r="P87" s="6">
        <f t="shared" si="23"/>
        <v>-1.0663961729685352</v>
      </c>
      <c r="Q87" s="6">
        <f t="shared" si="24"/>
        <v>0</v>
      </c>
      <c r="R87" s="6">
        <f t="shared" si="25"/>
        <v>0</v>
      </c>
      <c r="S87" s="6">
        <f t="shared" si="26"/>
        <v>0</v>
      </c>
      <c r="T87" s="11"/>
      <c r="U87" s="12">
        <v>1</v>
      </c>
      <c r="V87" s="12">
        <v>1</v>
      </c>
      <c r="Y87" s="12">
        <v>1</v>
      </c>
      <c r="Z87" s="12">
        <v>0</v>
      </c>
    </row>
    <row r="88" spans="1:26" ht="15">
      <c r="A88" t="s">
        <v>496</v>
      </c>
      <c r="B88">
        <v>0.01</v>
      </c>
      <c r="C88" s="71">
        <v>7.0000000000000007E-2</v>
      </c>
      <c r="D88" t="s">
        <v>17</v>
      </c>
      <c r="E88" t="s">
        <v>177</v>
      </c>
      <c r="F88">
        <v>100</v>
      </c>
      <c r="G88">
        <v>0.7</v>
      </c>
      <c r="H88">
        <v>9</v>
      </c>
      <c r="I88">
        <v>109.5</v>
      </c>
      <c r="J88">
        <v>-69.099999999999994</v>
      </c>
      <c r="K88" s="10"/>
      <c r="L88" s="12">
        <v>1</v>
      </c>
      <c r="M88" s="10"/>
      <c r="N88" s="52">
        <f t="shared" si="21"/>
        <v>-52.630096274226865</v>
      </c>
      <c r="O88" s="6">
        <f t="shared" si="22"/>
        <v>1.911135530933791</v>
      </c>
      <c r="P88" s="6">
        <f t="shared" si="23"/>
        <v>-1.2060225131280817</v>
      </c>
      <c r="Q88" s="6">
        <f t="shared" si="24"/>
        <v>-0.11908159112222322</v>
      </c>
      <c r="R88" s="6">
        <f t="shared" si="25"/>
        <v>0.33627603960789199</v>
      </c>
      <c r="S88" s="6">
        <f t="shared" si="26"/>
        <v>0.93420447432102949</v>
      </c>
      <c r="T88" s="11"/>
      <c r="U88" s="12">
        <v>1</v>
      </c>
      <c r="V88" s="12">
        <v>1</v>
      </c>
      <c r="Y88" s="12">
        <v>0</v>
      </c>
      <c r="Z88" s="12">
        <v>1</v>
      </c>
    </row>
    <row r="89" spans="1:26" ht="15">
      <c r="A89" t="s">
        <v>827</v>
      </c>
      <c r="B89" s="13"/>
      <c r="C89" s="13"/>
      <c r="D89" s="13"/>
      <c r="E89" s="13"/>
      <c r="F89">
        <v>0</v>
      </c>
      <c r="G89" s="13"/>
      <c r="H89" s="13"/>
      <c r="I89" s="13">
        <v>141.19999999999999</v>
      </c>
      <c r="J89" s="13">
        <v>-65.599999999999994</v>
      </c>
      <c r="K89" s="10"/>
      <c r="L89" s="12">
        <v>0</v>
      </c>
      <c r="M89" s="10"/>
      <c r="N89" s="52">
        <f t="shared" si="21"/>
        <v>-47.784420267715142</v>
      </c>
      <c r="O89" s="6">
        <f t="shared" si="22"/>
        <v>2.4644049038159932</v>
      </c>
      <c r="P89" s="6">
        <f t="shared" si="23"/>
        <v>-1.14493598930828</v>
      </c>
      <c r="Q89" s="6">
        <f t="shared" si="24"/>
        <v>0</v>
      </c>
      <c r="R89" s="6">
        <f t="shared" si="25"/>
        <v>0</v>
      </c>
      <c r="S89" s="6">
        <f t="shared" si="26"/>
        <v>0</v>
      </c>
      <c r="T89" s="11"/>
      <c r="U89" s="12">
        <v>2</v>
      </c>
      <c r="V89" s="12">
        <v>2</v>
      </c>
      <c r="Y89" s="12">
        <v>1</v>
      </c>
      <c r="Z89" s="12">
        <v>0</v>
      </c>
    </row>
    <row r="90" spans="1:26" ht="15">
      <c r="A90" t="s">
        <v>827</v>
      </c>
      <c r="B90" s="9"/>
      <c r="C90" s="9"/>
      <c r="D90" s="9"/>
      <c r="E90" s="9"/>
      <c r="F90">
        <v>100</v>
      </c>
      <c r="G90" s="9"/>
      <c r="H90" s="9"/>
      <c r="I90" s="9">
        <v>102.1</v>
      </c>
      <c r="J90" s="9">
        <v>-72.900000000000006</v>
      </c>
      <c r="K90" s="10"/>
      <c r="L90" s="12">
        <v>1</v>
      </c>
      <c r="M90" s="10"/>
      <c r="N90" s="52">
        <f t="shared" si="21"/>
        <v>-58.396831447950397</v>
      </c>
      <c r="O90" s="6">
        <f t="shared" si="22"/>
        <v>1.7819811662862104</v>
      </c>
      <c r="P90" s="6">
        <f t="shared" si="23"/>
        <v>-1.2723450247038663</v>
      </c>
      <c r="Q90" s="6">
        <f t="shared" si="24"/>
        <v>-6.1636310410967884E-2</v>
      </c>
      <c r="R90" s="6">
        <f t="shared" si="25"/>
        <v>0.28750770094319539</v>
      </c>
      <c r="S90" s="6">
        <f t="shared" si="26"/>
        <v>0.95579301479833012</v>
      </c>
      <c r="T90" s="11"/>
      <c r="U90" s="12">
        <v>2</v>
      </c>
      <c r="V90" s="12">
        <v>2</v>
      </c>
      <c r="Y90" s="12">
        <v>0</v>
      </c>
      <c r="Z90" s="12">
        <v>1</v>
      </c>
    </row>
    <row r="91" spans="1:26" ht="16" thickBot="1">
      <c r="A91" s="7"/>
      <c r="B91" s="7"/>
      <c r="C91" s="7"/>
      <c r="D91" s="7"/>
      <c r="E91" s="7"/>
      <c r="F91" s="7"/>
      <c r="G91" s="7"/>
      <c r="H91" s="7"/>
      <c r="I91" s="17"/>
      <c r="J91" s="18"/>
      <c r="K91" s="19"/>
      <c r="L91" s="12"/>
      <c r="M91" s="7"/>
      <c r="N91" s="7"/>
      <c r="O91" s="7"/>
      <c r="P91" s="7"/>
      <c r="Q91" s="7"/>
      <c r="R91" s="7"/>
      <c r="S91" s="7"/>
      <c r="T91" s="13"/>
      <c r="U91" s="13"/>
      <c r="Z91" s="12"/>
    </row>
    <row r="92" spans="1:26" ht="17" thickTop="1" thickBot="1">
      <c r="A92" s="54" t="s">
        <v>5</v>
      </c>
      <c r="C92" s="13"/>
      <c r="D92" s="13"/>
      <c r="E92" s="13"/>
      <c r="F92" s="13"/>
      <c r="G92" s="13"/>
      <c r="H92" s="23" t="s">
        <v>143</v>
      </c>
      <c r="I92" s="24">
        <f>IF(O92&gt;0, O92*180/PI(),360+O92*180/PI())</f>
        <v>108.8151426623611</v>
      </c>
      <c r="J92" s="25">
        <f>P92*180/PI()</f>
        <v>-69.348735195341305</v>
      </c>
      <c r="K92" s="19"/>
      <c r="L92" s="7"/>
      <c r="M92" s="7"/>
      <c r="N92" s="7"/>
      <c r="O92" s="26">
        <f>IF(Q92&gt;0, ATAN(R92/Q92),PI()+ATAN(R92/Q92))</f>
        <v>1.8991825154855493</v>
      </c>
      <c r="P92" s="26">
        <f>-1*ATAN(S92/(SQRT(Q92*Q92+R92*R92)))</f>
        <v>-1.2103637612523788</v>
      </c>
      <c r="Q92" s="26">
        <f>SUM(Q73:Q90)</f>
        <v>-1.0224931840333455</v>
      </c>
      <c r="R92" s="26">
        <f>SUM(R73:R90)</f>
        <v>3.0009539853107867</v>
      </c>
      <c r="S92" s="26">
        <f>SUM(S73:S90)</f>
        <v>8.4117604586518517</v>
      </c>
      <c r="T92" s="13"/>
      <c r="U92" s="13"/>
    </row>
    <row r="93" spans="1:26" ht="16" thickTop="1">
      <c r="A93" s="63">
        <v>140.1</v>
      </c>
      <c r="B93" s="64">
        <v>-61.4</v>
      </c>
      <c r="C93" s="7"/>
      <c r="D93" s="7"/>
      <c r="E93" s="7"/>
      <c r="F93" s="7"/>
      <c r="G93" s="7"/>
      <c r="H93" s="7"/>
      <c r="I93" s="29" t="s">
        <v>144</v>
      </c>
      <c r="J93" s="30">
        <f>SQRT(Q92*Q92+R92*R92+S92*S92)</f>
        <v>8.9893787965068057</v>
      </c>
      <c r="K93" s="19"/>
      <c r="L93" s="7"/>
      <c r="M93" s="7"/>
      <c r="N93" s="7"/>
      <c r="O93" s="7"/>
      <c r="P93" s="7"/>
      <c r="Q93" s="7"/>
      <c r="R93" s="7"/>
      <c r="S93" s="7"/>
      <c r="T93" s="9"/>
      <c r="U93" s="9"/>
    </row>
    <row r="94" spans="1:26" ht="15">
      <c r="A94" t="s">
        <v>144</v>
      </c>
      <c r="B94" s="58">
        <v>8.9894204286882324</v>
      </c>
      <c r="C94" s="7"/>
      <c r="D94" s="7"/>
      <c r="E94" s="7"/>
      <c r="F94" s="7"/>
      <c r="G94" s="7"/>
      <c r="H94" s="7"/>
      <c r="I94" s="32" t="s">
        <v>145</v>
      </c>
      <c r="J94" s="33">
        <f>(J96-1)/(J96-J93)</f>
        <v>753.21031228957565</v>
      </c>
      <c r="K94" s="19"/>
      <c r="L94" s="7"/>
      <c r="M94" s="20"/>
      <c r="N94" s="20"/>
      <c r="O94" s="7"/>
      <c r="P94" s="7"/>
      <c r="Q94" s="7"/>
      <c r="R94" s="7"/>
      <c r="S94" s="7"/>
      <c r="T94" s="9"/>
      <c r="U94" s="9"/>
    </row>
    <row r="95" spans="1:26" ht="15">
      <c r="A95" t="s">
        <v>145</v>
      </c>
      <c r="B95" s="111">
        <v>756.17430652427936</v>
      </c>
      <c r="C95" s="7"/>
      <c r="D95" s="7"/>
      <c r="E95" s="7"/>
      <c r="F95" s="7"/>
      <c r="G95" s="7"/>
      <c r="H95" s="7"/>
      <c r="I95" s="32" t="s">
        <v>147</v>
      </c>
      <c r="J95" s="35">
        <f>ACOS(1+(J96-1)*(1-20^(1/(J96-1)))/(J96*(J94-1)+1))*180/PI()</f>
        <v>1.8771977387119745</v>
      </c>
      <c r="K95" s="19"/>
      <c r="L95" s="7"/>
      <c r="M95" s="20"/>
      <c r="N95" s="20"/>
      <c r="O95" s="7"/>
      <c r="P95" s="7"/>
      <c r="Q95" s="7"/>
      <c r="R95" s="7"/>
      <c r="S95" s="7"/>
      <c r="T95" s="9"/>
      <c r="U95" s="9"/>
    </row>
    <row r="96" spans="1:26" ht="15">
      <c r="A96" t="s">
        <v>147</v>
      </c>
      <c r="B96" s="56">
        <v>1.8735104110949079</v>
      </c>
      <c r="C96" s="7"/>
      <c r="D96" s="7"/>
      <c r="E96" s="7"/>
      <c r="F96" s="7"/>
      <c r="G96" s="7"/>
      <c r="H96" s="7"/>
      <c r="I96" s="36" t="s">
        <v>149</v>
      </c>
      <c r="J96" s="37">
        <f>SUM(L73:L90)</f>
        <v>9</v>
      </c>
      <c r="K96" s="19"/>
      <c r="L96" s="7"/>
      <c r="M96" s="7"/>
      <c r="N96" s="7"/>
      <c r="O96" s="7"/>
      <c r="P96" s="7"/>
      <c r="Q96" s="7"/>
      <c r="R96" s="7"/>
      <c r="S96" s="7"/>
      <c r="T96" s="9"/>
      <c r="U96" s="9"/>
    </row>
    <row r="97" spans="1:6">
      <c r="A97" t="s">
        <v>149</v>
      </c>
      <c r="B97">
        <v>9</v>
      </c>
    </row>
    <row r="99" spans="1:6">
      <c r="A99" s="54" t="s">
        <v>6</v>
      </c>
      <c r="F99" s="59"/>
    </row>
    <row r="100" spans="1:6">
      <c r="A100" s="63">
        <v>108.8</v>
      </c>
      <c r="B100" s="64">
        <v>-69.3</v>
      </c>
    </row>
    <row r="101" spans="1:6">
      <c r="A101" t="s">
        <v>144</v>
      </c>
      <c r="B101" s="58">
        <v>8.9893787965068057</v>
      </c>
    </row>
    <row r="102" spans="1:6">
      <c r="A102" t="s">
        <v>145</v>
      </c>
      <c r="B102" s="111">
        <v>753.21031228957565</v>
      </c>
    </row>
    <row r="103" spans="1:6">
      <c r="A103" t="s">
        <v>147</v>
      </c>
      <c r="B103" s="56">
        <v>1.8771977387119745</v>
      </c>
    </row>
    <row r="104" spans="1:6">
      <c r="A104" t="s">
        <v>149</v>
      </c>
      <c r="B104">
        <v>9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A56" workbookViewId="0">
      <selection activeCell="A58" sqref="A58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6" max="6" width="13.83203125" customWidth="1"/>
    <col min="8" max="8" width="12.33203125" customWidth="1"/>
  </cols>
  <sheetData>
    <row r="1" spans="1:26" s="9" customFormat="1" ht="14.25" customHeight="1">
      <c r="A1" s="7" t="s">
        <v>452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6" s="9" customFormat="1" ht="15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</row>
    <row r="3" spans="1:26" s="9" customFormat="1" ht="15">
      <c r="A3" s="185" t="s">
        <v>1819</v>
      </c>
      <c r="B3" s="112"/>
      <c r="C3" s="112"/>
      <c r="D3" s="112"/>
      <c r="E3" s="112"/>
      <c r="F3" s="112"/>
      <c r="G3" s="112"/>
      <c r="H3" s="112"/>
      <c r="I3" s="113"/>
      <c r="J3" s="114"/>
      <c r="K3" s="115"/>
      <c r="L3" s="112"/>
      <c r="M3" s="112"/>
      <c r="N3" s="114"/>
      <c r="O3" s="112"/>
      <c r="P3" s="112"/>
      <c r="Q3" s="112"/>
      <c r="R3" s="112"/>
      <c r="S3" s="112"/>
    </row>
    <row r="4" spans="1:26" s="9" customFormat="1" ht="15">
      <c r="A4" t="s">
        <v>500</v>
      </c>
      <c r="B4">
        <v>1.4999999999999999E-2</v>
      </c>
      <c r="C4" s="71">
        <v>0.06</v>
      </c>
      <c r="D4" t="s">
        <v>17</v>
      </c>
      <c r="E4" t="s">
        <v>177</v>
      </c>
      <c r="F4">
        <v>0</v>
      </c>
      <c r="G4">
        <v>0.6</v>
      </c>
      <c r="H4">
        <v>7</v>
      </c>
      <c r="I4">
        <v>126</v>
      </c>
      <c r="J4">
        <v>-61.4</v>
      </c>
      <c r="K4" s="10"/>
      <c r="L4" s="12">
        <v>1</v>
      </c>
      <c r="M4" s="10"/>
      <c r="N4" s="52">
        <f>ATAN(0.5*TAN(P4))/(PI()/180)</f>
        <v>-42.522842486087193</v>
      </c>
      <c r="O4" s="6">
        <f t="shared" ref="O4:P6" si="0">I4*PI()/180</f>
        <v>2.1991148575128552</v>
      </c>
      <c r="P4" s="6">
        <f t="shared" si="0"/>
        <v>-1.0716321607245183</v>
      </c>
      <c r="Q4" s="6">
        <f>COS(O4)*COS(P4)*L4</f>
        <v>-0.28136801448997228</v>
      </c>
      <c r="R4" s="6">
        <f>COS(P4)*SIN(O4)*L4</f>
        <v>0.38726984814286908</v>
      </c>
      <c r="S4" s="6">
        <f>-1*SIN(P4)*L4</f>
        <v>0.87798297542798054</v>
      </c>
      <c r="U4" s="12"/>
    </row>
    <row r="5" spans="1:26" s="9" customFormat="1" ht="15">
      <c r="A5" t="s">
        <v>500</v>
      </c>
      <c r="B5">
        <v>1.4999999999999999E-2</v>
      </c>
      <c r="C5" s="71">
        <v>0.06</v>
      </c>
      <c r="D5" t="s">
        <v>17</v>
      </c>
      <c r="E5" t="s">
        <v>177</v>
      </c>
      <c r="F5">
        <v>100</v>
      </c>
      <c r="G5">
        <v>0.6</v>
      </c>
      <c r="H5">
        <v>7</v>
      </c>
      <c r="I5">
        <v>94.3</v>
      </c>
      <c r="J5">
        <v>-65.5</v>
      </c>
      <c r="K5" s="10"/>
      <c r="L5" s="12">
        <v>0</v>
      </c>
      <c r="M5" s="10"/>
      <c r="N5" s="52">
        <f>ATAN(0.5*TAN(P5))/(PI()/180)</f>
        <v>-47.652314354639188</v>
      </c>
      <c r="O5" s="6">
        <f t="shared" si="0"/>
        <v>1.6458454846306527</v>
      </c>
      <c r="P5" s="6">
        <f t="shared" si="0"/>
        <v>-1.143190660056286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/>
    </row>
    <row r="6" spans="1:26" s="11" customFormat="1" ht="15">
      <c r="A6" t="s">
        <v>503</v>
      </c>
      <c r="B6">
        <v>1.4999999999999999E-2</v>
      </c>
      <c r="C6" s="71">
        <v>0.06</v>
      </c>
      <c r="D6" t="s">
        <v>17</v>
      </c>
      <c r="E6" t="s">
        <v>177</v>
      </c>
      <c r="F6">
        <v>0</v>
      </c>
      <c r="G6">
        <v>0.4</v>
      </c>
      <c r="H6">
        <v>8</v>
      </c>
      <c r="I6">
        <v>123.8</v>
      </c>
      <c r="J6">
        <v>-57.9</v>
      </c>
      <c r="K6" s="10"/>
      <c r="L6" s="12">
        <v>1</v>
      </c>
      <c r="M6" s="10"/>
      <c r="N6" s="52">
        <f>ATAN(0.5*TAN(P6))/(PI()/180)</f>
        <v>-38.557238372956618</v>
      </c>
      <c r="O6" s="6">
        <f t="shared" si="0"/>
        <v>2.1607176139689801</v>
      </c>
      <c r="P6" s="6">
        <f t="shared" si="0"/>
        <v>-1.0105456369047168</v>
      </c>
      <c r="Q6" s="6">
        <f>COS(O6)*COS(P6)*L6</f>
        <v>-0.29561469986899958</v>
      </c>
      <c r="R6" s="6">
        <f>COS(P6)*SIN(O6)*L6</f>
        <v>0.44158396657396604</v>
      </c>
      <c r="S6" s="6">
        <f>-1*SIN(P6)*L6</f>
        <v>0.84712192138213716</v>
      </c>
      <c r="U6" s="12"/>
    </row>
    <row r="7" spans="1:26" s="11" customFormat="1" ht="15">
      <c r="A7" t="s">
        <v>503</v>
      </c>
      <c r="B7">
        <v>1.4999999999999999E-2</v>
      </c>
      <c r="C7" s="71">
        <v>0.06</v>
      </c>
      <c r="D7" t="s">
        <v>17</v>
      </c>
      <c r="E7" t="s">
        <v>177</v>
      </c>
      <c r="F7">
        <v>100</v>
      </c>
      <c r="G7">
        <v>0.4</v>
      </c>
      <c r="H7">
        <v>8</v>
      </c>
      <c r="I7">
        <v>96.6</v>
      </c>
      <c r="J7">
        <v>-61.9</v>
      </c>
      <c r="K7" s="10"/>
      <c r="L7" s="12">
        <v>0</v>
      </c>
      <c r="M7" s="10"/>
      <c r="N7" s="52">
        <f t="shared" ref="N7" si="1">ATAN(0.5*TAN(P7))/(PI()/180)</f>
        <v>-43.119340176274342</v>
      </c>
      <c r="O7" s="6">
        <f t="shared" ref="O7" si="2">I7*PI()/180</f>
        <v>1.6859880574265222</v>
      </c>
      <c r="P7" s="6">
        <f t="shared" ref="P7" si="3">J7*PI()/180</f>
        <v>-1.08035880698449</v>
      </c>
      <c r="Q7" s="6">
        <f t="shared" ref="Q7" si="4">COS(O7)*COS(P7)*L7</f>
        <v>0</v>
      </c>
      <c r="R7" s="6">
        <f t="shared" ref="R7" si="5">COS(P7)*SIN(O7)*L7</f>
        <v>0</v>
      </c>
      <c r="S7" s="6">
        <f t="shared" ref="S7" si="6">-1*SIN(P7)*L7</f>
        <v>0</v>
      </c>
      <c r="U7" s="12"/>
    </row>
    <row r="8" spans="1:26" s="13" customFormat="1" ht="16" thickBot="1">
      <c r="A8" s="7"/>
      <c r="B8" s="7"/>
      <c r="C8" s="7"/>
      <c r="D8" s="7"/>
      <c r="E8" s="7"/>
      <c r="F8" s="7"/>
      <c r="G8" s="7"/>
      <c r="H8" s="7"/>
      <c r="I8" s="17"/>
      <c r="J8" s="18"/>
      <c r="K8" s="19"/>
      <c r="L8" s="12"/>
      <c r="M8" s="7"/>
      <c r="N8" s="7"/>
      <c r="O8" s="7"/>
      <c r="P8" s="7"/>
      <c r="Q8" s="7"/>
      <c r="R8" s="7"/>
      <c r="S8" s="7"/>
    </row>
    <row r="9" spans="1:26" s="13" customFormat="1" ht="17" thickTop="1" thickBot="1">
      <c r="A9" s="54"/>
      <c r="B9"/>
      <c r="H9" s="23" t="s">
        <v>143</v>
      </c>
      <c r="I9" s="24">
        <f>IF(O9&gt;0, O9*180/PI(),360+O9*180/PI())</f>
        <v>124.8425947455074</v>
      </c>
      <c r="J9" s="25">
        <f>P9*180/PI()</f>
        <v>-59.654591732311502</v>
      </c>
      <c r="K9" s="19"/>
      <c r="L9" s="7"/>
      <c r="M9" s="7"/>
      <c r="N9" s="7"/>
      <c r="O9" s="26">
        <f>IF(Q9&gt;0, ATAN(R9/Q9),PI()+ATAN(R9/Q9))</f>
        <v>2.1789143250420762</v>
      </c>
      <c r="P9" s="26">
        <f>-1*ATAN(S9/(SQRT(Q9*Q9+R9*R9)))</f>
        <v>-1.0411690396618234</v>
      </c>
      <c r="Q9" s="26">
        <f>SUM(Q4:Q7)</f>
        <v>-0.57698271435897186</v>
      </c>
      <c r="R9" s="26">
        <f>SUM(R4:R7)</f>
        <v>0.82885381471683517</v>
      </c>
      <c r="S9" s="26">
        <f>SUM(S4:S7)</f>
        <v>1.7251048968101177</v>
      </c>
    </row>
    <row r="10" spans="1:26" s="9" customFormat="1" ht="16" thickTop="1">
      <c r="A10" s="63"/>
      <c r="B10" s="64"/>
      <c r="C10" s="7"/>
      <c r="D10" s="7"/>
      <c r="E10" s="7"/>
      <c r="F10" s="7"/>
      <c r="G10" s="7"/>
      <c r="H10" s="7"/>
      <c r="I10" s="29" t="s">
        <v>144</v>
      </c>
      <c r="J10" s="30">
        <f>SQRT(Q9*Q9+R9*R9+S9*S9)</f>
        <v>1.9989733874761673</v>
      </c>
      <c r="K10" s="19"/>
      <c r="L10" s="7"/>
      <c r="M10" s="7"/>
      <c r="N10" s="7"/>
      <c r="O10" s="7"/>
      <c r="P10" s="7"/>
      <c r="Q10" s="7"/>
      <c r="R10" s="7"/>
      <c r="S10" s="7"/>
    </row>
    <row r="11" spans="1:26" s="15" customFormat="1" ht="16">
      <c r="A11"/>
      <c r="B11"/>
      <c r="C11" s="7"/>
      <c r="D11" s="7"/>
      <c r="E11" s="7"/>
      <c r="F11" s="7"/>
      <c r="G11" s="7"/>
      <c r="H11" s="7"/>
      <c r="I11" s="32" t="s">
        <v>145</v>
      </c>
      <c r="J11" s="33">
        <f>(J13-1)/(J13-J10)</f>
        <v>974.0773434816648</v>
      </c>
      <c r="K11" s="19"/>
      <c r="L11" s="7"/>
      <c r="M11" s="20"/>
      <c r="N11" s="20"/>
      <c r="O11" s="7"/>
      <c r="P11" s="7"/>
      <c r="Q11" s="7"/>
      <c r="R11" s="7"/>
      <c r="S11" s="7"/>
      <c r="T11" s="9"/>
      <c r="U11" s="9"/>
      <c r="V11" s="9"/>
      <c r="W11" s="9"/>
      <c r="X11" s="9"/>
      <c r="Y11" s="9"/>
      <c r="Z11" s="9"/>
    </row>
    <row r="12" spans="1:26" s="15" customFormat="1" ht="16">
      <c r="A12"/>
      <c r="B12"/>
      <c r="C12" s="7"/>
      <c r="D12" s="7"/>
      <c r="E12" s="7"/>
      <c r="F12" s="7"/>
      <c r="G12" s="7"/>
      <c r="H12" s="7"/>
      <c r="I12" s="32" t="s">
        <v>147</v>
      </c>
      <c r="J12" s="35">
        <f>ACOS(1+(J13-1)*(1-20^(1/(J13-1)))/(J13*(J11-1)+1))*180/PI()</f>
        <v>8.0106541969206724</v>
      </c>
      <c r="K12" s="19"/>
      <c r="L12" s="7"/>
      <c r="M12" s="20"/>
      <c r="N12" s="20"/>
      <c r="O12" s="7"/>
      <c r="P12" s="7"/>
      <c r="Q12" s="7"/>
      <c r="R12" s="7"/>
      <c r="S12" s="7"/>
      <c r="T12" s="9"/>
      <c r="U12" s="9"/>
      <c r="V12" s="9"/>
      <c r="W12" s="9"/>
      <c r="X12" s="9"/>
      <c r="Y12" s="9"/>
      <c r="Z12" s="9"/>
    </row>
    <row r="13" spans="1:26" s="15" customFormat="1" ht="16">
      <c r="A13"/>
      <c r="B13" s="56"/>
      <c r="C13" s="7"/>
      <c r="D13" s="7"/>
      <c r="E13" s="7"/>
      <c r="F13" s="7"/>
      <c r="G13" s="7"/>
      <c r="H13" s="7"/>
      <c r="I13" s="36" t="s">
        <v>149</v>
      </c>
      <c r="J13" s="37">
        <f>SUM(L4:L7)</f>
        <v>2</v>
      </c>
      <c r="K13" s="19"/>
      <c r="L13" s="7"/>
      <c r="M13" s="7"/>
      <c r="N13" s="7"/>
      <c r="O13" s="7"/>
      <c r="P13" s="7"/>
      <c r="Q13" s="7"/>
      <c r="R13" s="7"/>
      <c r="S13" s="7"/>
      <c r="T13" s="9"/>
      <c r="U13" s="9"/>
      <c r="V13" s="9"/>
      <c r="W13" s="9"/>
      <c r="X13" s="9"/>
      <c r="Y13" s="9"/>
      <c r="Z13" s="9"/>
    </row>
    <row r="14" spans="1:26" ht="13">
      <c r="A14" s="185" t="s">
        <v>1820</v>
      </c>
    </row>
    <row r="15" spans="1:26" s="11" customFormat="1" ht="15">
      <c r="A15" s="59" t="s">
        <v>501</v>
      </c>
      <c r="B15">
        <v>1.4999999999999999E-2</v>
      </c>
      <c r="C15" s="71">
        <v>0.06</v>
      </c>
      <c r="D15" t="s">
        <v>17</v>
      </c>
      <c r="E15" t="s">
        <v>177</v>
      </c>
      <c r="F15">
        <v>0</v>
      </c>
      <c r="G15">
        <v>0.7</v>
      </c>
      <c r="H15">
        <v>7</v>
      </c>
      <c r="I15">
        <v>142.9</v>
      </c>
      <c r="J15">
        <v>-59.5</v>
      </c>
      <c r="K15" s="10"/>
      <c r="L15" s="12">
        <v>1</v>
      </c>
      <c r="M15" s="10"/>
      <c r="N15" s="52">
        <f t="shared" ref="N15:N18" si="7">ATAN(0.5*TAN(P15))/(PI()/180)</f>
        <v>-40.325648147771254</v>
      </c>
      <c r="O15" s="6">
        <f t="shared" ref="O15:O18" si="8">I15*PI()/180</f>
        <v>2.4940755010998972</v>
      </c>
      <c r="P15" s="6">
        <f t="shared" ref="P15:P18" si="9">J15*PI()/180</f>
        <v>-1.0384709049366261</v>
      </c>
      <c r="Q15" s="6">
        <f t="shared" ref="Q15:Q18" si="10">COS(O15)*COS(P15)*L15</f>
        <v>-0.40480444155972339</v>
      </c>
      <c r="R15" s="6">
        <f t="shared" ref="R15:R18" si="11">COS(P15)*SIN(O15)*L15</f>
        <v>0.30615119462506107</v>
      </c>
      <c r="S15" s="6">
        <f t="shared" ref="S15:S18" si="12">-1*SIN(P15)*L15</f>
        <v>0.86162916044152571</v>
      </c>
      <c r="U15" s="12"/>
    </row>
    <row r="16" spans="1:26" s="11" customFormat="1" ht="15">
      <c r="A16" s="59" t="s">
        <v>501</v>
      </c>
      <c r="B16">
        <v>1.4999999999999999E-2</v>
      </c>
      <c r="C16" s="71">
        <v>0.06</v>
      </c>
      <c r="D16" t="s">
        <v>17</v>
      </c>
      <c r="E16" t="s">
        <v>177</v>
      </c>
      <c r="F16">
        <v>100</v>
      </c>
      <c r="G16">
        <v>0.7</v>
      </c>
      <c r="H16">
        <v>7</v>
      </c>
      <c r="I16">
        <v>114.8</v>
      </c>
      <c r="J16">
        <v>-68.5</v>
      </c>
      <c r="K16" s="10"/>
      <c r="L16" s="12">
        <v>0</v>
      </c>
      <c r="M16" s="10"/>
      <c r="N16" s="52">
        <f t="shared" si="7"/>
        <v>-51.768219482711302</v>
      </c>
      <c r="O16" s="6">
        <f t="shared" si="8"/>
        <v>2.0036379812894904</v>
      </c>
      <c r="P16" s="6">
        <f t="shared" si="9"/>
        <v>-1.1955505376161157</v>
      </c>
      <c r="Q16" s="6">
        <f t="shared" si="10"/>
        <v>0</v>
      </c>
      <c r="R16" s="6">
        <f t="shared" si="11"/>
        <v>0</v>
      </c>
      <c r="S16" s="6">
        <f t="shared" si="12"/>
        <v>0</v>
      </c>
      <c r="U16" s="53"/>
    </row>
    <row r="17" spans="1:26" s="11" customFormat="1" ht="15">
      <c r="A17" t="s">
        <v>502</v>
      </c>
      <c r="B17">
        <v>1.4999999999999999E-2</v>
      </c>
      <c r="C17" s="71">
        <v>0.06</v>
      </c>
      <c r="D17" t="s">
        <v>17</v>
      </c>
      <c r="E17" t="s">
        <v>177</v>
      </c>
      <c r="F17">
        <v>0</v>
      </c>
      <c r="G17">
        <v>0.6</v>
      </c>
      <c r="H17">
        <v>8</v>
      </c>
      <c r="I17">
        <v>150.5</v>
      </c>
      <c r="J17">
        <v>-61.4</v>
      </c>
      <c r="K17" s="10"/>
      <c r="L17" s="53">
        <v>1</v>
      </c>
      <c r="M17" s="10"/>
      <c r="N17" s="52">
        <f t="shared" si="7"/>
        <v>-42.522842486087193</v>
      </c>
      <c r="O17" s="6">
        <f t="shared" si="8"/>
        <v>2.626720524251466</v>
      </c>
      <c r="P17" s="6">
        <f t="shared" si="9"/>
        <v>-1.0716321607245183</v>
      </c>
      <c r="Q17" s="6">
        <f t="shared" si="10"/>
        <v>-0.41663218515866052</v>
      </c>
      <c r="R17" s="6">
        <f t="shared" si="11"/>
        <v>0.23571914887965678</v>
      </c>
      <c r="S17" s="6">
        <f t="shared" si="12"/>
        <v>0.87798297542798054</v>
      </c>
      <c r="U17" s="53"/>
    </row>
    <row r="18" spans="1:26" s="11" customFormat="1" ht="15">
      <c r="A18" t="s">
        <v>502</v>
      </c>
      <c r="B18">
        <v>1.4999999999999999E-2</v>
      </c>
      <c r="C18" s="71">
        <v>0.06</v>
      </c>
      <c r="D18" t="s">
        <v>17</v>
      </c>
      <c r="E18" t="s">
        <v>177</v>
      </c>
      <c r="F18">
        <v>100</v>
      </c>
      <c r="G18">
        <v>0.6</v>
      </c>
      <c r="H18">
        <v>8</v>
      </c>
      <c r="I18">
        <v>121.4</v>
      </c>
      <c r="J18">
        <v>-72.099999999999994</v>
      </c>
      <c r="K18" s="10"/>
      <c r="L18" s="53">
        <v>0</v>
      </c>
      <c r="M18" s="10"/>
      <c r="N18" s="52">
        <f t="shared" si="7"/>
        <v>-57.138251494275757</v>
      </c>
      <c r="O18" s="6">
        <f t="shared" si="8"/>
        <v>2.1188297119211161</v>
      </c>
      <c r="P18" s="6">
        <f t="shared" si="9"/>
        <v>-1.2583823906879115</v>
      </c>
      <c r="Q18" s="6">
        <f t="shared" si="10"/>
        <v>0</v>
      </c>
      <c r="R18" s="6">
        <f t="shared" si="11"/>
        <v>0</v>
      </c>
      <c r="S18" s="6">
        <f t="shared" si="12"/>
        <v>0</v>
      </c>
      <c r="U18" s="53"/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/>
      <c r="B20"/>
      <c r="H20" s="23" t="s">
        <v>143</v>
      </c>
      <c r="I20" s="24">
        <f>IF(O20&gt;0, O20*180/PI(),360+O20*180/PI())</f>
        <v>146.58868969463015</v>
      </c>
      <c r="J20" s="25">
        <f>P20*180/PI()</f>
        <v>-60.504026317549005</v>
      </c>
      <c r="K20" s="19"/>
      <c r="L20" s="7"/>
      <c r="M20" s="7"/>
      <c r="N20" s="7"/>
      <c r="O20" s="26">
        <f>IF(Q20&gt;0, ATAN(R20/Q20),PI()+ATAN(R20/Q20))</f>
        <v>2.558455281355577</v>
      </c>
      <c r="P20" s="26">
        <f>-1*ATAN(S20/(SQRT(Q20*Q20+R20*R20)))</f>
        <v>-1.0559944699545303</v>
      </c>
      <c r="Q20" s="26">
        <f>SUM(Q15:Q18)</f>
        <v>-0.82143662671838391</v>
      </c>
      <c r="R20" s="26">
        <f t="shared" ref="R20:S20" si="13">SUM(R15:R18)</f>
        <v>0.54187034350471786</v>
      </c>
      <c r="S20" s="26">
        <f t="shared" si="13"/>
        <v>1.7396121358695062</v>
      </c>
    </row>
    <row r="21" spans="1:26" s="9" customFormat="1" ht="16" thickTop="1">
      <c r="A21" s="63"/>
      <c r="B21" s="64"/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1.998657545491189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/>
      <c r="B22"/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744.90419856811479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/>
      <c r="B23"/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9.1634281374951581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/>
      <c r="B24" s="56"/>
      <c r="C24" s="7"/>
      <c r="D24" s="7"/>
      <c r="E24" s="7"/>
      <c r="F24" s="7"/>
      <c r="G24" s="7"/>
      <c r="H24" s="7"/>
      <c r="I24" s="36" t="s">
        <v>149</v>
      </c>
      <c r="J24" s="37">
        <f>SUM(L15:L18)</f>
        <v>2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 ht="13">
      <c r="A25" s="185" t="s">
        <v>1821</v>
      </c>
    </row>
    <row r="26" spans="1:26" s="11" customFormat="1" ht="15">
      <c r="A26" t="s">
        <v>504</v>
      </c>
      <c r="B26">
        <v>0.02</v>
      </c>
      <c r="C26" s="71">
        <v>0.1</v>
      </c>
      <c r="D26" t="s">
        <v>17</v>
      </c>
      <c r="E26" t="s">
        <v>177</v>
      </c>
      <c r="F26">
        <v>0</v>
      </c>
      <c r="G26">
        <v>0.3</v>
      </c>
      <c r="H26">
        <v>10</v>
      </c>
      <c r="I26">
        <v>129.80000000000001</v>
      </c>
      <c r="J26">
        <v>-66.900000000000006</v>
      </c>
      <c r="K26" s="10"/>
      <c r="L26" s="53">
        <v>1</v>
      </c>
      <c r="M26" s="10"/>
      <c r="N26" s="52">
        <f t="shared" ref="N26:N29" si="14">ATAN(0.5*TAN(P26))/(PI()/180)</f>
        <v>-49.5334241093651</v>
      </c>
      <c r="O26" s="6">
        <f t="shared" ref="O26:O29" si="15">I26*PI()/180</f>
        <v>2.26543736908864</v>
      </c>
      <c r="P26" s="6">
        <f t="shared" ref="P26:P29" si="16">J26*PI()/180</f>
        <v>-1.1676252695842064</v>
      </c>
      <c r="Q26" s="6">
        <f t="shared" ref="Q26:Q29" si="17">COS(O26)*COS(P26)*L26</f>
        <v>-0.25113879380589976</v>
      </c>
      <c r="R26" s="6">
        <f t="shared" ref="R26:R29" si="18">COS(P26)*SIN(O26)*L26</f>
        <v>0.30142614238070725</v>
      </c>
      <c r="S26" s="6">
        <f t="shared" ref="S26:S29" si="19">-1*SIN(P26)*L26</f>
        <v>0.91982149732173757</v>
      </c>
      <c r="U26" s="12"/>
    </row>
    <row r="27" spans="1:26" s="11" customFormat="1" ht="15">
      <c r="A27" t="s">
        <v>504</v>
      </c>
      <c r="B27">
        <v>0.02</v>
      </c>
      <c r="C27" s="71">
        <v>0.1</v>
      </c>
      <c r="D27" t="s">
        <v>17</v>
      </c>
      <c r="E27" t="s">
        <v>177</v>
      </c>
      <c r="F27">
        <v>100</v>
      </c>
      <c r="G27">
        <v>0.3</v>
      </c>
      <c r="H27">
        <v>10</v>
      </c>
      <c r="I27">
        <v>88.3</v>
      </c>
      <c r="J27">
        <v>-70.8</v>
      </c>
      <c r="K27" s="10"/>
      <c r="L27" s="12">
        <v>0</v>
      </c>
      <c r="M27" s="10"/>
      <c r="N27" s="52">
        <f t="shared" si="14"/>
        <v>-55.143803750713388</v>
      </c>
      <c r="O27" s="6">
        <f t="shared" si="15"/>
        <v>1.5411257295109928</v>
      </c>
      <c r="P27" s="6">
        <f t="shared" si="16"/>
        <v>-1.2356931104119853</v>
      </c>
      <c r="Q27" s="6">
        <f t="shared" si="17"/>
        <v>0</v>
      </c>
      <c r="R27" s="6">
        <f t="shared" si="18"/>
        <v>0</v>
      </c>
      <c r="S27" s="6">
        <f t="shared" si="19"/>
        <v>0</v>
      </c>
      <c r="U27" s="12"/>
    </row>
    <row r="28" spans="1:26" s="11" customFormat="1" ht="15">
      <c r="A28" t="s">
        <v>505</v>
      </c>
      <c r="B28">
        <v>0.02</v>
      </c>
      <c r="C28" s="71">
        <v>0.08</v>
      </c>
      <c r="D28" t="s">
        <v>17</v>
      </c>
      <c r="E28" t="s">
        <v>177</v>
      </c>
      <c r="F28">
        <v>0</v>
      </c>
      <c r="G28">
        <v>0.2</v>
      </c>
      <c r="H28">
        <v>8</v>
      </c>
      <c r="I28">
        <v>137.1</v>
      </c>
      <c r="J28">
        <v>-69.8</v>
      </c>
      <c r="K28" s="10"/>
      <c r="L28" s="12">
        <v>1</v>
      </c>
      <c r="M28" s="10"/>
      <c r="N28" s="52">
        <f t="shared" si="14"/>
        <v>-53.652256926864929</v>
      </c>
      <c r="O28" s="6">
        <f t="shared" si="15"/>
        <v>2.3928464044842257</v>
      </c>
      <c r="P28" s="6">
        <f t="shared" si="16"/>
        <v>-1.2182398178920419</v>
      </c>
      <c r="Q28" s="6">
        <f t="shared" si="17"/>
        <v>-0.25294574364044781</v>
      </c>
      <c r="R28" s="6">
        <f t="shared" si="18"/>
        <v>0.23505169007223195</v>
      </c>
      <c r="S28" s="6">
        <f t="shared" si="19"/>
        <v>0.93849302275955593</v>
      </c>
      <c r="U28" s="12"/>
    </row>
    <row r="29" spans="1:26" s="13" customFormat="1" ht="15">
      <c r="A29" t="s">
        <v>505</v>
      </c>
      <c r="B29">
        <v>0.02</v>
      </c>
      <c r="C29" s="71">
        <v>0.08</v>
      </c>
      <c r="D29" t="s">
        <v>17</v>
      </c>
      <c r="E29" t="s">
        <v>177</v>
      </c>
      <c r="F29">
        <v>100</v>
      </c>
      <c r="G29">
        <v>0.2</v>
      </c>
      <c r="H29">
        <v>8</v>
      </c>
      <c r="I29">
        <v>87.3</v>
      </c>
      <c r="J29">
        <v>-74.7</v>
      </c>
      <c r="K29" s="10"/>
      <c r="L29" s="12">
        <v>0</v>
      </c>
      <c r="M29" s="10"/>
      <c r="N29" s="52">
        <f t="shared" si="14"/>
        <v>-61.315251340462233</v>
      </c>
      <c r="O29" s="6">
        <f t="shared" si="15"/>
        <v>1.5236724369910497</v>
      </c>
      <c r="P29" s="6">
        <f t="shared" si="16"/>
        <v>-1.3037609512397641</v>
      </c>
      <c r="Q29" s="6">
        <f t="shared" si="17"/>
        <v>0</v>
      </c>
      <c r="R29" s="6">
        <f t="shared" si="18"/>
        <v>0</v>
      </c>
      <c r="S29" s="6">
        <f t="shared" si="19"/>
        <v>0</v>
      </c>
      <c r="U29" s="12"/>
    </row>
    <row r="30" spans="1:26" s="13" customFormat="1" ht="16" thickBot="1">
      <c r="A30" s="7"/>
      <c r="B30" s="7"/>
      <c r="C30" s="7"/>
      <c r="D30" s="7"/>
      <c r="E30" s="7"/>
      <c r="F30" s="7"/>
      <c r="G30" s="7"/>
      <c r="H30" s="7"/>
      <c r="I30" s="17"/>
      <c r="J30" s="18"/>
      <c r="K30" s="19"/>
      <c r="L30" s="12"/>
      <c r="M30" s="7"/>
      <c r="N30" s="7"/>
      <c r="O30" s="7"/>
      <c r="P30" s="7"/>
      <c r="Q30" s="7"/>
      <c r="R30" s="7"/>
      <c r="S30" s="7"/>
    </row>
    <row r="31" spans="1:26" s="13" customFormat="1" ht="17" thickTop="1" thickBot="1">
      <c r="A31" s="54"/>
      <c r="B31"/>
      <c r="H31" s="23" t="s">
        <v>143</v>
      </c>
      <c r="I31" s="24">
        <f>IF(O31&gt;0, O31*180/PI(),360+O31*180/PI())</f>
        <v>133.2169258341543</v>
      </c>
      <c r="J31" s="25">
        <f>P31*180/PI()</f>
        <v>-68.389702074511391</v>
      </c>
      <c r="K31" s="19"/>
      <c r="L31" s="7"/>
      <c r="M31" s="7"/>
      <c r="N31" s="7"/>
      <c r="O31" s="26">
        <f>IF(Q31&gt;0, ATAN(R31/Q31),PI()+ATAN(R31/Q31))</f>
        <v>2.3250739751910858</v>
      </c>
      <c r="P31" s="26">
        <f>-1*ATAN(S31/(SQRT(Q31*Q31+R31*R31)))</f>
        <v>-1.1936254756582201</v>
      </c>
      <c r="Q31" s="26">
        <f>SUM(Q26:Q29)</f>
        <v>-0.50408453744634762</v>
      </c>
      <c r="R31" s="26">
        <f t="shared" ref="R31:S31" si="20">SUM(R26:R29)</f>
        <v>0.53647783245293923</v>
      </c>
      <c r="S31" s="26">
        <f t="shared" si="20"/>
        <v>1.8583145200812936</v>
      </c>
    </row>
    <row r="32" spans="1:26" s="9" customFormat="1" ht="16" thickTop="1">
      <c r="A32" s="63"/>
      <c r="B32" s="64"/>
      <c r="C32" s="7"/>
      <c r="D32" s="7"/>
      <c r="E32" s="7"/>
      <c r="F32" s="7"/>
      <c r="G32" s="7"/>
      <c r="H32" s="7"/>
      <c r="I32" s="29" t="s">
        <v>144</v>
      </c>
      <c r="J32" s="30">
        <f>SQRT(Q31*Q31+R31*R31+S31*S31)</f>
        <v>1.9988102814301489</v>
      </c>
      <c r="K32" s="19"/>
      <c r="L32" s="7"/>
      <c r="M32" s="7"/>
      <c r="N32" s="7"/>
      <c r="O32" s="7"/>
      <c r="P32" s="7"/>
      <c r="Q32" s="7"/>
      <c r="R32" s="7"/>
      <c r="S32" s="7"/>
    </row>
    <row r="33" spans="1:26" s="15" customFormat="1" ht="16">
      <c r="A33"/>
      <c r="B33"/>
      <c r="C33" s="7"/>
      <c r="D33" s="7"/>
      <c r="E33" s="7"/>
      <c r="F33" s="7"/>
      <c r="G33" s="7"/>
      <c r="H33" s="7"/>
      <c r="I33" s="32" t="s">
        <v>145</v>
      </c>
      <c r="J33" s="33">
        <f>(J35-1)/(J35-J32)</f>
        <v>840.53491753531932</v>
      </c>
      <c r="K33" s="19"/>
      <c r="L33" s="7"/>
      <c r="M33" s="20"/>
      <c r="N33" s="20"/>
      <c r="O33" s="7"/>
      <c r="P33" s="7"/>
      <c r="Q33" s="7"/>
      <c r="R33" s="7"/>
      <c r="S33" s="7"/>
      <c r="T33" s="9"/>
      <c r="U33" s="9"/>
      <c r="V33" s="9"/>
      <c r="W33" s="9"/>
      <c r="X33" s="9"/>
      <c r="Y33" s="9"/>
      <c r="Z33" s="9"/>
    </row>
    <row r="34" spans="1:26" s="15" customFormat="1" ht="16">
      <c r="A34"/>
      <c r="B34"/>
      <c r="C34" s="7"/>
      <c r="D34" s="7"/>
      <c r="E34" s="7"/>
      <c r="F34" s="7"/>
      <c r="G34" s="7"/>
      <c r="H34" s="7"/>
      <c r="I34" s="32" t="s">
        <v>147</v>
      </c>
      <c r="J34" s="35">
        <f>ACOS(1+(J35-1)*(1-20^(1/(J35-1)))/(J35*(J33-1)+1))*180/PI()</f>
        <v>8.6250357349563895</v>
      </c>
      <c r="K34" s="19"/>
      <c r="L34" s="7"/>
      <c r="M34" s="20"/>
      <c r="N34" s="20"/>
      <c r="O34" s="7"/>
      <c r="P34" s="7"/>
      <c r="Q34" s="7"/>
      <c r="R34" s="7"/>
      <c r="S34" s="7"/>
      <c r="T34" s="9"/>
      <c r="U34" s="9"/>
      <c r="V34" s="9"/>
      <c r="W34" s="9"/>
      <c r="X34" s="9"/>
      <c r="Y34" s="9"/>
      <c r="Z34" s="9"/>
    </row>
    <row r="35" spans="1:26" s="15" customFormat="1" ht="16">
      <c r="A35"/>
      <c r="B35" s="56"/>
      <c r="C35" s="7"/>
      <c r="D35" s="7"/>
      <c r="E35" s="7"/>
      <c r="F35" s="7"/>
      <c r="G35" s="7"/>
      <c r="H35" s="7"/>
      <c r="I35" s="36" t="s">
        <v>149</v>
      </c>
      <c r="J35" s="37">
        <f>SUM(L26:L29)</f>
        <v>2</v>
      </c>
      <c r="K35" s="19"/>
      <c r="L35" s="7"/>
      <c r="M35" s="7"/>
      <c r="N35" s="7"/>
      <c r="O35" s="7"/>
      <c r="P35" s="7"/>
      <c r="Q35" s="7"/>
      <c r="R35" s="7"/>
      <c r="S35" s="7"/>
      <c r="T35" s="9"/>
      <c r="U35" s="9"/>
      <c r="V35" s="9"/>
      <c r="W35" s="9"/>
      <c r="X35" s="9"/>
      <c r="Y35" s="9"/>
      <c r="Z35" s="9"/>
    </row>
    <row r="36" spans="1:26" ht="13">
      <c r="A36" s="185" t="s">
        <v>1822</v>
      </c>
    </row>
    <row r="37" spans="1:26" s="11" customFormat="1" ht="15">
      <c r="A37" t="s">
        <v>506</v>
      </c>
      <c r="B37">
        <v>0.02</v>
      </c>
      <c r="C37" s="71">
        <v>0.08</v>
      </c>
      <c r="D37" t="s">
        <v>17</v>
      </c>
      <c r="E37" t="s">
        <v>177</v>
      </c>
      <c r="F37">
        <v>0</v>
      </c>
      <c r="G37">
        <v>0.3</v>
      </c>
      <c r="H37">
        <v>8</v>
      </c>
      <c r="I37">
        <v>123.1</v>
      </c>
      <c r="J37">
        <v>-63.5</v>
      </c>
      <c r="K37" s="10"/>
      <c r="L37" s="12">
        <v>1</v>
      </c>
      <c r="M37" s="10"/>
      <c r="N37" s="52">
        <f t="shared" ref="N37:N40" si="21">ATAN(0.5*TAN(P37))/(PI()/180)</f>
        <v>-45.08138325092736</v>
      </c>
      <c r="O37" s="6">
        <f t="shared" ref="O37:O40" si="22">I37*PI()/180</f>
        <v>2.1485003092050197</v>
      </c>
      <c r="P37" s="6">
        <f t="shared" ref="P37:P40" si="23">J37*PI()/180</f>
        <v>-1.1082840750163994</v>
      </c>
      <c r="Q37" s="6">
        <f t="shared" ref="Q37:Q40" si="24">COS(O37)*COS(P37)*L37</f>
        <v>-0.24366950073961624</v>
      </c>
      <c r="R37" s="6">
        <f t="shared" ref="R37:R40" si="25">COS(P37)*SIN(O37)*L37</f>
        <v>0.3737882593571954</v>
      </c>
      <c r="S37" s="6">
        <f t="shared" ref="S37:S40" si="26">-1*SIN(P37)*L37</f>
        <v>0.89493436160202511</v>
      </c>
      <c r="U37" s="12"/>
    </row>
    <row r="38" spans="1:26" s="11" customFormat="1" ht="15">
      <c r="A38" t="s">
        <v>506</v>
      </c>
      <c r="B38">
        <v>0.02</v>
      </c>
      <c r="C38" s="71">
        <v>0.08</v>
      </c>
      <c r="D38" t="s">
        <v>17</v>
      </c>
      <c r="E38" t="s">
        <v>177</v>
      </c>
      <c r="F38">
        <v>100</v>
      </c>
      <c r="G38">
        <v>0.3</v>
      </c>
      <c r="H38">
        <v>8</v>
      </c>
      <c r="I38">
        <v>88.6</v>
      </c>
      <c r="J38">
        <v>-66.400000000000006</v>
      </c>
      <c r="K38" s="10"/>
      <c r="L38" s="12">
        <v>0</v>
      </c>
      <c r="M38" s="10"/>
      <c r="N38" s="52">
        <f t="shared" si="21"/>
        <v>-48.853736886033644</v>
      </c>
      <c r="O38" s="6">
        <f t="shared" si="22"/>
        <v>1.5463617172669757</v>
      </c>
      <c r="P38" s="6">
        <f t="shared" si="23"/>
        <v>-1.1588986233242349</v>
      </c>
      <c r="Q38" s="6">
        <f t="shared" si="24"/>
        <v>0</v>
      </c>
      <c r="R38" s="6">
        <f t="shared" si="25"/>
        <v>0</v>
      </c>
      <c r="S38" s="6">
        <f t="shared" si="26"/>
        <v>0</v>
      </c>
      <c r="U38" s="12"/>
    </row>
    <row r="39" spans="1:26" s="11" customFormat="1" ht="15">
      <c r="A39" t="s">
        <v>507</v>
      </c>
      <c r="B39">
        <v>0.02</v>
      </c>
      <c r="C39" s="71">
        <v>0.08</v>
      </c>
      <c r="D39" t="s">
        <v>17</v>
      </c>
      <c r="E39" t="s">
        <v>177</v>
      </c>
      <c r="F39">
        <v>0</v>
      </c>
      <c r="G39">
        <v>0.4</v>
      </c>
      <c r="H39">
        <v>8</v>
      </c>
      <c r="I39">
        <v>137.19999999999999</v>
      </c>
      <c r="J39">
        <v>-66.099999999999994</v>
      </c>
      <c r="K39" s="10"/>
      <c r="L39" s="12">
        <v>1</v>
      </c>
      <c r="M39" s="10"/>
      <c r="N39" s="52">
        <f t="shared" si="21"/>
        <v>-48.450134547007337</v>
      </c>
      <c r="O39" s="6">
        <f t="shared" si="22"/>
        <v>2.3945917337362199</v>
      </c>
      <c r="P39" s="6">
        <f t="shared" si="23"/>
        <v>-1.1536626355682518</v>
      </c>
      <c r="Q39" s="6">
        <f t="shared" si="24"/>
        <v>-0.29726448157246887</v>
      </c>
      <c r="R39" s="6">
        <f t="shared" si="25"/>
        <v>0.27526992813229034</v>
      </c>
      <c r="S39" s="6">
        <f t="shared" si="26"/>
        <v>0.91425395523426367</v>
      </c>
      <c r="U39" s="12"/>
    </row>
    <row r="40" spans="1:26" s="11" customFormat="1" ht="15">
      <c r="A40" t="s">
        <v>507</v>
      </c>
      <c r="B40">
        <v>0.02</v>
      </c>
      <c r="C40" s="71">
        <v>0.08</v>
      </c>
      <c r="D40" t="s">
        <v>17</v>
      </c>
      <c r="E40" t="s">
        <v>177</v>
      </c>
      <c r="F40">
        <v>100</v>
      </c>
      <c r="G40">
        <v>0.4</v>
      </c>
      <c r="H40">
        <v>8</v>
      </c>
      <c r="I40">
        <v>96.7</v>
      </c>
      <c r="J40">
        <v>-72.2</v>
      </c>
      <c r="K40" s="10"/>
      <c r="L40" s="12">
        <v>0</v>
      </c>
      <c r="M40" s="10"/>
      <c r="N40" s="52">
        <f t="shared" si="21"/>
        <v>-57.294272981158649</v>
      </c>
      <c r="O40" s="6">
        <f t="shared" si="22"/>
        <v>1.6877333866785167</v>
      </c>
      <c r="P40" s="6">
        <f t="shared" si="23"/>
        <v>-1.2601277199399059</v>
      </c>
      <c r="Q40" s="6">
        <f t="shared" si="24"/>
        <v>0</v>
      </c>
      <c r="R40" s="6">
        <f t="shared" si="25"/>
        <v>0</v>
      </c>
      <c r="S40" s="6">
        <f t="shared" si="26"/>
        <v>0</v>
      </c>
      <c r="U40" s="12"/>
    </row>
    <row r="41" spans="1:26" s="13" customFormat="1" ht="16" thickBot="1">
      <c r="A41" s="7"/>
      <c r="B41" s="7"/>
      <c r="C41" s="7"/>
      <c r="D41" s="7"/>
      <c r="E41" s="7"/>
      <c r="F41" s="7"/>
      <c r="G41" s="7"/>
      <c r="H41" s="7"/>
      <c r="I41" s="17"/>
      <c r="J41" s="18"/>
      <c r="K41" s="19"/>
      <c r="L41" s="12"/>
      <c r="M41" s="7"/>
      <c r="N41" s="7"/>
      <c r="O41" s="7"/>
      <c r="P41" s="7"/>
      <c r="Q41" s="7"/>
      <c r="R41" s="7"/>
      <c r="S41" s="7"/>
    </row>
    <row r="42" spans="1:26" s="13" customFormat="1" ht="17" thickTop="1" thickBot="1">
      <c r="A42" s="54"/>
      <c r="B42"/>
      <c r="H42" s="23" t="s">
        <v>143</v>
      </c>
      <c r="I42" s="24">
        <f>IF(O42&gt;0, O42*180/PI(),360+O42*180/PI())</f>
        <v>129.80828832678384</v>
      </c>
      <c r="J42" s="25">
        <f>P42*180/PI()</f>
        <v>-64.966726908736973</v>
      </c>
      <c r="K42" s="19"/>
      <c r="L42" s="7"/>
      <c r="M42" s="7"/>
      <c r="N42" s="7"/>
      <c r="O42" s="26">
        <f>IF(Q42&gt;0, ATAN(R42/Q42),PI()+ATAN(R42/Q42))</f>
        <v>2.265582027680499</v>
      </c>
      <c r="P42" s="26">
        <f>-1*ATAN(S42/(SQRT(Q42*Q42+R42*R42)))</f>
        <v>-1.1338832888014578</v>
      </c>
      <c r="Q42" s="26">
        <f>SUM(Q37:Q40)</f>
        <v>-0.54093398231208512</v>
      </c>
      <c r="R42" s="26">
        <f t="shared" ref="R42:S42" si="27">SUM(R37:R40)</f>
        <v>0.64905818748948574</v>
      </c>
      <c r="S42" s="26">
        <f t="shared" si="27"/>
        <v>1.8091883168362888</v>
      </c>
    </row>
    <row r="43" spans="1:26" s="9" customFormat="1" ht="16" thickTop="1">
      <c r="A43" s="63"/>
      <c r="B43" s="64"/>
      <c r="C43" s="7"/>
      <c r="D43" s="7"/>
      <c r="E43" s="7"/>
      <c r="F43" s="7"/>
      <c r="G43" s="7"/>
      <c r="H43" s="7"/>
      <c r="I43" s="29" t="s">
        <v>144</v>
      </c>
      <c r="J43" s="30">
        <f>SQRT(Q42*Q42+R42*R42+S42*S42)</f>
        <v>1.9967594922133389</v>
      </c>
      <c r="K43" s="19"/>
      <c r="L43" s="7"/>
      <c r="M43" s="7"/>
      <c r="N43" s="7"/>
      <c r="O43" s="7"/>
      <c r="P43" s="7"/>
      <c r="Q43" s="7"/>
      <c r="R43" s="7"/>
      <c r="S43" s="7"/>
    </row>
    <row r="44" spans="1:26" s="15" customFormat="1" ht="16">
      <c r="A44"/>
      <c r="B44"/>
      <c r="C44" s="7"/>
      <c r="D44" s="7"/>
      <c r="E44" s="7"/>
      <c r="F44" s="7"/>
      <c r="G44" s="7"/>
      <c r="H44" s="7"/>
      <c r="I44" s="32" t="s">
        <v>145</v>
      </c>
      <c r="J44" s="33">
        <f>(J46-1)/(J46-J43)</f>
        <v>308.59361119769795</v>
      </c>
      <c r="K44" s="19"/>
      <c r="L44" s="7"/>
      <c r="M44" s="20"/>
      <c r="N44" s="20"/>
      <c r="O44" s="7"/>
      <c r="P44" s="7"/>
      <c r="Q44" s="7"/>
      <c r="R44" s="7"/>
      <c r="S44" s="7"/>
      <c r="T44" s="9"/>
      <c r="U44" s="9"/>
      <c r="V44" s="9"/>
      <c r="W44" s="9"/>
      <c r="X44" s="9"/>
      <c r="Y44" s="9"/>
      <c r="Z44" s="9"/>
    </row>
    <row r="45" spans="1:26" s="15" customFormat="1" ht="16">
      <c r="A45"/>
      <c r="B45"/>
      <c r="C45" s="7"/>
      <c r="D45" s="7"/>
      <c r="E45" s="7"/>
      <c r="F45" s="7"/>
      <c r="G45" s="7"/>
      <c r="H45" s="7"/>
      <c r="I45" s="32" t="s">
        <v>147</v>
      </c>
      <c r="J45" s="35">
        <f>ACOS(1+(J46-1)*(1-20^(1/(J46-1)))/(J46*(J44-1)+1))*180/PI()</f>
        <v>14.265283180862397</v>
      </c>
      <c r="K45" s="19"/>
      <c r="L45" s="7"/>
      <c r="M45" s="20"/>
      <c r="N45" s="20"/>
      <c r="O45" s="7"/>
      <c r="P45" s="7"/>
      <c r="Q45" s="7"/>
      <c r="R45" s="7"/>
      <c r="S45" s="7"/>
      <c r="T45" s="9"/>
      <c r="U45" s="9"/>
      <c r="V45" s="9"/>
      <c r="W45" s="9"/>
      <c r="X45" s="9"/>
      <c r="Y45" s="9"/>
      <c r="Z45" s="9"/>
    </row>
    <row r="46" spans="1:26" s="15" customFormat="1" ht="16">
      <c r="A46"/>
      <c r="B46" s="56"/>
      <c r="C46" s="7"/>
      <c r="D46" s="7"/>
      <c r="E46" s="7"/>
      <c r="F46" s="7"/>
      <c r="G46" s="7"/>
      <c r="H46" s="7"/>
      <c r="I46" s="36" t="s">
        <v>149</v>
      </c>
      <c r="J46" s="37">
        <f>SUM(L37:L40)</f>
        <v>2</v>
      </c>
      <c r="K46" s="19"/>
      <c r="L46" s="7"/>
      <c r="M46" s="7"/>
      <c r="N46" s="7"/>
      <c r="O46" s="7"/>
      <c r="P46" s="7"/>
      <c r="Q46" s="7"/>
      <c r="R46" s="7"/>
      <c r="S46" s="7"/>
      <c r="T46" s="9"/>
      <c r="U46" s="9"/>
      <c r="V46" s="9"/>
      <c r="W46" s="9"/>
      <c r="X46" s="9"/>
      <c r="Y46" s="9"/>
      <c r="Z46" s="9"/>
    </row>
    <row r="47" spans="1:26" ht="13">
      <c r="A47" s="185" t="s">
        <v>1823</v>
      </c>
    </row>
    <row r="48" spans="1:26" s="11" customFormat="1" ht="15">
      <c r="A48" t="s">
        <v>508</v>
      </c>
      <c r="B48">
        <v>0.02</v>
      </c>
      <c r="C48" s="71">
        <v>0.08</v>
      </c>
      <c r="D48" t="s">
        <v>17</v>
      </c>
      <c r="E48" t="s">
        <v>177</v>
      </c>
      <c r="F48">
        <v>0</v>
      </c>
      <c r="G48">
        <v>0.2</v>
      </c>
      <c r="H48">
        <v>8</v>
      </c>
      <c r="I48">
        <v>153.6</v>
      </c>
      <c r="J48">
        <v>-64.7</v>
      </c>
      <c r="K48" s="10"/>
      <c r="L48" s="12">
        <v>1</v>
      </c>
      <c r="M48" s="10"/>
      <c r="N48" s="52">
        <f t="shared" ref="N48:N51" si="28">ATAN(0.5*TAN(P48))/(PI()/180)</f>
        <v>-46.607784237182941</v>
      </c>
      <c r="O48" s="6">
        <f t="shared" ref="O48:O51" si="29">I48*PI()/180</f>
        <v>2.6808257310632899</v>
      </c>
      <c r="P48" s="6">
        <f t="shared" ref="P48:P51" si="30">J48*PI()/180</f>
        <v>-1.1292280260403311</v>
      </c>
      <c r="Q48" s="6">
        <f t="shared" ref="Q48:Q51" si="31">COS(O48)*COS(P48)*L48</f>
        <v>-0.38278946406669667</v>
      </c>
      <c r="R48" s="6">
        <f t="shared" ref="R48:R51" si="32">COS(P48)*SIN(O48)*L48</f>
        <v>0.19001834016325223</v>
      </c>
      <c r="S48" s="6">
        <f t="shared" ref="S48:S51" si="33">-1*SIN(P48)*L48</f>
        <v>0.90408254966077828</v>
      </c>
      <c r="U48" s="12"/>
    </row>
    <row r="49" spans="1:26" s="11" customFormat="1" ht="15">
      <c r="A49" t="s">
        <v>508</v>
      </c>
      <c r="B49">
        <v>0.02</v>
      </c>
      <c r="C49" s="71">
        <v>0.08</v>
      </c>
      <c r="D49" t="s">
        <v>17</v>
      </c>
      <c r="E49" t="s">
        <v>177</v>
      </c>
      <c r="F49">
        <v>100</v>
      </c>
      <c r="G49">
        <v>0.2</v>
      </c>
      <c r="H49">
        <v>8</v>
      </c>
      <c r="I49">
        <v>118.9</v>
      </c>
      <c r="J49">
        <v>-75.599999999999994</v>
      </c>
      <c r="K49" s="10"/>
      <c r="L49" s="12">
        <v>0</v>
      </c>
      <c r="M49" s="10"/>
      <c r="N49" s="52">
        <f t="shared" si="28"/>
        <v>-62.818924858964252</v>
      </c>
      <c r="O49" s="6">
        <f t="shared" si="29"/>
        <v>2.0751964806212579</v>
      </c>
      <c r="P49" s="6">
        <f t="shared" si="30"/>
        <v>-1.319468914507713</v>
      </c>
      <c r="Q49" s="6">
        <f t="shared" si="31"/>
        <v>0</v>
      </c>
      <c r="R49" s="6">
        <f t="shared" si="32"/>
        <v>0</v>
      </c>
      <c r="S49" s="6">
        <f t="shared" si="33"/>
        <v>0</v>
      </c>
      <c r="U49" s="12"/>
    </row>
    <row r="50" spans="1:26" s="11" customFormat="1" ht="15">
      <c r="A50" t="s">
        <v>511</v>
      </c>
      <c r="B50">
        <v>0.02</v>
      </c>
      <c r="C50" s="71">
        <v>0.08</v>
      </c>
      <c r="D50" t="s">
        <v>17</v>
      </c>
      <c r="E50" t="s">
        <v>177</v>
      </c>
      <c r="F50">
        <v>0</v>
      </c>
      <c r="G50">
        <v>0.3</v>
      </c>
      <c r="H50">
        <v>8</v>
      </c>
      <c r="I50">
        <v>138.9</v>
      </c>
      <c r="J50">
        <v>-65.8</v>
      </c>
      <c r="K50" s="10"/>
      <c r="L50" s="12">
        <v>1</v>
      </c>
      <c r="M50" s="10"/>
      <c r="N50" s="52">
        <f t="shared" si="28"/>
        <v>-48.049666838406608</v>
      </c>
      <c r="O50" s="6">
        <f t="shared" si="29"/>
        <v>2.4242623310201239</v>
      </c>
      <c r="P50" s="6">
        <f t="shared" si="30"/>
        <v>-1.1484266478122689</v>
      </c>
      <c r="Q50" s="6">
        <f t="shared" si="31"/>
        <v>-0.30890299196423471</v>
      </c>
      <c r="R50" s="6">
        <f t="shared" si="32"/>
        <v>0.26947325512826531</v>
      </c>
      <c r="S50" s="6">
        <f t="shared" si="33"/>
        <v>0.91212011617227307</v>
      </c>
      <c r="U50" s="12"/>
    </row>
    <row r="51" spans="1:26" s="11" customFormat="1" ht="15">
      <c r="A51" t="s">
        <v>511</v>
      </c>
      <c r="B51">
        <v>0.02</v>
      </c>
      <c r="C51" s="71">
        <v>0.08</v>
      </c>
      <c r="D51" t="s">
        <v>17</v>
      </c>
      <c r="E51" t="s">
        <v>177</v>
      </c>
      <c r="F51">
        <v>100</v>
      </c>
      <c r="G51">
        <v>0.3</v>
      </c>
      <c r="H51">
        <v>8</v>
      </c>
      <c r="I51">
        <v>99.3</v>
      </c>
      <c r="J51">
        <v>-72.5</v>
      </c>
      <c r="K51" s="10"/>
      <c r="L51" s="12">
        <v>0</v>
      </c>
      <c r="M51" s="10"/>
      <c r="N51" s="52">
        <f t="shared" si="28"/>
        <v>-57.764568406109902</v>
      </c>
      <c r="O51" s="6">
        <f t="shared" si="29"/>
        <v>1.7331119472303691</v>
      </c>
      <c r="P51" s="6">
        <f t="shared" si="30"/>
        <v>-1.2653637076958888</v>
      </c>
      <c r="Q51" s="6">
        <f t="shared" si="31"/>
        <v>0</v>
      </c>
      <c r="R51" s="6">
        <f t="shared" si="32"/>
        <v>0</v>
      </c>
      <c r="S51" s="6">
        <f t="shared" si="33"/>
        <v>0</v>
      </c>
      <c r="U51" s="12"/>
    </row>
    <row r="52" spans="1:26" s="13" customFormat="1" ht="16" thickBot="1">
      <c r="A52" s="7"/>
      <c r="B52" s="7"/>
      <c r="C52" s="7"/>
      <c r="D52" s="7"/>
      <c r="E52" s="7"/>
      <c r="F52" s="7"/>
      <c r="G52" s="7"/>
      <c r="H52" s="7"/>
      <c r="I52" s="17"/>
      <c r="J52" s="18"/>
      <c r="K52" s="19"/>
      <c r="L52" s="12"/>
      <c r="M52" s="7"/>
      <c r="N52" s="7"/>
      <c r="O52" s="7"/>
      <c r="P52" s="7"/>
      <c r="Q52" s="7"/>
      <c r="R52" s="7"/>
      <c r="S52" s="7"/>
    </row>
    <row r="53" spans="1:26" s="13" customFormat="1" ht="17" thickTop="1" thickBot="1">
      <c r="A53" s="54"/>
      <c r="B53"/>
      <c r="H53" s="23" t="s">
        <v>143</v>
      </c>
      <c r="I53" s="24">
        <f>IF(O53&gt;0, O53*180/PI(),360+O53*180/PI())</f>
        <v>146.40389492056698</v>
      </c>
      <c r="J53" s="25">
        <f>P53*180/PI()</f>
        <v>-65.429174839490543</v>
      </c>
      <c r="K53" s="19"/>
      <c r="L53" s="7"/>
      <c r="M53" s="7"/>
      <c r="N53" s="7"/>
      <c r="O53" s="26">
        <f>IF(Q53&gt;0, ATAN(R53/Q53),PI()+ATAN(R53/Q53))</f>
        <v>2.5552300041076959</v>
      </c>
      <c r="P53" s="26">
        <f>-1*ATAN(S53/(SQRT(Q53*Q53+R53*R53)))</f>
        <v>-1.1419545278121424</v>
      </c>
      <c r="Q53" s="26">
        <f>SUM(Q48:Q51)</f>
        <v>-0.69169245603093144</v>
      </c>
      <c r="R53" s="26">
        <f>SUM(R48:R51)</f>
        <v>0.45949159529151751</v>
      </c>
      <c r="S53" s="26">
        <f>SUM(S48:S51)</f>
        <v>1.8162026658330515</v>
      </c>
    </row>
    <row r="54" spans="1:26" s="9" customFormat="1" ht="16" thickTop="1">
      <c r="A54" s="63"/>
      <c r="B54" s="64"/>
      <c r="C54" s="7"/>
      <c r="D54" s="7"/>
      <c r="E54" s="7"/>
      <c r="F54" s="7"/>
      <c r="G54" s="7"/>
      <c r="H54" s="7"/>
      <c r="I54" s="29" t="s">
        <v>144</v>
      </c>
      <c r="J54" s="30">
        <f>SQRT(Q53*Q53+R53*R53+S53*S53)</f>
        <v>1.997038583315988</v>
      </c>
      <c r="K54" s="19"/>
      <c r="L54" s="7"/>
      <c r="M54" s="7"/>
      <c r="N54" s="7"/>
      <c r="O54" s="7"/>
      <c r="P54" s="7"/>
      <c r="Q54" s="7"/>
      <c r="R54" s="7"/>
      <c r="S54" s="7"/>
    </row>
    <row r="55" spans="1:26" s="15" customFormat="1" ht="16">
      <c r="A55"/>
      <c r="B55"/>
      <c r="C55" s="7"/>
      <c r="D55" s="7"/>
      <c r="E55" s="7"/>
      <c r="F55" s="7"/>
      <c r="G55" s="7"/>
      <c r="H55" s="7"/>
      <c r="I55" s="32" t="s">
        <v>145</v>
      </c>
      <c r="J55" s="33">
        <f>(J57-1)/(J57-J54)</f>
        <v>337.67622280200669</v>
      </c>
      <c r="K55" s="19"/>
      <c r="L55" s="7"/>
      <c r="M55" s="20"/>
      <c r="N55" s="20"/>
      <c r="O55" s="7"/>
      <c r="P55" s="7"/>
      <c r="Q55" s="7"/>
      <c r="R55" s="7"/>
      <c r="S55" s="7"/>
      <c r="T55" s="9"/>
      <c r="U55" s="9"/>
      <c r="V55" s="9"/>
      <c r="W55" s="9"/>
      <c r="X55" s="9"/>
      <c r="Y55" s="9"/>
      <c r="Z55" s="9"/>
    </row>
    <row r="56" spans="1:26" s="15" customFormat="1" ht="16">
      <c r="A56"/>
      <c r="B56"/>
      <c r="C56" s="7"/>
      <c r="D56" s="7"/>
      <c r="E56" s="7"/>
      <c r="F56" s="7"/>
      <c r="G56" s="7"/>
      <c r="H56" s="7"/>
      <c r="I56" s="32" t="s">
        <v>147</v>
      </c>
      <c r="J56" s="35">
        <f>ACOS(1+(J57-1)*(1-20^(1/(J57-1)))/(J57*(J55-1)+1))*180/PI()</f>
        <v>13.633142193901243</v>
      </c>
      <c r="K56" s="19"/>
      <c r="L56" s="7"/>
      <c r="M56" s="20"/>
      <c r="N56" s="20"/>
      <c r="O56" s="7"/>
      <c r="P56" s="7"/>
      <c r="Q56" s="7"/>
      <c r="R56" s="7"/>
      <c r="S56" s="7"/>
      <c r="T56" s="9"/>
      <c r="U56" s="9"/>
      <c r="V56" s="9"/>
      <c r="W56" s="9"/>
      <c r="X56" s="9"/>
      <c r="Y56" s="9"/>
      <c r="Z56" s="9"/>
    </row>
    <row r="57" spans="1:26" s="15" customFormat="1" ht="16">
      <c r="A57"/>
      <c r="B57" s="56"/>
      <c r="C57" s="7"/>
      <c r="D57" s="7"/>
      <c r="E57" s="7"/>
      <c r="F57" s="7"/>
      <c r="G57" s="7"/>
      <c r="H57" s="7"/>
      <c r="I57" s="36" t="s">
        <v>149</v>
      </c>
      <c r="J57" s="37">
        <f>SUM(L48:L51)</f>
        <v>2</v>
      </c>
      <c r="K57" s="19"/>
      <c r="L57" s="7"/>
      <c r="M57" s="7"/>
      <c r="N57" s="7"/>
      <c r="O57" s="7"/>
      <c r="P57" s="7"/>
      <c r="Q57" s="7"/>
      <c r="R57" s="7"/>
      <c r="S57" s="7"/>
      <c r="T57" s="9"/>
      <c r="U57" s="9"/>
      <c r="V57" s="9"/>
      <c r="W57" s="9"/>
      <c r="X57" s="9"/>
      <c r="Y57" s="9"/>
      <c r="Z57" s="9"/>
    </row>
    <row r="58" spans="1:26" ht="13">
      <c r="A58" s="185" t="s">
        <v>1824</v>
      </c>
    </row>
    <row r="59" spans="1:26" s="11" customFormat="1" ht="15">
      <c r="A59" t="s">
        <v>509</v>
      </c>
      <c r="B59">
        <v>0.02</v>
      </c>
      <c r="C59" s="71">
        <v>0.08</v>
      </c>
      <c r="D59" t="s">
        <v>17</v>
      </c>
      <c r="E59" t="s">
        <v>177</v>
      </c>
      <c r="F59">
        <v>0</v>
      </c>
      <c r="G59">
        <v>0.3</v>
      </c>
      <c r="H59">
        <v>8</v>
      </c>
      <c r="I59">
        <v>138.19999999999999</v>
      </c>
      <c r="J59">
        <v>-63.5</v>
      </c>
      <c r="K59" s="10"/>
      <c r="L59" s="12">
        <v>1</v>
      </c>
      <c r="M59" s="10"/>
      <c r="N59" s="52">
        <f t="shared" ref="N59:N62" si="34">ATAN(0.5*TAN(P59))/(PI()/180)</f>
        <v>-45.08138325092736</v>
      </c>
      <c r="O59" s="6">
        <f t="shared" ref="O59:O62" si="35">I59*PI()/180</f>
        <v>2.4120450262561635</v>
      </c>
      <c r="P59" s="6">
        <f t="shared" ref="P59:P62" si="36">J59*PI()/180</f>
        <v>-1.1082840750163994</v>
      </c>
      <c r="Q59" s="6">
        <f t="shared" ref="Q59:Q62" si="37">COS(O59)*COS(P59)*L59</f>
        <v>-0.33262976078434153</v>
      </c>
      <c r="R59" s="6">
        <f t="shared" ref="R59:R62" si="38">COS(P59)*SIN(O59)*L59</f>
        <v>0.29740533059198432</v>
      </c>
      <c r="S59" s="6">
        <f t="shared" ref="S59:S62" si="39">-1*SIN(P59)*L59</f>
        <v>0.89493436160202511</v>
      </c>
      <c r="U59" s="12"/>
    </row>
    <row r="60" spans="1:26" s="11" customFormat="1" ht="15">
      <c r="A60" t="s">
        <v>509</v>
      </c>
      <c r="B60">
        <v>0.02</v>
      </c>
      <c r="C60" s="71">
        <v>0.08</v>
      </c>
      <c r="D60" t="s">
        <v>17</v>
      </c>
      <c r="E60" t="s">
        <v>177</v>
      </c>
      <c r="F60">
        <v>100</v>
      </c>
      <c r="G60">
        <v>0.3</v>
      </c>
      <c r="H60">
        <v>8</v>
      </c>
      <c r="I60">
        <v>103.1</v>
      </c>
      <c r="J60">
        <v>-70.5</v>
      </c>
      <c r="K60" s="10"/>
      <c r="L60" s="12">
        <v>0</v>
      </c>
      <c r="M60" s="10"/>
      <c r="N60" s="52">
        <f t="shared" si="34"/>
        <v>-54.692456600678476</v>
      </c>
      <c r="O60" s="6">
        <f t="shared" si="35"/>
        <v>1.7994344588061535</v>
      </c>
      <c r="P60" s="6">
        <f t="shared" si="36"/>
        <v>-1.2304571226560022</v>
      </c>
      <c r="Q60" s="6">
        <f t="shared" si="37"/>
        <v>0</v>
      </c>
      <c r="R60" s="6">
        <f t="shared" si="38"/>
        <v>0</v>
      </c>
      <c r="S60" s="6">
        <f t="shared" si="39"/>
        <v>0</v>
      </c>
      <c r="U60" s="12"/>
    </row>
    <row r="61" spans="1:26" s="13" customFormat="1" ht="15">
      <c r="A61" t="s">
        <v>510</v>
      </c>
      <c r="B61">
        <v>0.02</v>
      </c>
      <c r="C61" s="71">
        <v>0.08</v>
      </c>
      <c r="D61" t="s">
        <v>17</v>
      </c>
      <c r="E61" t="s">
        <v>177</v>
      </c>
      <c r="F61">
        <v>0</v>
      </c>
      <c r="G61">
        <v>0.3</v>
      </c>
      <c r="H61">
        <v>8</v>
      </c>
      <c r="I61">
        <v>133</v>
      </c>
      <c r="J61">
        <v>-65.7</v>
      </c>
      <c r="K61" s="10"/>
      <c r="L61" s="12">
        <v>1</v>
      </c>
      <c r="M61" s="10"/>
      <c r="N61" s="52">
        <f t="shared" si="34"/>
        <v>-47.916870849116101</v>
      </c>
      <c r="O61" s="6">
        <f t="shared" si="35"/>
        <v>2.3212879051524582</v>
      </c>
      <c r="P61" s="6">
        <f t="shared" si="36"/>
        <v>-1.1466813185602747</v>
      </c>
      <c r="Q61" s="6">
        <f t="shared" si="37"/>
        <v>-0.28065211771085496</v>
      </c>
      <c r="R61" s="6">
        <f t="shared" si="38"/>
        <v>0.300962549435285</v>
      </c>
      <c r="S61" s="6">
        <f t="shared" si="39"/>
        <v>0.91140327663544529</v>
      </c>
      <c r="U61" s="12"/>
    </row>
    <row r="62" spans="1:26" s="13" customFormat="1" ht="15">
      <c r="A62" t="s">
        <v>510</v>
      </c>
      <c r="B62">
        <v>0.02</v>
      </c>
      <c r="C62" s="71">
        <v>0.08</v>
      </c>
      <c r="D62" t="s">
        <v>17</v>
      </c>
      <c r="E62" t="s">
        <v>177</v>
      </c>
      <c r="F62">
        <v>100</v>
      </c>
      <c r="G62">
        <v>0.3</v>
      </c>
      <c r="H62">
        <v>8</v>
      </c>
      <c r="I62">
        <v>93.7</v>
      </c>
      <c r="J62">
        <v>-70.8</v>
      </c>
      <c r="K62" s="10"/>
      <c r="L62" s="12">
        <v>0</v>
      </c>
      <c r="M62" s="10"/>
      <c r="N62" s="52">
        <f t="shared" si="34"/>
        <v>-55.143803750713388</v>
      </c>
      <c r="O62" s="6">
        <f t="shared" si="35"/>
        <v>1.6353735091186867</v>
      </c>
      <c r="P62" s="6">
        <f t="shared" si="36"/>
        <v>-1.2356931104119853</v>
      </c>
      <c r="Q62" s="6">
        <f t="shared" si="37"/>
        <v>0</v>
      </c>
      <c r="R62" s="6">
        <f t="shared" si="38"/>
        <v>0</v>
      </c>
      <c r="S62" s="6">
        <f t="shared" si="39"/>
        <v>0</v>
      </c>
      <c r="U62" s="12"/>
    </row>
    <row r="63" spans="1:26" s="13" customFormat="1" ht="16" thickBot="1">
      <c r="A63" s="7"/>
      <c r="B63" s="7"/>
      <c r="C63" s="7"/>
      <c r="D63" s="7"/>
      <c r="E63" s="7"/>
      <c r="F63" s="7"/>
      <c r="G63" s="7"/>
      <c r="H63" s="7"/>
      <c r="I63" s="17"/>
      <c r="J63" s="18"/>
      <c r="K63" s="19"/>
      <c r="L63" s="12"/>
      <c r="M63" s="7"/>
      <c r="N63" s="7"/>
      <c r="O63" s="7"/>
      <c r="P63" s="7"/>
      <c r="Q63" s="7"/>
      <c r="R63" s="7"/>
      <c r="S63" s="7"/>
    </row>
    <row r="64" spans="1:26" s="13" customFormat="1" ht="17" thickTop="1" thickBot="1">
      <c r="A64" s="54"/>
      <c r="B64"/>
      <c r="H64" s="23" t="s">
        <v>143</v>
      </c>
      <c r="I64" s="24">
        <f>IF(O64&gt;0, O64*180/PI(),360+O64*180/PI())</f>
        <v>135.70520875438984</v>
      </c>
      <c r="J64" s="25">
        <f>P64*180/PI()</f>
        <v>-64.622820815240217</v>
      </c>
      <c r="K64" s="19"/>
      <c r="L64" s="7"/>
      <c r="M64" s="7"/>
      <c r="N64" s="7"/>
      <c r="O64" s="26">
        <f>IF(Q64&gt;0, ATAN(R64/Q64),PI()+ATAN(R64/Q64))</f>
        <v>2.3685027048703358</v>
      </c>
      <c r="P64" s="26">
        <f>-1*ATAN(S64/(SQRT(Q64*Q64+R64*R64)))</f>
        <v>-1.1278809951522679</v>
      </c>
      <c r="Q64" s="26">
        <f>SUM(Q59:Q62)</f>
        <v>-0.61328187849519655</v>
      </c>
      <c r="R64" s="26">
        <f t="shared" ref="R64:S64" si="40">SUM(R59:R62)</f>
        <v>0.59836788002726937</v>
      </c>
      <c r="S64" s="26">
        <f t="shared" si="40"/>
        <v>1.8063376382374705</v>
      </c>
    </row>
    <row r="65" spans="1:26" s="9" customFormat="1" ht="16" thickTop="1">
      <c r="A65" s="63"/>
      <c r="B65" s="64"/>
      <c r="C65" s="7"/>
      <c r="D65" s="7"/>
      <c r="E65" s="7"/>
      <c r="F65" s="7"/>
      <c r="G65" s="7"/>
      <c r="H65" s="7"/>
      <c r="I65" s="29" t="s">
        <v>144</v>
      </c>
      <c r="J65" s="30">
        <f>SQRT(Q64*Q64+R64*R64+S64*S64)</f>
        <v>1.9992534720870809</v>
      </c>
      <c r="K65" s="19"/>
      <c r="L65" s="7"/>
      <c r="M65" s="7"/>
      <c r="N65" s="7"/>
      <c r="O65" s="7"/>
      <c r="P65" s="7"/>
      <c r="Q65" s="7"/>
      <c r="R65" s="7"/>
      <c r="S65" s="7"/>
    </row>
    <row r="66" spans="1:26" s="15" customFormat="1" ht="16">
      <c r="A66"/>
      <c r="B66"/>
      <c r="C66" s="7"/>
      <c r="D66" s="7"/>
      <c r="E66" s="7"/>
      <c r="F66" s="7"/>
      <c r="G66" s="7"/>
      <c r="H66" s="7"/>
      <c r="I66" s="32" t="s">
        <v>145</v>
      </c>
      <c r="J66" s="33">
        <f>(J68-1)/(J68-J65)</f>
        <v>1339.5346412296949</v>
      </c>
      <c r="K66" s="19"/>
      <c r="L66" s="7"/>
      <c r="M66" s="20"/>
      <c r="N66" s="20"/>
      <c r="O66" s="7"/>
      <c r="P66" s="7"/>
      <c r="Q66" s="7"/>
      <c r="R66" s="7"/>
      <c r="S66" s="7"/>
      <c r="T66" s="9"/>
      <c r="U66" s="9"/>
      <c r="V66" s="9"/>
      <c r="W66" s="9"/>
      <c r="X66" s="9"/>
      <c r="Y66" s="9"/>
      <c r="Z66" s="9"/>
    </row>
    <row r="67" spans="1:26" s="15" customFormat="1" ht="16">
      <c r="A67"/>
      <c r="B67"/>
      <c r="C67" s="7"/>
      <c r="D67" s="7"/>
      <c r="E67" s="7"/>
      <c r="F67" s="7"/>
      <c r="G67" s="7"/>
      <c r="H67" s="7"/>
      <c r="I67" s="32" t="s">
        <v>147</v>
      </c>
      <c r="J67" s="35">
        <f>ACOS(1+(J68-1)*(1-20^(1/(J68-1)))/(J68*(J66-1)+1))*180/PI()</f>
        <v>6.8290552395288699</v>
      </c>
      <c r="K67" s="19"/>
      <c r="L67" s="7"/>
      <c r="M67" s="20"/>
      <c r="N67" s="20"/>
      <c r="O67" s="7"/>
      <c r="P67" s="7"/>
      <c r="Q67" s="7"/>
      <c r="R67" s="7"/>
      <c r="S67" s="7"/>
      <c r="T67" s="9"/>
      <c r="U67" s="9"/>
      <c r="V67" s="9"/>
      <c r="W67" s="9"/>
      <c r="X67" s="9"/>
      <c r="Y67" s="9"/>
      <c r="Z67" s="9"/>
    </row>
    <row r="68" spans="1:26" s="15" customFormat="1" ht="16">
      <c r="A68"/>
      <c r="B68" s="56"/>
      <c r="C68" s="7"/>
      <c r="D68" s="7"/>
      <c r="E68" s="7"/>
      <c r="F68" s="7"/>
      <c r="G68" s="7"/>
      <c r="H68" s="7"/>
      <c r="I68" s="36" t="s">
        <v>149</v>
      </c>
      <c r="J68" s="37">
        <f>SUM(L59:L62)</f>
        <v>2</v>
      </c>
      <c r="K68" s="19"/>
      <c r="L68" s="7"/>
      <c r="M68" s="7"/>
      <c r="N68" s="7"/>
      <c r="O68" s="7"/>
      <c r="P68" s="7"/>
      <c r="Q68" s="7"/>
      <c r="R68" s="7"/>
      <c r="S68" s="7"/>
      <c r="T68" s="9"/>
      <c r="U68" s="9"/>
      <c r="V68" s="9"/>
      <c r="W68" s="9"/>
      <c r="X68" s="9"/>
      <c r="Y68" s="9"/>
      <c r="Z68" s="9"/>
    </row>
    <row r="70" spans="1:26" ht="13">
      <c r="A70" s="23" t="s">
        <v>829</v>
      </c>
      <c r="B70" s="7"/>
      <c r="C70" s="7"/>
      <c r="D70" s="7"/>
      <c r="E70" s="7"/>
      <c r="F70" s="7"/>
      <c r="G70" s="7"/>
      <c r="H70" s="7"/>
      <c r="I70" s="22"/>
      <c r="J70" s="21"/>
      <c r="K70" s="40"/>
      <c r="L70" s="20"/>
      <c r="M70" s="20"/>
      <c r="N70" s="20"/>
      <c r="O70" s="20"/>
      <c r="P70" s="20"/>
      <c r="Q70" s="20"/>
      <c r="R70" s="20"/>
      <c r="S70" s="20"/>
    </row>
    <row r="71" spans="1:26" ht="72">
      <c r="A71" s="102" t="s">
        <v>7</v>
      </c>
      <c r="B71" s="102" t="s">
        <v>8</v>
      </c>
      <c r="C71" s="102" t="s">
        <v>9</v>
      </c>
      <c r="D71" s="102" t="s">
        <v>10</v>
      </c>
      <c r="E71" s="102" t="s">
        <v>11</v>
      </c>
      <c r="F71" s="102" t="s">
        <v>12</v>
      </c>
      <c r="G71" s="102" t="s">
        <v>13</v>
      </c>
      <c r="H71" s="102" t="s">
        <v>14</v>
      </c>
      <c r="I71" s="103" t="s">
        <v>15</v>
      </c>
      <c r="J71" s="104" t="s">
        <v>16</v>
      </c>
      <c r="K71" s="105" t="s">
        <v>155</v>
      </c>
      <c r="L71" s="102" t="s">
        <v>156</v>
      </c>
      <c r="M71" s="102" t="s">
        <v>170</v>
      </c>
      <c r="N71" s="104" t="s">
        <v>157</v>
      </c>
      <c r="O71" s="102" t="s">
        <v>158</v>
      </c>
      <c r="P71" s="102"/>
      <c r="Q71" s="102" t="s">
        <v>159</v>
      </c>
      <c r="R71" s="102" t="s">
        <v>160</v>
      </c>
      <c r="S71" s="106" t="s">
        <v>161</v>
      </c>
      <c r="U71" t="s">
        <v>815</v>
      </c>
      <c r="V71" t="s">
        <v>816</v>
      </c>
      <c r="Y71" s="110" t="s">
        <v>771</v>
      </c>
      <c r="Z71" s="110" t="s">
        <v>772</v>
      </c>
    </row>
    <row r="72" spans="1:26" ht="13">
      <c r="A72" t="s">
        <v>830</v>
      </c>
      <c r="C72" s="71"/>
      <c r="E72" t="s">
        <v>177</v>
      </c>
      <c r="F72">
        <v>0</v>
      </c>
      <c r="I72">
        <v>124.8</v>
      </c>
      <c r="J72">
        <v>-59.7</v>
      </c>
      <c r="K72" s="10"/>
      <c r="L72" s="12">
        <v>0</v>
      </c>
      <c r="M72" s="10"/>
      <c r="N72" s="52">
        <f>ATAN(0.5*TAN(P72))/(PI()/180)</f>
        <v>-40.551865870231481</v>
      </c>
      <c r="O72" s="6">
        <f t="shared" ref="O72:P83" si="41">I72*PI()/180</f>
        <v>2.1781709064889232</v>
      </c>
      <c r="P72" s="6">
        <f t="shared" si="41"/>
        <v>-1.0419615634406147</v>
      </c>
      <c r="Q72" s="6">
        <f>COS(O72)*COS(P72)*L72</f>
        <v>0</v>
      </c>
      <c r="R72" s="6">
        <f>COS(P72)*SIN(O72)*L72</f>
        <v>0</v>
      </c>
      <c r="S72" s="6">
        <f>-1*SIN(P72)*L72</f>
        <v>0</v>
      </c>
      <c r="U72" s="12">
        <v>2</v>
      </c>
      <c r="V72" s="12">
        <v>2</v>
      </c>
      <c r="Y72" s="12">
        <v>1</v>
      </c>
      <c r="Z72" s="12">
        <v>0</v>
      </c>
    </row>
    <row r="73" spans="1:26" ht="13">
      <c r="A73" t="s">
        <v>830</v>
      </c>
      <c r="C73" s="71"/>
      <c r="E73" t="s">
        <v>177</v>
      </c>
      <c r="F73">
        <v>100</v>
      </c>
      <c r="I73">
        <v>95.5</v>
      </c>
      <c r="J73">
        <v>-63.7</v>
      </c>
      <c r="K73" s="10"/>
      <c r="L73" s="12">
        <v>1</v>
      </c>
      <c r="M73" s="10"/>
      <c r="N73" s="52">
        <f>ATAN(0.5*TAN(P73))/(PI()/180)</f>
        <v>-45.332466119557715</v>
      </c>
      <c r="O73" s="6">
        <f t="shared" si="41"/>
        <v>1.6667894356545847</v>
      </c>
      <c r="P73" s="6">
        <f t="shared" si="41"/>
        <v>-1.111774733520388</v>
      </c>
      <c r="Q73" s="6">
        <f>COS(O73)*COS(P73)*L73</f>
        <v>-4.246649170457524E-2</v>
      </c>
      <c r="R73" s="6">
        <f>COS(P73)*SIN(O73)*L73</f>
        <v>0.44103137895240724</v>
      </c>
      <c r="S73" s="6">
        <f>-1*SIN(P73)*L73</f>
        <v>0.89648643038344056</v>
      </c>
      <c r="U73" s="12">
        <v>2</v>
      </c>
      <c r="V73" s="12">
        <v>2</v>
      </c>
      <c r="Y73" s="12">
        <v>0</v>
      </c>
      <c r="Z73" s="12">
        <v>1</v>
      </c>
    </row>
    <row r="74" spans="1:26" ht="13">
      <c r="A74" s="125" t="s">
        <v>831</v>
      </c>
      <c r="C74" s="71"/>
      <c r="E74" t="s">
        <v>177</v>
      </c>
      <c r="F74">
        <v>0</v>
      </c>
      <c r="I74">
        <v>146.6</v>
      </c>
      <c r="J74">
        <v>-60.5</v>
      </c>
      <c r="K74" s="10"/>
      <c r="L74" s="12">
        <v>0</v>
      </c>
      <c r="M74" s="10"/>
      <c r="N74" s="52">
        <f t="shared" ref="N74:N83" si="42">ATAN(0.5*TAN(P74))/(PI()/180)</f>
        <v>-41.468544363298953</v>
      </c>
      <c r="O74" s="6">
        <f t="shared" si="41"/>
        <v>2.5586526834236869</v>
      </c>
      <c r="P74" s="6">
        <f t="shared" si="41"/>
        <v>-1.0559241974565694</v>
      </c>
      <c r="Q74" s="6">
        <f t="shared" ref="Q74:Q83" si="43">COS(O74)*COS(P74)*L74</f>
        <v>0</v>
      </c>
      <c r="R74" s="6">
        <f t="shared" ref="R74:R83" si="44">COS(P74)*SIN(O74)*L74</f>
        <v>0</v>
      </c>
      <c r="S74" s="6">
        <f t="shared" ref="S74:S83" si="45">-1*SIN(P74)*L74</f>
        <v>0</v>
      </c>
      <c r="U74" s="12">
        <v>2</v>
      </c>
      <c r="V74" s="12">
        <v>2</v>
      </c>
      <c r="Y74" s="12">
        <v>1</v>
      </c>
      <c r="Z74" s="12">
        <v>0</v>
      </c>
    </row>
    <row r="75" spans="1:26" ht="13">
      <c r="A75" s="125" t="s">
        <v>831</v>
      </c>
      <c r="C75" s="71"/>
      <c r="E75" t="s">
        <v>177</v>
      </c>
      <c r="F75">
        <v>100</v>
      </c>
      <c r="I75">
        <v>117.8</v>
      </c>
      <c r="J75">
        <v>-70.3</v>
      </c>
      <c r="K75" s="10"/>
      <c r="L75" s="12">
        <v>1</v>
      </c>
      <c r="M75" s="10"/>
      <c r="N75" s="52">
        <f t="shared" si="42"/>
        <v>-54.393409715079407</v>
      </c>
      <c r="O75" s="6">
        <f t="shared" si="41"/>
        <v>2.0559978588493202</v>
      </c>
      <c r="P75" s="6">
        <f t="shared" si="41"/>
        <v>-1.2269664641520135</v>
      </c>
      <c r="Q75" s="6">
        <f t="shared" si="43"/>
        <v>-0.1572167250504487</v>
      </c>
      <c r="R75" s="6">
        <f t="shared" si="44"/>
        <v>0.29818805243627083</v>
      </c>
      <c r="S75" s="6">
        <f t="shared" si="45"/>
        <v>0.94147054481203785</v>
      </c>
      <c r="U75" s="12">
        <v>2</v>
      </c>
      <c r="V75" s="12">
        <v>2</v>
      </c>
      <c r="Y75" s="12">
        <v>0</v>
      </c>
      <c r="Z75" s="12">
        <v>1</v>
      </c>
    </row>
    <row r="76" spans="1:26" ht="13">
      <c r="A76" t="s">
        <v>832</v>
      </c>
      <c r="C76" s="71"/>
      <c r="E76" t="s">
        <v>177</v>
      </c>
      <c r="F76">
        <v>0</v>
      </c>
      <c r="I76">
        <v>133.19999999999999</v>
      </c>
      <c r="J76">
        <v>-68.400000000000006</v>
      </c>
      <c r="K76" s="10"/>
      <c r="L76" s="53">
        <v>0</v>
      </c>
      <c r="M76" s="10"/>
      <c r="N76" s="52">
        <f t="shared" si="42"/>
        <v>-51.625846041603594</v>
      </c>
      <c r="O76" s="6">
        <f t="shared" si="41"/>
        <v>2.3247785636564466</v>
      </c>
      <c r="P76" s="6">
        <f t="shared" si="41"/>
        <v>-1.1938052083641215</v>
      </c>
      <c r="Q76" s="6">
        <f t="shared" si="43"/>
        <v>0</v>
      </c>
      <c r="R76" s="6">
        <f t="shared" si="44"/>
        <v>0</v>
      </c>
      <c r="S76" s="6">
        <f t="shared" si="45"/>
        <v>0</v>
      </c>
      <c r="U76" s="12">
        <v>2</v>
      </c>
      <c r="V76" s="12">
        <v>2</v>
      </c>
      <c r="Y76" s="12">
        <v>1</v>
      </c>
      <c r="Z76" s="12">
        <v>0</v>
      </c>
    </row>
    <row r="77" spans="1:26" ht="13">
      <c r="A77" t="s">
        <v>832</v>
      </c>
      <c r="C77" s="71"/>
      <c r="E77" t="s">
        <v>177</v>
      </c>
      <c r="F77">
        <v>100</v>
      </c>
      <c r="I77">
        <v>87.9</v>
      </c>
      <c r="J77">
        <v>-72.8</v>
      </c>
      <c r="K77" s="10"/>
      <c r="L77" s="12">
        <v>1</v>
      </c>
      <c r="M77" s="10"/>
      <c r="N77" s="52">
        <f t="shared" si="42"/>
        <v>-58.238208625501649</v>
      </c>
      <c r="O77" s="6">
        <f t="shared" si="41"/>
        <v>1.5341444125030159</v>
      </c>
      <c r="P77" s="6">
        <f t="shared" si="41"/>
        <v>-1.2705996954518719</v>
      </c>
      <c r="Q77" s="6">
        <f t="shared" si="43"/>
        <v>1.0835839647997747E-2</v>
      </c>
      <c r="R77" s="6">
        <f t="shared" si="44"/>
        <v>0.29550945067793571</v>
      </c>
      <c r="S77" s="6">
        <f t="shared" si="45"/>
        <v>0.95527836212234363</v>
      </c>
      <c r="U77" s="12">
        <v>2</v>
      </c>
      <c r="V77" s="12">
        <v>2</v>
      </c>
      <c r="Y77" s="53">
        <v>0</v>
      </c>
      <c r="Z77" s="12">
        <v>1</v>
      </c>
    </row>
    <row r="78" spans="1:26" ht="13">
      <c r="A78" t="s">
        <v>833</v>
      </c>
      <c r="C78" s="71"/>
      <c r="E78" t="s">
        <v>177</v>
      </c>
      <c r="F78">
        <v>0</v>
      </c>
      <c r="I78">
        <v>129.80000000000001</v>
      </c>
      <c r="J78" s="56">
        <v>-65</v>
      </c>
      <c r="K78" s="10"/>
      <c r="L78" s="12">
        <v>0</v>
      </c>
      <c r="M78" s="10"/>
      <c r="N78" s="52">
        <f t="shared" si="42"/>
        <v>-46.996928473082683</v>
      </c>
      <c r="O78" s="6">
        <f t="shared" si="41"/>
        <v>2.26543736908864</v>
      </c>
      <c r="P78" s="6">
        <f t="shared" si="41"/>
        <v>-1.1344640137963142</v>
      </c>
      <c r="Q78" s="6">
        <f t="shared" si="43"/>
        <v>0</v>
      </c>
      <c r="R78" s="6">
        <f t="shared" si="44"/>
        <v>0</v>
      </c>
      <c r="S78" s="6">
        <f t="shared" si="45"/>
        <v>0</v>
      </c>
      <c r="U78" s="12">
        <v>2</v>
      </c>
      <c r="V78" s="12">
        <v>2</v>
      </c>
      <c r="Y78" s="53">
        <v>1</v>
      </c>
      <c r="Z78" s="53">
        <v>0</v>
      </c>
    </row>
    <row r="79" spans="1:26" ht="13">
      <c r="A79" t="s">
        <v>833</v>
      </c>
      <c r="C79" s="71"/>
      <c r="E79" t="s">
        <v>177</v>
      </c>
      <c r="F79">
        <v>100</v>
      </c>
      <c r="I79">
        <v>92.1</v>
      </c>
      <c r="J79">
        <v>-69.3</v>
      </c>
      <c r="K79" s="10"/>
      <c r="L79" s="12">
        <v>1</v>
      </c>
      <c r="M79" s="10"/>
      <c r="N79" s="52">
        <f t="shared" si="42"/>
        <v>-52.920308387592087</v>
      </c>
      <c r="O79" s="6">
        <f t="shared" si="41"/>
        <v>1.6074482410867774</v>
      </c>
      <c r="P79" s="6">
        <f t="shared" si="41"/>
        <v>-1.2095131716320704</v>
      </c>
      <c r="Q79" s="6">
        <f t="shared" si="43"/>
        <v>-1.295262921054254E-2</v>
      </c>
      <c r="R79" s="6">
        <f t="shared" si="44"/>
        <v>0.35323744787508649</v>
      </c>
      <c r="S79" s="6">
        <f t="shared" si="45"/>
        <v>0.93544403082986738</v>
      </c>
      <c r="U79" s="12">
        <v>2</v>
      </c>
      <c r="V79" s="12">
        <v>2</v>
      </c>
      <c r="Y79" s="53">
        <v>0</v>
      </c>
      <c r="Z79" s="53">
        <v>1</v>
      </c>
    </row>
    <row r="80" spans="1:26" ht="13">
      <c r="A80" t="s">
        <v>834</v>
      </c>
      <c r="C80" s="71"/>
      <c r="E80" t="s">
        <v>177</v>
      </c>
      <c r="F80">
        <v>0</v>
      </c>
      <c r="I80">
        <v>146.4</v>
      </c>
      <c r="J80">
        <v>-65.400000000000006</v>
      </c>
      <c r="K80" s="10"/>
      <c r="L80" s="12">
        <v>0</v>
      </c>
      <c r="M80" s="10"/>
      <c r="N80" s="52">
        <f t="shared" si="42"/>
        <v>-47.520552363697753</v>
      </c>
      <c r="O80" s="6">
        <f t="shared" si="41"/>
        <v>2.5551620249196985</v>
      </c>
      <c r="P80" s="6">
        <f t="shared" si="41"/>
        <v>-1.1414453308042916</v>
      </c>
      <c r="Q80" s="6">
        <f t="shared" si="43"/>
        <v>0</v>
      </c>
      <c r="R80" s="6">
        <f t="shared" si="44"/>
        <v>0</v>
      </c>
      <c r="S80" s="6">
        <f t="shared" si="45"/>
        <v>0</v>
      </c>
      <c r="U80" s="12">
        <v>2</v>
      </c>
      <c r="V80" s="12">
        <v>2</v>
      </c>
      <c r="Y80" s="12">
        <v>1</v>
      </c>
      <c r="Z80" s="53">
        <v>0</v>
      </c>
    </row>
    <row r="81" spans="1:26" ht="13">
      <c r="A81" t="s">
        <v>834</v>
      </c>
      <c r="C81" s="71"/>
      <c r="E81" t="s">
        <v>177</v>
      </c>
      <c r="F81">
        <v>100</v>
      </c>
      <c r="I81">
        <v>108.2</v>
      </c>
      <c r="J81">
        <v>-74.3</v>
      </c>
      <c r="K81" s="10"/>
      <c r="L81" s="12">
        <v>1</v>
      </c>
      <c r="M81" s="10"/>
      <c r="N81" s="52">
        <f t="shared" si="42"/>
        <v>-60.656409251467593</v>
      </c>
      <c r="O81" s="6">
        <f t="shared" si="41"/>
        <v>1.8884462506578645</v>
      </c>
      <c r="P81" s="6">
        <f t="shared" si="41"/>
        <v>-1.2967796342317868</v>
      </c>
      <c r="Q81" s="6">
        <f t="shared" si="43"/>
        <v>-8.4517968243245173E-2</v>
      </c>
      <c r="R81" s="6">
        <f t="shared" si="44"/>
        <v>0.25706286080717722</v>
      </c>
      <c r="S81" s="6">
        <f t="shared" si="45"/>
        <v>0.9626917464264787</v>
      </c>
      <c r="U81" s="12">
        <v>2</v>
      </c>
      <c r="V81" s="12">
        <v>2</v>
      </c>
      <c r="Y81" s="12">
        <v>0</v>
      </c>
      <c r="Z81" s="12">
        <v>1</v>
      </c>
    </row>
    <row r="82" spans="1:26" ht="13">
      <c r="A82" t="s">
        <v>835</v>
      </c>
      <c r="C82" s="71"/>
      <c r="E82" t="s">
        <v>177</v>
      </c>
      <c r="F82">
        <v>0</v>
      </c>
      <c r="I82">
        <v>135.69999999999999</v>
      </c>
      <c r="J82">
        <v>-64.599999999999994</v>
      </c>
      <c r="K82" s="10"/>
      <c r="L82" s="12">
        <v>0</v>
      </c>
      <c r="M82" s="10"/>
      <c r="N82" s="52">
        <f t="shared" si="42"/>
        <v>-46.478746009287129</v>
      </c>
      <c r="O82" s="6">
        <f t="shared" si="41"/>
        <v>2.3684117949563048</v>
      </c>
      <c r="P82" s="6">
        <f t="shared" si="41"/>
        <v>-1.1274826967883367</v>
      </c>
      <c r="Q82" s="6">
        <f t="shared" si="43"/>
        <v>0</v>
      </c>
      <c r="R82" s="6">
        <f t="shared" si="44"/>
        <v>0</v>
      </c>
      <c r="S82" s="6">
        <f t="shared" si="45"/>
        <v>0</v>
      </c>
      <c r="U82" s="12">
        <v>2</v>
      </c>
      <c r="V82" s="12">
        <v>2</v>
      </c>
      <c r="Y82" s="12">
        <v>1</v>
      </c>
      <c r="Z82" s="12">
        <v>0</v>
      </c>
    </row>
    <row r="83" spans="1:26" ht="13">
      <c r="A83" t="s">
        <v>835</v>
      </c>
      <c r="C83" s="71"/>
      <c r="E83" t="s">
        <v>177</v>
      </c>
      <c r="F83">
        <v>100</v>
      </c>
      <c r="I83">
        <v>98.4</v>
      </c>
      <c r="J83">
        <v>-70.7</v>
      </c>
      <c r="K83" s="10"/>
      <c r="L83" s="12">
        <v>1</v>
      </c>
      <c r="M83" s="10"/>
      <c r="N83" s="52">
        <f t="shared" si="42"/>
        <v>-54.99298416235213</v>
      </c>
      <c r="O83" s="6">
        <f t="shared" si="41"/>
        <v>1.7174039839624204</v>
      </c>
      <c r="P83" s="6">
        <f t="shared" si="41"/>
        <v>-1.233947781159991</v>
      </c>
      <c r="Q83" s="6">
        <f t="shared" si="43"/>
        <v>-4.8282543471013933E-2</v>
      </c>
      <c r="R83" s="6">
        <f t="shared" si="44"/>
        <v>0.32696874435725548</v>
      </c>
      <c r="S83" s="6">
        <f t="shared" si="45"/>
        <v>0.94380095158322941</v>
      </c>
      <c r="U83" s="12">
        <v>2</v>
      </c>
      <c r="V83" s="12">
        <v>2</v>
      </c>
      <c r="Y83" s="12">
        <v>0</v>
      </c>
      <c r="Z83" s="12">
        <v>1</v>
      </c>
    </row>
    <row r="84" spans="1:26" ht="14" thickBot="1">
      <c r="A84" s="7"/>
      <c r="B84" s="7"/>
      <c r="C84" s="7"/>
      <c r="D84" s="7"/>
      <c r="E84" s="7"/>
      <c r="F84" s="7"/>
      <c r="G84" s="7"/>
      <c r="H84" s="7"/>
      <c r="I84" s="17"/>
      <c r="J84" s="18"/>
      <c r="K84" s="19"/>
      <c r="L84" s="12"/>
      <c r="M84" s="7"/>
      <c r="N84" s="7"/>
      <c r="O84" s="7"/>
      <c r="P84" s="7"/>
      <c r="Q84" s="7"/>
      <c r="R84" s="7"/>
      <c r="S84" s="7"/>
      <c r="U84" s="12"/>
      <c r="V84" s="12"/>
      <c r="Y84" s="12"/>
      <c r="Z84" s="12"/>
    </row>
    <row r="85" spans="1:26" ht="17" thickTop="1" thickBot="1">
      <c r="A85" s="54" t="s">
        <v>5</v>
      </c>
      <c r="C85" s="13"/>
      <c r="D85" s="13"/>
      <c r="E85" s="13"/>
      <c r="F85" s="13"/>
      <c r="G85" s="13"/>
      <c r="H85" s="23" t="s">
        <v>143</v>
      </c>
      <c r="I85" s="24">
        <f>IF(O85&gt;0, O85*180/PI(),360+O85*180/PI())</f>
        <v>99.629996193640537</v>
      </c>
      <c r="J85" s="25">
        <f>P85*180/PI()</f>
        <v>-70.457871435077593</v>
      </c>
      <c r="K85" s="19"/>
      <c r="L85" s="7"/>
      <c r="M85" s="7"/>
      <c r="N85" s="7"/>
      <c r="O85" s="26">
        <f>IF(Q85&gt;0, ATAN(R85/Q85),PI()+ATAN(R85/Q85))</f>
        <v>1.7388714673284453</v>
      </c>
      <c r="P85" s="26">
        <f>-1*ATAN(S85/(SQRT(Q85*Q85+R85*R85)))</f>
        <v>-1.2297218404889663</v>
      </c>
      <c r="Q85" s="26">
        <f>SUM(Q72:Q83)</f>
        <v>-0.33460051803182778</v>
      </c>
      <c r="R85" s="26">
        <f>SUM(R72:R83)</f>
        <v>1.971997935106133</v>
      </c>
      <c r="S85" s="26">
        <f>SUM(S72:S83)</f>
        <v>5.6351720661573976</v>
      </c>
      <c r="U85" s="12"/>
      <c r="V85" s="12"/>
      <c r="Y85" s="12"/>
      <c r="Z85" s="12"/>
    </row>
    <row r="86" spans="1:26" ht="14" thickTop="1">
      <c r="A86" s="63">
        <v>136</v>
      </c>
      <c r="B86" s="64">
        <v>-64.696940707626879</v>
      </c>
      <c r="C86" s="7"/>
      <c r="D86" s="7"/>
      <c r="E86" s="7"/>
      <c r="F86" s="7"/>
      <c r="G86" s="7"/>
      <c r="H86" s="7"/>
      <c r="I86" s="29" t="s">
        <v>144</v>
      </c>
      <c r="J86" s="30">
        <f>SQRT(Q85*Q85+R85*R85+S85*S85)</f>
        <v>5.9796235314550241</v>
      </c>
      <c r="K86" s="19"/>
      <c r="L86" s="7"/>
      <c r="M86" s="7"/>
      <c r="N86" s="7"/>
      <c r="O86" s="7"/>
      <c r="P86" s="7"/>
      <c r="Q86" s="7"/>
      <c r="R86" s="7"/>
      <c r="S86" s="7"/>
      <c r="U86" s="12"/>
      <c r="V86" s="12"/>
      <c r="Y86" s="12"/>
      <c r="Z86" s="12"/>
    </row>
    <row r="87" spans="1:26" ht="13">
      <c r="A87" t="s">
        <v>144</v>
      </c>
      <c r="B87">
        <v>5.9797218139666866</v>
      </c>
      <c r="C87" s="7"/>
      <c r="D87" s="7"/>
      <c r="E87" s="7"/>
      <c r="F87" s="7"/>
      <c r="G87" s="7"/>
      <c r="H87" s="7"/>
      <c r="I87" s="32" t="s">
        <v>145</v>
      </c>
      <c r="J87" s="33">
        <f>(J89-1)/(J89-J86)</f>
        <v>245.38108696135299</v>
      </c>
      <c r="K87" s="19"/>
      <c r="L87" s="7"/>
      <c r="M87" s="20"/>
      <c r="N87" s="20"/>
      <c r="O87" s="7"/>
      <c r="P87" s="7"/>
      <c r="Q87" s="7"/>
      <c r="R87" s="7"/>
      <c r="S87" s="7"/>
      <c r="U87" s="12"/>
      <c r="V87" s="12"/>
      <c r="Y87" s="12"/>
      <c r="Z87" s="12"/>
    </row>
    <row r="88" spans="1:26" ht="13">
      <c r="A88" t="s">
        <v>145</v>
      </c>
      <c r="B88">
        <v>246.57037822741603</v>
      </c>
      <c r="C88" s="7"/>
      <c r="D88" s="7"/>
      <c r="E88" s="7"/>
      <c r="F88" s="7"/>
      <c r="G88" s="7"/>
      <c r="H88" s="7"/>
      <c r="I88" s="32" t="s">
        <v>147</v>
      </c>
      <c r="J88" s="35">
        <f>ACOS(1+(J89-1)*(1-20^(1/(J89-1)))/(J89*(J87-1)+1))*180/PI()</f>
        <v>4.2857092207887293</v>
      </c>
      <c r="K88" s="19"/>
      <c r="L88" s="7"/>
      <c r="M88" s="20"/>
      <c r="N88" s="20"/>
      <c r="O88" s="7"/>
      <c r="P88" s="7"/>
      <c r="Q88" s="7"/>
      <c r="R88" s="7"/>
      <c r="S88" s="7"/>
      <c r="U88" s="12"/>
      <c r="V88" s="12"/>
      <c r="Y88" s="12"/>
      <c r="Z88" s="12"/>
    </row>
    <row r="89" spans="1:26" ht="13">
      <c r="A89" t="s">
        <v>147</v>
      </c>
      <c r="B89" s="56">
        <v>4.2753210628751246</v>
      </c>
      <c r="C89" s="7"/>
      <c r="D89" s="7"/>
      <c r="E89" s="7"/>
      <c r="F89" s="7"/>
      <c r="G89" s="7"/>
      <c r="H89" s="7"/>
      <c r="I89" s="36" t="s">
        <v>149</v>
      </c>
      <c r="J89" s="37">
        <f>SUM(L72:L83)</f>
        <v>6</v>
      </c>
      <c r="K89" s="19"/>
      <c r="L89" s="7"/>
      <c r="M89" s="7"/>
      <c r="N89" s="7"/>
      <c r="O89" s="7"/>
      <c r="P89" s="7"/>
      <c r="Q89" s="7"/>
      <c r="R89" s="7"/>
      <c r="S89" s="7"/>
      <c r="U89" s="12"/>
      <c r="V89" s="12"/>
      <c r="Y89" s="12"/>
      <c r="Z89" s="12"/>
    </row>
    <row r="90" spans="1:26">
      <c r="A90" t="s">
        <v>149</v>
      </c>
      <c r="B90">
        <v>6</v>
      </c>
    </row>
    <row r="92" spans="1:26">
      <c r="A92" s="54" t="s">
        <v>6</v>
      </c>
      <c r="F92" s="125"/>
    </row>
    <row r="93" spans="1:26">
      <c r="A93" s="63">
        <v>99.6</v>
      </c>
      <c r="B93" s="64">
        <v>-70.5</v>
      </c>
    </row>
    <row r="94" spans="1:26">
      <c r="A94" t="s">
        <v>144</v>
      </c>
      <c r="B94">
        <v>5.9796235314550241</v>
      </c>
    </row>
    <row r="95" spans="1:26">
      <c r="A95" t="s">
        <v>145</v>
      </c>
      <c r="B95">
        <v>245.38108696135299</v>
      </c>
    </row>
    <row r="96" spans="1:26">
      <c r="A96" t="s">
        <v>147</v>
      </c>
      <c r="B96" s="56">
        <v>4.2857092207887293</v>
      </c>
    </row>
    <row r="97" spans="1:2">
      <c r="A97" t="s">
        <v>149</v>
      </c>
      <c r="B97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opLeftCell="A58" workbookViewId="0">
      <selection activeCell="A58" sqref="A58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6" max="6" width="11.1640625" customWidth="1"/>
    <col min="8" max="8" width="12.33203125" customWidth="1"/>
  </cols>
  <sheetData>
    <row r="1" spans="1:26" s="9" customFormat="1" ht="14.25" customHeight="1">
      <c r="A1" s="7" t="s">
        <v>453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6" s="9" customFormat="1" ht="15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</row>
    <row r="3" spans="1:26" s="9" customFormat="1" ht="15">
      <c r="A3" s="185" t="s">
        <v>1828</v>
      </c>
      <c r="B3" s="112"/>
      <c r="C3" s="112"/>
      <c r="D3" s="112"/>
      <c r="E3" s="112"/>
      <c r="F3" s="112"/>
      <c r="G3" s="112"/>
      <c r="H3" s="112"/>
      <c r="I3" s="113"/>
      <c r="J3" s="114"/>
      <c r="K3" s="115"/>
      <c r="L3" s="112"/>
      <c r="M3" s="112"/>
      <c r="N3" s="114"/>
      <c r="O3" s="112"/>
      <c r="P3" s="112"/>
      <c r="Q3" s="112"/>
      <c r="R3" s="112"/>
      <c r="S3" s="112"/>
    </row>
    <row r="4" spans="1:26" s="9" customFormat="1" ht="15">
      <c r="A4" t="s">
        <v>512</v>
      </c>
      <c r="B4">
        <v>1.4999999999999999E-2</v>
      </c>
      <c r="C4" s="71">
        <v>0.06</v>
      </c>
      <c r="D4" t="s">
        <v>17</v>
      </c>
      <c r="E4" t="s">
        <v>177</v>
      </c>
      <c r="F4">
        <v>0</v>
      </c>
      <c r="G4">
        <v>0.4</v>
      </c>
      <c r="H4">
        <v>7</v>
      </c>
      <c r="I4">
        <v>147.6</v>
      </c>
      <c r="J4">
        <v>-61.8</v>
      </c>
      <c r="K4" s="10"/>
      <c r="L4" s="12">
        <v>0</v>
      </c>
      <c r="M4" s="10"/>
      <c r="N4" s="52">
        <f>ATAN(0.5*TAN(P4))/(PI()/180)</f>
        <v>-42.999416891189696</v>
      </c>
      <c r="O4" s="6">
        <f>I4*PI()/180</f>
        <v>2.5761059759436304</v>
      </c>
      <c r="P4" s="6">
        <f>J4*PI()/180</f>
        <v>-1.0786134777324956</v>
      </c>
      <c r="Q4" s="6">
        <f>COS(O4)*COS(P4)*L4</f>
        <v>0</v>
      </c>
      <c r="R4" s="6">
        <f>COS(P4)*SIN(O4)*L4</f>
        <v>0</v>
      </c>
      <c r="S4" s="6">
        <f>-1*SIN(P4)*L4</f>
        <v>0</v>
      </c>
      <c r="U4" s="12">
        <v>1</v>
      </c>
    </row>
    <row r="5" spans="1:26" s="9" customFormat="1" ht="15">
      <c r="A5" t="s">
        <v>512</v>
      </c>
      <c r="B5">
        <v>1.4999999999999999E-2</v>
      </c>
      <c r="C5" s="71">
        <v>0.06</v>
      </c>
      <c r="D5" t="s">
        <v>17</v>
      </c>
      <c r="E5" t="s">
        <v>177</v>
      </c>
      <c r="F5">
        <v>100</v>
      </c>
      <c r="G5">
        <v>0.4</v>
      </c>
      <c r="H5">
        <v>7</v>
      </c>
      <c r="I5">
        <v>117.2</v>
      </c>
      <c r="J5">
        <v>-71.599999999999994</v>
      </c>
      <c r="K5" s="10"/>
      <c r="L5" s="12">
        <v>1</v>
      </c>
      <c r="M5" s="10"/>
      <c r="N5" s="52">
        <f t="shared" ref="N5:N7" si="0">ATAN(0.5*TAN(P5))/(PI()/180)</f>
        <v>-56.363722599717249</v>
      </c>
      <c r="O5" s="6">
        <f t="shared" ref="O5:O7" si="1">I5*PI()/180</f>
        <v>2.0455258833373544</v>
      </c>
      <c r="P5" s="6">
        <f t="shared" ref="P5:P7" si="2">J5*PI()/180</f>
        <v>-1.2496557444279399</v>
      </c>
      <c r="Q5" s="6">
        <f t="shared" ref="Q5:Q7" si="3">COS(O5)*COS(P5)*L5</f>
        <v>-0.14428252046659376</v>
      </c>
      <c r="R5" s="6">
        <f t="shared" ref="R5:R7" si="4">COS(P5)*SIN(O5)*L5</f>
        <v>0.28074342167438265</v>
      </c>
      <c r="S5" s="6">
        <f t="shared" ref="S5:S7" si="5">-1*SIN(P5)*L5</f>
        <v>0.94887601164449653</v>
      </c>
      <c r="U5" s="12">
        <v>0</v>
      </c>
    </row>
    <row r="6" spans="1:26" s="11" customFormat="1" ht="15">
      <c r="A6" t="s">
        <v>517</v>
      </c>
      <c r="B6">
        <v>1.4999999999999999E-2</v>
      </c>
      <c r="C6" s="71">
        <v>0.06</v>
      </c>
      <c r="D6" t="s">
        <v>17</v>
      </c>
      <c r="E6" t="s">
        <v>177</v>
      </c>
      <c r="F6">
        <v>0</v>
      </c>
      <c r="G6">
        <v>0.3</v>
      </c>
      <c r="H6">
        <v>8</v>
      </c>
      <c r="I6">
        <v>146.6</v>
      </c>
      <c r="J6">
        <v>-61</v>
      </c>
      <c r="K6" s="10"/>
      <c r="L6" s="12">
        <v>0</v>
      </c>
      <c r="M6" s="10"/>
      <c r="N6" s="52">
        <f t="shared" si="0"/>
        <v>-42.051214164410815</v>
      </c>
      <c r="O6" s="6">
        <f t="shared" si="1"/>
        <v>2.5586526834236869</v>
      </c>
      <c r="P6" s="6">
        <f t="shared" si="2"/>
        <v>-1.064650843716541</v>
      </c>
      <c r="Q6" s="6">
        <f t="shared" si="3"/>
        <v>0</v>
      </c>
      <c r="R6" s="6">
        <f t="shared" si="4"/>
        <v>0</v>
      </c>
      <c r="S6" s="6">
        <f t="shared" si="5"/>
        <v>0</v>
      </c>
      <c r="U6" s="12">
        <v>1</v>
      </c>
    </row>
    <row r="7" spans="1:26" s="11" customFormat="1" ht="15">
      <c r="A7" t="s">
        <v>517</v>
      </c>
      <c r="B7">
        <v>1.4999999999999999E-2</v>
      </c>
      <c r="C7" s="71">
        <v>0.06</v>
      </c>
      <c r="D7" t="s">
        <v>17</v>
      </c>
      <c r="E7" t="s">
        <v>177</v>
      </c>
      <c r="F7">
        <v>100</v>
      </c>
      <c r="G7">
        <v>0.3</v>
      </c>
      <c r="H7">
        <v>8</v>
      </c>
      <c r="I7">
        <v>117.1</v>
      </c>
      <c r="J7">
        <v>-70.8</v>
      </c>
      <c r="K7" s="10"/>
      <c r="L7" s="12">
        <v>1</v>
      </c>
      <c r="M7" s="10"/>
      <c r="N7" s="52">
        <f t="shared" si="0"/>
        <v>-55.143803750713388</v>
      </c>
      <c r="O7" s="6">
        <f t="shared" si="1"/>
        <v>2.0437805540853597</v>
      </c>
      <c r="P7" s="6">
        <f t="shared" si="2"/>
        <v>-1.2356931104119853</v>
      </c>
      <c r="Q7" s="6">
        <f t="shared" si="3"/>
        <v>-0.14981352608072521</v>
      </c>
      <c r="R7" s="6">
        <f t="shared" si="4"/>
        <v>0.29276129993621086</v>
      </c>
      <c r="S7" s="6">
        <f t="shared" si="5"/>
        <v>0.944376370237481</v>
      </c>
      <c r="U7" s="12">
        <v>0</v>
      </c>
    </row>
    <row r="8" spans="1:26" s="13" customFormat="1" ht="16" thickBot="1">
      <c r="A8" s="7"/>
      <c r="B8" s="7"/>
      <c r="C8" s="7"/>
      <c r="D8" s="7"/>
      <c r="E8" s="7"/>
      <c r="F8" s="7"/>
      <c r="G8" s="7"/>
      <c r="H8" s="7"/>
      <c r="I8" s="17"/>
      <c r="J8" s="18"/>
      <c r="K8" s="19"/>
      <c r="L8" s="12"/>
      <c r="M8" s="7"/>
      <c r="N8" s="7"/>
      <c r="O8" s="7"/>
      <c r="P8" s="7"/>
      <c r="Q8" s="7"/>
      <c r="R8" s="7"/>
      <c r="S8" s="7"/>
    </row>
    <row r="9" spans="1:26" s="13" customFormat="1" ht="17" thickTop="1" thickBot="1">
      <c r="A9" s="54"/>
      <c r="B9"/>
      <c r="H9" s="23" t="s">
        <v>143</v>
      </c>
      <c r="I9" s="24">
        <f>IF(O9&gt;0, O9*180/PI(),360+O9*180/PI())</f>
        <v>117.14897460888228</v>
      </c>
      <c r="J9" s="25">
        <f>P9*180/PI()</f>
        <v>-71.20000665285194</v>
      </c>
      <c r="K9" s="19"/>
      <c r="L9" s="7"/>
      <c r="M9" s="7"/>
      <c r="N9" s="7"/>
      <c r="O9" s="26">
        <f>IF(Q9&gt;0, ATAN(R9/Q9),PI()+ATAN(R9/Q9))</f>
        <v>2.0446353222602323</v>
      </c>
      <c r="P9" s="26">
        <f>-1*ATAN(S9/(SQRT(Q9*Q9+R9*R9)))</f>
        <v>-1.2426745435341335</v>
      </c>
      <c r="Q9" s="26">
        <f>SUM(Q4:Q7)</f>
        <v>-0.29409604654731897</v>
      </c>
      <c r="R9" s="26">
        <f>SUM(R4:R7)</f>
        <v>0.57350472161059352</v>
      </c>
      <c r="S9" s="26">
        <f>SUM(S4:S7)</f>
        <v>1.8932523818819775</v>
      </c>
    </row>
    <row r="10" spans="1:26" s="9" customFormat="1" ht="16" thickTop="1">
      <c r="A10" s="63"/>
      <c r="B10" s="64"/>
      <c r="C10" s="7"/>
      <c r="D10" s="7"/>
      <c r="E10" s="7"/>
      <c r="F10" s="7"/>
      <c r="G10" s="7"/>
      <c r="H10" s="7"/>
      <c r="I10" s="29" t="s">
        <v>144</v>
      </c>
      <c r="J10" s="30">
        <f>SQRT(Q9*Q9+R9*R9+S9*S9)</f>
        <v>1.9999511823557565</v>
      </c>
      <c r="K10" s="19"/>
      <c r="L10" s="7"/>
      <c r="M10" s="7"/>
      <c r="N10" s="7"/>
      <c r="O10" s="7"/>
      <c r="P10" s="7"/>
      <c r="Q10" s="7"/>
      <c r="R10" s="7"/>
      <c r="S10" s="7"/>
    </row>
    <row r="11" spans="1:26" s="15" customFormat="1" ht="16">
      <c r="A11"/>
      <c r="B11"/>
      <c r="C11" s="7"/>
      <c r="D11" s="7"/>
      <c r="E11" s="7"/>
      <c r="F11" s="7"/>
      <c r="G11" s="7"/>
      <c r="H11" s="7"/>
      <c r="I11" s="32" t="s">
        <v>145</v>
      </c>
      <c r="J11" s="33">
        <f>(J13-1)/(J13-J10)</f>
        <v>20484.396891678138</v>
      </c>
      <c r="K11" s="19"/>
      <c r="L11" s="7"/>
      <c r="M11" s="20"/>
      <c r="N11" s="20"/>
      <c r="O11" s="7"/>
      <c r="P11" s="7"/>
      <c r="Q11" s="7"/>
      <c r="R11" s="7"/>
      <c r="S11" s="7"/>
      <c r="T11" s="9"/>
      <c r="U11" s="9"/>
      <c r="V11" s="9"/>
      <c r="W11" s="9"/>
      <c r="X11" s="9"/>
      <c r="Y11" s="9"/>
      <c r="Z11" s="9"/>
    </row>
    <row r="12" spans="1:26" s="15" customFormat="1" ht="16">
      <c r="A12"/>
      <c r="B12"/>
      <c r="C12" s="7"/>
      <c r="D12" s="7"/>
      <c r="E12" s="7"/>
      <c r="F12" s="7"/>
      <c r="G12" s="7"/>
      <c r="H12" s="7"/>
      <c r="I12" s="32" t="s">
        <v>147</v>
      </c>
      <c r="J12" s="35">
        <f>ACOS(1+(J13-1)*(1-20^(1/(J13-1)))/(J13*(J11-1)+1))*180/PI()</f>
        <v>1.7450582508483312</v>
      </c>
      <c r="K12" s="19"/>
      <c r="L12" s="7"/>
      <c r="M12" s="20"/>
      <c r="N12" s="20"/>
      <c r="O12" s="7"/>
      <c r="P12" s="7"/>
      <c r="Q12" s="7"/>
      <c r="R12" s="7"/>
      <c r="S12" s="7"/>
      <c r="T12" s="9"/>
      <c r="U12" s="9"/>
      <c r="V12" s="9"/>
      <c r="W12" s="9"/>
      <c r="X12" s="9"/>
      <c r="Y12" s="9"/>
      <c r="Z12" s="9"/>
    </row>
    <row r="13" spans="1:26" s="15" customFormat="1" ht="16">
      <c r="A13"/>
      <c r="B13" s="56"/>
      <c r="C13" s="7"/>
      <c r="D13" s="7"/>
      <c r="E13" s="7"/>
      <c r="F13" s="7"/>
      <c r="G13" s="7"/>
      <c r="H13" s="7"/>
      <c r="I13" s="36" t="s">
        <v>149</v>
      </c>
      <c r="J13" s="37">
        <f>SUM(L4:L7)</f>
        <v>2</v>
      </c>
      <c r="K13" s="19"/>
      <c r="L13" s="7"/>
      <c r="M13" s="7"/>
      <c r="N13" s="7"/>
      <c r="O13" s="7"/>
      <c r="P13" s="7"/>
      <c r="Q13" s="7"/>
      <c r="R13" s="7"/>
      <c r="S13" s="7"/>
      <c r="T13" s="9"/>
      <c r="U13" s="9"/>
      <c r="V13" s="9"/>
      <c r="W13" s="9"/>
      <c r="X13" s="9"/>
      <c r="Y13" s="9"/>
      <c r="Z13" s="9"/>
    </row>
    <row r="14" spans="1:26" ht="13">
      <c r="A14" s="185" t="s">
        <v>1827</v>
      </c>
    </row>
    <row r="15" spans="1:26" s="11" customFormat="1" ht="15">
      <c r="A15" s="59" t="s">
        <v>513</v>
      </c>
      <c r="B15">
        <v>1.4999999999999999E-2</v>
      </c>
      <c r="C15" s="71">
        <v>0.06</v>
      </c>
      <c r="D15" t="s">
        <v>17</v>
      </c>
      <c r="E15" t="s">
        <v>177</v>
      </c>
      <c r="F15">
        <v>0</v>
      </c>
      <c r="G15">
        <v>0.3</v>
      </c>
      <c r="H15">
        <v>7</v>
      </c>
      <c r="I15">
        <v>143.69999999999999</v>
      </c>
      <c r="J15">
        <v>-65</v>
      </c>
      <c r="K15" s="10"/>
      <c r="L15" s="12">
        <v>0</v>
      </c>
      <c r="M15" s="10"/>
      <c r="N15" s="52">
        <f t="shared" ref="N15:N18" si="6">ATAN(0.5*TAN(P15))/(PI()/180)</f>
        <v>-46.996928473082683</v>
      </c>
      <c r="O15" s="6">
        <f t="shared" ref="O15:O18" si="7">I15*PI()/180</f>
        <v>2.5080381351158514</v>
      </c>
      <c r="P15" s="6">
        <f t="shared" ref="P15:P18" si="8">J15*PI()/180</f>
        <v>-1.1344640137963142</v>
      </c>
      <c r="Q15" s="6">
        <f t="shared" ref="Q15:Q18" si="9">COS(O15)*COS(P15)*L15</f>
        <v>0</v>
      </c>
      <c r="R15" s="6">
        <f t="shared" ref="R15:R18" si="10">COS(P15)*SIN(O15)*L15</f>
        <v>0</v>
      </c>
      <c r="S15" s="6">
        <f t="shared" ref="S15:S18" si="11">-1*SIN(P15)*L15</f>
        <v>0</v>
      </c>
      <c r="U15" s="12">
        <v>1</v>
      </c>
    </row>
    <row r="16" spans="1:26" s="11" customFormat="1" ht="15">
      <c r="A16" s="59" t="s">
        <v>513</v>
      </c>
      <c r="B16">
        <v>1.4999999999999999E-2</v>
      </c>
      <c r="C16" s="71">
        <v>0.06</v>
      </c>
      <c r="D16" t="s">
        <v>17</v>
      </c>
      <c r="E16" t="s">
        <v>177</v>
      </c>
      <c r="F16">
        <v>100</v>
      </c>
      <c r="G16">
        <v>0.3</v>
      </c>
      <c r="H16">
        <v>7</v>
      </c>
      <c r="I16">
        <v>106.3</v>
      </c>
      <c r="J16">
        <v>-73.2</v>
      </c>
      <c r="K16" s="10"/>
      <c r="L16" s="12">
        <v>1</v>
      </c>
      <c r="M16" s="10"/>
      <c r="N16" s="52">
        <f t="shared" si="6"/>
        <v>-58.874925891821349</v>
      </c>
      <c r="O16" s="6">
        <f t="shared" si="7"/>
        <v>1.8552849948699721</v>
      </c>
      <c r="P16" s="6">
        <f t="shared" si="8"/>
        <v>-1.2775810124598492</v>
      </c>
      <c r="Q16" s="6">
        <f t="shared" si="9"/>
        <v>-8.1121603221866206E-2</v>
      </c>
      <c r="R16" s="6">
        <f t="shared" si="10"/>
        <v>0.27741424825640154</v>
      </c>
      <c r="S16" s="6">
        <f t="shared" si="11"/>
        <v>0.95731949753206724</v>
      </c>
      <c r="U16" s="53">
        <v>0</v>
      </c>
    </row>
    <row r="17" spans="1:26" s="11" customFormat="1" ht="15">
      <c r="A17" t="s">
        <v>514</v>
      </c>
      <c r="B17">
        <v>1.4999999999999999E-2</v>
      </c>
      <c r="C17" s="71">
        <v>0.06</v>
      </c>
      <c r="D17" t="s">
        <v>17</v>
      </c>
      <c r="E17" t="s">
        <v>177</v>
      </c>
      <c r="F17">
        <v>0</v>
      </c>
      <c r="G17">
        <v>0.3</v>
      </c>
      <c r="H17">
        <v>8</v>
      </c>
      <c r="I17">
        <v>145.30000000000001</v>
      </c>
      <c r="J17">
        <v>-61</v>
      </c>
      <c r="K17" s="10"/>
      <c r="L17" s="53">
        <v>0</v>
      </c>
      <c r="M17" s="10"/>
      <c r="N17" s="52">
        <f t="shared" si="6"/>
        <v>-42.051214164410815</v>
      </c>
      <c r="O17" s="6">
        <f t="shared" si="7"/>
        <v>2.5359634031477607</v>
      </c>
      <c r="P17" s="6">
        <f t="shared" si="8"/>
        <v>-1.064650843716541</v>
      </c>
      <c r="Q17" s="6">
        <f t="shared" si="9"/>
        <v>0</v>
      </c>
      <c r="R17" s="6">
        <f t="shared" si="10"/>
        <v>0</v>
      </c>
      <c r="S17" s="6">
        <f t="shared" si="11"/>
        <v>0</v>
      </c>
      <c r="U17" s="53">
        <v>1</v>
      </c>
    </row>
    <row r="18" spans="1:26" s="11" customFormat="1" ht="16" thickBot="1">
      <c r="A18" t="s">
        <v>514</v>
      </c>
      <c r="B18">
        <v>1.4999999999999999E-2</v>
      </c>
      <c r="C18" s="71">
        <v>0.06</v>
      </c>
      <c r="D18" t="s">
        <v>17</v>
      </c>
      <c r="E18" t="s">
        <v>177</v>
      </c>
      <c r="F18">
        <v>100</v>
      </c>
      <c r="G18">
        <v>0.3</v>
      </c>
      <c r="H18">
        <v>8</v>
      </c>
      <c r="I18">
        <v>115.5</v>
      </c>
      <c r="J18">
        <v>-70.400000000000006</v>
      </c>
      <c r="K18" s="10"/>
      <c r="L18" s="53">
        <v>1</v>
      </c>
      <c r="M18" s="10"/>
      <c r="N18" s="52">
        <f t="shared" si="6"/>
        <v>-54.542748191510164</v>
      </c>
      <c r="O18" s="6">
        <f t="shared" si="7"/>
        <v>2.0158552860534509</v>
      </c>
      <c r="P18" s="6">
        <f t="shared" si="8"/>
        <v>-1.2287117934040082</v>
      </c>
      <c r="Q18" s="6">
        <f t="shared" si="9"/>
        <v>-0.14441562321924661</v>
      </c>
      <c r="R18" s="6">
        <f t="shared" si="10"/>
        <v>0.30277365046864085</v>
      </c>
      <c r="S18" s="6">
        <f t="shared" si="11"/>
        <v>0.9420574527872968</v>
      </c>
      <c r="U18" s="53">
        <v>0</v>
      </c>
    </row>
    <row r="19" spans="1:26" s="13" customFormat="1" ht="17" thickTop="1" thickBot="1">
      <c r="A19" s="54"/>
      <c r="B19"/>
      <c r="H19" s="23" t="s">
        <v>143</v>
      </c>
      <c r="I19" s="24">
        <f>IF(O19&gt;0, O19*180/PI(),360+O19*180/PI())</f>
        <v>111.24266465172848</v>
      </c>
      <c r="J19" s="25">
        <f>P19*180/PI()</f>
        <v>-71.8544736570433</v>
      </c>
      <c r="K19" s="19"/>
      <c r="L19" s="7"/>
      <c r="M19" s="7"/>
      <c r="N19" s="7"/>
      <c r="O19" s="26">
        <f>IF(Q19&gt;0, ATAN(R19/Q19),PI()+ATAN(R19/Q19))</f>
        <v>1.9415507668645731</v>
      </c>
      <c r="P19" s="26">
        <f>-1*ATAN(S19/(SQRT(Q19*Q19+R19*R19)))</f>
        <v>-1.2540971476029363</v>
      </c>
      <c r="Q19" s="26">
        <f>SUM(Q15:Q18)</f>
        <v>-0.22553722644111282</v>
      </c>
      <c r="R19" s="26">
        <f t="shared" ref="R19:S19" si="12">SUM(R15:R18)</f>
        <v>0.58018789872504239</v>
      </c>
      <c r="S19" s="26">
        <f t="shared" si="12"/>
        <v>1.899376950319364</v>
      </c>
    </row>
    <row r="20" spans="1:26" s="9" customFormat="1" ht="16" thickTop="1">
      <c r="A20" s="63"/>
      <c r="B20" s="64"/>
      <c r="C20" s="7"/>
      <c r="D20" s="7"/>
      <c r="E20" s="7"/>
      <c r="F20" s="7"/>
      <c r="G20" s="7"/>
      <c r="H20" s="7"/>
      <c r="I20" s="29" t="s">
        <v>144</v>
      </c>
      <c r="J20" s="30">
        <f>SQRT(Q19*Q19+R19*R19+S19*S19)</f>
        <v>1.9987790867782806</v>
      </c>
      <c r="K20" s="19"/>
      <c r="L20" s="7"/>
      <c r="M20" s="7"/>
      <c r="N20" s="7"/>
      <c r="O20" s="7"/>
      <c r="P20" s="7"/>
      <c r="Q20" s="7"/>
      <c r="R20" s="7"/>
      <c r="S20" s="7"/>
    </row>
    <row r="21" spans="1:26" s="15" customFormat="1" ht="16">
      <c r="A21"/>
      <c r="B21"/>
      <c r="C21" s="7"/>
      <c r="D21" s="7"/>
      <c r="E21" s="7"/>
      <c r="F21" s="7"/>
      <c r="G21" s="7"/>
      <c r="H21" s="7"/>
      <c r="I21" s="32" t="s">
        <v>145</v>
      </c>
      <c r="J21" s="33">
        <f>(J23-1)/(J23-J20)</f>
        <v>819.0590307407324</v>
      </c>
      <c r="K21" s="19"/>
      <c r="L21" s="7"/>
      <c r="M21" s="20"/>
      <c r="N21" s="20"/>
      <c r="O21" s="7"/>
      <c r="P21" s="7"/>
      <c r="Q21" s="7"/>
      <c r="R21" s="7"/>
      <c r="S21" s="7"/>
      <c r="T21" s="9"/>
      <c r="U21" s="9"/>
      <c r="V21" s="9"/>
      <c r="W21" s="9"/>
      <c r="X21" s="9"/>
      <c r="Y21" s="9"/>
      <c r="Z21" s="9"/>
    </row>
    <row r="22" spans="1:26" s="15" customFormat="1" ht="16">
      <c r="A22"/>
      <c r="B22"/>
      <c r="C22" s="7"/>
      <c r="D22" s="7"/>
      <c r="E22" s="7"/>
      <c r="F22" s="7"/>
      <c r="G22" s="7"/>
      <c r="H22" s="7"/>
      <c r="I22" s="32" t="s">
        <v>147</v>
      </c>
      <c r="J22" s="35">
        <f>ACOS(1+(J23-1)*(1-20^(1/(J23-1)))/(J23*(J21-1)+1))*180/PI()</f>
        <v>8.7376642732701058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/>
      <c r="B23" s="56"/>
      <c r="C23" s="7"/>
      <c r="D23" s="7"/>
      <c r="E23" s="7"/>
      <c r="F23" s="7"/>
      <c r="G23" s="7"/>
      <c r="H23" s="7"/>
      <c r="I23" s="36" t="s">
        <v>149</v>
      </c>
      <c r="J23" s="37">
        <f>SUM(L15:L18)</f>
        <v>2</v>
      </c>
      <c r="K23" s="19"/>
      <c r="L23" s="7"/>
      <c r="M23" s="7"/>
      <c r="N23" s="7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ht="13">
      <c r="A24" s="185" t="s">
        <v>1826</v>
      </c>
    </row>
    <row r="25" spans="1:26" s="11" customFormat="1" ht="15">
      <c r="A25" t="s">
        <v>515</v>
      </c>
      <c r="B25">
        <v>1.4999999999999999E-2</v>
      </c>
      <c r="C25" s="71">
        <v>0.06</v>
      </c>
      <c r="D25" t="s">
        <v>17</v>
      </c>
      <c r="E25" t="s">
        <v>177</v>
      </c>
      <c r="F25">
        <v>0</v>
      </c>
      <c r="G25">
        <v>0.5</v>
      </c>
      <c r="H25">
        <v>7</v>
      </c>
      <c r="I25">
        <v>123.1</v>
      </c>
      <c r="J25">
        <v>-62</v>
      </c>
      <c r="K25" s="10"/>
      <c r="L25" s="53">
        <v>0</v>
      </c>
      <c r="M25" s="10"/>
      <c r="N25" s="52">
        <f t="shared" ref="N25:N28" si="13">ATAN(0.5*TAN(P25))/(PI()/180)</f>
        <v>-43.239577152649595</v>
      </c>
      <c r="O25" s="6">
        <f t="shared" ref="O25:O28" si="14">I25*PI()/180</f>
        <v>2.1485003092050197</v>
      </c>
      <c r="P25" s="6">
        <f t="shared" ref="P25:P28" si="15">J25*PI()/180</f>
        <v>-1.0821041362364843</v>
      </c>
      <c r="Q25" s="6">
        <f t="shared" ref="Q25:Q28" si="16">COS(O25)*COS(P25)*L25</f>
        <v>0</v>
      </c>
      <c r="R25" s="6">
        <f t="shared" ref="R25:R28" si="17">COS(P25)*SIN(O25)*L25</f>
        <v>0</v>
      </c>
      <c r="S25" s="6">
        <f t="shared" ref="S25:S28" si="18">-1*SIN(P25)*L25</f>
        <v>0</v>
      </c>
      <c r="U25" s="12">
        <v>1</v>
      </c>
    </row>
    <row r="26" spans="1:26" s="11" customFormat="1" ht="15">
      <c r="A26" t="s">
        <v>515</v>
      </c>
      <c r="B26">
        <v>1.4999999999999999E-2</v>
      </c>
      <c r="C26" s="71">
        <v>0.06</v>
      </c>
      <c r="D26" t="s">
        <v>17</v>
      </c>
      <c r="E26" t="s">
        <v>177</v>
      </c>
      <c r="F26">
        <v>100</v>
      </c>
      <c r="G26">
        <v>0.5</v>
      </c>
      <c r="H26">
        <v>7</v>
      </c>
      <c r="I26">
        <v>90.9</v>
      </c>
      <c r="J26">
        <v>-65.2</v>
      </c>
      <c r="K26" s="10"/>
      <c r="L26" s="12">
        <v>1</v>
      </c>
      <c r="M26" s="10"/>
      <c r="N26" s="52">
        <f t="shared" si="13"/>
        <v>-47.258057131135722</v>
      </c>
      <c r="O26" s="6">
        <f t="shared" si="14"/>
        <v>1.5865042900628457</v>
      </c>
      <c r="P26" s="6">
        <f t="shared" si="15"/>
        <v>-1.1379546723003029</v>
      </c>
      <c r="Q26" s="6">
        <f t="shared" si="16"/>
        <v>-6.5884669560861012E-3</v>
      </c>
      <c r="R26" s="6">
        <f t="shared" si="17"/>
        <v>0.41940033568370344</v>
      </c>
      <c r="S26" s="6">
        <f t="shared" si="18"/>
        <v>0.90777747853290869</v>
      </c>
      <c r="U26" s="12">
        <v>0</v>
      </c>
    </row>
    <row r="27" spans="1:26" s="11" customFormat="1" ht="15">
      <c r="A27" t="s">
        <v>516</v>
      </c>
      <c r="B27">
        <v>1.4999999999999999E-2</v>
      </c>
      <c r="C27" s="71">
        <v>0.06</v>
      </c>
      <c r="D27" t="s">
        <v>17</v>
      </c>
      <c r="E27" t="s">
        <v>177</v>
      </c>
      <c r="F27">
        <v>0</v>
      </c>
      <c r="G27">
        <v>0.6</v>
      </c>
      <c r="H27">
        <v>8</v>
      </c>
      <c r="I27">
        <v>122.5</v>
      </c>
      <c r="J27">
        <v>-62</v>
      </c>
      <c r="K27" s="10"/>
      <c r="L27" s="12">
        <v>0</v>
      </c>
      <c r="M27" s="10"/>
      <c r="N27" s="52">
        <f t="shared" si="13"/>
        <v>-43.239577152649595</v>
      </c>
      <c r="O27" s="6">
        <f t="shared" si="14"/>
        <v>2.1380283336930535</v>
      </c>
      <c r="P27" s="6">
        <f t="shared" si="15"/>
        <v>-1.0821041362364843</v>
      </c>
      <c r="Q27" s="6">
        <f t="shared" si="16"/>
        <v>0</v>
      </c>
      <c r="R27" s="6">
        <f t="shared" si="17"/>
        <v>0</v>
      </c>
      <c r="S27" s="6">
        <f t="shared" si="18"/>
        <v>0</v>
      </c>
      <c r="U27" s="12">
        <v>1</v>
      </c>
    </row>
    <row r="28" spans="1:26" s="13" customFormat="1" ht="15">
      <c r="A28" t="s">
        <v>516</v>
      </c>
      <c r="B28">
        <v>1.4999999999999999E-2</v>
      </c>
      <c r="C28" s="71">
        <v>0.06</v>
      </c>
      <c r="D28" t="s">
        <v>17</v>
      </c>
      <c r="E28" t="s">
        <v>177</v>
      </c>
      <c r="F28">
        <v>100</v>
      </c>
      <c r="G28">
        <v>0.6</v>
      </c>
      <c r="H28">
        <v>8</v>
      </c>
      <c r="I28">
        <v>90.4</v>
      </c>
      <c r="J28">
        <v>-65</v>
      </c>
      <c r="K28" s="10"/>
      <c r="L28" s="12">
        <v>1</v>
      </c>
      <c r="M28" s="10"/>
      <c r="N28" s="52">
        <f t="shared" si="13"/>
        <v>-46.996928473082683</v>
      </c>
      <c r="O28" s="6">
        <f t="shared" si="14"/>
        <v>1.5777776438028739</v>
      </c>
      <c r="P28" s="6">
        <f t="shared" si="15"/>
        <v>-1.1344640137963142</v>
      </c>
      <c r="Q28" s="6">
        <f t="shared" si="16"/>
        <v>-2.9504080918838467E-3</v>
      </c>
      <c r="R28" s="6">
        <f t="shared" si="17"/>
        <v>0.42260796283177354</v>
      </c>
      <c r="S28" s="6">
        <f t="shared" si="18"/>
        <v>0.90630778703664994</v>
      </c>
      <c r="U28" s="12">
        <v>0</v>
      </c>
    </row>
    <row r="29" spans="1:26" s="13" customFormat="1" ht="16" thickBot="1">
      <c r="A29" s="7"/>
      <c r="B29" s="7"/>
      <c r="C29" s="7"/>
      <c r="D29" s="7"/>
      <c r="E29" s="7"/>
      <c r="F29" s="7"/>
      <c r="G29" s="7"/>
      <c r="H29" s="7"/>
      <c r="I29" s="17"/>
      <c r="J29" s="18"/>
      <c r="K29" s="19"/>
      <c r="L29" s="12"/>
      <c r="M29" s="7"/>
      <c r="N29" s="7"/>
      <c r="O29" s="7"/>
      <c r="P29" s="7"/>
      <c r="Q29" s="7"/>
      <c r="R29" s="7"/>
      <c r="S29" s="7"/>
    </row>
    <row r="30" spans="1:26" s="13" customFormat="1" ht="17" thickTop="1" thickBot="1">
      <c r="A30" s="54"/>
      <c r="B30"/>
      <c r="H30" s="23" t="s">
        <v>143</v>
      </c>
      <c r="I30" s="24">
        <f>IF(O30&gt;0, O30*180/PI(),360+O30*180/PI())</f>
        <v>90.649059995578327</v>
      </c>
      <c r="J30" s="25">
        <f>P30*180/PI()</f>
        <v>-65.10020829013115</v>
      </c>
      <c r="K30" s="19"/>
      <c r="L30" s="7"/>
      <c r="M30" s="7"/>
      <c r="N30" s="7"/>
      <c r="O30" s="26">
        <f>IF(Q30&gt;0, ATAN(R30/Q30),PI()+ATAN(R30/Q30))</f>
        <v>1.5821245607607182</v>
      </c>
      <c r="P30" s="26">
        <f>-1*ATAN(S30/(SQRT(Q30*Q30+R30*R30)))</f>
        <v>-1.1362129783968966</v>
      </c>
      <c r="Q30" s="26">
        <f>SUM(Q25:Q28)</f>
        <v>-9.5388750479699479E-3</v>
      </c>
      <c r="R30" s="26">
        <f t="shared" ref="R30:S30" si="19">SUM(R25:R28)</f>
        <v>0.84200829851547698</v>
      </c>
      <c r="S30" s="26">
        <f t="shared" si="19"/>
        <v>1.8140852655695587</v>
      </c>
    </row>
    <row r="31" spans="1:26" s="9" customFormat="1" ht="16" thickTop="1">
      <c r="A31" s="63"/>
      <c r="B31" s="64"/>
      <c r="C31" s="7"/>
      <c r="D31" s="7"/>
      <c r="E31" s="7"/>
      <c r="F31" s="7"/>
      <c r="G31" s="7"/>
      <c r="H31" s="7"/>
      <c r="I31" s="29" t="s">
        <v>144</v>
      </c>
      <c r="J31" s="30">
        <f>SQRT(Q30*Q30+R30*R30+S30*S30)</f>
        <v>1.999993578905364</v>
      </c>
      <c r="K31" s="19"/>
      <c r="L31" s="7"/>
      <c r="M31" s="7"/>
      <c r="N31" s="7"/>
      <c r="O31" s="7"/>
      <c r="P31" s="7"/>
      <c r="Q31" s="7"/>
      <c r="R31" s="7"/>
      <c r="S31" s="7"/>
    </row>
    <row r="32" spans="1:26" s="15" customFormat="1" ht="16">
      <c r="A32"/>
      <c r="B32"/>
      <c r="C32" s="7"/>
      <c r="D32" s="7"/>
      <c r="E32" s="7"/>
      <c r="F32" s="7"/>
      <c r="G32" s="7"/>
      <c r="H32" s="7"/>
      <c r="I32" s="32" t="s">
        <v>145</v>
      </c>
      <c r="J32" s="33">
        <f>(J34-1)/(J34-J31)</f>
        <v>155736.68613969482</v>
      </c>
      <c r="K32" s="19"/>
      <c r="L32" s="7"/>
      <c r="M32" s="20"/>
      <c r="N32" s="20"/>
      <c r="O32" s="7"/>
      <c r="P32" s="7"/>
      <c r="Q32" s="7"/>
      <c r="R32" s="7"/>
      <c r="S32" s="7"/>
      <c r="T32" s="9"/>
      <c r="U32" s="9"/>
      <c r="V32" s="9"/>
      <c r="W32" s="9"/>
      <c r="X32" s="9"/>
      <c r="Y32" s="9"/>
      <c r="Z32" s="9"/>
    </row>
    <row r="33" spans="1:26" s="15" customFormat="1" ht="16">
      <c r="A33"/>
      <c r="B33"/>
      <c r="C33" s="7"/>
      <c r="D33" s="7"/>
      <c r="E33" s="7"/>
      <c r="F33" s="7"/>
      <c r="G33" s="7"/>
      <c r="H33" s="7"/>
      <c r="I33" s="32" t="s">
        <v>147</v>
      </c>
      <c r="J33" s="35">
        <f>ACOS(1+(J34-1)*(1-20^(1/(J34-1)))/(J34*(J32-1)+1))*180/PI()</f>
        <v>0.63285887243610006</v>
      </c>
      <c r="K33" s="19"/>
      <c r="L33" s="7"/>
      <c r="M33" s="20"/>
      <c r="N33" s="20"/>
      <c r="O33" s="7"/>
      <c r="P33" s="7"/>
      <c r="Q33" s="7"/>
      <c r="R33" s="7"/>
      <c r="S33" s="7"/>
      <c r="T33" s="9"/>
      <c r="U33" s="9"/>
      <c r="V33" s="9"/>
      <c r="W33" s="9"/>
      <c r="X33" s="9"/>
      <c r="Y33" s="9"/>
      <c r="Z33" s="9"/>
    </row>
    <row r="34" spans="1:26" s="15" customFormat="1" ht="16">
      <c r="A34"/>
      <c r="B34" s="56"/>
      <c r="C34" s="7"/>
      <c r="D34" s="7"/>
      <c r="E34" s="7"/>
      <c r="F34" s="7"/>
      <c r="G34" s="7"/>
      <c r="H34" s="7"/>
      <c r="I34" s="36" t="s">
        <v>149</v>
      </c>
      <c r="J34" s="37">
        <f>SUM(L25:L28)</f>
        <v>2</v>
      </c>
      <c r="K34" s="19"/>
      <c r="L34" s="7"/>
      <c r="M34" s="7"/>
      <c r="N34" s="7"/>
      <c r="O34" s="7"/>
      <c r="P34" s="7"/>
      <c r="Q34" s="7"/>
      <c r="R34" s="7"/>
      <c r="S34" s="7"/>
      <c r="T34" s="9"/>
      <c r="U34" s="9"/>
      <c r="V34" s="9"/>
      <c r="W34" s="9"/>
      <c r="X34" s="9"/>
      <c r="Y34" s="9"/>
      <c r="Z34" s="9"/>
    </row>
    <row r="35" spans="1:26" ht="13">
      <c r="A35" s="185" t="s">
        <v>1825</v>
      </c>
    </row>
    <row r="36" spans="1:26" s="11" customFormat="1" ht="15">
      <c r="A36" t="s">
        <v>518</v>
      </c>
      <c r="B36">
        <v>1.4999999999999999E-2</v>
      </c>
      <c r="C36" s="99">
        <v>0.05</v>
      </c>
      <c r="D36" t="s">
        <v>17</v>
      </c>
      <c r="E36" t="s">
        <v>177</v>
      </c>
      <c r="F36">
        <v>0</v>
      </c>
      <c r="G36">
        <v>0.9</v>
      </c>
      <c r="H36">
        <v>6</v>
      </c>
      <c r="I36">
        <v>130.30000000000001</v>
      </c>
      <c r="J36">
        <v>-64.5</v>
      </c>
      <c r="K36" s="10"/>
      <c r="L36" s="12">
        <v>0</v>
      </c>
      <c r="M36" s="10"/>
      <c r="N36" s="52">
        <f t="shared" ref="N36:N39" si="20">ATAN(0.5*TAN(P36))/(PI()/180)</f>
        <v>-46.350044711486568</v>
      </c>
      <c r="O36" s="6">
        <f t="shared" ref="O36:O39" si="21">I36*PI()/180</f>
        <v>2.2741640153486116</v>
      </c>
      <c r="P36" s="6">
        <f t="shared" ref="P36:P39" si="22">J36*PI()/180</f>
        <v>-1.1257373675363425</v>
      </c>
      <c r="Q36" s="6">
        <f t="shared" ref="Q36:Q39" si="23">COS(O36)*COS(P36)*L36</f>
        <v>0</v>
      </c>
      <c r="R36" s="6">
        <f t="shared" ref="R36:R39" si="24">COS(P36)*SIN(O36)*L36</f>
        <v>0</v>
      </c>
      <c r="S36" s="6">
        <f t="shared" ref="S36:S39" si="25">-1*SIN(P36)*L36</f>
        <v>0</v>
      </c>
      <c r="U36" s="12">
        <v>1</v>
      </c>
    </row>
    <row r="37" spans="1:26" s="11" customFormat="1" ht="15">
      <c r="A37" t="s">
        <v>518</v>
      </c>
      <c r="B37">
        <v>1.4999999999999999E-2</v>
      </c>
      <c r="C37" s="99">
        <v>0.05</v>
      </c>
      <c r="D37" t="s">
        <v>17</v>
      </c>
      <c r="E37" t="s">
        <v>177</v>
      </c>
      <c r="F37">
        <v>100</v>
      </c>
      <c r="G37">
        <v>0.9</v>
      </c>
      <c r="H37">
        <v>6</v>
      </c>
      <c r="I37">
        <v>93.5</v>
      </c>
      <c r="J37">
        <v>-69.099999999999994</v>
      </c>
      <c r="K37" s="10"/>
      <c r="L37" s="12">
        <v>1</v>
      </c>
      <c r="M37" s="10"/>
      <c r="N37" s="52">
        <f t="shared" si="20"/>
        <v>-52.630096274226865</v>
      </c>
      <c r="O37" s="6">
        <f t="shared" si="21"/>
        <v>1.6318828506146983</v>
      </c>
      <c r="P37" s="6">
        <f t="shared" si="22"/>
        <v>-1.2060225131280817</v>
      </c>
      <c r="Q37" s="6">
        <f t="shared" si="23"/>
        <v>-2.1778333855049931E-2</v>
      </c>
      <c r="R37" s="6">
        <f t="shared" si="24"/>
        <v>0.35607261104031418</v>
      </c>
      <c r="S37" s="6">
        <f t="shared" si="25"/>
        <v>0.93420447432102949</v>
      </c>
      <c r="U37" s="12"/>
    </row>
    <row r="38" spans="1:26" s="11" customFormat="1" ht="15">
      <c r="A38" t="s">
        <v>519</v>
      </c>
      <c r="B38">
        <v>1.4999999999999999E-2</v>
      </c>
      <c r="C38" s="71">
        <v>0.06</v>
      </c>
      <c r="D38" t="s">
        <v>17</v>
      </c>
      <c r="E38" t="s">
        <v>177</v>
      </c>
      <c r="F38">
        <v>0</v>
      </c>
      <c r="G38">
        <v>0.4</v>
      </c>
      <c r="H38">
        <v>8</v>
      </c>
      <c r="I38">
        <v>132.6</v>
      </c>
      <c r="J38">
        <v>-63.5</v>
      </c>
      <c r="K38" s="10"/>
      <c r="L38" s="12">
        <v>0</v>
      </c>
      <c r="M38" s="10"/>
      <c r="N38" s="52">
        <f t="shared" si="20"/>
        <v>-45.08138325092736</v>
      </c>
      <c r="O38" s="6">
        <f t="shared" si="21"/>
        <v>2.3143065881444809</v>
      </c>
      <c r="P38" s="6">
        <f t="shared" si="22"/>
        <v>-1.1082840750163994</v>
      </c>
      <c r="Q38" s="6">
        <f t="shared" si="23"/>
        <v>0</v>
      </c>
      <c r="R38" s="6">
        <f t="shared" si="24"/>
        <v>0</v>
      </c>
      <c r="S38" s="6">
        <f t="shared" si="25"/>
        <v>0</v>
      </c>
      <c r="U38" s="12"/>
    </row>
    <row r="39" spans="1:26" s="11" customFormat="1" ht="15">
      <c r="A39" t="s">
        <v>519</v>
      </c>
      <c r="B39">
        <v>1.4999999999999999E-2</v>
      </c>
      <c r="C39" s="71">
        <v>0.06</v>
      </c>
      <c r="D39" t="s">
        <v>17</v>
      </c>
      <c r="E39" t="s">
        <v>177</v>
      </c>
      <c r="F39">
        <v>100</v>
      </c>
      <c r="G39">
        <v>0.4</v>
      </c>
      <c r="H39">
        <v>8</v>
      </c>
      <c r="I39">
        <v>97.3</v>
      </c>
      <c r="J39">
        <v>-69</v>
      </c>
      <c r="K39" s="10"/>
      <c r="L39" s="12">
        <v>1</v>
      </c>
      <c r="M39" s="10"/>
      <c r="N39" s="52">
        <f t="shared" si="20"/>
        <v>-52.48553877491976</v>
      </c>
      <c r="O39" s="6">
        <f t="shared" si="21"/>
        <v>1.6982053621904827</v>
      </c>
      <c r="P39" s="6">
        <f t="shared" si="22"/>
        <v>-1.2042771838760873</v>
      </c>
      <c r="Q39" s="6">
        <f t="shared" si="23"/>
        <v>-4.5535883244242112E-2</v>
      </c>
      <c r="R39" s="6">
        <f t="shared" si="24"/>
        <v>0.35546317755636758</v>
      </c>
      <c r="S39" s="6">
        <f t="shared" si="25"/>
        <v>0.93358042649720174</v>
      </c>
      <c r="U39" s="12"/>
    </row>
    <row r="40" spans="1:26" s="13" customFormat="1" ht="16" thickBot="1">
      <c r="A40" s="7"/>
      <c r="B40" s="7"/>
      <c r="C40" s="7"/>
      <c r="D40" s="7"/>
      <c r="E40" s="7"/>
      <c r="F40" s="7"/>
      <c r="G40" s="7"/>
      <c r="H40" s="7"/>
      <c r="I40" s="17"/>
      <c r="J40" s="18"/>
      <c r="K40" s="19"/>
      <c r="L40" s="12"/>
      <c r="M40" s="7"/>
      <c r="N40" s="7"/>
      <c r="O40" s="7"/>
      <c r="P40" s="7"/>
      <c r="Q40" s="7"/>
      <c r="R40" s="7"/>
      <c r="S40" s="7"/>
    </row>
    <row r="41" spans="1:26" s="13" customFormat="1" ht="17" thickTop="1" thickBot="1">
      <c r="A41" s="54"/>
      <c r="B41"/>
      <c r="H41" s="23" t="s">
        <v>143</v>
      </c>
      <c r="I41" s="24">
        <f>IF(O41&gt;0, O41*180/PI(),360+O41*180/PI())</f>
        <v>95.404332282674375</v>
      </c>
      <c r="J41" s="25">
        <f>P41*180/PI()</f>
        <v>-69.060519149560662</v>
      </c>
      <c r="K41" s="19"/>
      <c r="L41" s="7"/>
      <c r="M41" s="7"/>
      <c r="N41" s="7"/>
      <c r="O41" s="26">
        <f>IF(Q41&gt;0, ATAN(R41/Q41),PI()+ATAN(R41/Q41))</f>
        <v>1.6651197189993854</v>
      </c>
      <c r="P41" s="26">
        <f>-1*ATAN(S41/(SQRT(Q41*Q41+R41*R41)))</f>
        <v>-1.2053334422964277</v>
      </c>
      <c r="Q41" s="26">
        <f>SUM(Q36:Q39)</f>
        <v>-6.7314217099292042E-2</v>
      </c>
      <c r="R41" s="26">
        <f t="shared" ref="R41:S41" si="26">SUM(R36:R39)</f>
        <v>0.71153578859668176</v>
      </c>
      <c r="S41" s="26">
        <f t="shared" si="26"/>
        <v>1.8677849008182312</v>
      </c>
    </row>
    <row r="42" spans="1:26" s="9" customFormat="1" ht="16" thickTop="1">
      <c r="A42" s="63"/>
      <c r="B42" s="64"/>
      <c r="C42" s="7"/>
      <c r="D42" s="7"/>
      <c r="E42" s="7"/>
      <c r="F42" s="7"/>
      <c r="G42" s="7"/>
      <c r="H42" s="7"/>
      <c r="I42" s="29" t="s">
        <v>144</v>
      </c>
      <c r="J42" s="30">
        <f>SQRT(Q41*Q41+R41*R41+S41*S41)</f>
        <v>1.9998586995090835</v>
      </c>
      <c r="K42" s="19"/>
      <c r="L42" s="7"/>
      <c r="M42" s="7"/>
      <c r="N42" s="7"/>
      <c r="O42" s="7"/>
      <c r="P42" s="7"/>
      <c r="Q42" s="7"/>
      <c r="R42" s="7"/>
      <c r="S42" s="7"/>
    </row>
    <row r="43" spans="1:26" s="15" customFormat="1" ht="16">
      <c r="A43"/>
      <c r="B43"/>
      <c r="C43" s="7"/>
      <c r="D43" s="7"/>
      <c r="E43" s="7"/>
      <c r="F43" s="7"/>
      <c r="G43" s="7"/>
      <c r="H43" s="7"/>
      <c r="I43" s="32" t="s">
        <v>145</v>
      </c>
      <c r="J43" s="33">
        <f>(J45-1)/(J45-J42)</f>
        <v>7077.1162471802909</v>
      </c>
      <c r="K43" s="19"/>
      <c r="L43" s="7"/>
      <c r="M43" s="20"/>
      <c r="N43" s="20"/>
      <c r="O43" s="7"/>
      <c r="P43" s="7"/>
      <c r="Q43" s="7"/>
      <c r="R43" s="7"/>
      <c r="S43" s="7"/>
      <c r="T43" s="9"/>
      <c r="U43" s="9"/>
      <c r="V43" s="9"/>
      <c r="W43" s="9"/>
      <c r="X43" s="9"/>
      <c r="Y43" s="9"/>
      <c r="Z43" s="9"/>
    </row>
    <row r="44" spans="1:26" s="15" customFormat="1" ht="16">
      <c r="A44"/>
      <c r="B44"/>
      <c r="C44" s="7"/>
      <c r="D44" s="7"/>
      <c r="E44" s="7"/>
      <c r="F44" s="7"/>
      <c r="G44" s="7"/>
      <c r="H44" s="7"/>
      <c r="I44" s="32" t="s">
        <v>147</v>
      </c>
      <c r="J44" s="35">
        <f>ACOS(1+(J45-1)*(1-20^(1/(J45-1)))/(J45*(J43-1)+1))*180/PI()</f>
        <v>2.9691709793946472</v>
      </c>
      <c r="K44" s="19"/>
      <c r="L44" s="7"/>
      <c r="M44" s="20"/>
      <c r="N44" s="20"/>
      <c r="O44" s="7"/>
      <c r="P44" s="7"/>
      <c r="Q44" s="7"/>
      <c r="R44" s="7"/>
      <c r="S44" s="7"/>
      <c r="T44" s="9"/>
      <c r="U44" s="9"/>
      <c r="V44" s="9"/>
      <c r="W44" s="9"/>
      <c r="X44" s="9"/>
      <c r="Y44" s="9"/>
      <c r="Z44" s="9"/>
    </row>
    <row r="45" spans="1:26" s="15" customFormat="1" ht="16">
      <c r="A45"/>
      <c r="B45" s="56"/>
      <c r="C45" s="7"/>
      <c r="D45" s="7"/>
      <c r="E45" s="7"/>
      <c r="F45" s="7"/>
      <c r="G45" s="7"/>
      <c r="H45" s="7"/>
      <c r="I45" s="36" t="s">
        <v>149</v>
      </c>
      <c r="J45" s="37">
        <f>SUM(L36:L39)</f>
        <v>2</v>
      </c>
      <c r="K45" s="19"/>
      <c r="L45" s="7"/>
      <c r="M45" s="7"/>
      <c r="N45" s="7"/>
      <c r="O45" s="7"/>
      <c r="P45" s="7"/>
      <c r="Q45" s="7"/>
      <c r="R45" s="7"/>
      <c r="S45" s="7"/>
      <c r="T45" s="9"/>
      <c r="U45" s="9"/>
      <c r="V45" s="9"/>
      <c r="W45" s="9"/>
      <c r="X45" s="9"/>
      <c r="Y45" s="9"/>
      <c r="Z45" s="9"/>
    </row>
    <row r="46" spans="1:26" ht="13">
      <c r="A46" s="185" t="s">
        <v>1829</v>
      </c>
    </row>
    <row r="47" spans="1:26" s="11" customFormat="1" ht="15">
      <c r="A47" t="s">
        <v>520</v>
      </c>
      <c r="B47">
        <v>0.02</v>
      </c>
      <c r="C47" s="99">
        <v>0.06</v>
      </c>
      <c r="D47" t="s">
        <v>17</v>
      </c>
      <c r="E47" t="s">
        <v>177</v>
      </c>
      <c r="F47">
        <v>0</v>
      </c>
      <c r="G47">
        <v>0.4</v>
      </c>
      <c r="H47">
        <v>6</v>
      </c>
      <c r="I47">
        <v>151.19999999999999</v>
      </c>
      <c r="J47">
        <v>-60.2</v>
      </c>
      <c r="K47" s="10"/>
      <c r="L47" s="12">
        <v>0</v>
      </c>
      <c r="M47" s="10"/>
      <c r="N47" s="52">
        <f t="shared" ref="N47:N50" si="27">ATAN(0.5*TAN(P47))/(PI()/180)</f>
        <v>-41.12255958850362</v>
      </c>
      <c r="O47" s="6">
        <f t="shared" ref="O47:O50" si="28">I47*PI()/180</f>
        <v>2.638937829015426</v>
      </c>
      <c r="P47" s="6">
        <f t="shared" ref="P47:P50" si="29">J47*PI()/180</f>
        <v>-1.0506882097005865</v>
      </c>
      <c r="Q47" s="6">
        <f t="shared" ref="Q47:Q50" si="30">COS(O47)*COS(P47)*L47</f>
        <v>0</v>
      </c>
      <c r="R47" s="6">
        <f t="shared" ref="R47:R50" si="31">COS(P47)*SIN(O47)*L47</f>
        <v>0</v>
      </c>
      <c r="S47" s="6">
        <f t="shared" ref="S47:S50" si="32">-1*SIN(P47)*L47</f>
        <v>0</v>
      </c>
      <c r="U47" s="12"/>
    </row>
    <row r="48" spans="1:26" s="11" customFormat="1" ht="15">
      <c r="A48" t="s">
        <v>520</v>
      </c>
      <c r="B48">
        <v>0.02</v>
      </c>
      <c r="C48" s="99">
        <v>0.06</v>
      </c>
      <c r="D48" t="s">
        <v>17</v>
      </c>
      <c r="E48" t="s">
        <v>177</v>
      </c>
      <c r="F48">
        <v>100</v>
      </c>
      <c r="G48">
        <v>0.4</v>
      </c>
      <c r="H48">
        <v>6</v>
      </c>
      <c r="I48">
        <v>124.5</v>
      </c>
      <c r="J48">
        <v>-71.2</v>
      </c>
      <c r="K48" s="10"/>
      <c r="L48" s="12">
        <v>1</v>
      </c>
      <c r="M48" s="10"/>
      <c r="N48" s="52">
        <f t="shared" si="27"/>
        <v>-55.7507918719228</v>
      </c>
      <c r="O48" s="6">
        <f t="shared" si="28"/>
        <v>2.1729349187329401</v>
      </c>
      <c r="P48" s="6">
        <f t="shared" si="29"/>
        <v>-1.2426744274199626</v>
      </c>
      <c r="Q48" s="6">
        <f t="shared" si="30"/>
        <v>-0.18253329972547877</v>
      </c>
      <c r="R48" s="6">
        <f t="shared" si="31"/>
        <v>0.26558759913394525</v>
      </c>
      <c r="S48" s="6">
        <f t="shared" si="32"/>
        <v>0.94664926011569639</v>
      </c>
      <c r="U48" s="12"/>
    </row>
    <row r="49" spans="1:26" s="11" customFormat="1" ht="15">
      <c r="A49" t="s">
        <v>521</v>
      </c>
      <c r="B49">
        <v>0.02</v>
      </c>
      <c r="C49" s="99">
        <v>0.06</v>
      </c>
      <c r="D49" t="s">
        <v>17</v>
      </c>
      <c r="E49" t="s">
        <v>177</v>
      </c>
      <c r="F49">
        <v>0</v>
      </c>
      <c r="G49">
        <v>0.6</v>
      </c>
      <c r="H49">
        <v>7</v>
      </c>
      <c r="I49">
        <v>151.80000000000001</v>
      </c>
      <c r="J49">
        <v>-62.2</v>
      </c>
      <c r="K49" s="10"/>
      <c r="L49" s="53">
        <v>0</v>
      </c>
      <c r="M49" s="10"/>
      <c r="N49" s="52">
        <f t="shared" si="27"/>
        <v>-43.480995795349045</v>
      </c>
      <c r="O49" s="6">
        <f t="shared" si="28"/>
        <v>2.6494098045273926</v>
      </c>
      <c r="P49" s="6">
        <f t="shared" si="29"/>
        <v>-1.0855947947404729</v>
      </c>
      <c r="Q49" s="6">
        <f t="shared" si="30"/>
        <v>0</v>
      </c>
      <c r="R49" s="6">
        <f t="shared" si="31"/>
        <v>0</v>
      </c>
      <c r="S49" s="6">
        <f t="shared" si="32"/>
        <v>0</v>
      </c>
      <c r="U49" s="12"/>
    </row>
    <row r="50" spans="1:26" s="11" customFormat="1" ht="15">
      <c r="A50" t="s">
        <v>521</v>
      </c>
      <c r="B50">
        <v>0.02</v>
      </c>
      <c r="C50" s="99">
        <v>0.06</v>
      </c>
      <c r="D50" t="s">
        <v>17</v>
      </c>
      <c r="E50" t="s">
        <v>177</v>
      </c>
      <c r="F50">
        <v>100</v>
      </c>
      <c r="G50">
        <v>0.6</v>
      </c>
      <c r="H50">
        <v>7</v>
      </c>
      <c r="I50">
        <v>121.8</v>
      </c>
      <c r="J50">
        <v>-73.099999999999994</v>
      </c>
      <c r="K50" s="10"/>
      <c r="L50" s="53">
        <v>1</v>
      </c>
      <c r="M50" s="10"/>
      <c r="N50" s="52">
        <f t="shared" si="27"/>
        <v>-58.715190271988874</v>
      </c>
      <c r="O50" s="6">
        <f t="shared" si="28"/>
        <v>2.125811028929093</v>
      </c>
      <c r="P50" s="6">
        <f t="shared" si="29"/>
        <v>-1.2758356832078548</v>
      </c>
      <c r="Q50" s="6">
        <f t="shared" si="30"/>
        <v>-0.15318720568019628</v>
      </c>
      <c r="R50" s="6">
        <f t="shared" si="31"/>
        <v>0.24706567017440764</v>
      </c>
      <c r="S50" s="6">
        <f t="shared" si="32"/>
        <v>0.95681358405760741</v>
      </c>
      <c r="U50" s="12"/>
    </row>
    <row r="51" spans="1:26" s="13" customFormat="1" ht="16" thickBot="1">
      <c r="A51" s="7"/>
      <c r="B51" s="7"/>
      <c r="C51" s="7"/>
      <c r="D51" s="7"/>
      <c r="E51" s="7"/>
      <c r="F51" s="7"/>
      <c r="G51" s="7"/>
      <c r="H51" s="7"/>
      <c r="I51" s="17"/>
      <c r="J51" s="18"/>
      <c r="K51" s="19"/>
      <c r="L51" s="12"/>
      <c r="M51" s="7"/>
      <c r="N51" s="7"/>
      <c r="O51" s="7"/>
      <c r="P51" s="7"/>
      <c r="Q51" s="7"/>
      <c r="R51" s="7"/>
      <c r="S51" s="7"/>
    </row>
    <row r="52" spans="1:26" s="13" customFormat="1" ht="17" thickTop="1" thickBot="1">
      <c r="A52" s="54"/>
      <c r="B52"/>
      <c r="H52" s="23" t="s">
        <v>143</v>
      </c>
      <c r="I52" s="24">
        <f>IF(O52&gt;0, O52*180/PI(),360+O52*180/PI())</f>
        <v>123.21952826427558</v>
      </c>
      <c r="J52" s="25">
        <f>P52*180/PI()</f>
        <v>-72.154628011393626</v>
      </c>
      <c r="K52" s="19"/>
      <c r="L52" s="7"/>
      <c r="M52" s="7"/>
      <c r="N52" s="7"/>
      <c r="O52" s="26">
        <f>IF(Q52&gt;0, ATAN(R52/Q52),PI()+ATAN(R52/Q52))</f>
        <v>2.1505864709658224</v>
      </c>
      <c r="P52" s="26">
        <f>-1*ATAN(S52/(SQRT(Q52*Q52+R52*R52)))</f>
        <v>-1.2593358293505474</v>
      </c>
      <c r="Q52" s="26">
        <f>SUM(Q47:Q50)</f>
        <v>-0.33572050540567505</v>
      </c>
      <c r="R52" s="26">
        <f t="shared" ref="R52:S52" si="33">SUM(R47:R50)</f>
        <v>0.51265326930835287</v>
      </c>
      <c r="S52" s="26">
        <f t="shared" si="33"/>
        <v>1.9034628441733039</v>
      </c>
    </row>
    <row r="53" spans="1:26" s="9" customFormat="1" ht="16" thickTop="1">
      <c r="A53" s="63"/>
      <c r="B53" s="64"/>
      <c r="C53" s="7"/>
      <c r="D53" s="7"/>
      <c r="E53" s="7"/>
      <c r="F53" s="7"/>
      <c r="G53" s="7"/>
      <c r="H53" s="7"/>
      <c r="I53" s="29" t="s">
        <v>144</v>
      </c>
      <c r="J53" s="30">
        <f>SQRT(Q52*Q52+R52*R52+S52*S52)</f>
        <v>1.9996730811386916</v>
      </c>
      <c r="K53" s="19"/>
      <c r="L53" s="7"/>
      <c r="M53" s="7"/>
      <c r="N53" s="7"/>
      <c r="O53" s="7"/>
      <c r="P53" s="7"/>
      <c r="Q53" s="7"/>
      <c r="R53" s="7"/>
      <c r="S53" s="7"/>
    </row>
    <row r="54" spans="1:26" s="15" customFormat="1" ht="16">
      <c r="A54"/>
      <c r="B54"/>
      <c r="C54" s="7"/>
      <c r="D54" s="7"/>
      <c r="E54" s="7"/>
      <c r="F54" s="7"/>
      <c r="G54" s="7"/>
      <c r="H54" s="7"/>
      <c r="I54" s="32" t="s">
        <v>145</v>
      </c>
      <c r="J54" s="33">
        <f>(J56-1)/(J56-J53)</f>
        <v>3058.8629729031654</v>
      </c>
      <c r="K54" s="19"/>
      <c r="L54" s="7"/>
      <c r="M54" s="20"/>
      <c r="N54" s="20"/>
      <c r="O54" s="7"/>
      <c r="P54" s="7"/>
      <c r="Q54" s="7"/>
      <c r="R54" s="7"/>
      <c r="S54" s="7"/>
      <c r="T54" s="9"/>
      <c r="U54" s="9"/>
      <c r="V54" s="9"/>
      <c r="W54" s="9"/>
      <c r="X54" s="9"/>
      <c r="Y54" s="9"/>
      <c r="Z54" s="9"/>
    </row>
    <row r="55" spans="1:26" s="15" customFormat="1" ht="16">
      <c r="A55"/>
      <c r="B55"/>
      <c r="C55" s="7"/>
      <c r="D55" s="7"/>
      <c r="E55" s="7"/>
      <c r="F55" s="7"/>
      <c r="G55" s="7"/>
      <c r="H55" s="7"/>
      <c r="I55" s="32" t="s">
        <v>147</v>
      </c>
      <c r="J55" s="35">
        <f>ACOS(1+(J56-1)*(1-20^(1/(J56-1)))/(J56*(J54-1)+1))*180/PI()</f>
        <v>4.517180054622445</v>
      </c>
      <c r="K55" s="19"/>
      <c r="L55" s="7"/>
      <c r="M55" s="20"/>
      <c r="N55" s="20"/>
      <c r="O55" s="7"/>
      <c r="P55" s="7"/>
      <c r="Q55" s="7"/>
      <c r="R55" s="7"/>
      <c r="S55" s="7"/>
      <c r="T55" s="9"/>
      <c r="U55" s="9"/>
      <c r="V55" s="9"/>
      <c r="W55" s="9"/>
      <c r="X55" s="9"/>
      <c r="Y55" s="9"/>
      <c r="Z55" s="9"/>
    </row>
    <row r="56" spans="1:26" s="15" customFormat="1" ht="16">
      <c r="A56"/>
      <c r="B56" s="56"/>
      <c r="C56" s="7"/>
      <c r="D56" s="7"/>
      <c r="E56" s="7"/>
      <c r="F56" s="7"/>
      <c r="G56" s="7"/>
      <c r="H56" s="7"/>
      <c r="I56" s="36" t="s">
        <v>149</v>
      </c>
      <c r="J56" s="37">
        <f>SUM(L47:L50)</f>
        <v>2</v>
      </c>
      <c r="K56" s="19"/>
      <c r="L56" s="7"/>
      <c r="M56" s="7"/>
      <c r="N56" s="7"/>
      <c r="O56" s="7"/>
      <c r="P56" s="7"/>
      <c r="Q56" s="7"/>
      <c r="R56" s="7"/>
      <c r="S56" s="7"/>
      <c r="T56" s="9"/>
      <c r="U56" s="9"/>
      <c r="V56" s="9"/>
      <c r="W56" s="9"/>
      <c r="X56" s="9"/>
      <c r="Y56" s="9"/>
      <c r="Z56" s="9"/>
    </row>
    <row r="57" spans="1:26" ht="13">
      <c r="A57" s="185" t="s">
        <v>1830</v>
      </c>
    </row>
    <row r="58" spans="1:26" s="11" customFormat="1" ht="15">
      <c r="A58" t="s">
        <v>522</v>
      </c>
      <c r="B58">
        <v>0.02</v>
      </c>
      <c r="C58" s="99">
        <v>0.06</v>
      </c>
      <c r="D58" t="s">
        <v>17</v>
      </c>
      <c r="E58" t="s">
        <v>177</v>
      </c>
      <c r="F58">
        <v>0</v>
      </c>
      <c r="G58">
        <v>0.4</v>
      </c>
      <c r="H58">
        <v>6</v>
      </c>
      <c r="I58">
        <v>138.5</v>
      </c>
      <c r="J58">
        <v>-66</v>
      </c>
      <c r="K58" s="10"/>
      <c r="L58" s="53">
        <v>0</v>
      </c>
      <c r="M58" s="10"/>
      <c r="N58" s="52">
        <f t="shared" ref="N58:N61" si="34">ATAN(0.5*TAN(P58))/(PI()/180)</f>
        <v>-48.316297964967788</v>
      </c>
      <c r="O58" s="6">
        <f t="shared" ref="O58:O61" si="35">I58*PI()/180</f>
        <v>2.4172810140121466</v>
      </c>
      <c r="P58" s="6">
        <f t="shared" ref="P58:P61" si="36">J58*PI()/180</f>
        <v>-1.1519173063162575</v>
      </c>
      <c r="Q58" s="6">
        <f t="shared" ref="Q58:Q61" si="37">COS(O58)*COS(P58)*L58</f>
        <v>0</v>
      </c>
      <c r="R58" s="6">
        <f t="shared" ref="R58:R61" si="38">COS(P58)*SIN(O58)*L58</f>
        <v>0</v>
      </c>
      <c r="S58" s="6">
        <f t="shared" ref="S58:S61" si="39">-1*SIN(P58)*L58</f>
        <v>0</v>
      </c>
      <c r="U58" s="12"/>
    </row>
    <row r="59" spans="1:26" s="11" customFormat="1" ht="15">
      <c r="A59" t="s">
        <v>522</v>
      </c>
      <c r="B59">
        <v>0.02</v>
      </c>
      <c r="C59" s="99">
        <v>0.06</v>
      </c>
      <c r="D59" t="s">
        <v>17</v>
      </c>
      <c r="E59" t="s">
        <v>177</v>
      </c>
      <c r="F59">
        <v>100</v>
      </c>
      <c r="G59">
        <v>0.4</v>
      </c>
      <c r="H59">
        <v>6</v>
      </c>
      <c r="I59">
        <v>98.3</v>
      </c>
      <c r="J59">
        <v>-72.5</v>
      </c>
      <c r="K59" s="10"/>
      <c r="L59" s="12">
        <v>1</v>
      </c>
      <c r="M59" s="10"/>
      <c r="N59" s="52">
        <f t="shared" si="34"/>
        <v>-57.764568406109902</v>
      </c>
      <c r="O59" s="6">
        <f t="shared" si="35"/>
        <v>1.715658654710426</v>
      </c>
      <c r="P59" s="6">
        <f t="shared" si="36"/>
        <v>-1.2653637076958888</v>
      </c>
      <c r="Q59" s="6">
        <f t="shared" si="37"/>
        <v>-4.3408746835397236E-2</v>
      </c>
      <c r="R59" s="6">
        <f t="shared" si="38"/>
        <v>0.29755614353208137</v>
      </c>
      <c r="S59" s="6">
        <f t="shared" si="39"/>
        <v>0.95371695074822682</v>
      </c>
      <c r="U59" s="12"/>
    </row>
    <row r="60" spans="1:26" s="13" customFormat="1" ht="15">
      <c r="A60" t="s">
        <v>523</v>
      </c>
      <c r="B60">
        <v>0.02</v>
      </c>
      <c r="C60" s="99">
        <v>0.06</v>
      </c>
      <c r="D60" t="s">
        <v>17</v>
      </c>
      <c r="E60" t="s">
        <v>177</v>
      </c>
      <c r="F60">
        <v>0</v>
      </c>
      <c r="G60">
        <v>0.7</v>
      </c>
      <c r="H60">
        <v>7</v>
      </c>
      <c r="I60">
        <v>143.80000000000001</v>
      </c>
      <c r="J60">
        <v>-64.7</v>
      </c>
      <c r="K60" s="10"/>
      <c r="L60" s="12">
        <v>0</v>
      </c>
      <c r="M60" s="10"/>
      <c r="N60" s="52">
        <f t="shared" si="34"/>
        <v>-46.607784237182941</v>
      </c>
      <c r="O60" s="6">
        <f t="shared" si="35"/>
        <v>2.5097834643678461</v>
      </c>
      <c r="P60" s="6">
        <f t="shared" si="36"/>
        <v>-1.1292280260403311</v>
      </c>
      <c r="Q60" s="6">
        <f t="shared" si="37"/>
        <v>0</v>
      </c>
      <c r="R60" s="6">
        <f t="shared" si="38"/>
        <v>0</v>
      </c>
      <c r="S60" s="6">
        <f t="shared" si="39"/>
        <v>0</v>
      </c>
      <c r="U60" s="12">
        <v>1</v>
      </c>
    </row>
    <row r="61" spans="1:26" s="13" customFormat="1" ht="15">
      <c r="A61" t="s">
        <v>523</v>
      </c>
      <c r="B61">
        <v>0.02</v>
      </c>
      <c r="C61" s="99">
        <v>0.06</v>
      </c>
      <c r="D61" t="s">
        <v>17</v>
      </c>
      <c r="E61" t="s">
        <v>177</v>
      </c>
      <c r="F61">
        <v>100</v>
      </c>
      <c r="G61">
        <v>0.7</v>
      </c>
      <c r="H61">
        <v>7</v>
      </c>
      <c r="I61">
        <v>106.9</v>
      </c>
      <c r="J61">
        <v>-73</v>
      </c>
      <c r="K61" s="10"/>
      <c r="L61" s="12">
        <v>1</v>
      </c>
      <c r="M61" s="10"/>
      <c r="N61" s="52">
        <f t="shared" si="34"/>
        <v>-58.555825390526657</v>
      </c>
      <c r="O61" s="6">
        <f t="shared" si="35"/>
        <v>1.8657569703819383</v>
      </c>
      <c r="P61" s="6">
        <f t="shared" si="36"/>
        <v>-1.2740903539558606</v>
      </c>
      <c r="Q61" s="6">
        <f t="shared" si="37"/>
        <v>-8.4993095908960134E-2</v>
      </c>
      <c r="R61" s="6">
        <f t="shared" si="38"/>
        <v>0.27974521867279428</v>
      </c>
      <c r="S61" s="6">
        <f t="shared" si="39"/>
        <v>0.95630475596303544</v>
      </c>
      <c r="U61" s="12">
        <v>0</v>
      </c>
    </row>
    <row r="62" spans="1:26" s="13" customFormat="1" ht="16" thickBot="1">
      <c r="A62" s="7"/>
      <c r="B62" s="7"/>
      <c r="C62" s="7"/>
      <c r="D62" s="7"/>
      <c r="E62" s="7"/>
      <c r="F62" s="7"/>
      <c r="G62" s="7"/>
      <c r="H62" s="7"/>
      <c r="I62" s="17"/>
      <c r="J62" s="18"/>
      <c r="K62" s="19"/>
      <c r="L62" s="12"/>
      <c r="M62" s="7"/>
      <c r="N62" s="7"/>
      <c r="O62" s="7"/>
      <c r="P62" s="7"/>
      <c r="Q62" s="7"/>
      <c r="R62" s="7"/>
      <c r="S62" s="7"/>
    </row>
    <row r="63" spans="1:26" s="13" customFormat="1" ht="17" thickTop="1" thickBot="1">
      <c r="A63" s="54"/>
      <c r="B63"/>
      <c r="H63" s="23" t="s">
        <v>143</v>
      </c>
      <c r="I63" s="24">
        <f>IF(O63&gt;0, O63*180/PI(),360+O63*180/PI())</f>
        <v>102.53946149091303</v>
      </c>
      <c r="J63" s="25">
        <f>P63*180/PI()</f>
        <v>-72.795677252729746</v>
      </c>
      <c r="K63" s="19"/>
      <c r="L63" s="7"/>
      <c r="M63" s="7"/>
      <c r="N63" s="7"/>
      <c r="O63" s="26">
        <f>IF(Q63&gt;0, ATAN(R63/Q63),PI()+ATAN(R63/Q63))</f>
        <v>1.7896512162383658</v>
      </c>
      <c r="P63" s="26">
        <f>-1*ATAN(S63/(SQRT(Q63*Q63+R63*R63)))</f>
        <v>-1.2705242492792743</v>
      </c>
      <c r="Q63" s="26">
        <f>SUM(Q58:Q61)</f>
        <v>-0.12840184274435737</v>
      </c>
      <c r="R63" s="26">
        <f t="shared" ref="R63:S63" si="40">SUM(R58:R61)</f>
        <v>0.57730136220487571</v>
      </c>
      <c r="S63" s="26">
        <f t="shared" si="40"/>
        <v>1.9100217067112624</v>
      </c>
    </row>
    <row r="64" spans="1:26" s="9" customFormat="1" ht="16" thickTop="1">
      <c r="A64" s="63"/>
      <c r="B64" s="64"/>
      <c r="C64" s="7"/>
      <c r="D64" s="7"/>
      <c r="E64" s="7"/>
      <c r="F64" s="7"/>
      <c r="G64" s="7"/>
      <c r="H64" s="7"/>
      <c r="I64" s="29" t="s">
        <v>144</v>
      </c>
      <c r="J64" s="30">
        <f>SQRT(Q63*Q63+R63*R63+S63*S63)</f>
        <v>1.9994866381478911</v>
      </c>
      <c r="K64" s="19"/>
      <c r="L64" s="7"/>
      <c r="M64" s="7"/>
      <c r="N64" s="7"/>
      <c r="O64" s="7"/>
      <c r="P64" s="7"/>
      <c r="Q64" s="7"/>
      <c r="R64" s="7"/>
      <c r="S64" s="7"/>
    </row>
    <row r="65" spans="1:26" s="15" customFormat="1" ht="16">
      <c r="A65"/>
      <c r="B65"/>
      <c r="C65" s="7"/>
      <c r="D65" s="7"/>
      <c r="E65" s="7"/>
      <c r="F65" s="7"/>
      <c r="G65" s="7"/>
      <c r="H65" s="7"/>
      <c r="I65" s="32" t="s">
        <v>145</v>
      </c>
      <c r="J65" s="33">
        <f>(J67-1)/(J67-J64)</f>
        <v>1947.9437279804199</v>
      </c>
      <c r="K65" s="19"/>
      <c r="L65" s="7"/>
      <c r="M65" s="20"/>
      <c r="N65" s="20"/>
      <c r="O65" s="7"/>
      <c r="P65" s="7"/>
      <c r="Q65" s="7"/>
      <c r="R65" s="7"/>
      <c r="S65" s="7"/>
      <c r="T65" s="9"/>
      <c r="U65" s="9"/>
      <c r="V65" s="9"/>
      <c r="W65" s="9"/>
      <c r="X65" s="9"/>
      <c r="Y65" s="9"/>
      <c r="Z65" s="9"/>
    </row>
    <row r="66" spans="1:26" s="15" customFormat="1" ht="16">
      <c r="A66"/>
      <c r="B66"/>
      <c r="C66" s="7"/>
      <c r="D66" s="7"/>
      <c r="E66" s="7"/>
      <c r="F66" s="7"/>
      <c r="G66" s="7"/>
      <c r="H66" s="7"/>
      <c r="I66" s="32" t="s">
        <v>147</v>
      </c>
      <c r="J66" s="35">
        <f>ACOS(1+(J67-1)*(1-20^(1/(J67-1)))/(J67*(J65-1)+1))*180/PI()</f>
        <v>5.6616586278013505</v>
      </c>
      <c r="K66" s="19"/>
      <c r="L66" s="7"/>
      <c r="M66" s="20"/>
      <c r="N66" s="20"/>
      <c r="O66" s="7"/>
      <c r="P66" s="7"/>
      <c r="Q66" s="7"/>
      <c r="R66" s="7"/>
      <c r="S66" s="7"/>
      <c r="T66" s="9"/>
      <c r="U66" s="9"/>
      <c r="V66" s="9"/>
      <c r="W66" s="9"/>
      <c r="X66" s="9"/>
      <c r="Y66" s="9"/>
      <c r="Z66" s="9"/>
    </row>
    <row r="67" spans="1:26" s="15" customFormat="1" ht="16">
      <c r="A67"/>
      <c r="B67" s="56"/>
      <c r="C67" s="7"/>
      <c r="D67" s="7"/>
      <c r="E67" s="7"/>
      <c r="F67" s="7"/>
      <c r="G67" s="7"/>
      <c r="H67" s="7"/>
      <c r="I67" s="36" t="s">
        <v>149</v>
      </c>
      <c r="J67" s="37">
        <f>SUM(L58:L61)</f>
        <v>2</v>
      </c>
      <c r="K67" s="19"/>
      <c r="L67" s="7"/>
      <c r="M67" s="7"/>
      <c r="N67" s="7"/>
      <c r="O67" s="7"/>
      <c r="P67" s="7"/>
      <c r="Q67" s="7"/>
      <c r="R67" s="7"/>
      <c r="S67" s="7"/>
      <c r="T67" s="9"/>
      <c r="U67" s="9"/>
      <c r="V67" s="9"/>
      <c r="W67" s="9"/>
      <c r="X67" s="9"/>
      <c r="Y67" s="9"/>
      <c r="Z67" s="9"/>
    </row>
    <row r="69" spans="1:26" ht="15">
      <c r="A69" s="23" t="s">
        <v>836</v>
      </c>
      <c r="B69" s="7"/>
      <c r="C69" s="7"/>
      <c r="D69" s="7"/>
      <c r="E69" s="7"/>
      <c r="F69" s="7"/>
      <c r="G69" s="7"/>
      <c r="H69" s="7"/>
      <c r="I69" s="22"/>
      <c r="J69" s="21"/>
      <c r="K69" s="40"/>
      <c r="L69" s="20"/>
      <c r="M69" s="20"/>
      <c r="N69" s="20"/>
      <c r="O69" s="20"/>
      <c r="P69" s="20"/>
      <c r="Q69" s="20"/>
      <c r="R69" s="20"/>
      <c r="S69" s="20"/>
      <c r="T69" s="9"/>
      <c r="U69" s="9"/>
    </row>
    <row r="70" spans="1:26" s="109" customFormat="1" ht="73">
      <c r="A70" s="102" t="s">
        <v>7</v>
      </c>
      <c r="B70" s="102" t="s">
        <v>8</v>
      </c>
      <c r="C70" s="102" t="s">
        <v>9</v>
      </c>
      <c r="D70" s="102" t="s">
        <v>10</v>
      </c>
      <c r="E70" s="102" t="s">
        <v>11</v>
      </c>
      <c r="F70" s="102" t="s">
        <v>12</v>
      </c>
      <c r="G70" s="102" t="s">
        <v>13</v>
      </c>
      <c r="H70" s="102" t="s">
        <v>14</v>
      </c>
      <c r="I70" s="103" t="s">
        <v>15</v>
      </c>
      <c r="J70" s="104" t="s">
        <v>16</v>
      </c>
      <c r="K70" s="105" t="s">
        <v>155</v>
      </c>
      <c r="L70" s="102" t="s">
        <v>156</v>
      </c>
      <c r="M70" s="102" t="s">
        <v>170</v>
      </c>
      <c r="N70" s="104" t="s">
        <v>157</v>
      </c>
      <c r="O70" s="102" t="s">
        <v>158</v>
      </c>
      <c r="P70" s="102"/>
      <c r="Q70" s="102" t="s">
        <v>159</v>
      </c>
      <c r="R70" s="102" t="s">
        <v>160</v>
      </c>
      <c r="S70" s="106" t="s">
        <v>161</v>
      </c>
      <c r="T70" s="107"/>
      <c r="U70" t="s">
        <v>815</v>
      </c>
      <c r="V70" t="s">
        <v>816</v>
      </c>
      <c r="W70"/>
      <c r="X70"/>
      <c r="Y70" s="110" t="s">
        <v>771</v>
      </c>
      <c r="Z70" s="110" t="s">
        <v>772</v>
      </c>
    </row>
    <row r="71" spans="1:26" ht="15">
      <c r="A71" t="s">
        <v>837</v>
      </c>
      <c r="C71" s="71"/>
      <c r="E71" t="s">
        <v>177</v>
      </c>
      <c r="F71">
        <v>0</v>
      </c>
      <c r="I71" s="56">
        <v>147.1</v>
      </c>
      <c r="J71" s="56">
        <v>-61.8</v>
      </c>
      <c r="K71" s="10"/>
      <c r="L71" s="12">
        <v>0</v>
      </c>
      <c r="M71" s="10"/>
      <c r="N71" s="52">
        <f>ATAN(0.5*TAN(P71))/(PI()/180)</f>
        <v>-42.999416891189696</v>
      </c>
      <c r="O71" s="6">
        <f>I71*PI()/180</f>
        <v>2.5673793296836585</v>
      </c>
      <c r="P71" s="6">
        <f>J71*PI()/180</f>
        <v>-1.0786134777324956</v>
      </c>
      <c r="Q71" s="6">
        <f>COS(O71)*COS(P71)*L71</f>
        <v>0</v>
      </c>
      <c r="R71" s="6">
        <f>COS(P71)*SIN(O71)*L71</f>
        <v>0</v>
      </c>
      <c r="S71" s="6">
        <f>-1*SIN(P71)*L71</f>
        <v>0</v>
      </c>
      <c r="T71" s="9"/>
      <c r="U71" s="12">
        <v>2</v>
      </c>
      <c r="V71" s="12">
        <v>2</v>
      </c>
      <c r="Y71">
        <v>1</v>
      </c>
      <c r="Z71" s="12">
        <v>0</v>
      </c>
    </row>
    <row r="72" spans="1:26" ht="15">
      <c r="A72" t="s">
        <v>837</v>
      </c>
      <c r="C72" s="71"/>
      <c r="E72" t="s">
        <v>177</v>
      </c>
      <c r="F72">
        <v>100</v>
      </c>
      <c r="I72" s="56">
        <v>117.1</v>
      </c>
      <c r="J72" s="56">
        <v>-71.2</v>
      </c>
      <c r="K72" s="10"/>
      <c r="L72" s="12">
        <v>1</v>
      </c>
      <c r="M72" s="10"/>
      <c r="N72" s="52">
        <f t="shared" ref="N72:N82" si="41">ATAN(0.5*TAN(P72))/(PI()/180)</f>
        <v>-55.7507918719228</v>
      </c>
      <c r="O72" s="6">
        <f t="shared" ref="O72:P82" si="42">I72*PI()/180</f>
        <v>2.0437805540853597</v>
      </c>
      <c r="P72" s="6">
        <f t="shared" si="42"/>
        <v>-1.2426744274199626</v>
      </c>
      <c r="Q72" s="6">
        <f t="shared" ref="Q72:Q82" si="43">COS(O72)*COS(P72)*L72</f>
        <v>-0.14680649623832753</v>
      </c>
      <c r="R72" s="6">
        <f t="shared" ref="R72:R82" si="44">COS(P72)*SIN(O72)*L72</f>
        <v>0.2868850483811079</v>
      </c>
      <c r="S72" s="6">
        <f t="shared" ref="S72:S82" si="45">-1*SIN(P72)*L72</f>
        <v>0.94664926011569639</v>
      </c>
      <c r="T72" s="9"/>
      <c r="U72" s="12">
        <v>2</v>
      </c>
      <c r="V72" s="12">
        <v>2</v>
      </c>
      <c r="Y72" s="12">
        <v>0</v>
      </c>
      <c r="Z72" s="12">
        <v>1</v>
      </c>
    </row>
    <row r="73" spans="1:26" ht="15">
      <c r="A73" s="125" t="s">
        <v>838</v>
      </c>
      <c r="C73" s="71"/>
      <c r="E73" t="s">
        <v>177</v>
      </c>
      <c r="F73">
        <v>0</v>
      </c>
      <c r="I73" s="56">
        <v>144.55483224183573</v>
      </c>
      <c r="J73" s="56">
        <v>-63.002248597713752</v>
      </c>
      <c r="K73" s="10"/>
      <c r="L73" s="12">
        <v>0</v>
      </c>
      <c r="M73" s="10"/>
      <c r="N73" s="52">
        <f t="shared" si="41"/>
        <v>-44.462176628912928</v>
      </c>
      <c r="O73" s="6">
        <f t="shared" si="42"/>
        <v>2.5229577722880894</v>
      </c>
      <c r="P73" s="6">
        <f t="shared" si="42"/>
        <v>-1.0995966741900853</v>
      </c>
      <c r="Q73" s="6">
        <f t="shared" si="43"/>
        <v>0</v>
      </c>
      <c r="R73" s="6">
        <f t="shared" si="44"/>
        <v>0</v>
      </c>
      <c r="S73" s="6">
        <f t="shared" si="45"/>
        <v>0</v>
      </c>
      <c r="T73" s="11"/>
      <c r="U73" s="12">
        <v>2</v>
      </c>
      <c r="V73" s="12">
        <v>2</v>
      </c>
      <c r="Y73" s="12">
        <v>1</v>
      </c>
      <c r="Z73" s="12">
        <v>0</v>
      </c>
    </row>
    <row r="74" spans="1:26" ht="15">
      <c r="A74" s="125" t="s">
        <v>838</v>
      </c>
      <c r="C74" s="71"/>
      <c r="E74" t="s">
        <v>177</v>
      </c>
      <c r="F74">
        <v>100</v>
      </c>
      <c r="I74" s="56">
        <v>111.24266465172848</v>
      </c>
      <c r="J74" s="56">
        <v>-71.8544736570433</v>
      </c>
      <c r="K74" s="10"/>
      <c r="L74" s="12">
        <v>1</v>
      </c>
      <c r="M74" s="10"/>
      <c r="N74" s="52">
        <f t="shared" si="41"/>
        <v>-56.756755187999104</v>
      </c>
      <c r="O74" s="6">
        <f t="shared" si="42"/>
        <v>1.9415507668645728</v>
      </c>
      <c r="P74" s="6">
        <f t="shared" si="42"/>
        <v>-1.2540971476029363</v>
      </c>
      <c r="Q74" s="6">
        <f t="shared" si="43"/>
        <v>-0.11283749561570783</v>
      </c>
      <c r="R74" s="6">
        <f t="shared" si="44"/>
        <v>0.29027114730333448</v>
      </c>
      <c r="S74" s="6">
        <f t="shared" si="45"/>
        <v>0.9502685728920961</v>
      </c>
      <c r="T74" s="11"/>
      <c r="U74" s="12">
        <v>2</v>
      </c>
      <c r="V74" s="12">
        <v>2</v>
      </c>
      <c r="Y74" s="12">
        <v>0</v>
      </c>
      <c r="Z74" s="12">
        <v>1</v>
      </c>
    </row>
    <row r="75" spans="1:26" ht="15">
      <c r="A75" t="s">
        <v>839</v>
      </c>
      <c r="C75" s="71"/>
      <c r="E75" t="s">
        <v>177</v>
      </c>
      <c r="F75">
        <v>0</v>
      </c>
      <c r="I75" s="56">
        <v>122.79999999999998</v>
      </c>
      <c r="J75" s="56">
        <v>-62.000325562533241</v>
      </c>
      <c r="K75" s="10"/>
      <c r="L75" s="53">
        <v>0</v>
      </c>
      <c r="M75" s="10"/>
      <c r="N75" s="52">
        <f t="shared" si="41"/>
        <v>-43.239969112476075</v>
      </c>
      <c r="O75" s="6">
        <f t="shared" si="42"/>
        <v>2.1432643214490366</v>
      </c>
      <c r="P75" s="6">
        <f t="shared" si="42"/>
        <v>-1.0821098183746105</v>
      </c>
      <c r="Q75" s="6">
        <f t="shared" si="43"/>
        <v>0</v>
      </c>
      <c r="R75" s="6">
        <f t="shared" si="44"/>
        <v>0</v>
      </c>
      <c r="S75" s="6">
        <f t="shared" si="45"/>
        <v>0</v>
      </c>
      <c r="T75" s="11"/>
      <c r="U75" s="12">
        <v>2</v>
      </c>
      <c r="V75" s="12">
        <v>2</v>
      </c>
      <c r="Y75" s="12">
        <v>1</v>
      </c>
      <c r="Z75" s="53">
        <v>0</v>
      </c>
    </row>
    <row r="76" spans="1:26" ht="15">
      <c r="A76" t="s">
        <v>839</v>
      </c>
      <c r="C76" s="71"/>
      <c r="E76" t="s">
        <v>177</v>
      </c>
      <c r="F76">
        <v>100</v>
      </c>
      <c r="I76" s="56">
        <v>90.649059995578327</v>
      </c>
      <c r="J76" s="56">
        <v>-65.10020829013115</v>
      </c>
      <c r="K76" s="10"/>
      <c r="L76" s="12">
        <v>1</v>
      </c>
      <c r="M76" s="10"/>
      <c r="N76" s="52">
        <f t="shared" si="41"/>
        <v>-47.127594318295436</v>
      </c>
      <c r="O76" s="6">
        <f t="shared" si="42"/>
        <v>1.5821245607607182</v>
      </c>
      <c r="P76" s="6">
        <f t="shared" si="42"/>
        <v>-1.1362129783968964</v>
      </c>
      <c r="Q76" s="6">
        <f t="shared" si="43"/>
        <v>-4.7694528365389557E-3</v>
      </c>
      <c r="R76" s="6">
        <f t="shared" si="44"/>
        <v>0.42100550091582045</v>
      </c>
      <c r="S76" s="6">
        <f t="shared" si="45"/>
        <v>0.90704554489742084</v>
      </c>
      <c r="T76" s="11"/>
      <c r="U76" s="12">
        <v>2</v>
      </c>
      <c r="V76" s="12">
        <v>2</v>
      </c>
      <c r="Y76" s="53">
        <v>0</v>
      </c>
      <c r="Z76" s="12">
        <v>1</v>
      </c>
    </row>
    <row r="77" spans="1:26" ht="15">
      <c r="A77" t="s">
        <v>840</v>
      </c>
      <c r="C77" s="99"/>
      <c r="E77" t="s">
        <v>177</v>
      </c>
      <c r="F77">
        <v>0</v>
      </c>
      <c r="I77" s="56">
        <v>131.47057940284483</v>
      </c>
      <c r="J77" s="56">
        <v>-64.00454577933391</v>
      </c>
      <c r="K77" s="10"/>
      <c r="L77" s="12">
        <v>0</v>
      </c>
      <c r="M77" s="10"/>
      <c r="N77" s="52">
        <f t="shared" si="41"/>
        <v>-45.717331051126607</v>
      </c>
      <c r="O77" s="6">
        <f t="shared" si="42"/>
        <v>2.2945944800842826</v>
      </c>
      <c r="P77" s="6">
        <f t="shared" si="42"/>
        <v>-1.1170900600928166</v>
      </c>
      <c r="Q77" s="6">
        <f t="shared" si="43"/>
        <v>0</v>
      </c>
      <c r="R77" s="6">
        <f t="shared" si="44"/>
        <v>0</v>
      </c>
      <c r="S77" s="6">
        <f t="shared" si="45"/>
        <v>0</v>
      </c>
      <c r="T77" s="11"/>
      <c r="U77" s="12">
        <v>2</v>
      </c>
      <c r="V77" s="12">
        <v>2</v>
      </c>
      <c r="Y77" s="12">
        <v>1</v>
      </c>
      <c r="Z77" s="12">
        <v>0</v>
      </c>
    </row>
    <row r="78" spans="1:26" ht="15">
      <c r="A78" t="s">
        <v>840</v>
      </c>
      <c r="C78" s="99"/>
      <c r="E78" t="s">
        <v>177</v>
      </c>
      <c r="F78">
        <v>100</v>
      </c>
      <c r="I78" s="56">
        <v>95.404332282674375</v>
      </c>
      <c r="J78" s="56">
        <v>-69.060519149560662</v>
      </c>
      <c r="K78" s="10"/>
      <c r="L78" s="12">
        <v>1</v>
      </c>
      <c r="M78" s="10"/>
      <c r="N78" s="52">
        <f t="shared" si="41"/>
        <v>-52.572980094141357</v>
      </c>
      <c r="O78" s="6">
        <f t="shared" si="42"/>
        <v>1.6651197189993854</v>
      </c>
      <c r="P78" s="6">
        <f t="shared" si="42"/>
        <v>-1.2053334422964277</v>
      </c>
      <c r="Q78" s="6">
        <f t="shared" si="43"/>
        <v>-3.36594866006363E-2</v>
      </c>
      <c r="R78" s="6">
        <f t="shared" si="44"/>
        <v>0.35579303116332495</v>
      </c>
      <c r="S78" s="6">
        <f t="shared" si="45"/>
        <v>0.9339584348017822</v>
      </c>
      <c r="T78" s="11"/>
      <c r="U78" s="12">
        <v>2</v>
      </c>
      <c r="V78" s="12">
        <v>2</v>
      </c>
      <c r="Y78" s="12">
        <v>0</v>
      </c>
      <c r="Z78" s="12">
        <v>1</v>
      </c>
    </row>
    <row r="79" spans="1:26" ht="15">
      <c r="A79" t="s">
        <v>841</v>
      </c>
      <c r="C79" s="99"/>
      <c r="E79" t="s">
        <v>177</v>
      </c>
      <c r="F79">
        <v>0</v>
      </c>
      <c r="I79" s="56">
        <v>151.49047471947</v>
      </c>
      <c r="J79" s="56">
        <v>-61.20033123284103</v>
      </c>
      <c r="K79" s="10"/>
      <c r="L79" s="12">
        <v>0</v>
      </c>
      <c r="M79" s="10"/>
      <c r="N79" s="52">
        <f t="shared" si="41"/>
        <v>-42.286804283776092</v>
      </c>
      <c r="O79" s="6">
        <f t="shared" si="42"/>
        <v>2.6440075692639846</v>
      </c>
      <c r="P79" s="6">
        <f t="shared" si="42"/>
        <v>-1.0681472833241965</v>
      </c>
      <c r="Q79" s="6">
        <f t="shared" si="43"/>
        <v>0</v>
      </c>
      <c r="R79" s="6">
        <f t="shared" si="44"/>
        <v>0</v>
      </c>
      <c r="S79" s="6">
        <f t="shared" si="45"/>
        <v>0</v>
      </c>
      <c r="T79" s="11"/>
      <c r="U79" s="12">
        <v>2</v>
      </c>
      <c r="V79" s="12">
        <v>2</v>
      </c>
      <c r="Y79" s="12">
        <v>1</v>
      </c>
      <c r="Z79" s="12">
        <v>0</v>
      </c>
    </row>
    <row r="80" spans="1:26" ht="15">
      <c r="A80" t="s">
        <v>841</v>
      </c>
      <c r="C80" s="99"/>
      <c r="E80" t="s">
        <v>177</v>
      </c>
      <c r="F80">
        <v>100</v>
      </c>
      <c r="I80" s="56">
        <v>123.21952826427558</v>
      </c>
      <c r="J80" s="56">
        <v>-72.154628011393626</v>
      </c>
      <c r="K80" s="10"/>
      <c r="L80" s="12">
        <v>1</v>
      </c>
      <c r="M80" s="10"/>
      <c r="N80" s="52">
        <f t="shared" si="41"/>
        <v>-57.223436842617851</v>
      </c>
      <c r="O80" s="6">
        <f t="shared" si="42"/>
        <v>2.1505864709658224</v>
      </c>
      <c r="P80" s="6">
        <f t="shared" si="42"/>
        <v>-1.2593358293505472</v>
      </c>
      <c r="Q80" s="6">
        <f t="shared" si="43"/>
        <v>-0.16788769552996285</v>
      </c>
      <c r="R80" s="6">
        <f t="shared" si="44"/>
        <v>0.25636854050984603</v>
      </c>
      <c r="S80" s="6">
        <f t="shared" si="45"/>
        <v>0.95188701699649725</v>
      </c>
      <c r="T80" s="11"/>
      <c r="U80" s="12">
        <v>2</v>
      </c>
      <c r="V80" s="12">
        <v>2</v>
      </c>
      <c r="Y80" s="12">
        <v>0</v>
      </c>
      <c r="Z80" s="12">
        <v>1</v>
      </c>
    </row>
    <row r="81" spans="1:26" ht="15">
      <c r="A81" t="s">
        <v>842</v>
      </c>
      <c r="C81" s="99"/>
      <c r="E81" t="s">
        <v>177</v>
      </c>
      <c r="F81">
        <v>0</v>
      </c>
      <c r="I81" s="56">
        <v>141.21556236598141</v>
      </c>
      <c r="J81" s="56">
        <v>-65.373216295325363</v>
      </c>
      <c r="K81" s="10"/>
      <c r="L81" s="53">
        <v>0</v>
      </c>
      <c r="M81" s="10"/>
      <c r="N81" s="52">
        <f t="shared" si="41"/>
        <v>-47.485319918175719</v>
      </c>
      <c r="O81" s="6">
        <f t="shared" si="42"/>
        <v>2.4646765183417694</v>
      </c>
      <c r="P81" s="6">
        <f t="shared" si="42"/>
        <v>-1.1409778669718373</v>
      </c>
      <c r="Q81" s="6">
        <f t="shared" si="43"/>
        <v>0</v>
      </c>
      <c r="R81" s="6">
        <f t="shared" si="44"/>
        <v>0</v>
      </c>
      <c r="S81" s="6">
        <f t="shared" si="45"/>
        <v>0</v>
      </c>
      <c r="T81" s="11"/>
      <c r="U81" s="12">
        <v>2</v>
      </c>
      <c r="V81" s="12">
        <v>2</v>
      </c>
      <c r="Y81" s="12">
        <v>1</v>
      </c>
      <c r="Z81" s="53">
        <v>0</v>
      </c>
    </row>
    <row r="82" spans="1:26" ht="15">
      <c r="A82" t="s">
        <v>842</v>
      </c>
      <c r="C82" s="99"/>
      <c r="E82" t="s">
        <v>177</v>
      </c>
      <c r="F82">
        <v>100</v>
      </c>
      <c r="I82" s="56">
        <v>102.53946149091303</v>
      </c>
      <c r="J82" s="56">
        <v>-72.795677252729746</v>
      </c>
      <c r="K82" s="10"/>
      <c r="L82" s="12">
        <v>1</v>
      </c>
      <c r="M82" s="10"/>
      <c r="N82" s="52">
        <f t="shared" si="41"/>
        <v>-58.231360132366909</v>
      </c>
      <c r="O82" s="6">
        <f t="shared" si="42"/>
        <v>1.7896512162383658</v>
      </c>
      <c r="P82" s="6">
        <f t="shared" si="42"/>
        <v>-1.2705242492792743</v>
      </c>
      <c r="Q82" s="6">
        <f t="shared" si="43"/>
        <v>-6.4217404755099988E-2</v>
      </c>
      <c r="R82" s="6">
        <f t="shared" si="44"/>
        <v>0.28872479124923062</v>
      </c>
      <c r="S82" s="6">
        <f t="shared" si="45"/>
        <v>0.95525604936300079</v>
      </c>
      <c r="T82" s="11"/>
      <c r="U82" s="12">
        <v>2</v>
      </c>
      <c r="V82" s="12">
        <v>2</v>
      </c>
      <c r="Y82" s="53">
        <v>0</v>
      </c>
      <c r="Z82" s="12">
        <v>1</v>
      </c>
    </row>
    <row r="83" spans="1:26" ht="16" thickBot="1">
      <c r="A83" s="7"/>
      <c r="B83" s="7"/>
      <c r="C83" s="7"/>
      <c r="D83" s="7"/>
      <c r="E83" s="7"/>
      <c r="F83" s="7"/>
      <c r="G83" s="7"/>
      <c r="H83" s="7"/>
      <c r="I83" s="17"/>
      <c r="J83" s="18"/>
      <c r="K83" s="19"/>
      <c r="L83" s="12"/>
      <c r="M83" s="7"/>
      <c r="N83" s="7"/>
      <c r="O83" s="7"/>
      <c r="P83" s="7"/>
      <c r="Q83" s="7"/>
      <c r="R83" s="7"/>
      <c r="S83" s="7"/>
      <c r="T83" s="13"/>
      <c r="U83" s="13"/>
      <c r="Y83" s="12"/>
    </row>
    <row r="84" spans="1:26" ht="17" thickTop="1" thickBot="1">
      <c r="A84" s="54" t="s">
        <v>5</v>
      </c>
      <c r="C84" s="13"/>
      <c r="D84" s="13"/>
      <c r="E84" s="13"/>
      <c r="F84" s="13"/>
      <c r="G84" s="13"/>
      <c r="H84" s="23" t="s">
        <v>143</v>
      </c>
      <c r="I84" s="24">
        <f>IF(O84&gt;0, O84*180/PI(),360+O84*180/PI())</f>
        <v>105.59872051488551</v>
      </c>
      <c r="J84" s="25">
        <f>P84*180/PI()</f>
        <v>-70.747082764339183</v>
      </c>
      <c r="K84" s="19"/>
      <c r="L84" s="7"/>
      <c r="M84" s="7"/>
      <c r="N84" s="7"/>
      <c r="O84" s="26">
        <f>IF(Q84&gt;0, ATAN(R84/Q84),PI()+ATAN(R84/Q84))</f>
        <v>1.843045358878034</v>
      </c>
      <c r="P84" s="26">
        <f>-1*ATAN(S84/(SQRT(Q84*Q84+R84*R84)))</f>
        <v>-1.2347695304186501</v>
      </c>
      <c r="Q84" s="26">
        <f>SUM(Q71:Q82)</f>
        <v>-0.53017803157627341</v>
      </c>
      <c r="R84" s="26">
        <f>SUM(R71:R82)</f>
        <v>1.8990480595226644</v>
      </c>
      <c r="S84" s="26">
        <f>SUM(S71:S82)</f>
        <v>5.6450648790664939</v>
      </c>
      <c r="T84" s="13"/>
      <c r="U84" s="13"/>
    </row>
    <row r="85" spans="1:26" ht="16" thickTop="1">
      <c r="A85" s="63">
        <v>139.9</v>
      </c>
      <c r="B85" s="64">
        <v>-63.2</v>
      </c>
      <c r="C85" s="7"/>
      <c r="D85" s="7"/>
      <c r="E85" s="7"/>
      <c r="F85" s="7"/>
      <c r="G85" s="7"/>
      <c r="H85" s="7"/>
      <c r="I85" s="29" t="s">
        <v>144</v>
      </c>
      <c r="J85" s="30">
        <f>SQRT(Q84*Q84+R84*R84+S84*S84)</f>
        <v>5.979484071925679</v>
      </c>
      <c r="K85" s="19"/>
      <c r="L85" s="7"/>
      <c r="M85" s="7"/>
      <c r="N85" s="7"/>
      <c r="O85" s="7"/>
      <c r="P85" s="7"/>
      <c r="Q85" s="7"/>
      <c r="R85" s="7"/>
      <c r="S85" s="7"/>
      <c r="T85" s="9"/>
      <c r="U85" s="9"/>
    </row>
    <row r="86" spans="1:26" ht="15">
      <c r="A86" t="s">
        <v>144</v>
      </c>
      <c r="B86" s="58">
        <v>5.9797251453036555</v>
      </c>
      <c r="C86" s="7"/>
      <c r="D86" s="7"/>
      <c r="E86" s="7"/>
      <c r="F86" s="7"/>
      <c r="G86" s="7"/>
      <c r="H86" s="7"/>
      <c r="I86" s="32" t="s">
        <v>145</v>
      </c>
      <c r="J86" s="33">
        <f>(J88-1)/(J88-J85)</f>
        <v>243.71307902264999</v>
      </c>
      <c r="K86" s="19"/>
      <c r="L86" s="7"/>
      <c r="M86" s="20"/>
      <c r="N86" s="20"/>
      <c r="O86" s="7"/>
      <c r="P86" s="7"/>
      <c r="Q86" s="7"/>
      <c r="R86" s="7"/>
      <c r="S86" s="7"/>
      <c r="T86" s="9"/>
      <c r="U86" s="9"/>
    </row>
    <row r="87" spans="1:26" ht="15">
      <c r="A87" t="s">
        <v>145</v>
      </c>
      <c r="B87" s="111">
        <v>246.61089190944921</v>
      </c>
      <c r="C87" s="7"/>
      <c r="D87" s="7"/>
      <c r="E87" s="7"/>
      <c r="F87" s="7"/>
      <c r="G87" s="7"/>
      <c r="H87" s="7"/>
      <c r="I87" s="32" t="s">
        <v>147</v>
      </c>
      <c r="J87" s="35">
        <f>ACOS(1+(J88-1)*(1-20^(1/(J88-1)))/(J88*(J86-1)+1))*180/PI()</f>
        <v>4.3004072595569065</v>
      </c>
      <c r="K87" s="19"/>
      <c r="L87" s="7"/>
      <c r="M87" s="20"/>
      <c r="N87" s="20"/>
      <c r="O87" s="7"/>
      <c r="P87" s="7"/>
      <c r="Q87" s="7"/>
      <c r="R87" s="7"/>
      <c r="S87" s="7"/>
      <c r="T87" s="9"/>
      <c r="U87" s="9"/>
    </row>
    <row r="88" spans="1:26" ht="15">
      <c r="A88" t="s">
        <v>147</v>
      </c>
      <c r="B88" s="56">
        <v>4.274968515345086</v>
      </c>
      <c r="C88" s="7"/>
      <c r="D88" s="7"/>
      <c r="E88" s="7"/>
      <c r="F88" s="7"/>
      <c r="G88" s="7"/>
      <c r="H88" s="7"/>
      <c r="I88" s="36" t="s">
        <v>149</v>
      </c>
      <c r="J88" s="37">
        <f>SUM(L71:L82)</f>
        <v>6</v>
      </c>
      <c r="K88" s="19"/>
      <c r="L88" s="7"/>
      <c r="M88" s="7"/>
      <c r="N88" s="7"/>
      <c r="O88" s="7"/>
      <c r="P88" s="7"/>
      <c r="Q88" s="7"/>
      <c r="R88" s="7"/>
      <c r="S88" s="7"/>
      <c r="T88" s="9"/>
      <c r="U88" s="9"/>
    </row>
    <row r="89" spans="1:26">
      <c r="A89" t="s">
        <v>149</v>
      </c>
      <c r="B89">
        <v>6</v>
      </c>
    </row>
    <row r="91" spans="1:26">
      <c r="A91" s="54" t="s">
        <v>6</v>
      </c>
      <c r="F91" s="125"/>
    </row>
    <row r="92" spans="1:26">
      <c r="A92" s="63">
        <v>105.6</v>
      </c>
      <c r="B92" s="64">
        <v>-70.7</v>
      </c>
    </row>
    <row r="93" spans="1:26">
      <c r="A93" t="s">
        <v>144</v>
      </c>
      <c r="B93" s="58">
        <v>5.979484071925679</v>
      </c>
    </row>
    <row r="94" spans="1:26">
      <c r="A94" t="s">
        <v>145</v>
      </c>
      <c r="B94" s="111">
        <v>243.71307902264999</v>
      </c>
    </row>
    <row r="95" spans="1:26">
      <c r="A95" t="s">
        <v>147</v>
      </c>
      <c r="B95" s="56">
        <v>4.3004072595569065</v>
      </c>
    </row>
    <row r="96" spans="1:26">
      <c r="A96" t="s">
        <v>149</v>
      </c>
      <c r="B96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U2" sqref="U2:V1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6" max="6" width="13.1640625" customWidth="1"/>
    <col min="8" max="8" width="12.33203125" customWidth="1"/>
  </cols>
  <sheetData>
    <row r="1" spans="1:22" s="9" customFormat="1" ht="14.25" customHeight="1">
      <c r="A1" s="7" t="s">
        <v>454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524</v>
      </c>
      <c r="B3">
        <v>0.02</v>
      </c>
      <c r="C3" s="71">
        <v>0.08</v>
      </c>
      <c r="D3" t="s">
        <v>17</v>
      </c>
      <c r="E3" t="s">
        <v>177</v>
      </c>
      <c r="F3">
        <v>0</v>
      </c>
      <c r="G3">
        <v>1.1000000000000001</v>
      </c>
      <c r="H3">
        <v>8</v>
      </c>
      <c r="I3">
        <v>137.1</v>
      </c>
      <c r="J3">
        <v>-69.599999999999994</v>
      </c>
      <c r="K3" s="10"/>
      <c r="L3" s="12">
        <v>0</v>
      </c>
      <c r="M3" s="10"/>
      <c r="N3" s="52">
        <f>ATAN(0.5*TAN(P3))/(PI()/180)</f>
        <v>-53.358375359280387</v>
      </c>
      <c r="O3" s="6">
        <f>I3*PI()/180</f>
        <v>2.3928464044842257</v>
      </c>
      <c r="P3" s="6">
        <f>J3*PI()/180</f>
        <v>-1.2147491593880533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524</v>
      </c>
      <c r="B4">
        <v>0.02</v>
      </c>
      <c r="C4" s="71">
        <v>0.08</v>
      </c>
      <c r="D4" t="s">
        <v>17</v>
      </c>
      <c r="E4" t="s">
        <v>177</v>
      </c>
      <c r="F4">
        <v>100</v>
      </c>
      <c r="G4">
        <v>1.1000000000000001</v>
      </c>
      <c r="H4">
        <v>8</v>
      </c>
      <c r="I4">
        <v>87.5</v>
      </c>
      <c r="J4">
        <v>-74.7</v>
      </c>
      <c r="K4" s="10"/>
      <c r="L4" s="12">
        <v>1</v>
      </c>
      <c r="M4" s="10"/>
      <c r="N4" s="52">
        <f t="shared" ref="N4:N17" si="0">ATAN(0.5*TAN(P4))/(PI()/180)</f>
        <v>-61.315251340462233</v>
      </c>
      <c r="O4" s="6">
        <f t="shared" ref="O4:P17" si="1">I4*PI()/180</f>
        <v>1.5271630954950381</v>
      </c>
      <c r="P4" s="6">
        <f t="shared" si="1"/>
        <v>-1.3037609512397641</v>
      </c>
      <c r="Q4" s="6">
        <f t="shared" ref="Q4:Q17" si="2">COS(O4)*COS(P4)*L4</f>
        <v>1.1509980781712325E-2</v>
      </c>
      <c r="R4" s="6">
        <f t="shared" ref="R4:R17" si="3">COS(P4)*SIN(O4)*L4</f>
        <v>0.2636219012912866</v>
      </c>
      <c r="S4" s="6">
        <f t="shared" ref="S4:S17" si="4">-1*SIN(P4)*L4</f>
        <v>0.96455741845779808</v>
      </c>
      <c r="U4" s="12">
        <v>0</v>
      </c>
      <c r="V4" s="12">
        <v>1</v>
      </c>
    </row>
    <row r="5" spans="1:22" s="11" customFormat="1" ht="15">
      <c r="A5" t="s">
        <v>525</v>
      </c>
      <c r="B5">
        <v>0.08</v>
      </c>
      <c r="C5" s="71">
        <v>0.17</v>
      </c>
      <c r="D5" t="s">
        <v>17</v>
      </c>
      <c r="E5" t="s">
        <v>177</v>
      </c>
      <c r="F5">
        <v>0</v>
      </c>
      <c r="G5">
        <v>1.5</v>
      </c>
      <c r="H5">
        <v>5</v>
      </c>
      <c r="I5">
        <v>128.1</v>
      </c>
      <c r="J5">
        <v>-71.2</v>
      </c>
      <c r="K5" s="10"/>
      <c r="L5" s="12">
        <v>0</v>
      </c>
      <c r="M5" s="10"/>
      <c r="N5" s="52">
        <f t="shared" si="0"/>
        <v>-55.7507918719228</v>
      </c>
      <c r="O5" s="6">
        <f t="shared" si="1"/>
        <v>2.235766771804736</v>
      </c>
      <c r="P5" s="6">
        <f t="shared" si="1"/>
        <v>-1.2426744274199626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2">
        <v>1</v>
      </c>
      <c r="V5" s="12">
        <v>0</v>
      </c>
    </row>
    <row r="6" spans="1:22" s="11" customFormat="1" ht="15">
      <c r="A6" t="s">
        <v>525</v>
      </c>
      <c r="B6">
        <v>0.08</v>
      </c>
      <c r="C6" s="71">
        <v>0.17</v>
      </c>
      <c r="D6" t="s">
        <v>17</v>
      </c>
      <c r="E6" t="s">
        <v>177</v>
      </c>
      <c r="F6">
        <v>100</v>
      </c>
      <c r="G6">
        <v>1.5</v>
      </c>
      <c r="H6">
        <v>5</v>
      </c>
      <c r="I6">
        <v>76.400000000000006</v>
      </c>
      <c r="J6">
        <v>-73.2</v>
      </c>
      <c r="K6" s="10"/>
      <c r="L6" s="12">
        <v>1</v>
      </c>
      <c r="M6" s="10"/>
      <c r="N6" s="52">
        <f t="shared" si="0"/>
        <v>-58.874925891821349</v>
      </c>
      <c r="O6" s="6">
        <f t="shared" si="1"/>
        <v>1.3334315485236679</v>
      </c>
      <c r="P6" s="6">
        <f t="shared" si="1"/>
        <v>-1.2775810124598492</v>
      </c>
      <c r="Q6" s="6">
        <f t="shared" si="2"/>
        <v>6.7963547487361761E-2</v>
      </c>
      <c r="R6" s="6">
        <f t="shared" si="3"/>
        <v>0.28092763455716385</v>
      </c>
      <c r="S6" s="6">
        <f t="shared" si="4"/>
        <v>0.95731949753206724</v>
      </c>
      <c r="U6" s="12">
        <v>0</v>
      </c>
      <c r="V6" s="12">
        <v>1</v>
      </c>
    </row>
    <row r="7" spans="1:22" s="11" customFormat="1" ht="15">
      <c r="A7" t="s">
        <v>527</v>
      </c>
      <c r="B7">
        <v>2.5000000000000001E-2</v>
      </c>
      <c r="C7" s="71">
        <v>0.08</v>
      </c>
      <c r="D7" t="s">
        <v>17</v>
      </c>
      <c r="E7" t="s">
        <v>177</v>
      </c>
      <c r="F7">
        <v>0</v>
      </c>
      <c r="G7">
        <v>1.1000000000000001</v>
      </c>
      <c r="H7">
        <v>7</v>
      </c>
      <c r="I7">
        <v>124.3</v>
      </c>
      <c r="J7">
        <v>-63.3</v>
      </c>
      <c r="K7" s="10"/>
      <c r="L7" s="12">
        <v>0</v>
      </c>
      <c r="M7" s="10"/>
      <c r="N7" s="52">
        <f t="shared" si="0"/>
        <v>-44.831611599699009</v>
      </c>
      <c r="O7" s="6">
        <f t="shared" si="1"/>
        <v>2.1694442602289516</v>
      </c>
      <c r="P7" s="6">
        <f t="shared" si="1"/>
        <v>-1.1047934165124107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s="11" customFormat="1" ht="15">
      <c r="A8" t="s">
        <v>527</v>
      </c>
      <c r="B8">
        <v>2.5000000000000001E-2</v>
      </c>
      <c r="C8" s="71">
        <v>0.08</v>
      </c>
      <c r="D8" t="s">
        <v>17</v>
      </c>
      <c r="E8" t="s">
        <v>177</v>
      </c>
      <c r="F8">
        <v>100</v>
      </c>
      <c r="G8">
        <v>1.1000000000000001</v>
      </c>
      <c r="H8">
        <v>7</v>
      </c>
      <c r="I8">
        <v>90</v>
      </c>
      <c r="J8">
        <v>-66.599999999999994</v>
      </c>
      <c r="K8" s="10"/>
      <c r="L8" s="12">
        <v>1</v>
      </c>
      <c r="M8" s="10"/>
      <c r="N8" s="52">
        <f t="shared" si="0"/>
        <v>-49.124555889035278</v>
      </c>
      <c r="O8" s="6">
        <f t="shared" si="1"/>
        <v>1.5707963267948966</v>
      </c>
      <c r="P8" s="6">
        <f t="shared" si="1"/>
        <v>-1.1623892818282233</v>
      </c>
      <c r="Q8" s="6">
        <f t="shared" si="2"/>
        <v>2.4328256229070964E-17</v>
      </c>
      <c r="R8" s="6">
        <f t="shared" si="3"/>
        <v>0.39714789063478079</v>
      </c>
      <c r="S8" s="6">
        <f t="shared" si="4"/>
        <v>0.91775462568398103</v>
      </c>
      <c r="U8" s="53">
        <v>0</v>
      </c>
      <c r="V8" s="12">
        <v>1</v>
      </c>
    </row>
    <row r="9" spans="1:22" s="11" customFormat="1" ht="15">
      <c r="A9" t="s">
        <v>526</v>
      </c>
      <c r="B9">
        <v>0.02</v>
      </c>
      <c r="C9" s="71">
        <v>0.08</v>
      </c>
      <c r="D9" t="s">
        <v>17</v>
      </c>
      <c r="E9" t="s">
        <v>177</v>
      </c>
      <c r="F9">
        <v>0</v>
      </c>
      <c r="G9">
        <v>0.8</v>
      </c>
      <c r="H9">
        <v>8</v>
      </c>
      <c r="I9">
        <v>123.2</v>
      </c>
      <c r="J9">
        <v>-67.5</v>
      </c>
      <c r="K9" s="10"/>
      <c r="L9" s="53">
        <v>0</v>
      </c>
      <c r="M9" s="10"/>
      <c r="N9" s="52">
        <f t="shared" si="0"/>
        <v>-50.360727762243869</v>
      </c>
      <c r="O9" s="6">
        <f t="shared" si="1"/>
        <v>2.1502456384570143</v>
      </c>
      <c r="P9" s="6">
        <f t="shared" si="1"/>
        <v>-1.1780972450961724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53">
        <v>1</v>
      </c>
      <c r="V9" s="53">
        <v>0</v>
      </c>
    </row>
    <row r="10" spans="1:22" s="11" customFormat="1" ht="15">
      <c r="A10" t="s">
        <v>526</v>
      </c>
      <c r="B10">
        <v>0.02</v>
      </c>
      <c r="C10" s="71">
        <v>0.08</v>
      </c>
      <c r="D10" t="s">
        <v>17</v>
      </c>
      <c r="E10" t="s">
        <v>177</v>
      </c>
      <c r="F10">
        <v>100</v>
      </c>
      <c r="G10">
        <v>0.8</v>
      </c>
      <c r="H10">
        <v>8</v>
      </c>
      <c r="I10">
        <v>81.599999999999994</v>
      </c>
      <c r="J10">
        <v>-69.5</v>
      </c>
      <c r="K10" s="10"/>
      <c r="L10" s="53">
        <v>1</v>
      </c>
      <c r="M10" s="10"/>
      <c r="N10" s="52">
        <f t="shared" si="0"/>
        <v>-53.211986014589499</v>
      </c>
      <c r="O10" s="6">
        <f t="shared" si="1"/>
        <v>1.4241886696273727</v>
      </c>
      <c r="P10" s="6">
        <f t="shared" si="1"/>
        <v>-1.2130038301360591</v>
      </c>
      <c r="Q10" s="6">
        <f t="shared" si="2"/>
        <v>5.1159354879294246E-2</v>
      </c>
      <c r="R10" s="6">
        <f t="shared" si="3"/>
        <v>0.34645047307941207</v>
      </c>
      <c r="S10" s="6">
        <f t="shared" si="4"/>
        <v>0.93667218924839757</v>
      </c>
      <c r="U10" s="53">
        <v>0</v>
      </c>
      <c r="V10" s="53">
        <v>1</v>
      </c>
    </row>
    <row r="11" spans="1:22" s="11" customFormat="1" ht="15">
      <c r="A11" t="s">
        <v>528</v>
      </c>
      <c r="B11">
        <v>2.5000000000000001E-2</v>
      </c>
      <c r="C11" s="71">
        <v>0.08</v>
      </c>
      <c r="D11" t="s">
        <v>17</v>
      </c>
      <c r="E11" t="s">
        <v>177</v>
      </c>
      <c r="F11">
        <v>0</v>
      </c>
      <c r="G11">
        <v>0.2</v>
      </c>
      <c r="H11">
        <v>7</v>
      </c>
      <c r="I11">
        <v>110.6</v>
      </c>
      <c r="J11">
        <v>-54.1</v>
      </c>
      <c r="K11" s="10"/>
      <c r="L11" s="53">
        <v>0</v>
      </c>
      <c r="M11" s="10"/>
      <c r="N11" s="52">
        <f t="shared" si="0"/>
        <v>-34.633726267082771</v>
      </c>
      <c r="O11" s="6">
        <f t="shared" si="1"/>
        <v>1.9303341527057285</v>
      </c>
      <c r="P11" s="6">
        <f t="shared" si="1"/>
        <v>-0.94422312532893227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53">
        <v>0</v>
      </c>
    </row>
    <row r="12" spans="1:22" s="11" customFormat="1" ht="15">
      <c r="A12" t="s">
        <v>528</v>
      </c>
      <c r="B12">
        <v>2.5000000000000001E-2</v>
      </c>
      <c r="C12" s="71">
        <v>0.08</v>
      </c>
      <c r="D12" t="s">
        <v>17</v>
      </c>
      <c r="E12" t="s">
        <v>177</v>
      </c>
      <c r="F12">
        <v>100</v>
      </c>
      <c r="G12">
        <v>0.2</v>
      </c>
      <c r="H12">
        <v>7</v>
      </c>
      <c r="I12">
        <v>87.8</v>
      </c>
      <c r="J12">
        <v>-55</v>
      </c>
      <c r="K12" s="10"/>
      <c r="L12" s="12">
        <v>1</v>
      </c>
      <c r="M12" s="10"/>
      <c r="N12" s="52">
        <f t="shared" si="0"/>
        <v>-35.529644866682723</v>
      </c>
      <c r="O12" s="6">
        <f t="shared" si="1"/>
        <v>1.5323990832510213</v>
      </c>
      <c r="P12" s="6">
        <f t="shared" si="1"/>
        <v>-0.95993108859688125</v>
      </c>
      <c r="Q12" s="6">
        <f t="shared" si="2"/>
        <v>2.2018342735744059E-2</v>
      </c>
      <c r="R12" s="6">
        <f t="shared" si="3"/>
        <v>0.5731536625725574</v>
      </c>
      <c r="S12" s="6">
        <f t="shared" si="4"/>
        <v>0.8191520442889918</v>
      </c>
      <c r="U12" s="12">
        <v>0</v>
      </c>
      <c r="V12" s="12">
        <v>1</v>
      </c>
    </row>
    <row r="13" spans="1:22" s="11" customFormat="1" ht="15">
      <c r="A13" t="s">
        <v>529</v>
      </c>
      <c r="B13">
        <v>0.03</v>
      </c>
      <c r="C13" s="71">
        <v>0.14499999999999999</v>
      </c>
      <c r="D13" t="s">
        <v>17</v>
      </c>
      <c r="E13" t="s">
        <v>177</v>
      </c>
      <c r="F13">
        <v>0</v>
      </c>
      <c r="G13">
        <v>0.7</v>
      </c>
      <c r="H13">
        <v>9</v>
      </c>
      <c r="I13">
        <v>119.3</v>
      </c>
      <c r="J13">
        <v>-68.400000000000006</v>
      </c>
      <c r="K13" s="10"/>
      <c r="L13" s="12">
        <v>0</v>
      </c>
      <c r="M13" s="10"/>
      <c r="N13" s="52">
        <f t="shared" si="0"/>
        <v>-51.625846041603594</v>
      </c>
      <c r="O13" s="6">
        <f t="shared" si="1"/>
        <v>2.0821777976292353</v>
      </c>
      <c r="P13" s="6">
        <f t="shared" si="1"/>
        <v>-1.1938052083641215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s="13" customFormat="1" ht="15">
      <c r="A14" t="s">
        <v>529</v>
      </c>
      <c r="B14">
        <v>0.03</v>
      </c>
      <c r="C14" s="71">
        <v>0.14499999999999999</v>
      </c>
      <c r="D14" t="s">
        <v>17</v>
      </c>
      <c r="E14" t="s">
        <v>177</v>
      </c>
      <c r="F14">
        <v>100</v>
      </c>
      <c r="G14">
        <v>0.7</v>
      </c>
      <c r="H14">
        <v>9</v>
      </c>
      <c r="I14">
        <v>77.099999999999994</v>
      </c>
      <c r="J14">
        <v>-69.099999999999994</v>
      </c>
      <c r="K14" s="10"/>
      <c r="L14" s="12">
        <v>1</v>
      </c>
      <c r="M14" s="10"/>
      <c r="N14" s="52">
        <f t="shared" si="0"/>
        <v>-52.630096274226865</v>
      </c>
      <c r="O14" s="6">
        <f t="shared" si="1"/>
        <v>1.3456488532876281</v>
      </c>
      <c r="P14" s="6">
        <f t="shared" si="1"/>
        <v>-1.2060225131280817</v>
      </c>
      <c r="Q14" s="6">
        <f t="shared" si="2"/>
        <v>7.9641799733621024E-2</v>
      </c>
      <c r="R14" s="6">
        <f t="shared" si="3"/>
        <v>0.34773435823018511</v>
      </c>
      <c r="S14" s="6">
        <f t="shared" si="4"/>
        <v>0.93420447432102949</v>
      </c>
      <c r="U14" s="12">
        <v>0</v>
      </c>
      <c r="V14" s="12">
        <v>1</v>
      </c>
    </row>
    <row r="15" spans="1:22" s="13" customFormat="1" ht="15">
      <c r="A15" s="67"/>
      <c r="B15" s="116"/>
      <c r="C15" s="116"/>
      <c r="D15" s="116"/>
      <c r="E15" s="116"/>
      <c r="F15" s="116"/>
      <c r="G15" s="116"/>
      <c r="H15" s="116"/>
      <c r="I15" s="116"/>
      <c r="J15" s="116"/>
      <c r="K15" s="117"/>
      <c r="L15" s="12"/>
      <c r="M15" s="117"/>
      <c r="N15" s="118"/>
      <c r="O15" s="12"/>
      <c r="P15" s="12"/>
      <c r="Q15" s="12"/>
      <c r="R15" s="12"/>
      <c r="S15" s="12"/>
      <c r="U15" s="12"/>
    </row>
    <row r="16" spans="1:22" s="13" customFormat="1" ht="15">
      <c r="A16" s="59" t="s">
        <v>525</v>
      </c>
      <c r="B16">
        <v>8.0000000000000002E-3</v>
      </c>
      <c r="C16" s="99">
        <v>0.03</v>
      </c>
      <c r="D16" t="s">
        <v>17</v>
      </c>
      <c r="E16" t="s">
        <v>42</v>
      </c>
      <c r="F16">
        <v>0</v>
      </c>
      <c r="G16">
        <v>1.8</v>
      </c>
      <c r="H16">
        <v>6</v>
      </c>
      <c r="I16">
        <v>358.4</v>
      </c>
      <c r="J16">
        <v>64.099999999999994</v>
      </c>
      <c r="K16" s="10"/>
      <c r="L16" s="12">
        <v>0</v>
      </c>
      <c r="M16" s="10"/>
      <c r="N16" s="52">
        <f t="shared" si="0"/>
        <v>45.838592638999955</v>
      </c>
      <c r="O16" s="6">
        <f t="shared" si="1"/>
        <v>6.2552600391476769</v>
      </c>
      <c r="P16" s="6">
        <f t="shared" si="1"/>
        <v>1.1187560505283651</v>
      </c>
      <c r="Q16" s="6">
        <f t="shared" si="2"/>
        <v>0</v>
      </c>
      <c r="R16" s="6">
        <f t="shared" si="3"/>
        <v>0</v>
      </c>
      <c r="S16" s="6">
        <f t="shared" si="4"/>
        <v>0</v>
      </c>
      <c r="U16" s="12"/>
    </row>
    <row r="17" spans="1:26" s="13" customFormat="1" ht="15">
      <c r="A17" s="59" t="s">
        <v>525</v>
      </c>
      <c r="B17">
        <v>8.0000000000000002E-3</v>
      </c>
      <c r="C17" s="99">
        <v>0.03</v>
      </c>
      <c r="D17" t="s">
        <v>17</v>
      </c>
      <c r="E17" t="s">
        <v>42</v>
      </c>
      <c r="F17">
        <v>100</v>
      </c>
      <c r="G17">
        <v>1.8</v>
      </c>
      <c r="H17">
        <v>6</v>
      </c>
      <c r="I17">
        <v>350.2</v>
      </c>
      <c r="J17">
        <v>79.8</v>
      </c>
      <c r="K17" s="10"/>
      <c r="L17" s="12">
        <v>0</v>
      </c>
      <c r="M17" s="10"/>
      <c r="N17" s="52">
        <f t="shared" si="0"/>
        <v>70.208387466864394</v>
      </c>
      <c r="O17" s="6">
        <f t="shared" si="1"/>
        <v>6.112143040484141</v>
      </c>
      <c r="P17" s="6">
        <f t="shared" si="1"/>
        <v>1.3927727430914749</v>
      </c>
      <c r="Q17" s="6">
        <f t="shared" si="2"/>
        <v>0</v>
      </c>
      <c r="R17" s="6">
        <f t="shared" si="3"/>
        <v>0</v>
      </c>
      <c r="S17" s="6">
        <f t="shared" si="4"/>
        <v>0</v>
      </c>
      <c r="U17" s="12"/>
    </row>
    <row r="18" spans="1:26" s="13" customFormat="1" ht="16" thickBot="1">
      <c r="A18" s="7"/>
      <c r="B18" s="7"/>
      <c r="C18" s="7"/>
      <c r="D18" s="7"/>
      <c r="E18" s="7"/>
      <c r="F18" s="7"/>
      <c r="G18" s="7"/>
      <c r="H18" s="7"/>
      <c r="I18" s="17"/>
      <c r="J18" s="18"/>
      <c r="K18" s="19"/>
      <c r="L18" s="12"/>
      <c r="M18" s="7"/>
      <c r="N18" s="7"/>
      <c r="O18" s="7"/>
      <c r="P18" s="7"/>
      <c r="Q18" s="7"/>
      <c r="R18" s="7"/>
      <c r="S18" s="7"/>
    </row>
    <row r="19" spans="1:26" s="13" customFormat="1" ht="17" thickTop="1" thickBot="1">
      <c r="A19" s="54" t="s">
        <v>5</v>
      </c>
      <c r="B19"/>
      <c r="H19" s="23" t="s">
        <v>143</v>
      </c>
      <c r="I19" s="24">
        <f>IF(O19&gt;0, O19*180/PI(),360+O19*180/PI())</f>
        <v>83.997075643956322</v>
      </c>
      <c r="J19" s="25">
        <f>P19*180/PI()</f>
        <v>-68.115106274748427</v>
      </c>
      <c r="K19" s="19"/>
      <c r="L19" s="7"/>
      <c r="M19" s="7"/>
      <c r="N19" s="7"/>
      <c r="O19" s="26">
        <f>IF(Q19&gt;0, ATAN(R19/Q19),PI()+ATAN(R19/Q19))</f>
        <v>1.4660255320337741</v>
      </c>
      <c r="P19" s="26">
        <f>-1*ATAN(S19/(SQRT(Q19*Q19+R19*R19)))</f>
        <v>-1.1888328748402093</v>
      </c>
      <c r="Q19" s="26">
        <f>SUM(Q3:Q17)</f>
        <v>0.23229302561773341</v>
      </c>
      <c r="R19" s="26">
        <f>SUM(R3:R17)</f>
        <v>2.2090359203653858</v>
      </c>
      <c r="S19" s="26">
        <f>SUM(S3:S17)</f>
        <v>5.5296602495322658</v>
      </c>
    </row>
    <row r="20" spans="1:26" s="9" customFormat="1" ht="16" thickTop="1">
      <c r="A20" s="63">
        <v>122.4</v>
      </c>
      <c r="B20" s="64">
        <v>-65.900000000000006</v>
      </c>
      <c r="C20" s="7"/>
      <c r="D20" s="7"/>
      <c r="E20" s="7"/>
      <c r="F20" s="7"/>
      <c r="G20" s="7"/>
      <c r="H20" s="7"/>
      <c r="I20" s="29" t="s">
        <v>144</v>
      </c>
      <c r="J20" s="30">
        <f>SQRT(Q19*Q19+R19*R19+S19*S19)</f>
        <v>5.9591058240706243</v>
      </c>
      <c r="K20" s="19"/>
      <c r="L20" s="7"/>
      <c r="M20" s="7"/>
      <c r="N20" s="7"/>
      <c r="O20" s="7"/>
      <c r="P20" s="7"/>
      <c r="Q20" s="7"/>
      <c r="R20" s="7"/>
      <c r="S20" s="7"/>
    </row>
    <row r="21" spans="1:26" s="15" customFormat="1" ht="16">
      <c r="A21" t="s">
        <v>144</v>
      </c>
      <c r="B21" s="58">
        <v>5.9594317784870379</v>
      </c>
      <c r="C21" s="7"/>
      <c r="D21" s="7"/>
      <c r="E21" s="7"/>
      <c r="F21" s="7"/>
      <c r="G21" s="7"/>
      <c r="H21" s="7"/>
      <c r="I21" s="32" t="s">
        <v>145</v>
      </c>
      <c r="J21" s="33">
        <f>(J23-1)/(J23-J20)</f>
        <v>122.26679927809292</v>
      </c>
      <c r="K21" s="19"/>
      <c r="L21" s="7"/>
      <c r="M21" s="20"/>
      <c r="N21" s="20"/>
      <c r="O21" s="7"/>
      <c r="P21" s="7"/>
      <c r="Q21" s="7"/>
      <c r="R21" s="7"/>
      <c r="S21" s="7"/>
      <c r="T21" s="9"/>
      <c r="U21" s="9"/>
      <c r="V21" s="9"/>
      <c r="W21" s="9"/>
      <c r="X21" s="9"/>
      <c r="Y21" s="9"/>
      <c r="Z21" s="9"/>
    </row>
    <row r="22" spans="1:26" s="15" customFormat="1" ht="16">
      <c r="A22" t="s">
        <v>145</v>
      </c>
      <c r="B22" s="111">
        <v>123.24917912416811</v>
      </c>
      <c r="C22" s="7"/>
      <c r="D22" s="7"/>
      <c r="E22" s="7"/>
      <c r="F22" s="7"/>
      <c r="G22" s="7"/>
      <c r="H22" s="7"/>
      <c r="I22" s="32" t="s">
        <v>147</v>
      </c>
      <c r="J22" s="35">
        <f>ACOS(1+(J23-1)*(1-20^(1/(J23-1)))/(J23*(J21-1)+1))*180/PI()</f>
        <v>6.0832841414926353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147</v>
      </c>
      <c r="B23" s="56">
        <v>6.0588031148827977</v>
      </c>
      <c r="C23" s="7"/>
      <c r="D23" s="7"/>
      <c r="E23" s="7"/>
      <c r="F23" s="7"/>
      <c r="G23" s="7"/>
      <c r="H23" s="7"/>
      <c r="I23" s="36" t="s">
        <v>149</v>
      </c>
      <c r="J23" s="37">
        <f>SUM(L3:L17)</f>
        <v>6</v>
      </c>
      <c r="K23" s="19"/>
      <c r="L23" s="7"/>
      <c r="M23" s="7"/>
      <c r="N23" s="7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>
      <c r="A24" t="s">
        <v>149</v>
      </c>
      <c r="B24">
        <v>6</v>
      </c>
    </row>
    <row r="26" spans="1:26">
      <c r="A26" s="54" t="s">
        <v>6</v>
      </c>
      <c r="F26" s="59"/>
    </row>
    <row r="27" spans="1:26">
      <c r="A27" s="63">
        <v>84</v>
      </c>
      <c r="B27" s="64">
        <v>-68.099999999999994</v>
      </c>
    </row>
    <row r="28" spans="1:26">
      <c r="A28" t="s">
        <v>144</v>
      </c>
      <c r="B28" s="58">
        <v>5.9591058240706243</v>
      </c>
    </row>
    <row r="29" spans="1:26">
      <c r="A29" t="s">
        <v>145</v>
      </c>
      <c r="B29" s="111">
        <v>122.26679927809292</v>
      </c>
    </row>
    <row r="30" spans="1:26">
      <c r="A30" t="s">
        <v>147</v>
      </c>
      <c r="B30" s="56">
        <v>6.0832841414926353</v>
      </c>
    </row>
    <row r="31" spans="1:26">
      <c r="A31" t="s">
        <v>149</v>
      </c>
      <c r="B31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U2" sqref="U2:V1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6" s="9" customFormat="1" ht="14.25" customHeight="1">
      <c r="A1" s="7" t="s">
        <v>455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6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6" s="9" customFormat="1" ht="15">
      <c r="A3" t="s">
        <v>530</v>
      </c>
      <c r="B3">
        <v>0.02</v>
      </c>
      <c r="C3" s="71">
        <v>0.08</v>
      </c>
      <c r="D3" t="s">
        <v>17</v>
      </c>
      <c r="E3" t="s">
        <v>177</v>
      </c>
      <c r="F3">
        <v>0</v>
      </c>
      <c r="G3">
        <v>0.3</v>
      </c>
      <c r="H3">
        <v>8</v>
      </c>
      <c r="I3">
        <v>124.6</v>
      </c>
      <c r="J3">
        <v>-64.900000000000006</v>
      </c>
      <c r="K3" s="10"/>
      <c r="L3" s="12">
        <v>0</v>
      </c>
      <c r="M3" s="10"/>
      <c r="N3" s="52">
        <f>ATAN(0.5*TAN(P3))/(PI()/180)</f>
        <v>-46.866874677424008</v>
      </c>
      <c r="O3" s="6">
        <f t="shared" ref="O3:P5" si="0">I3*PI()/180</f>
        <v>2.1746802479849343</v>
      </c>
      <c r="P3" s="6">
        <f t="shared" si="0"/>
        <v>-1.13271868454432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6" s="9" customFormat="1" ht="15">
      <c r="A4" t="s">
        <v>530</v>
      </c>
      <c r="B4">
        <v>0.02</v>
      </c>
      <c r="C4" s="71">
        <v>0.08</v>
      </c>
      <c r="D4" t="s">
        <v>17</v>
      </c>
      <c r="E4" t="s">
        <v>177</v>
      </c>
      <c r="F4">
        <v>100</v>
      </c>
      <c r="G4">
        <v>0.3</v>
      </c>
      <c r="H4">
        <v>8</v>
      </c>
      <c r="I4">
        <v>87.7</v>
      </c>
      <c r="J4">
        <v>-67.900000000000006</v>
      </c>
      <c r="K4" s="10"/>
      <c r="L4" s="12">
        <v>1</v>
      </c>
      <c r="M4" s="10"/>
      <c r="N4" s="52">
        <f>ATAN(0.5*TAN(P4))/(PI()/180)</f>
        <v>-50.919403747569056</v>
      </c>
      <c r="O4" s="6">
        <f t="shared" si="0"/>
        <v>1.530653753999027</v>
      </c>
      <c r="P4" s="6">
        <f t="shared" si="0"/>
        <v>-1.18507856210415</v>
      </c>
      <c r="Q4" s="6">
        <f>COS(O4)*COS(P4)*L4</f>
        <v>1.5098554074024176E-2</v>
      </c>
      <c r="R4" s="6">
        <f>COS(P4)*SIN(O4)*L4</f>
        <v>0.3759211750349164</v>
      </c>
      <c r="S4" s="6">
        <f>-1*SIN(P4)*L4</f>
        <v>0.92652863087183734</v>
      </c>
      <c r="U4" s="12">
        <v>0</v>
      </c>
      <c r="V4" s="12">
        <v>1</v>
      </c>
    </row>
    <row r="5" spans="1:26" s="11" customFormat="1" ht="15">
      <c r="A5" s="59" t="s">
        <v>531</v>
      </c>
      <c r="B5">
        <v>0.03</v>
      </c>
      <c r="C5" s="71">
        <v>0.12</v>
      </c>
      <c r="D5" t="s">
        <v>17</v>
      </c>
      <c r="E5" t="s">
        <v>177</v>
      </c>
      <c r="F5">
        <v>0</v>
      </c>
      <c r="G5">
        <v>0.5</v>
      </c>
      <c r="H5">
        <v>8</v>
      </c>
      <c r="I5">
        <v>118.4</v>
      </c>
      <c r="J5">
        <v>-66.2</v>
      </c>
      <c r="K5" s="10"/>
      <c r="L5" s="12">
        <v>0</v>
      </c>
      <c r="M5" s="10"/>
      <c r="N5" s="52">
        <f>ATAN(0.5*TAN(P5))/(PI()/180)</f>
        <v>-48.58431942619579</v>
      </c>
      <c r="O5" s="6">
        <f t="shared" si="0"/>
        <v>2.066469834361286</v>
      </c>
      <c r="P5" s="6">
        <f t="shared" si="0"/>
        <v>-1.1554079648202462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6" s="11" customFormat="1" ht="15">
      <c r="A6" s="59" t="s">
        <v>531</v>
      </c>
      <c r="B6">
        <v>0.03</v>
      </c>
      <c r="C6" s="71">
        <v>0.12</v>
      </c>
      <c r="D6" t="s">
        <v>17</v>
      </c>
      <c r="E6" t="s">
        <v>177</v>
      </c>
      <c r="F6">
        <v>100</v>
      </c>
      <c r="G6">
        <v>0.5</v>
      </c>
      <c r="H6">
        <v>8</v>
      </c>
      <c r="I6">
        <v>80.400000000000006</v>
      </c>
      <c r="J6">
        <v>-67.2</v>
      </c>
      <c r="K6" s="10"/>
      <c r="L6" s="12">
        <v>1</v>
      </c>
      <c r="M6" s="10"/>
      <c r="N6" s="52">
        <f t="shared" ref="N6:N12" si="1">ATAN(0.5*TAN(P6))/(PI()/180)</f>
        <v>-49.945475714289167</v>
      </c>
      <c r="O6" s="6">
        <f t="shared" ref="O6:O12" si="2">I6*PI()/180</f>
        <v>1.4032447186034409</v>
      </c>
      <c r="P6" s="6">
        <f t="shared" ref="P6:P12" si="3">J6*PI()/180</f>
        <v>-1.1728612573401895</v>
      </c>
      <c r="Q6" s="6">
        <f t="shared" ref="Q6:Q12" si="4">COS(O6)*COS(P6)*L6</f>
        <v>6.4625488685572607E-2</v>
      </c>
      <c r="R6" s="6">
        <f t="shared" ref="R6:R12" si="5">COS(P6)*SIN(O6)*L6</f>
        <v>0.38208883254482612</v>
      </c>
      <c r="S6" s="6">
        <f t="shared" ref="S6:S12" si="6">-1*SIN(P6)*L6</f>
        <v>0.92186315158850052</v>
      </c>
      <c r="U6" s="12">
        <v>0</v>
      </c>
      <c r="V6" s="12">
        <v>1</v>
      </c>
    </row>
    <row r="7" spans="1:26" s="11" customFormat="1" ht="15">
      <c r="A7" t="s">
        <v>532</v>
      </c>
      <c r="B7">
        <v>0.03</v>
      </c>
      <c r="C7" s="71">
        <v>0.12</v>
      </c>
      <c r="D7" t="s">
        <v>17</v>
      </c>
      <c r="E7" t="s">
        <v>177</v>
      </c>
      <c r="F7">
        <v>0</v>
      </c>
      <c r="G7">
        <v>0.4</v>
      </c>
      <c r="H7">
        <v>8</v>
      </c>
      <c r="I7">
        <v>119.2</v>
      </c>
      <c r="J7">
        <v>-60.6</v>
      </c>
      <c r="K7" s="10"/>
      <c r="L7" s="12">
        <v>0</v>
      </c>
      <c r="M7" s="10"/>
      <c r="N7" s="52">
        <f t="shared" si="1"/>
        <v>-41.584472989650457</v>
      </c>
      <c r="O7" s="6">
        <f t="shared" si="2"/>
        <v>2.0804324683772411</v>
      </c>
      <c r="P7" s="6">
        <f t="shared" si="3"/>
        <v>-1.0576695267085636</v>
      </c>
      <c r="Q7" s="6">
        <f t="shared" si="4"/>
        <v>0</v>
      </c>
      <c r="R7" s="6">
        <f t="shared" si="5"/>
        <v>0</v>
      </c>
      <c r="S7" s="6">
        <f t="shared" si="6"/>
        <v>0</v>
      </c>
      <c r="U7" s="12">
        <v>1</v>
      </c>
      <c r="V7" s="12">
        <v>0</v>
      </c>
    </row>
    <row r="8" spans="1:26" s="11" customFormat="1" ht="15">
      <c r="A8" t="s">
        <v>532</v>
      </c>
      <c r="B8">
        <v>0.03</v>
      </c>
      <c r="C8" s="71">
        <v>0.12</v>
      </c>
      <c r="D8" t="s">
        <v>17</v>
      </c>
      <c r="E8" t="s">
        <v>177</v>
      </c>
      <c r="F8">
        <v>100</v>
      </c>
      <c r="G8">
        <v>0.4</v>
      </c>
      <c r="H8">
        <v>8</v>
      </c>
      <c r="I8">
        <v>89.1</v>
      </c>
      <c r="J8">
        <v>-63</v>
      </c>
      <c r="K8" s="10"/>
      <c r="L8" s="12">
        <v>1</v>
      </c>
      <c r="M8" s="10"/>
      <c r="N8" s="52">
        <f t="shared" si="1"/>
        <v>-44.459397622361955</v>
      </c>
      <c r="O8" s="6">
        <f t="shared" si="2"/>
        <v>1.5550883635269477</v>
      </c>
      <c r="P8" s="6">
        <f t="shared" si="3"/>
        <v>-1.0995574287564276</v>
      </c>
      <c r="Q8" s="6">
        <f t="shared" si="4"/>
        <v>7.1309728359610905E-3</v>
      </c>
      <c r="R8" s="6">
        <f t="shared" si="5"/>
        <v>0.45393449205824427</v>
      </c>
      <c r="S8" s="6">
        <f t="shared" si="6"/>
        <v>0.89100652418836779</v>
      </c>
      <c r="U8" s="53">
        <v>0</v>
      </c>
      <c r="V8" s="12">
        <v>1</v>
      </c>
    </row>
    <row r="9" spans="1:26" s="11" customFormat="1" ht="15">
      <c r="A9" t="s">
        <v>533</v>
      </c>
      <c r="B9">
        <v>0.02</v>
      </c>
      <c r="C9" s="71">
        <v>0.08</v>
      </c>
      <c r="D9" t="s">
        <v>17</v>
      </c>
      <c r="E9" t="s">
        <v>177</v>
      </c>
      <c r="F9">
        <v>0</v>
      </c>
      <c r="G9">
        <v>0.3</v>
      </c>
      <c r="H9">
        <v>8</v>
      </c>
      <c r="I9">
        <v>104.2</v>
      </c>
      <c r="J9">
        <v>-58.3</v>
      </c>
      <c r="K9" s="10"/>
      <c r="L9" s="53">
        <v>0</v>
      </c>
      <c r="M9" s="10"/>
      <c r="N9" s="52">
        <f t="shared" si="1"/>
        <v>-38.992557894555489</v>
      </c>
      <c r="O9" s="6">
        <f t="shared" si="2"/>
        <v>1.8186330805780915</v>
      </c>
      <c r="P9" s="6">
        <f t="shared" si="3"/>
        <v>-1.0175269539126941</v>
      </c>
      <c r="Q9" s="6">
        <f t="shared" si="4"/>
        <v>0</v>
      </c>
      <c r="R9" s="6">
        <f t="shared" si="5"/>
        <v>0</v>
      </c>
      <c r="S9" s="6">
        <f t="shared" si="6"/>
        <v>0</v>
      </c>
      <c r="U9" s="53">
        <v>1</v>
      </c>
      <c r="V9" s="53">
        <v>0</v>
      </c>
    </row>
    <row r="10" spans="1:26" s="11" customFormat="1" ht="15">
      <c r="A10" t="s">
        <v>533</v>
      </c>
      <c r="B10">
        <v>0.02</v>
      </c>
      <c r="C10" s="71">
        <v>0.08</v>
      </c>
      <c r="D10" t="s">
        <v>17</v>
      </c>
      <c r="E10" t="s">
        <v>177</v>
      </c>
      <c r="F10">
        <v>100</v>
      </c>
      <c r="G10">
        <v>0.3</v>
      </c>
      <c r="H10">
        <v>8</v>
      </c>
      <c r="I10">
        <v>78.599999999999994</v>
      </c>
      <c r="J10">
        <v>-57</v>
      </c>
      <c r="K10" s="10"/>
      <c r="L10" s="53">
        <v>1</v>
      </c>
      <c r="M10" s="10"/>
      <c r="N10" s="52">
        <f t="shared" si="1"/>
        <v>-37.593842477480926</v>
      </c>
      <c r="O10" s="6">
        <f t="shared" si="2"/>
        <v>1.3718287920675429</v>
      </c>
      <c r="P10" s="6">
        <f t="shared" si="3"/>
        <v>-0.99483767363676778</v>
      </c>
      <c r="Q10" s="6">
        <f t="shared" si="4"/>
        <v>0.1076519031277241</v>
      </c>
      <c r="R10" s="6">
        <f t="shared" si="5"/>
        <v>0.53389394659902178</v>
      </c>
      <c r="S10" s="6">
        <f t="shared" si="6"/>
        <v>0.83867056794542394</v>
      </c>
      <c r="U10" s="53">
        <v>0</v>
      </c>
      <c r="V10" s="53">
        <v>1</v>
      </c>
    </row>
    <row r="11" spans="1:26" s="11" customFormat="1" ht="15">
      <c r="A11" t="s">
        <v>534</v>
      </c>
      <c r="B11">
        <v>0.03</v>
      </c>
      <c r="C11" s="71">
        <v>0.12</v>
      </c>
      <c r="D11" t="s">
        <v>17</v>
      </c>
      <c r="E11" t="s">
        <v>177</v>
      </c>
      <c r="F11">
        <v>0</v>
      </c>
      <c r="G11">
        <v>0.4</v>
      </c>
      <c r="H11">
        <v>8</v>
      </c>
      <c r="I11">
        <v>105.9</v>
      </c>
      <c r="J11">
        <v>-64.599999999999994</v>
      </c>
      <c r="K11" s="10"/>
      <c r="L11" s="53">
        <v>0</v>
      </c>
      <c r="M11" s="10"/>
      <c r="N11" s="52">
        <f t="shared" si="1"/>
        <v>-46.478746009287129</v>
      </c>
      <c r="O11" s="6">
        <f t="shared" si="2"/>
        <v>1.848303677861995</v>
      </c>
      <c r="P11" s="6">
        <f t="shared" si="3"/>
        <v>-1.1274826967883367</v>
      </c>
      <c r="Q11" s="6">
        <f t="shared" si="4"/>
        <v>0</v>
      </c>
      <c r="R11" s="6">
        <f t="shared" si="5"/>
        <v>0</v>
      </c>
      <c r="S11" s="6">
        <f t="shared" si="6"/>
        <v>0</v>
      </c>
      <c r="U11" s="12">
        <v>1</v>
      </c>
      <c r="V11" s="53">
        <v>0</v>
      </c>
    </row>
    <row r="12" spans="1:26" s="11" customFormat="1" ht="15">
      <c r="A12" t="s">
        <v>534</v>
      </c>
      <c r="B12">
        <v>0.03</v>
      </c>
      <c r="C12" s="71">
        <v>0.12</v>
      </c>
      <c r="D12" t="s">
        <v>17</v>
      </c>
      <c r="E12" t="s">
        <v>177</v>
      </c>
      <c r="F12">
        <v>100</v>
      </c>
      <c r="G12">
        <v>0.4</v>
      </c>
      <c r="H12">
        <v>8</v>
      </c>
      <c r="I12">
        <v>73.2</v>
      </c>
      <c r="J12">
        <v>-62.7</v>
      </c>
      <c r="K12" s="10"/>
      <c r="L12" s="12">
        <v>1</v>
      </c>
      <c r="M12" s="10"/>
      <c r="N12" s="52">
        <f t="shared" si="1"/>
        <v>-44.090095000781588</v>
      </c>
      <c r="O12" s="6">
        <f t="shared" si="2"/>
        <v>1.2775810124598492</v>
      </c>
      <c r="P12" s="6">
        <f t="shared" si="3"/>
        <v>-1.0943214410004447</v>
      </c>
      <c r="Q12" s="6">
        <f t="shared" si="4"/>
        <v>0.13256430490038287</v>
      </c>
      <c r="R12" s="6">
        <f t="shared" si="5"/>
        <v>0.43907416104223079</v>
      </c>
      <c r="S12" s="6">
        <f t="shared" si="6"/>
        <v>0.88861723265494885</v>
      </c>
      <c r="U12" s="12">
        <v>0</v>
      </c>
      <c r="V12" s="12">
        <v>1</v>
      </c>
    </row>
    <row r="13" spans="1:26" s="13" customFormat="1" ht="16" thickBot="1">
      <c r="A13" s="7"/>
      <c r="B13" s="7"/>
      <c r="C13" s="7"/>
      <c r="D13" s="7"/>
      <c r="E13" s="7"/>
      <c r="F13" s="7"/>
      <c r="G13" s="7"/>
      <c r="H13" s="7"/>
      <c r="I13" s="17"/>
      <c r="J13" s="18"/>
      <c r="K13" s="19"/>
      <c r="L13" s="12"/>
      <c r="M13" s="7"/>
      <c r="N13" s="7"/>
      <c r="O13" s="7"/>
      <c r="P13" s="7"/>
      <c r="Q13" s="7"/>
      <c r="R13" s="7"/>
      <c r="S13" s="7"/>
    </row>
    <row r="14" spans="1:26" s="13" customFormat="1" ht="17" thickTop="1" thickBot="1">
      <c r="A14" s="54" t="s">
        <v>5</v>
      </c>
      <c r="B14"/>
      <c r="H14" s="23" t="s">
        <v>143</v>
      </c>
      <c r="I14" s="24">
        <f>IF(O14&gt;0, O14*180/PI(),360+O14*180/PI())</f>
        <v>81.486307080901</v>
      </c>
      <c r="J14" s="25">
        <f>P14*180/PI()</f>
        <v>-63.682644779279329</v>
      </c>
      <c r="K14" s="19"/>
      <c r="L14" s="7"/>
      <c r="M14" s="7"/>
      <c r="N14" s="7"/>
      <c r="O14" s="26">
        <f>IF(Q14&gt;0, ATAN(R14/Q14),PI()+ATAN(R14/Q14))</f>
        <v>1.4222043538528917</v>
      </c>
      <c r="P14" s="26">
        <f>-1*ATAN(S14/(SQRT(Q14*Q14+R14*R14)))</f>
        <v>-1.111471827776402</v>
      </c>
      <c r="Q14" s="26">
        <f>SUM(Q3:Q12)</f>
        <v>0.32707122362366481</v>
      </c>
      <c r="R14" s="26">
        <f>SUM(R3:R12)</f>
        <v>2.1849126072792391</v>
      </c>
      <c r="S14" s="26">
        <f>SUM(S3:S12)</f>
        <v>4.4666861072490782</v>
      </c>
    </row>
    <row r="15" spans="1:26" s="9" customFormat="1" ht="16" thickTop="1">
      <c r="A15" s="63">
        <v>114.09179339257618</v>
      </c>
      <c r="B15" s="64">
        <v>-63.149889047134089</v>
      </c>
      <c r="C15" s="7"/>
      <c r="D15" s="7"/>
      <c r="E15" s="7"/>
      <c r="F15" s="7"/>
      <c r="G15" s="7"/>
      <c r="H15" s="7"/>
      <c r="I15" s="29" t="s">
        <v>144</v>
      </c>
      <c r="J15" s="30">
        <f>SQRT(Q14*Q14+R14*R14+S14*S14)</f>
        <v>4.9831820624438725</v>
      </c>
      <c r="K15" s="19"/>
      <c r="L15" s="7"/>
      <c r="M15" s="7"/>
      <c r="N15" s="7"/>
      <c r="O15" s="7"/>
      <c r="P15" s="7"/>
      <c r="Q15" s="7"/>
      <c r="R15" s="7"/>
      <c r="S15" s="7"/>
    </row>
    <row r="16" spans="1:26" s="15" customFormat="1" ht="16">
      <c r="A16" t="s">
        <v>144</v>
      </c>
      <c r="B16">
        <v>4.9831123459228319</v>
      </c>
      <c r="C16" s="7"/>
      <c r="D16" s="7"/>
      <c r="E16" s="7"/>
      <c r="F16" s="7"/>
      <c r="G16" s="7"/>
      <c r="H16" s="7"/>
      <c r="I16" s="32" t="s">
        <v>145</v>
      </c>
      <c r="J16" s="33">
        <f>(J18-1)/(J18-J15)</f>
        <v>237.84129217096728</v>
      </c>
      <c r="K16" s="19"/>
      <c r="L16" s="7"/>
      <c r="M16" s="20"/>
      <c r="N16" s="20"/>
      <c r="O16" s="7"/>
      <c r="P16" s="7"/>
      <c r="Q16" s="7"/>
      <c r="R16" s="7"/>
      <c r="S16" s="7"/>
      <c r="T16" s="9"/>
      <c r="U16" s="9"/>
      <c r="V16" s="9"/>
      <c r="W16" s="9"/>
      <c r="X16" s="9"/>
      <c r="Y16" s="9"/>
      <c r="Z16" s="9"/>
    </row>
    <row r="17" spans="1:26" s="15" customFormat="1" ht="16">
      <c r="A17" t="s">
        <v>145</v>
      </c>
      <c r="B17">
        <v>236.85942296792754</v>
      </c>
      <c r="C17" s="7"/>
      <c r="D17" s="7"/>
      <c r="E17" s="7"/>
      <c r="F17" s="7"/>
      <c r="G17" s="7"/>
      <c r="H17" s="7"/>
      <c r="I17" s="32" t="s">
        <v>147</v>
      </c>
      <c r="J17" s="35">
        <f>ACOS(1+(J18-1)*(1-20^(1/(J18-1)))/(J18*(J16-1)+1))*180/PI()</f>
        <v>4.9715768573080634</v>
      </c>
      <c r="K17" s="19"/>
      <c r="L17" s="7"/>
      <c r="M17" s="20"/>
      <c r="N17" s="20"/>
      <c r="O17" s="7"/>
      <c r="P17" s="7"/>
      <c r="Q17" s="7"/>
      <c r="R17" s="7"/>
      <c r="S17" s="7"/>
      <c r="T17" s="9"/>
      <c r="U17" s="9"/>
      <c r="V17" s="9"/>
      <c r="W17" s="9"/>
      <c r="X17" s="9"/>
      <c r="Y17" s="9"/>
      <c r="Z17" s="9"/>
    </row>
    <row r="18" spans="1:26" s="15" customFormat="1" ht="16">
      <c r="A18" t="s">
        <v>147</v>
      </c>
      <c r="B18" s="56">
        <v>4.9819120604421654</v>
      </c>
      <c r="C18" s="7"/>
      <c r="D18" s="7"/>
      <c r="E18" s="7"/>
      <c r="F18" s="7"/>
      <c r="G18" s="7"/>
      <c r="H18" s="7"/>
      <c r="I18" s="36" t="s">
        <v>149</v>
      </c>
      <c r="J18" s="37">
        <f>SUM(L3:L12)</f>
        <v>5</v>
      </c>
      <c r="K18" s="19"/>
      <c r="L18" s="7"/>
      <c r="M18" s="7"/>
      <c r="N18" s="7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>
      <c r="A19" t="s">
        <v>149</v>
      </c>
      <c r="B19">
        <v>5</v>
      </c>
    </row>
    <row r="21" spans="1:26">
      <c r="A21" s="54" t="s">
        <v>6</v>
      </c>
      <c r="F21" s="59"/>
    </row>
    <row r="22" spans="1:26">
      <c r="A22" s="63">
        <v>81.486307080901</v>
      </c>
      <c r="B22" s="64">
        <v>-63.682644779279329</v>
      </c>
    </row>
    <row r="23" spans="1:26">
      <c r="A23" t="s">
        <v>144</v>
      </c>
      <c r="B23">
        <v>4.9831820624438725</v>
      </c>
    </row>
    <row r="24" spans="1:26">
      <c r="A24" t="s">
        <v>145</v>
      </c>
      <c r="B24">
        <v>237.84129217096728</v>
      </c>
    </row>
    <row r="25" spans="1:26">
      <c r="A25" t="s">
        <v>147</v>
      </c>
      <c r="B25" s="56">
        <v>4.9715768573080634</v>
      </c>
    </row>
    <row r="26" spans="1:26">
      <c r="A26" t="s">
        <v>149</v>
      </c>
      <c r="B26">
        <v>5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U2" sqref="U2:V1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357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363</v>
      </c>
      <c r="B3">
        <v>1.4999999999999999E-2</v>
      </c>
      <c r="C3" s="71">
        <v>0.08</v>
      </c>
      <c r="D3" t="s">
        <v>17</v>
      </c>
      <c r="E3" t="s">
        <v>177</v>
      </c>
      <c r="F3">
        <v>0</v>
      </c>
      <c r="G3">
        <v>0.6</v>
      </c>
      <c r="H3">
        <v>9</v>
      </c>
      <c r="I3">
        <v>155.19999999999999</v>
      </c>
      <c r="J3">
        <v>-59.7</v>
      </c>
      <c r="K3" s="10"/>
      <c r="L3" s="12">
        <v>0</v>
      </c>
      <c r="M3" s="10"/>
      <c r="N3" s="52">
        <f>ATAN(0.5*TAN(P3))/(PI()/180)</f>
        <v>-40.551865870231481</v>
      </c>
      <c r="O3" s="6">
        <f>I3*PI()/180</f>
        <v>2.7087509990951992</v>
      </c>
      <c r="P3" s="6">
        <f>J3*PI()/180</f>
        <v>-1.0419615634406147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363</v>
      </c>
      <c r="B4">
        <v>1.4999999999999999E-2</v>
      </c>
      <c r="C4" s="71">
        <v>0.08</v>
      </c>
      <c r="D4" t="s">
        <v>17</v>
      </c>
      <c r="E4" t="s">
        <v>177</v>
      </c>
      <c r="F4">
        <v>100</v>
      </c>
      <c r="G4">
        <v>0.6</v>
      </c>
      <c r="H4">
        <v>9</v>
      </c>
      <c r="I4">
        <v>125</v>
      </c>
      <c r="J4">
        <v>-72.5</v>
      </c>
      <c r="K4" s="10"/>
      <c r="L4" s="12">
        <v>1</v>
      </c>
      <c r="M4" s="10"/>
      <c r="N4" s="52">
        <f t="shared" ref="N4:N14" si="0">ATAN(0.5*TAN(P4))/(PI()/180)</f>
        <v>-57.764568406109902</v>
      </c>
      <c r="O4" s="6">
        <f t="shared" ref="O4:O14" si="1">I4*PI()/180</f>
        <v>2.1816615649929116</v>
      </c>
      <c r="P4" s="6">
        <f t="shared" ref="P4:P14" si="2">J4*PI()/180</f>
        <v>-1.2653637076958888</v>
      </c>
      <c r="Q4" s="6">
        <f t="shared" ref="Q4:Q14" si="3">COS(O4)*COS(P4)*L4</f>
        <v>-0.17247776086975317</v>
      </c>
      <c r="R4" s="6">
        <f t="shared" ref="R4:R14" si="4">COS(P4)*SIN(O4)*L4</f>
        <v>0.24632377039348122</v>
      </c>
      <c r="S4" s="6">
        <f t="shared" ref="S4:S14" si="5">-1*SIN(P4)*L4</f>
        <v>0.95371695074822682</v>
      </c>
      <c r="U4" s="12">
        <v>0</v>
      </c>
      <c r="V4" s="12">
        <v>1</v>
      </c>
    </row>
    <row r="5" spans="1:22" s="11" customFormat="1" ht="15">
      <c r="A5" t="s">
        <v>364</v>
      </c>
      <c r="B5">
        <v>0.02</v>
      </c>
      <c r="C5" s="71">
        <v>0.08</v>
      </c>
      <c r="D5" t="s">
        <v>17</v>
      </c>
      <c r="E5" t="s">
        <v>177</v>
      </c>
      <c r="F5">
        <v>0</v>
      </c>
      <c r="G5">
        <v>0.4</v>
      </c>
      <c r="H5">
        <v>8</v>
      </c>
      <c r="I5">
        <v>159.5</v>
      </c>
      <c r="J5">
        <v>-59.6</v>
      </c>
      <c r="K5" s="10"/>
      <c r="L5" s="12">
        <v>0</v>
      </c>
      <c r="M5" s="10"/>
      <c r="N5" s="52">
        <f t="shared" si="0"/>
        <v>-40.438610822901786</v>
      </c>
      <c r="O5" s="6">
        <f t="shared" si="1"/>
        <v>2.7838001569309556</v>
      </c>
      <c r="P5" s="6">
        <f t="shared" si="2"/>
        <v>-1.0402162341886205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t="s">
        <v>364</v>
      </c>
      <c r="B6">
        <v>0.02</v>
      </c>
      <c r="C6" s="71">
        <v>0.08</v>
      </c>
      <c r="D6" t="s">
        <v>17</v>
      </c>
      <c r="E6" t="s">
        <v>177</v>
      </c>
      <c r="F6">
        <v>100</v>
      </c>
      <c r="G6">
        <v>0.4</v>
      </c>
      <c r="H6">
        <v>8</v>
      </c>
      <c r="I6">
        <v>131.30000000000001</v>
      </c>
      <c r="J6">
        <v>-73.599999999999994</v>
      </c>
      <c r="K6" s="10"/>
      <c r="L6" s="12">
        <v>1</v>
      </c>
      <c r="M6" s="10"/>
      <c r="N6" s="52">
        <f t="shared" si="0"/>
        <v>-59.51757105964181</v>
      </c>
      <c r="O6" s="6">
        <f t="shared" si="1"/>
        <v>2.2916173078685551</v>
      </c>
      <c r="P6" s="6">
        <f t="shared" si="2"/>
        <v>-1.2845623294678263</v>
      </c>
      <c r="Q6" s="6">
        <f t="shared" si="3"/>
        <v>-0.18634583245081957</v>
      </c>
      <c r="R6" s="6">
        <f t="shared" si="4"/>
        <v>0.21211300992718268</v>
      </c>
      <c r="S6" s="6">
        <f t="shared" si="5"/>
        <v>0.9593139745400574</v>
      </c>
      <c r="U6" s="12">
        <v>0</v>
      </c>
      <c r="V6" s="12">
        <v>1</v>
      </c>
    </row>
    <row r="7" spans="1:22" s="11" customFormat="1" ht="15">
      <c r="A7" t="s">
        <v>365</v>
      </c>
      <c r="B7">
        <v>0.02</v>
      </c>
      <c r="C7" s="71">
        <v>0.08</v>
      </c>
      <c r="D7" t="s">
        <v>17</v>
      </c>
      <c r="E7" t="s">
        <v>177</v>
      </c>
      <c r="F7">
        <v>0</v>
      </c>
      <c r="G7">
        <v>0.3</v>
      </c>
      <c r="H7">
        <v>8</v>
      </c>
      <c r="I7">
        <v>143.19999999999999</v>
      </c>
      <c r="J7">
        <v>-61.7</v>
      </c>
      <c r="K7" s="10"/>
      <c r="L7" s="12">
        <v>0</v>
      </c>
      <c r="M7" s="10"/>
      <c r="N7" s="52">
        <f t="shared" si="0"/>
        <v>-42.879806390269344</v>
      </c>
      <c r="O7" s="6">
        <f t="shared" si="1"/>
        <v>2.4993114888558798</v>
      </c>
      <c r="P7" s="6">
        <f t="shared" si="2"/>
        <v>-1.0768681484805014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365</v>
      </c>
      <c r="B8">
        <v>0.02</v>
      </c>
      <c r="C8" s="71">
        <v>0.08</v>
      </c>
      <c r="D8" t="s">
        <v>17</v>
      </c>
      <c r="E8" t="s">
        <v>177</v>
      </c>
      <c r="F8">
        <v>100</v>
      </c>
      <c r="G8">
        <v>0.3</v>
      </c>
      <c r="H8">
        <v>8</v>
      </c>
      <c r="I8">
        <v>106.2</v>
      </c>
      <c r="J8">
        <v>-70.599999999999994</v>
      </c>
      <c r="K8" s="10"/>
      <c r="L8" s="12">
        <v>1</v>
      </c>
      <c r="M8" s="10"/>
      <c r="N8" s="52">
        <f t="shared" si="0"/>
        <v>-54.842535182517629</v>
      </c>
      <c r="O8" s="6">
        <f t="shared" si="1"/>
        <v>1.8535396656179779</v>
      </c>
      <c r="P8" s="6">
        <f t="shared" si="2"/>
        <v>-1.2322024519079966</v>
      </c>
      <c r="Q8" s="6">
        <f t="shared" si="3"/>
        <v>-9.2670001567476679E-2</v>
      </c>
      <c r="R8" s="6">
        <f t="shared" si="4"/>
        <v>0.31897223757522669</v>
      </c>
      <c r="S8" s="6">
        <f t="shared" si="5"/>
        <v>0.94322265794760096</v>
      </c>
      <c r="U8" s="53">
        <v>0</v>
      </c>
      <c r="V8" s="12">
        <v>1</v>
      </c>
    </row>
    <row r="9" spans="1:22" s="11" customFormat="1" ht="15">
      <c r="A9" t="s">
        <v>366</v>
      </c>
      <c r="B9">
        <v>0.02</v>
      </c>
      <c r="C9" s="71">
        <v>0.08</v>
      </c>
      <c r="D9" t="s">
        <v>17</v>
      </c>
      <c r="E9" t="s">
        <v>177</v>
      </c>
      <c r="F9">
        <v>0</v>
      </c>
      <c r="G9">
        <v>0.6</v>
      </c>
      <c r="H9">
        <v>8</v>
      </c>
      <c r="I9">
        <v>159.19999999999999</v>
      </c>
      <c r="J9">
        <v>-60.4</v>
      </c>
      <c r="K9" s="10"/>
      <c r="L9" s="53">
        <v>0</v>
      </c>
      <c r="M9" s="10"/>
      <c r="N9" s="52">
        <f t="shared" si="0"/>
        <v>-41.352916543061447</v>
      </c>
      <c r="O9" s="6">
        <f t="shared" si="1"/>
        <v>2.7785641691749725</v>
      </c>
      <c r="P9" s="6">
        <f t="shared" si="2"/>
        <v>-1.054178868204575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366</v>
      </c>
      <c r="B10">
        <v>0.02</v>
      </c>
      <c r="C10" s="71">
        <v>0.08</v>
      </c>
      <c r="D10" t="s">
        <v>17</v>
      </c>
      <c r="E10" t="s">
        <v>177</v>
      </c>
      <c r="F10">
        <v>100</v>
      </c>
      <c r="G10">
        <v>0.6</v>
      </c>
      <c r="H10">
        <v>8</v>
      </c>
      <c r="I10">
        <v>129.6</v>
      </c>
      <c r="J10">
        <v>-74.099999999999994</v>
      </c>
      <c r="K10" s="10"/>
      <c r="L10" s="53">
        <v>1</v>
      </c>
      <c r="M10" s="10"/>
      <c r="N10" s="52">
        <f t="shared" si="0"/>
        <v>-60.329186835135062</v>
      </c>
      <c r="O10" s="6">
        <f t="shared" si="1"/>
        <v>2.2619467105846507</v>
      </c>
      <c r="P10" s="6">
        <f t="shared" si="2"/>
        <v>-1.2932889757277981</v>
      </c>
      <c r="Q10" s="6">
        <f t="shared" si="3"/>
        <v>-0.17462817820736409</v>
      </c>
      <c r="R10" s="6">
        <f t="shared" si="4"/>
        <v>0.21108920598302788</v>
      </c>
      <c r="S10" s="6">
        <f t="shared" si="5"/>
        <v>0.96174130954921133</v>
      </c>
      <c r="U10" s="53">
        <v>0</v>
      </c>
      <c r="V10" s="53">
        <v>1</v>
      </c>
    </row>
    <row r="11" spans="1:22" s="11" customFormat="1" ht="15">
      <c r="A11" t="s">
        <v>367</v>
      </c>
      <c r="B11">
        <v>0.02</v>
      </c>
      <c r="C11" s="71">
        <v>0.08</v>
      </c>
      <c r="D11" t="s">
        <v>17</v>
      </c>
      <c r="E11" t="s">
        <v>177</v>
      </c>
      <c r="F11">
        <v>0</v>
      </c>
      <c r="G11">
        <v>0.3</v>
      </c>
      <c r="H11">
        <v>8</v>
      </c>
      <c r="I11">
        <v>154.19999999999999</v>
      </c>
      <c r="J11">
        <v>-61</v>
      </c>
      <c r="K11" s="10"/>
      <c r="L11" s="53">
        <v>0</v>
      </c>
      <c r="M11" s="10"/>
      <c r="N11" s="52">
        <f t="shared" si="0"/>
        <v>-42.051214164410815</v>
      </c>
      <c r="O11" s="6">
        <f t="shared" si="1"/>
        <v>2.6912977065752561</v>
      </c>
      <c r="P11" s="6">
        <f t="shared" si="2"/>
        <v>-1.064650843716541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367</v>
      </c>
      <c r="B12">
        <v>0.02</v>
      </c>
      <c r="C12" s="71">
        <v>0.08</v>
      </c>
      <c r="D12" t="s">
        <v>17</v>
      </c>
      <c r="E12" t="s">
        <v>177</v>
      </c>
      <c r="F12">
        <v>100</v>
      </c>
      <c r="G12">
        <v>0.3</v>
      </c>
      <c r="H12">
        <v>8</v>
      </c>
      <c r="I12">
        <v>121.1</v>
      </c>
      <c r="J12">
        <v>-73.3</v>
      </c>
      <c r="K12" s="10"/>
      <c r="L12" s="12">
        <v>1</v>
      </c>
      <c r="M12" s="10"/>
      <c r="N12" s="52">
        <f t="shared" si="0"/>
        <v>-59.035032030049912</v>
      </c>
      <c r="O12" s="6">
        <f t="shared" si="1"/>
        <v>2.113593724165133</v>
      </c>
      <c r="P12" s="6">
        <f t="shared" si="2"/>
        <v>-1.2793263417118435</v>
      </c>
      <c r="Q12" s="6">
        <f t="shared" si="3"/>
        <v>-0.14843128590282051</v>
      </c>
      <c r="R12" s="6">
        <f t="shared" si="4"/>
        <v>0.24605735456094774</v>
      </c>
      <c r="S12" s="6">
        <f t="shared" si="5"/>
        <v>0.9578224948453149</v>
      </c>
      <c r="U12" s="12">
        <v>0</v>
      </c>
      <c r="V12" s="12">
        <v>1</v>
      </c>
    </row>
    <row r="13" spans="1:22" s="11" customFormat="1" ht="15">
      <c r="A13" t="s">
        <v>368</v>
      </c>
      <c r="B13">
        <v>0.02</v>
      </c>
      <c r="C13" s="71">
        <v>0.08</v>
      </c>
      <c r="D13" t="s">
        <v>17</v>
      </c>
      <c r="E13" t="s">
        <v>177</v>
      </c>
      <c r="F13">
        <v>0</v>
      </c>
      <c r="G13">
        <v>0.3</v>
      </c>
      <c r="H13">
        <v>8</v>
      </c>
      <c r="I13">
        <v>144.19999999999999</v>
      </c>
      <c r="J13">
        <v>-61.7</v>
      </c>
      <c r="K13" s="10"/>
      <c r="L13" s="12">
        <v>0</v>
      </c>
      <c r="M13" s="10"/>
      <c r="N13" s="52">
        <f t="shared" si="0"/>
        <v>-42.879806390269344</v>
      </c>
      <c r="O13" s="6">
        <f t="shared" si="1"/>
        <v>2.5167647813758229</v>
      </c>
      <c r="P13" s="6">
        <f t="shared" si="2"/>
        <v>-1.0768681484805014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53">
        <v>0</v>
      </c>
    </row>
    <row r="14" spans="1:22" s="13" customFormat="1" ht="15">
      <c r="A14" t="s">
        <v>368</v>
      </c>
      <c r="B14">
        <v>0.02</v>
      </c>
      <c r="C14" s="71">
        <v>0.08</v>
      </c>
      <c r="D14" t="s">
        <v>17</v>
      </c>
      <c r="E14" t="s">
        <v>177</v>
      </c>
      <c r="F14">
        <v>100</v>
      </c>
      <c r="G14">
        <v>0.3</v>
      </c>
      <c r="H14">
        <v>8</v>
      </c>
      <c r="I14">
        <v>107.6</v>
      </c>
      <c r="J14">
        <v>-70.8</v>
      </c>
      <c r="K14" s="10"/>
      <c r="L14" s="12">
        <v>1</v>
      </c>
      <c r="M14" s="10"/>
      <c r="N14" s="52">
        <f t="shared" si="0"/>
        <v>-55.143803750713388</v>
      </c>
      <c r="O14" s="6">
        <f t="shared" si="1"/>
        <v>1.8779742751458985</v>
      </c>
      <c r="P14" s="6">
        <f t="shared" si="2"/>
        <v>-1.2356931104119853</v>
      </c>
      <c r="Q14" s="6">
        <f t="shared" si="3"/>
        <v>-9.9439372045810423E-2</v>
      </c>
      <c r="R14" s="6">
        <f t="shared" si="4"/>
        <v>0.31347261861957743</v>
      </c>
      <c r="S14" s="6">
        <f t="shared" si="5"/>
        <v>0.944376370237481</v>
      </c>
      <c r="U14" s="12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119.44839105244397</v>
      </c>
      <c r="J16" s="25">
        <f>P16*180/PI()</f>
        <v>-72.735905119737197</v>
      </c>
      <c r="K16" s="19"/>
      <c r="L16" s="7"/>
      <c r="M16" s="7"/>
      <c r="N16" s="7"/>
      <c r="O16" s="26">
        <f>IF(Q16&gt;0, ATAN(R16/Q16),PI()+ATAN(R16/Q16))</f>
        <v>2.0847677100748818</v>
      </c>
      <c r="P16" s="26">
        <f>-1*ATAN(S16/(SQRT(Q16*Q16+R16*R16)))</f>
        <v>-1.2694810287576144</v>
      </c>
      <c r="Q16" s="26">
        <f>SUM(Q3:Q14)</f>
        <v>-0.87399243104404445</v>
      </c>
      <c r="R16" s="26">
        <f>SUM(R3:R14)</f>
        <v>1.5480281970594434</v>
      </c>
      <c r="S16" s="26">
        <f>SUM(S3:S14)</f>
        <v>5.7201937578678921</v>
      </c>
    </row>
    <row r="17" spans="1:26" s="9" customFormat="1" ht="16" thickTop="1">
      <c r="A17" s="63">
        <v>152.74335687465893</v>
      </c>
      <c r="B17" s="64">
        <v>-60.842545137032616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5.9900643315380329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5.9900078048817251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503.23740361703472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500.39054890505764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2.9896888167228233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2.9981974071412143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119.44839105244397</v>
      </c>
      <c r="B24" s="64">
        <v>-72.735905119737197</v>
      </c>
    </row>
    <row r="25" spans="1:26">
      <c r="A25" t="s">
        <v>144</v>
      </c>
      <c r="B25">
        <v>5.9900643315380329</v>
      </c>
    </row>
    <row r="26" spans="1:26">
      <c r="A26" t="s">
        <v>145</v>
      </c>
      <c r="B26">
        <v>503.23740361703472</v>
      </c>
    </row>
    <row r="27" spans="1:26">
      <c r="A27" t="s">
        <v>147</v>
      </c>
      <c r="B27" s="56">
        <v>2.9896888167228233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" sqref="U2:V1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2" t="s">
        <v>358</v>
      </c>
      <c r="B1" s="72"/>
      <c r="C1" s="72"/>
      <c r="D1" s="72"/>
      <c r="E1" s="72"/>
      <c r="F1" s="72"/>
      <c r="G1" s="72"/>
      <c r="H1" s="72"/>
      <c r="I1" s="74"/>
      <c r="J1" s="75"/>
      <c r="K1" s="76"/>
      <c r="L1" s="77"/>
      <c r="M1" s="77"/>
      <c r="N1" s="77"/>
      <c r="O1" s="77"/>
      <c r="P1" s="77"/>
      <c r="Q1" s="77"/>
      <c r="R1" s="77"/>
      <c r="S1" s="77"/>
    </row>
    <row r="2" spans="1:22" s="107" customFormat="1" ht="74">
      <c r="A2" s="126" t="s">
        <v>7</v>
      </c>
      <c r="B2" s="126" t="s">
        <v>8</v>
      </c>
      <c r="C2" s="126" t="s">
        <v>9</v>
      </c>
      <c r="D2" s="126" t="s">
        <v>10</v>
      </c>
      <c r="E2" s="126" t="s">
        <v>11</v>
      </c>
      <c r="F2" s="126" t="s">
        <v>12</v>
      </c>
      <c r="G2" s="126" t="s">
        <v>13</v>
      </c>
      <c r="H2" s="126" t="s">
        <v>14</v>
      </c>
      <c r="I2" s="127" t="s">
        <v>15</v>
      </c>
      <c r="J2" s="128" t="s">
        <v>16</v>
      </c>
      <c r="K2" s="129" t="s">
        <v>155</v>
      </c>
      <c r="L2" s="126" t="s">
        <v>156</v>
      </c>
      <c r="M2" s="126" t="s">
        <v>170</v>
      </c>
      <c r="N2" s="128" t="s">
        <v>157</v>
      </c>
      <c r="O2" s="126" t="s">
        <v>158</v>
      </c>
      <c r="P2" s="126"/>
      <c r="Q2" s="126" t="s">
        <v>159</v>
      </c>
      <c r="R2" s="126" t="s">
        <v>160</v>
      </c>
      <c r="S2" s="130" t="s">
        <v>161</v>
      </c>
      <c r="U2" s="110" t="s">
        <v>771</v>
      </c>
      <c r="V2" s="110" t="s">
        <v>772</v>
      </c>
    </row>
    <row r="3" spans="1:22" s="9" customFormat="1" ht="15">
      <c r="A3" s="59" t="s">
        <v>369</v>
      </c>
      <c r="B3" s="73">
        <v>0.02</v>
      </c>
      <c r="C3" s="73">
        <v>0.08</v>
      </c>
      <c r="D3" s="59" t="s">
        <v>17</v>
      </c>
      <c r="E3" s="59" t="s">
        <v>177</v>
      </c>
      <c r="F3" s="59">
        <v>0</v>
      </c>
      <c r="G3" s="59">
        <v>0.6</v>
      </c>
      <c r="H3" s="59">
        <v>8</v>
      </c>
      <c r="I3" s="59">
        <v>155.19999999999999</v>
      </c>
      <c r="J3" s="59">
        <v>-63.8</v>
      </c>
      <c r="K3" s="59"/>
      <c r="L3" s="78">
        <v>0</v>
      </c>
      <c r="M3" s="59"/>
      <c r="N3" s="79">
        <f>ATAN(0.5*TAN(P3))/(PI()/180)</f>
        <v>-45.458501387910424</v>
      </c>
      <c r="O3" s="80">
        <f t="shared" ref="O3:P5" si="0">I3*PI()/180</f>
        <v>2.7087509990951992</v>
      </c>
      <c r="P3" s="80">
        <f t="shared" si="0"/>
        <v>-1.1135200627723822</v>
      </c>
      <c r="Q3" s="80">
        <f>COS(O3)*COS(P3)*L3</f>
        <v>0</v>
      </c>
      <c r="R3" s="80">
        <f>COS(P3)*SIN(O3)*L3</f>
        <v>0</v>
      </c>
      <c r="S3" s="80">
        <f>-1*SIN(P3)*L3</f>
        <v>0</v>
      </c>
      <c r="U3" s="12">
        <v>1</v>
      </c>
      <c r="V3" s="12">
        <v>0</v>
      </c>
    </row>
    <row r="4" spans="1:22" s="9" customFormat="1" ht="15">
      <c r="A4" s="59" t="s">
        <v>369</v>
      </c>
      <c r="B4" s="73">
        <v>0.02</v>
      </c>
      <c r="C4" s="73">
        <v>0.08</v>
      </c>
      <c r="D4" s="59" t="s">
        <v>17</v>
      </c>
      <c r="E4" s="59" t="s">
        <v>177</v>
      </c>
      <c r="F4" s="59">
        <v>100</v>
      </c>
      <c r="G4" s="59">
        <v>0.6</v>
      </c>
      <c r="H4" s="59">
        <v>8</v>
      </c>
      <c r="I4" s="59">
        <v>115.7</v>
      </c>
      <c r="J4" s="59">
        <v>-75.8</v>
      </c>
      <c r="K4" s="59"/>
      <c r="L4" s="78">
        <v>1</v>
      </c>
      <c r="M4" s="59"/>
      <c r="N4" s="79">
        <f>ATAN(0.5*TAN(P4))/(PI()/180)</f>
        <v>-63.157040716772016</v>
      </c>
      <c r="O4" s="80">
        <f t="shared" si="0"/>
        <v>2.0193459445574393</v>
      </c>
      <c r="P4" s="80">
        <f t="shared" si="0"/>
        <v>-1.3229595730117016</v>
      </c>
      <c r="Q4" s="80">
        <f>COS(O4)*COS(P4)*L4</f>
        <v>-0.10637977640276509</v>
      </c>
      <c r="R4" s="80">
        <f>COS(P4)*SIN(O4)*L4</f>
        <v>0.22104084857598047</v>
      </c>
      <c r="S4" s="80">
        <f>-1*SIN(P4)*L4</f>
        <v>0.96944534989513886</v>
      </c>
      <c r="U4" s="12">
        <v>0</v>
      </c>
      <c r="V4" s="12">
        <v>1</v>
      </c>
    </row>
    <row r="5" spans="1:22" s="11" customFormat="1" ht="15">
      <c r="A5" s="59" t="s">
        <v>370</v>
      </c>
      <c r="B5" s="73">
        <v>0.02</v>
      </c>
      <c r="C5" s="73">
        <v>0.08</v>
      </c>
      <c r="D5" s="59" t="s">
        <v>17</v>
      </c>
      <c r="E5" s="59" t="s">
        <v>177</v>
      </c>
      <c r="F5" s="59">
        <v>0</v>
      </c>
      <c r="G5" s="59">
        <v>0.3</v>
      </c>
      <c r="H5" s="59">
        <v>8</v>
      </c>
      <c r="I5" s="59">
        <v>148.80000000000001</v>
      </c>
      <c r="J5" s="59">
        <v>-61</v>
      </c>
      <c r="K5" s="59"/>
      <c r="L5" s="78">
        <v>0</v>
      </c>
      <c r="M5" s="59"/>
      <c r="N5" s="79">
        <f>ATAN(0.5*TAN(P5))/(PI()/180)</f>
        <v>-42.051214164410815</v>
      </c>
      <c r="O5" s="80">
        <f t="shared" si="0"/>
        <v>2.5970499269675624</v>
      </c>
      <c r="P5" s="80">
        <f t="shared" si="0"/>
        <v>-1.064650843716541</v>
      </c>
      <c r="Q5" s="80">
        <f>COS(O5)*COS(P5)*L5</f>
        <v>0</v>
      </c>
      <c r="R5" s="80">
        <f>COS(P5)*SIN(O5)*L5</f>
        <v>0</v>
      </c>
      <c r="S5" s="80">
        <f>-1*SIN(P5)*L5</f>
        <v>0</v>
      </c>
      <c r="U5" s="12">
        <v>1</v>
      </c>
      <c r="V5" s="12">
        <v>0</v>
      </c>
    </row>
    <row r="6" spans="1:22" s="11" customFormat="1" ht="15">
      <c r="A6" s="59" t="s">
        <v>370</v>
      </c>
      <c r="B6" s="73">
        <v>0.02</v>
      </c>
      <c r="C6" s="73">
        <v>0.08</v>
      </c>
      <c r="D6" s="59" t="s">
        <v>17</v>
      </c>
      <c r="E6" s="59" t="s">
        <v>177</v>
      </c>
      <c r="F6" s="59">
        <v>100</v>
      </c>
      <c r="G6" s="67">
        <v>0.3</v>
      </c>
      <c r="H6" s="59">
        <v>8</v>
      </c>
      <c r="I6" s="59">
        <v>114.1</v>
      </c>
      <c r="J6" s="59">
        <v>-71.7</v>
      </c>
      <c r="K6" s="59"/>
      <c r="L6" s="78">
        <v>1</v>
      </c>
      <c r="M6" s="59"/>
      <c r="N6" s="79">
        <f t="shared" ref="N6:N14" si="1">ATAN(0.5*TAN(P6))/(PI()/180)</f>
        <v>-56.517884605986801</v>
      </c>
      <c r="O6" s="80">
        <f t="shared" ref="O6:O14" si="2">I6*PI()/180</f>
        <v>1.9914206765255298</v>
      </c>
      <c r="P6" s="80">
        <f t="shared" ref="P6:P14" si="3">J6*PI()/180</f>
        <v>-1.2514010736799344</v>
      </c>
      <c r="Q6" s="80">
        <f t="shared" ref="Q6:Q14" si="4">COS(O6)*COS(P6)*L6</f>
        <v>-0.12821268410145209</v>
      </c>
      <c r="R6" s="80">
        <f t="shared" ref="R6:R14" si="5">COS(P6)*SIN(O6)*L6</f>
        <v>0.2866230452003885</v>
      </c>
      <c r="S6" s="80">
        <f t="shared" ref="S6:S14" si="6">-1*SIN(P6)*L6</f>
        <v>0.94942547764190388</v>
      </c>
      <c r="U6" s="12">
        <v>0</v>
      </c>
      <c r="V6" s="12">
        <v>1</v>
      </c>
    </row>
    <row r="7" spans="1:22" s="11" customFormat="1" ht="15">
      <c r="A7" s="59" t="s">
        <v>371</v>
      </c>
      <c r="B7" s="73">
        <v>0.02</v>
      </c>
      <c r="C7" s="73">
        <v>0.08</v>
      </c>
      <c r="D7" s="59" t="s">
        <v>17</v>
      </c>
      <c r="E7" s="59" t="s">
        <v>177</v>
      </c>
      <c r="F7" s="59">
        <v>0</v>
      </c>
      <c r="G7" s="67">
        <v>0.9</v>
      </c>
      <c r="H7" s="59">
        <v>8</v>
      </c>
      <c r="I7" s="59">
        <v>145</v>
      </c>
      <c r="J7" s="59">
        <v>-62.5</v>
      </c>
      <c r="K7" s="59"/>
      <c r="L7" s="78">
        <v>0</v>
      </c>
      <c r="M7" s="59"/>
      <c r="N7" s="79">
        <f t="shared" si="1"/>
        <v>-43.845498975476147</v>
      </c>
      <c r="O7" s="80">
        <f t="shared" si="2"/>
        <v>2.5307274153917776</v>
      </c>
      <c r="P7" s="80">
        <f t="shared" si="3"/>
        <v>-1.0908307824964558</v>
      </c>
      <c r="Q7" s="80">
        <f t="shared" si="4"/>
        <v>0</v>
      </c>
      <c r="R7" s="80">
        <f t="shared" si="5"/>
        <v>0</v>
      </c>
      <c r="S7" s="80">
        <f t="shared" si="6"/>
        <v>0</v>
      </c>
      <c r="U7" s="12">
        <v>1</v>
      </c>
      <c r="V7" s="12">
        <v>0</v>
      </c>
    </row>
    <row r="8" spans="1:22" s="11" customFormat="1" ht="15">
      <c r="A8" s="59" t="s">
        <v>371</v>
      </c>
      <c r="B8" s="73">
        <v>0.02</v>
      </c>
      <c r="C8" s="73">
        <v>0.08</v>
      </c>
      <c r="D8" s="59" t="s">
        <v>17</v>
      </c>
      <c r="E8" s="59" t="s">
        <v>177</v>
      </c>
      <c r="F8" s="59">
        <v>100</v>
      </c>
      <c r="G8" s="67">
        <v>0.9</v>
      </c>
      <c r="H8" s="59">
        <v>8</v>
      </c>
      <c r="I8" s="59">
        <v>106.6</v>
      </c>
      <c r="J8" s="59">
        <v>-71.7</v>
      </c>
      <c r="K8" s="59"/>
      <c r="L8" s="78">
        <v>1</v>
      </c>
      <c r="M8" s="59"/>
      <c r="N8" s="79">
        <f t="shared" si="1"/>
        <v>-56.517884605986801</v>
      </c>
      <c r="O8" s="80">
        <f t="shared" si="2"/>
        <v>1.8605209826259552</v>
      </c>
      <c r="P8" s="80">
        <f t="shared" si="3"/>
        <v>-1.2514010736799344</v>
      </c>
      <c r="Q8" s="80">
        <f t="shared" si="4"/>
        <v>-8.9703992122805914E-2</v>
      </c>
      <c r="R8" s="80">
        <f t="shared" si="5"/>
        <v>0.30090605876531346</v>
      </c>
      <c r="S8" s="80">
        <f t="shared" si="6"/>
        <v>0.94942547764190388</v>
      </c>
      <c r="U8" s="53">
        <v>0</v>
      </c>
      <c r="V8" s="12">
        <v>1</v>
      </c>
    </row>
    <row r="9" spans="1:22" s="11" customFormat="1" ht="15">
      <c r="A9" s="59" t="s">
        <v>372</v>
      </c>
      <c r="B9" s="73">
        <v>0.02</v>
      </c>
      <c r="C9" s="73">
        <v>0.08</v>
      </c>
      <c r="D9" s="59" t="s">
        <v>17</v>
      </c>
      <c r="E9" s="59" t="s">
        <v>177</v>
      </c>
      <c r="F9" s="59">
        <v>0</v>
      </c>
      <c r="G9" s="67">
        <v>0.4</v>
      </c>
      <c r="H9" s="59">
        <v>8</v>
      </c>
      <c r="I9" s="59">
        <v>153.69999999999999</v>
      </c>
      <c r="J9" s="59">
        <v>-63.9</v>
      </c>
      <c r="K9" s="59"/>
      <c r="L9" s="81">
        <v>0</v>
      </c>
      <c r="M9" s="59"/>
      <c r="N9" s="79">
        <f t="shared" si="1"/>
        <v>-45.584867005202611</v>
      </c>
      <c r="O9" s="80">
        <f t="shared" si="2"/>
        <v>2.6825710603152846</v>
      </c>
      <c r="P9" s="80">
        <f t="shared" si="3"/>
        <v>-1.1152653920243765</v>
      </c>
      <c r="Q9" s="80">
        <f t="shared" si="4"/>
        <v>0</v>
      </c>
      <c r="R9" s="80">
        <f t="shared" si="5"/>
        <v>0</v>
      </c>
      <c r="S9" s="80">
        <f t="shared" si="6"/>
        <v>0</v>
      </c>
      <c r="U9" s="53">
        <v>1</v>
      </c>
      <c r="V9" s="53">
        <v>0</v>
      </c>
    </row>
    <row r="10" spans="1:22" s="11" customFormat="1" ht="15">
      <c r="A10" s="59" t="s">
        <v>372</v>
      </c>
      <c r="B10" s="73">
        <v>0.02</v>
      </c>
      <c r="C10" s="73">
        <v>0.08</v>
      </c>
      <c r="D10" s="59" t="s">
        <v>17</v>
      </c>
      <c r="E10" s="59" t="s">
        <v>177</v>
      </c>
      <c r="F10" s="59">
        <v>100</v>
      </c>
      <c r="G10" s="67">
        <v>0.4</v>
      </c>
      <c r="H10" s="59">
        <v>8</v>
      </c>
      <c r="I10" s="59">
        <v>113.6</v>
      </c>
      <c r="J10" s="59">
        <v>-75.3</v>
      </c>
      <c r="K10" s="59"/>
      <c r="L10" s="81">
        <v>1</v>
      </c>
      <c r="M10" s="59"/>
      <c r="N10" s="79">
        <f t="shared" si="1"/>
        <v>-62.314444894075592</v>
      </c>
      <c r="O10" s="80">
        <f t="shared" si="2"/>
        <v>1.9826940302655582</v>
      </c>
      <c r="P10" s="80">
        <f t="shared" si="3"/>
        <v>-1.3142329267517301</v>
      </c>
      <c r="Q10" s="80">
        <f t="shared" si="4"/>
        <v>-0.10159174761815309</v>
      </c>
      <c r="R10" s="80">
        <f t="shared" si="5"/>
        <v>0.23253432274783611</v>
      </c>
      <c r="S10" s="80">
        <f t="shared" si="6"/>
        <v>0.96726775277587673</v>
      </c>
      <c r="U10" s="53">
        <v>0</v>
      </c>
      <c r="V10" s="53">
        <v>1</v>
      </c>
    </row>
    <row r="11" spans="1:22" s="11" customFormat="1" ht="15">
      <c r="A11" s="59" t="s">
        <v>373</v>
      </c>
      <c r="B11" s="73">
        <v>0.02</v>
      </c>
      <c r="C11" s="73">
        <v>0.08</v>
      </c>
      <c r="D11" s="59" t="s">
        <v>17</v>
      </c>
      <c r="E11" s="59" t="s">
        <v>177</v>
      </c>
      <c r="F11" s="59">
        <v>0</v>
      </c>
      <c r="G11" s="67">
        <v>0.5</v>
      </c>
      <c r="H11" s="71">
        <v>8</v>
      </c>
      <c r="I11" s="59">
        <v>144.9</v>
      </c>
      <c r="J11" s="59">
        <v>-60.9</v>
      </c>
      <c r="K11" s="59"/>
      <c r="L11" s="81">
        <v>0</v>
      </c>
      <c r="M11" s="59"/>
      <c r="N11" s="79">
        <f t="shared" si="1"/>
        <v>-41.934073013130195</v>
      </c>
      <c r="O11" s="80">
        <f t="shared" si="2"/>
        <v>2.5289820861397834</v>
      </c>
      <c r="P11" s="80">
        <f t="shared" si="3"/>
        <v>-1.0629055144645465</v>
      </c>
      <c r="Q11" s="80">
        <f t="shared" si="4"/>
        <v>0</v>
      </c>
      <c r="R11" s="80">
        <f t="shared" si="5"/>
        <v>0</v>
      </c>
      <c r="S11" s="80">
        <f t="shared" si="6"/>
        <v>0</v>
      </c>
      <c r="U11" s="12">
        <v>1</v>
      </c>
      <c r="V11" s="53">
        <v>0</v>
      </c>
    </row>
    <row r="12" spans="1:22" s="11" customFormat="1" ht="15">
      <c r="A12" s="59" t="s">
        <v>373</v>
      </c>
      <c r="B12" s="73">
        <v>0.02</v>
      </c>
      <c r="C12" s="73">
        <v>0.08</v>
      </c>
      <c r="D12" s="59" t="s">
        <v>17</v>
      </c>
      <c r="E12" s="59" t="s">
        <v>177</v>
      </c>
      <c r="F12" s="59">
        <v>100</v>
      </c>
      <c r="G12" s="67">
        <v>0.5</v>
      </c>
      <c r="H12" s="71">
        <v>8</v>
      </c>
      <c r="I12" s="59">
        <v>109.6</v>
      </c>
      <c r="J12" s="59">
        <v>-70.5</v>
      </c>
      <c r="K12" s="59"/>
      <c r="L12" s="78">
        <v>1</v>
      </c>
      <c r="M12" s="59"/>
      <c r="N12" s="79">
        <f t="shared" si="1"/>
        <v>-54.692456600678476</v>
      </c>
      <c r="O12" s="80">
        <f t="shared" si="2"/>
        <v>1.912880860185785</v>
      </c>
      <c r="P12" s="80">
        <f t="shared" si="3"/>
        <v>-1.2304571226560022</v>
      </c>
      <c r="Q12" s="80">
        <f t="shared" si="4"/>
        <v>-0.11197603492337084</v>
      </c>
      <c r="R12" s="80">
        <f t="shared" si="5"/>
        <v>0.31446523953269417</v>
      </c>
      <c r="S12" s="80">
        <f t="shared" si="6"/>
        <v>0.94264149109217832</v>
      </c>
      <c r="U12" s="12">
        <v>0</v>
      </c>
      <c r="V12" s="12">
        <v>1</v>
      </c>
    </row>
    <row r="13" spans="1:22" s="11" customFormat="1" ht="15">
      <c r="A13" s="59" t="s">
        <v>374</v>
      </c>
      <c r="B13" s="73">
        <v>0.02</v>
      </c>
      <c r="C13" s="73">
        <v>0.08</v>
      </c>
      <c r="D13" s="59" t="s">
        <v>17</v>
      </c>
      <c r="E13" s="59" t="s">
        <v>177</v>
      </c>
      <c r="F13" s="59">
        <v>0</v>
      </c>
      <c r="G13" s="67">
        <v>0.4</v>
      </c>
      <c r="H13" s="59">
        <v>8</v>
      </c>
      <c r="I13" s="59">
        <v>145</v>
      </c>
      <c r="J13" s="59">
        <v>-60.6</v>
      </c>
      <c r="K13" s="59"/>
      <c r="L13" s="78">
        <v>0</v>
      </c>
      <c r="M13" s="59"/>
      <c r="N13" s="79">
        <f t="shared" si="1"/>
        <v>-41.584472989650457</v>
      </c>
      <c r="O13" s="80">
        <f t="shared" si="2"/>
        <v>2.5307274153917776</v>
      </c>
      <c r="P13" s="80">
        <f t="shared" si="3"/>
        <v>-1.0576695267085636</v>
      </c>
      <c r="Q13" s="80">
        <f t="shared" si="4"/>
        <v>0</v>
      </c>
      <c r="R13" s="80">
        <f t="shared" si="5"/>
        <v>0</v>
      </c>
      <c r="S13" s="80">
        <f t="shared" si="6"/>
        <v>0</v>
      </c>
      <c r="U13" s="12">
        <v>1</v>
      </c>
      <c r="V13" s="53">
        <v>0</v>
      </c>
    </row>
    <row r="14" spans="1:22" s="13" customFormat="1" ht="15">
      <c r="A14" s="59" t="s">
        <v>374</v>
      </c>
      <c r="B14" s="73">
        <v>0.02</v>
      </c>
      <c r="C14" s="73">
        <v>0.08</v>
      </c>
      <c r="D14" s="59" t="s">
        <v>17</v>
      </c>
      <c r="E14" s="59" t="s">
        <v>177</v>
      </c>
      <c r="F14" s="59">
        <v>100</v>
      </c>
      <c r="G14" s="67">
        <v>0.4</v>
      </c>
      <c r="H14" s="59">
        <v>8</v>
      </c>
      <c r="I14" s="59">
        <v>110.2</v>
      </c>
      <c r="J14" s="59">
        <v>-70.2</v>
      </c>
      <c r="K14" s="59"/>
      <c r="L14" s="78">
        <v>1</v>
      </c>
      <c r="M14" s="59"/>
      <c r="N14" s="79">
        <f t="shared" si="1"/>
        <v>-54.244440917028484</v>
      </c>
      <c r="O14" s="80">
        <f t="shared" si="2"/>
        <v>1.9233528356977512</v>
      </c>
      <c r="P14" s="80">
        <f t="shared" si="3"/>
        <v>-1.2252211349000193</v>
      </c>
      <c r="Q14" s="80">
        <f t="shared" si="4"/>
        <v>-0.11696559379320841</v>
      </c>
      <c r="R14" s="80">
        <f t="shared" si="5"/>
        <v>0.31790317469428897</v>
      </c>
      <c r="S14" s="80">
        <f t="shared" si="6"/>
        <v>0.94088076895422545</v>
      </c>
      <c r="U14" s="12">
        <v>0</v>
      </c>
      <c r="V14" s="12">
        <v>1</v>
      </c>
    </row>
    <row r="15" spans="1:22" s="13" customFormat="1" ht="16" thickBot="1">
      <c r="A15" s="72"/>
      <c r="B15" s="72"/>
      <c r="C15" s="72"/>
      <c r="D15" s="72"/>
      <c r="E15" s="72"/>
      <c r="F15" s="72"/>
      <c r="G15" s="72"/>
      <c r="H15" s="72"/>
      <c r="I15" s="82"/>
      <c r="J15" s="83"/>
      <c r="K15" s="84"/>
      <c r="L15" s="78"/>
      <c r="M15" s="72"/>
      <c r="N15" s="72"/>
      <c r="O15" s="72"/>
      <c r="P15" s="72"/>
      <c r="Q15" s="72"/>
      <c r="R15" s="72"/>
      <c r="S15" s="72"/>
    </row>
    <row r="16" spans="1:22" s="13" customFormat="1" ht="17" thickTop="1" thickBot="1">
      <c r="A16" s="54" t="s">
        <v>5</v>
      </c>
      <c r="B16" s="59"/>
      <c r="C16" s="99"/>
      <c r="D16" s="99"/>
      <c r="E16" s="99"/>
      <c r="F16" s="99"/>
      <c r="G16" s="99"/>
      <c r="H16" s="85" t="s">
        <v>143</v>
      </c>
      <c r="I16" s="86">
        <f>IF(O16&gt;0, O16*180/PI(),360+O16*180/PI())</f>
        <v>111.37040521300487</v>
      </c>
      <c r="J16" s="87">
        <f>P16*180/PI()</f>
        <v>-72.556442388456006</v>
      </c>
      <c r="K16" s="84"/>
      <c r="L16" s="72"/>
      <c r="M16" s="72"/>
      <c r="N16" s="72"/>
      <c r="O16" s="88">
        <f>IF(Q16&gt;0, ATAN(R16/Q16),PI()+ATAN(R16/Q16))</f>
        <v>1.9437802602471916</v>
      </c>
      <c r="P16" s="88">
        <f>-1*ATAN(S16/(SQRT(Q16*Q16+R16*R16)))</f>
        <v>-1.2663488132121359</v>
      </c>
      <c r="Q16" s="88">
        <f>SUM(Q3:Q14)</f>
        <v>-0.65482982896175546</v>
      </c>
      <c r="R16" s="88">
        <f>SUM(R3:R14)</f>
        <v>1.6734726895165015</v>
      </c>
      <c r="S16" s="88">
        <f>SUM(S3:S14)</f>
        <v>5.719086318001227</v>
      </c>
    </row>
    <row r="17" spans="1:26" s="9" customFormat="1" ht="16" thickTop="1">
      <c r="A17" s="89">
        <v>148.60704355214045</v>
      </c>
      <c r="B17" s="90">
        <v>-62.180536298803908</v>
      </c>
      <c r="C17" s="72"/>
      <c r="D17" s="72"/>
      <c r="E17" s="72"/>
      <c r="F17" s="72"/>
      <c r="G17" s="72"/>
      <c r="H17" s="72"/>
      <c r="I17" s="91" t="s">
        <v>144</v>
      </c>
      <c r="J17" s="92">
        <f>SQRT(Q16*Q16+R16*R16+S16*S16)</f>
        <v>5.9947694918324013</v>
      </c>
      <c r="K17" s="84"/>
      <c r="L17" s="72"/>
      <c r="M17" s="72"/>
      <c r="N17" s="72"/>
      <c r="O17" s="72"/>
      <c r="P17" s="72"/>
      <c r="Q17" s="72"/>
      <c r="R17" s="72"/>
      <c r="S17" s="72"/>
    </row>
    <row r="18" spans="1:26" s="15" customFormat="1" ht="16">
      <c r="A18" s="59" t="s">
        <v>144</v>
      </c>
      <c r="B18" s="59">
        <v>5.9947622091330652</v>
      </c>
      <c r="C18" s="72"/>
      <c r="D18" s="72"/>
      <c r="E18" s="72"/>
      <c r="F18" s="72"/>
      <c r="G18" s="72"/>
      <c r="H18" s="72"/>
      <c r="I18" s="93" t="s">
        <v>145</v>
      </c>
      <c r="J18" s="94">
        <f>(J20-1)/(J20-J17)</f>
        <v>955.93006258423281</v>
      </c>
      <c r="K18" s="84"/>
      <c r="L18" s="72"/>
      <c r="M18" s="77"/>
      <c r="N18" s="77"/>
      <c r="O18" s="72"/>
      <c r="P18" s="72"/>
      <c r="Q18" s="72"/>
      <c r="R18" s="72"/>
      <c r="S18" s="72"/>
      <c r="T18" s="9"/>
      <c r="U18" s="9"/>
      <c r="V18" s="9"/>
      <c r="W18" s="9"/>
      <c r="X18" s="9"/>
      <c r="Y18" s="9"/>
      <c r="Z18" s="9"/>
    </row>
    <row r="19" spans="1:26" s="15" customFormat="1" ht="16">
      <c r="A19" s="59" t="s">
        <v>145</v>
      </c>
      <c r="B19" s="59">
        <v>954.60092375281772</v>
      </c>
      <c r="C19" s="72"/>
      <c r="D19" s="72"/>
      <c r="E19" s="72"/>
      <c r="F19" s="72"/>
      <c r="G19" s="72"/>
      <c r="H19" s="72"/>
      <c r="I19" s="93" t="s">
        <v>147</v>
      </c>
      <c r="J19" s="95">
        <f>ACOS(1+(J20-1)*(1-20^(1/(J20-1)))/(J20*(J18-1)+1))*180/PI()</f>
        <v>2.1682308851384482</v>
      </c>
      <c r="K19" s="84"/>
      <c r="L19" s="72"/>
      <c r="M19" s="77"/>
      <c r="N19" s="77"/>
      <c r="O19" s="72"/>
      <c r="P19" s="72"/>
      <c r="Q19" s="72"/>
      <c r="R19" s="72"/>
      <c r="S19" s="72"/>
      <c r="T19" s="9"/>
      <c r="U19" s="9"/>
      <c r="V19" s="9"/>
      <c r="W19" s="9"/>
      <c r="X19" s="9"/>
      <c r="Y19" s="9"/>
      <c r="Z19" s="9"/>
    </row>
    <row r="20" spans="1:26" s="15" customFormat="1" ht="16">
      <c r="A20" s="59" t="s">
        <v>147</v>
      </c>
      <c r="B20" s="96">
        <v>2.1697413268755268</v>
      </c>
      <c r="C20" s="72"/>
      <c r="D20" s="72"/>
      <c r="E20" s="72"/>
      <c r="F20" s="72"/>
      <c r="G20" s="72"/>
      <c r="H20" s="72"/>
      <c r="I20" s="97" t="s">
        <v>149</v>
      </c>
      <c r="J20" s="98">
        <f>SUM(L3:L14)</f>
        <v>6</v>
      </c>
      <c r="K20" s="84"/>
      <c r="L20" s="72"/>
      <c r="M20" s="72"/>
      <c r="N20" s="72"/>
      <c r="O20" s="72"/>
      <c r="P20" s="72"/>
      <c r="Q20" s="72"/>
      <c r="R20" s="72"/>
      <c r="S20" s="72"/>
      <c r="T20" s="9"/>
      <c r="U20" s="9"/>
      <c r="V20" s="9"/>
      <c r="W20" s="9"/>
      <c r="X20" s="9"/>
      <c r="Y20" s="9"/>
      <c r="Z20" s="9"/>
    </row>
    <row r="21" spans="1:26">
      <c r="A21" s="59" t="s">
        <v>149</v>
      </c>
      <c r="B21" s="59">
        <v>6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</row>
    <row r="22" spans="1:26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</row>
    <row r="23" spans="1:26">
      <c r="A23" s="54" t="s">
        <v>6</v>
      </c>
      <c r="B23" s="59"/>
      <c r="C23" s="59"/>
      <c r="D23" s="59"/>
      <c r="E23" s="59"/>
      <c r="F23" s="59"/>
      <c r="G23" s="59"/>
      <c r="H23" s="59"/>
      <c r="M23" s="59"/>
      <c r="N23" s="59"/>
      <c r="O23" s="59"/>
      <c r="P23" s="59"/>
      <c r="Q23" s="59"/>
      <c r="R23" s="59"/>
      <c r="S23" s="59"/>
    </row>
    <row r="24" spans="1:26">
      <c r="A24" s="89">
        <v>111.37040521300487</v>
      </c>
      <c r="B24" s="90">
        <v>-72.556442388456006</v>
      </c>
      <c r="C24" s="59"/>
      <c r="D24" s="59"/>
      <c r="E24" s="59"/>
      <c r="F24" s="59"/>
      <c r="G24" s="59"/>
      <c r="H24" s="59"/>
      <c r="M24" s="59"/>
      <c r="N24" s="59"/>
      <c r="O24" s="59"/>
      <c r="P24" s="59"/>
      <c r="Q24" s="59"/>
      <c r="R24" s="59"/>
      <c r="S24" s="59"/>
    </row>
    <row r="25" spans="1:26">
      <c r="A25" s="59" t="s">
        <v>144</v>
      </c>
      <c r="B25" s="59">
        <v>5.9947694918324013</v>
      </c>
      <c r="C25" s="59"/>
      <c r="D25" s="59"/>
      <c r="E25" s="59"/>
      <c r="F25" s="59"/>
      <c r="G25" s="59"/>
      <c r="H25" s="59"/>
      <c r="M25" s="59"/>
      <c r="N25" s="59"/>
      <c r="O25" s="59"/>
      <c r="P25" s="59"/>
      <c r="Q25" s="59"/>
      <c r="R25" s="59"/>
      <c r="S25" s="59"/>
    </row>
    <row r="26" spans="1:26">
      <c r="A26" s="59" t="s">
        <v>145</v>
      </c>
      <c r="B26" s="59">
        <v>955.93006258423281</v>
      </c>
      <c r="C26" s="59"/>
      <c r="D26" s="59"/>
      <c r="E26" s="59"/>
      <c r="F26" s="59"/>
      <c r="G26" s="59"/>
      <c r="H26" s="59"/>
      <c r="M26" s="59"/>
      <c r="N26" s="59"/>
      <c r="O26" s="59"/>
      <c r="P26" s="59"/>
      <c r="Q26" s="59"/>
      <c r="R26" s="59"/>
      <c r="S26" s="59"/>
    </row>
    <row r="27" spans="1:26">
      <c r="A27" s="59" t="s">
        <v>147</v>
      </c>
      <c r="B27" s="96">
        <v>2.1682308851384482</v>
      </c>
      <c r="C27" s="59"/>
      <c r="D27" s="59"/>
      <c r="E27" s="59"/>
      <c r="F27" s="59"/>
      <c r="G27" s="59"/>
      <c r="H27" s="59"/>
      <c r="M27" s="59"/>
      <c r="N27" s="59"/>
      <c r="O27" s="59"/>
      <c r="P27" s="59"/>
      <c r="Q27" s="59"/>
      <c r="R27" s="59"/>
      <c r="S27" s="59"/>
    </row>
    <row r="28" spans="1:26">
      <c r="A28" s="59" t="s">
        <v>149</v>
      </c>
      <c r="B28" s="59">
        <v>6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</row>
    <row r="29" spans="1:26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</row>
    <row r="30" spans="1:26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</row>
    <row r="31" spans="1:26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</row>
    <row r="32" spans="1:26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</row>
    <row r="33" spans="1:19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</row>
    <row r="34" spans="1:19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</row>
    <row r="35" spans="1:19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U2" sqref="U2:V1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2" t="s">
        <v>359</v>
      </c>
      <c r="B1" s="72"/>
      <c r="C1" s="72"/>
      <c r="D1" s="72"/>
      <c r="E1" s="72"/>
      <c r="F1" s="72"/>
      <c r="G1" s="72"/>
      <c r="H1" s="72"/>
      <c r="I1" s="74"/>
      <c r="J1" s="75"/>
      <c r="K1" s="76"/>
      <c r="L1" s="77"/>
      <c r="M1" s="77"/>
      <c r="N1" s="77"/>
      <c r="O1" s="77"/>
      <c r="P1" s="77"/>
      <c r="Q1" s="77"/>
      <c r="R1" s="77"/>
      <c r="S1" s="77"/>
    </row>
    <row r="2" spans="1:22" s="107" customFormat="1" ht="74">
      <c r="A2" s="126" t="s">
        <v>7</v>
      </c>
      <c r="B2" s="126" t="s">
        <v>8</v>
      </c>
      <c r="C2" s="126" t="s">
        <v>9</v>
      </c>
      <c r="D2" s="126" t="s">
        <v>10</v>
      </c>
      <c r="E2" s="126" t="s">
        <v>11</v>
      </c>
      <c r="F2" s="126" t="s">
        <v>12</v>
      </c>
      <c r="G2" s="126" t="s">
        <v>13</v>
      </c>
      <c r="H2" s="126" t="s">
        <v>14</v>
      </c>
      <c r="I2" s="127" t="s">
        <v>15</v>
      </c>
      <c r="J2" s="128" t="s">
        <v>16</v>
      </c>
      <c r="K2" s="129" t="s">
        <v>155</v>
      </c>
      <c r="L2" s="126" t="s">
        <v>156</v>
      </c>
      <c r="M2" s="126" t="s">
        <v>170</v>
      </c>
      <c r="N2" s="128" t="s">
        <v>157</v>
      </c>
      <c r="O2" s="126" t="s">
        <v>158</v>
      </c>
      <c r="P2" s="126"/>
      <c r="Q2" s="126" t="s">
        <v>159</v>
      </c>
      <c r="R2" s="126" t="s">
        <v>160</v>
      </c>
      <c r="S2" s="130" t="s">
        <v>161</v>
      </c>
      <c r="U2" s="110" t="s">
        <v>771</v>
      </c>
      <c r="V2" s="110" t="s">
        <v>772</v>
      </c>
    </row>
    <row r="3" spans="1:22" s="9" customFormat="1" ht="15">
      <c r="A3" s="59" t="s">
        <v>380</v>
      </c>
      <c r="B3" s="73">
        <v>0.02</v>
      </c>
      <c r="C3" s="73">
        <v>0.1</v>
      </c>
      <c r="D3" s="59" t="s">
        <v>17</v>
      </c>
      <c r="E3" s="59" t="s">
        <v>177</v>
      </c>
      <c r="F3" s="59">
        <v>0</v>
      </c>
      <c r="G3" s="59">
        <v>0.4</v>
      </c>
      <c r="H3" s="59">
        <v>10</v>
      </c>
      <c r="I3" s="59">
        <v>138.69999999999999</v>
      </c>
      <c r="J3" s="59">
        <v>-66.3</v>
      </c>
      <c r="K3" s="59"/>
      <c r="L3" s="78">
        <v>0</v>
      </c>
      <c r="M3" s="59"/>
      <c r="N3" s="79">
        <f>ATAN(0.5*TAN(P3))/(PI()/180)</f>
        <v>-48.718853306901998</v>
      </c>
      <c r="O3" s="80">
        <f t="shared" ref="O3:P5" si="0">I3*PI()/180</f>
        <v>2.420771672516135</v>
      </c>
      <c r="P3" s="80">
        <f t="shared" si="0"/>
        <v>-1.1571532940722404</v>
      </c>
      <c r="Q3" s="80">
        <f>COS(O3)*COS(P3)*L3</f>
        <v>0</v>
      </c>
      <c r="R3" s="80">
        <f>COS(P3)*SIN(O3)*L3</f>
        <v>0</v>
      </c>
      <c r="S3" s="80">
        <f>-1*SIN(P3)*L3</f>
        <v>0</v>
      </c>
      <c r="U3" s="12">
        <v>1</v>
      </c>
      <c r="V3" s="12">
        <v>0</v>
      </c>
    </row>
    <row r="4" spans="1:22" s="9" customFormat="1" ht="15">
      <c r="A4" s="59" t="s">
        <v>380</v>
      </c>
      <c r="B4" s="73">
        <v>0.02</v>
      </c>
      <c r="C4" s="73">
        <v>0.1</v>
      </c>
      <c r="D4" s="59" t="s">
        <v>17</v>
      </c>
      <c r="E4" s="59" t="s">
        <v>177</v>
      </c>
      <c r="F4" s="59">
        <v>100</v>
      </c>
      <c r="G4" s="59">
        <v>0.4</v>
      </c>
      <c r="H4" s="59">
        <v>10</v>
      </c>
      <c r="I4" s="59">
        <v>91.5</v>
      </c>
      <c r="J4" s="59">
        <v>-72.400000000000006</v>
      </c>
      <c r="K4" s="59"/>
      <c r="L4" s="78">
        <v>1</v>
      </c>
      <c r="M4" s="59"/>
      <c r="N4" s="79">
        <f>ATAN(0.5*TAN(P4))/(PI()/180)</f>
        <v>-57.607431497584663</v>
      </c>
      <c r="O4" s="80">
        <f t="shared" si="0"/>
        <v>1.5969762655748114</v>
      </c>
      <c r="P4" s="80">
        <f t="shared" si="0"/>
        <v>-1.2636183784438946</v>
      </c>
      <c r="Q4" s="80">
        <f>COS(O4)*COS(P4)*L4</f>
        <v>-7.9151210000315986E-3</v>
      </c>
      <c r="R4" s="80">
        <f>COS(P4)*SIN(O4)*L4</f>
        <v>0.30226627614074092</v>
      </c>
      <c r="S4" s="80">
        <f>-1*SIN(P4)*L4</f>
        <v>0.95319066779294703</v>
      </c>
      <c r="U4" s="12">
        <v>0</v>
      </c>
      <c r="V4" s="12">
        <v>1</v>
      </c>
    </row>
    <row r="5" spans="1:22" s="11" customFormat="1" ht="15">
      <c r="A5" s="59" t="s">
        <v>381</v>
      </c>
      <c r="B5" s="73">
        <v>0.02</v>
      </c>
      <c r="C5" s="73">
        <v>0.1</v>
      </c>
      <c r="D5" s="59" t="s">
        <v>17</v>
      </c>
      <c r="E5" s="59" t="s">
        <v>177</v>
      </c>
      <c r="F5" s="59">
        <v>0</v>
      </c>
      <c r="G5" s="59">
        <v>0.4</v>
      </c>
      <c r="H5" s="59">
        <v>10</v>
      </c>
      <c r="I5" s="59">
        <v>129.9</v>
      </c>
      <c r="J5" s="59">
        <v>-60.7</v>
      </c>
      <c r="K5" s="59"/>
      <c r="L5" s="78">
        <v>0</v>
      </c>
      <c r="M5" s="59"/>
      <c r="N5" s="79">
        <f>ATAN(0.5*TAN(P5))/(PI()/180)</f>
        <v>-41.700703353593958</v>
      </c>
      <c r="O5" s="80">
        <f t="shared" si="0"/>
        <v>2.2671826983406338</v>
      </c>
      <c r="P5" s="80">
        <f t="shared" si="0"/>
        <v>-1.0594148559605581</v>
      </c>
      <c r="Q5" s="80">
        <f>COS(O5)*COS(P5)*L5</f>
        <v>0</v>
      </c>
      <c r="R5" s="80">
        <f>COS(P5)*SIN(O5)*L5</f>
        <v>0</v>
      </c>
      <c r="S5" s="80">
        <f>-1*SIN(P5)*L5</f>
        <v>0</v>
      </c>
      <c r="U5" s="12">
        <v>1</v>
      </c>
      <c r="V5" s="12">
        <v>0</v>
      </c>
    </row>
    <row r="6" spans="1:22" s="11" customFormat="1" ht="15">
      <c r="A6" s="59" t="s">
        <v>381</v>
      </c>
      <c r="B6" s="73">
        <v>0.02</v>
      </c>
      <c r="C6" s="73">
        <v>0.1</v>
      </c>
      <c r="D6" s="59" t="s">
        <v>17</v>
      </c>
      <c r="E6" s="59" t="s">
        <v>177</v>
      </c>
      <c r="F6" s="59">
        <v>100</v>
      </c>
      <c r="G6" s="59">
        <v>0.4</v>
      </c>
      <c r="H6" s="59">
        <v>10</v>
      </c>
      <c r="I6" s="59">
        <v>94.7</v>
      </c>
      <c r="J6" s="59">
        <v>-65.599999999999994</v>
      </c>
      <c r="K6" s="59"/>
      <c r="L6" s="78">
        <v>1</v>
      </c>
      <c r="M6" s="59"/>
      <c r="N6" s="79">
        <f t="shared" ref="N6:N16" si="1">ATAN(0.5*TAN(P6))/(PI()/180)</f>
        <v>-47.784420267715142</v>
      </c>
      <c r="O6" s="80">
        <f t="shared" ref="O6:O16" si="2">I6*PI()/180</f>
        <v>1.65282680163863</v>
      </c>
      <c r="P6" s="80">
        <f t="shared" ref="P6:P16" si="3">J6*PI()/180</f>
        <v>-1.14493598930828</v>
      </c>
      <c r="Q6" s="80">
        <f t="shared" ref="Q6:Q16" si="4">COS(O6)*COS(P6)*L6</f>
        <v>-3.3849160888286343E-2</v>
      </c>
      <c r="R6" s="80">
        <f t="shared" ref="R6:R16" si="5">COS(P6)*SIN(O6)*L6</f>
        <v>0.41171531942328643</v>
      </c>
      <c r="S6" s="80">
        <f t="shared" ref="S6:S16" si="6">-1*SIN(P6)*L6</f>
        <v>0.91068366080617702</v>
      </c>
      <c r="U6" s="12">
        <v>0</v>
      </c>
      <c r="V6" s="12">
        <v>1</v>
      </c>
    </row>
    <row r="7" spans="1:22" s="11" customFormat="1" ht="15">
      <c r="A7" s="59" t="s">
        <v>382</v>
      </c>
      <c r="B7" s="100">
        <v>1.4999999999999999E-2</v>
      </c>
      <c r="C7" s="100">
        <v>7.0000000000000007E-2</v>
      </c>
      <c r="D7" s="59" t="s">
        <v>17</v>
      </c>
      <c r="E7" s="59" t="s">
        <v>177</v>
      </c>
      <c r="F7" s="59">
        <v>0</v>
      </c>
      <c r="G7" s="59">
        <v>0.2</v>
      </c>
      <c r="H7" s="59">
        <v>8</v>
      </c>
      <c r="I7" s="59">
        <v>151.5</v>
      </c>
      <c r="J7" s="59">
        <v>-65.3</v>
      </c>
      <c r="K7" s="59"/>
      <c r="L7" s="78">
        <v>0</v>
      </c>
      <c r="M7" s="59"/>
      <c r="N7" s="79">
        <f t="shared" si="1"/>
        <v>-47.3891335422095</v>
      </c>
      <c r="O7" s="80">
        <f t="shared" si="2"/>
        <v>2.6441738167714091</v>
      </c>
      <c r="P7" s="80">
        <f t="shared" si="3"/>
        <v>-1.1397000015522971</v>
      </c>
      <c r="Q7" s="80">
        <f t="shared" si="4"/>
        <v>0</v>
      </c>
      <c r="R7" s="80">
        <f t="shared" si="5"/>
        <v>0</v>
      </c>
      <c r="S7" s="80">
        <f t="shared" si="6"/>
        <v>0</v>
      </c>
      <c r="U7" s="12">
        <v>1</v>
      </c>
      <c r="V7" s="12">
        <v>0</v>
      </c>
    </row>
    <row r="8" spans="1:22" s="11" customFormat="1" ht="15">
      <c r="A8" s="59" t="s">
        <v>382</v>
      </c>
      <c r="B8" s="100">
        <v>1.4999999999999999E-2</v>
      </c>
      <c r="C8" s="100">
        <v>7.0000000000000007E-2</v>
      </c>
      <c r="D8" s="59" t="s">
        <v>17</v>
      </c>
      <c r="E8" s="59" t="s">
        <v>177</v>
      </c>
      <c r="F8" s="59">
        <v>100</v>
      </c>
      <c r="G8" s="59">
        <v>0.2</v>
      </c>
      <c r="H8" s="59">
        <v>8</v>
      </c>
      <c r="I8" s="59">
        <v>106.9</v>
      </c>
      <c r="J8" s="59">
        <v>-75.8</v>
      </c>
      <c r="K8" s="59"/>
      <c r="L8" s="78">
        <v>1</v>
      </c>
      <c r="M8" s="59"/>
      <c r="N8" s="79">
        <f t="shared" si="1"/>
        <v>-63.157040716772016</v>
      </c>
      <c r="O8" s="80">
        <f t="shared" si="2"/>
        <v>1.8657569703819383</v>
      </c>
      <c r="P8" s="80">
        <f t="shared" si="3"/>
        <v>-1.3229595730117016</v>
      </c>
      <c r="Q8" s="80">
        <f t="shared" si="4"/>
        <v>-7.1311395180820941E-2</v>
      </c>
      <c r="R8" s="80">
        <f t="shared" si="5"/>
        <v>0.23471343907849976</v>
      </c>
      <c r="S8" s="80">
        <f t="shared" si="6"/>
        <v>0.96944534989513886</v>
      </c>
      <c r="U8" s="53">
        <v>0</v>
      </c>
      <c r="V8" s="12">
        <v>1</v>
      </c>
    </row>
    <row r="9" spans="1:22" s="11" customFormat="1" ht="15">
      <c r="A9" s="59" t="s">
        <v>383</v>
      </c>
      <c r="B9" s="73">
        <v>0.02</v>
      </c>
      <c r="C9" s="73">
        <v>0.1</v>
      </c>
      <c r="D9" s="59" t="s">
        <v>17</v>
      </c>
      <c r="E9" s="59" t="s">
        <v>177</v>
      </c>
      <c r="F9" s="59">
        <v>0</v>
      </c>
      <c r="G9" s="59">
        <v>0.5</v>
      </c>
      <c r="H9" s="59">
        <v>10</v>
      </c>
      <c r="I9" s="59">
        <v>134.19999999999999</v>
      </c>
      <c r="J9" s="59">
        <v>-63.1</v>
      </c>
      <c r="K9" s="59"/>
      <c r="L9" s="81">
        <v>0</v>
      </c>
      <c r="M9" s="59"/>
      <c r="N9" s="79">
        <f t="shared" si="1"/>
        <v>-44.583144301316558</v>
      </c>
      <c r="O9" s="80">
        <f t="shared" si="2"/>
        <v>2.3422318561763902</v>
      </c>
      <c r="P9" s="80">
        <f t="shared" si="3"/>
        <v>-1.1013027580084218</v>
      </c>
      <c r="Q9" s="80">
        <f t="shared" si="4"/>
        <v>0</v>
      </c>
      <c r="R9" s="80">
        <f t="shared" si="5"/>
        <v>0</v>
      </c>
      <c r="S9" s="80">
        <f t="shared" si="6"/>
        <v>0</v>
      </c>
      <c r="U9" s="53">
        <v>1</v>
      </c>
      <c r="V9" s="53">
        <v>0</v>
      </c>
    </row>
    <row r="10" spans="1:22" s="11" customFormat="1" ht="15">
      <c r="A10" s="59" t="s">
        <v>383</v>
      </c>
      <c r="B10" s="73">
        <v>0.02</v>
      </c>
      <c r="C10" s="73">
        <v>0.1</v>
      </c>
      <c r="D10" s="59" t="s">
        <v>17</v>
      </c>
      <c r="E10" s="59" t="s">
        <v>177</v>
      </c>
      <c r="F10" s="59">
        <v>100</v>
      </c>
      <c r="G10" s="59">
        <v>0.5</v>
      </c>
      <c r="H10" s="59">
        <v>10</v>
      </c>
      <c r="I10" s="59">
        <v>94.6</v>
      </c>
      <c r="J10" s="59">
        <v>-68.8</v>
      </c>
      <c r="K10" s="59"/>
      <c r="L10" s="81">
        <v>1</v>
      </c>
      <c r="M10" s="59"/>
      <c r="N10" s="79">
        <f t="shared" si="1"/>
        <v>-52.197518764176372</v>
      </c>
      <c r="O10" s="80">
        <f t="shared" si="2"/>
        <v>1.6510814723866358</v>
      </c>
      <c r="P10" s="80">
        <f t="shared" si="3"/>
        <v>-1.2007865253720986</v>
      </c>
      <c r="Q10" s="80">
        <f t="shared" si="4"/>
        <v>-2.9001901531469889E-2</v>
      </c>
      <c r="R10" s="80">
        <f t="shared" si="5"/>
        <v>0.36045973338865062</v>
      </c>
      <c r="S10" s="80">
        <f t="shared" si="6"/>
        <v>0.93232380121551217</v>
      </c>
      <c r="U10" s="53">
        <v>0</v>
      </c>
      <c r="V10" s="53">
        <v>1</v>
      </c>
    </row>
    <row r="11" spans="1:22" s="11" customFormat="1" ht="15">
      <c r="A11" s="59" t="s">
        <v>384</v>
      </c>
      <c r="B11" s="73">
        <v>0.02</v>
      </c>
      <c r="C11" s="73">
        <v>0.1</v>
      </c>
      <c r="D11" s="59" t="s">
        <v>17</v>
      </c>
      <c r="E11" s="59" t="s">
        <v>177</v>
      </c>
      <c r="F11" s="59">
        <v>0</v>
      </c>
      <c r="G11" s="59">
        <v>0.3</v>
      </c>
      <c r="H11" s="59">
        <v>10</v>
      </c>
      <c r="I11" s="59">
        <v>142.1</v>
      </c>
      <c r="J11" s="59">
        <v>-62.5</v>
      </c>
      <c r="K11" s="59"/>
      <c r="L11" s="81">
        <v>0</v>
      </c>
      <c r="M11" s="59"/>
      <c r="N11" s="79">
        <f t="shared" si="1"/>
        <v>-43.845498975476147</v>
      </c>
      <c r="O11" s="80">
        <f t="shared" si="2"/>
        <v>2.4801128670839421</v>
      </c>
      <c r="P11" s="80">
        <f t="shared" si="3"/>
        <v>-1.0908307824964558</v>
      </c>
      <c r="Q11" s="80">
        <f t="shared" si="4"/>
        <v>0</v>
      </c>
      <c r="R11" s="80">
        <f t="shared" si="5"/>
        <v>0</v>
      </c>
      <c r="S11" s="80">
        <f t="shared" si="6"/>
        <v>0</v>
      </c>
      <c r="U11" s="12">
        <v>1</v>
      </c>
      <c r="V11" s="53">
        <v>0</v>
      </c>
    </row>
    <row r="12" spans="1:22" s="11" customFormat="1" ht="15">
      <c r="A12" s="59" t="s">
        <v>384</v>
      </c>
      <c r="B12" s="73">
        <v>0.02</v>
      </c>
      <c r="C12" s="73">
        <v>0.1</v>
      </c>
      <c r="D12" s="59" t="s">
        <v>17</v>
      </c>
      <c r="E12" s="59" t="s">
        <v>177</v>
      </c>
      <c r="F12" s="59">
        <v>100</v>
      </c>
      <c r="G12" s="59">
        <v>0.3</v>
      </c>
      <c r="H12" s="59">
        <v>10</v>
      </c>
      <c r="I12" s="59">
        <v>103.4</v>
      </c>
      <c r="J12" s="59">
        <v>-70.900000000000006</v>
      </c>
      <c r="K12" s="59"/>
      <c r="L12" s="78">
        <v>1</v>
      </c>
      <c r="M12" s="59"/>
      <c r="N12" s="79">
        <f t="shared" si="1"/>
        <v>-55.294994143154682</v>
      </c>
      <c r="O12" s="80">
        <f t="shared" si="2"/>
        <v>1.804670446562137</v>
      </c>
      <c r="P12" s="80">
        <f t="shared" si="3"/>
        <v>-1.2374384396639797</v>
      </c>
      <c r="Q12" s="80">
        <f t="shared" si="4"/>
        <v>-7.583206207417037E-2</v>
      </c>
      <c r="R12" s="80">
        <f t="shared" si="5"/>
        <v>0.31830967904523133</v>
      </c>
      <c r="S12" s="80">
        <f t="shared" si="6"/>
        <v>0.94494891215753085</v>
      </c>
      <c r="U12" s="12">
        <v>0</v>
      </c>
      <c r="V12" s="12">
        <v>1</v>
      </c>
    </row>
    <row r="13" spans="1:22" s="11" customFormat="1" ht="15">
      <c r="A13" s="59" t="s">
        <v>385</v>
      </c>
      <c r="B13" s="73">
        <v>0.02</v>
      </c>
      <c r="C13" s="73">
        <v>0.1</v>
      </c>
      <c r="D13" s="59" t="s">
        <v>17</v>
      </c>
      <c r="E13" s="59" t="s">
        <v>177</v>
      </c>
      <c r="F13" s="59">
        <v>0</v>
      </c>
      <c r="G13" s="59">
        <v>0.5</v>
      </c>
      <c r="H13" s="59">
        <v>10</v>
      </c>
      <c r="I13" s="59">
        <v>138.5</v>
      </c>
      <c r="J13" s="59">
        <v>-63.7</v>
      </c>
      <c r="K13" s="59"/>
      <c r="L13" s="78">
        <v>0</v>
      </c>
      <c r="M13" s="59"/>
      <c r="N13" s="79">
        <f t="shared" si="1"/>
        <v>-45.332466119557715</v>
      </c>
      <c r="O13" s="80">
        <f t="shared" si="2"/>
        <v>2.4172810140121466</v>
      </c>
      <c r="P13" s="80">
        <f t="shared" si="3"/>
        <v>-1.111774733520388</v>
      </c>
      <c r="Q13" s="80">
        <f t="shared" si="4"/>
        <v>0</v>
      </c>
      <c r="R13" s="80">
        <f t="shared" si="5"/>
        <v>0</v>
      </c>
      <c r="S13" s="80">
        <f t="shared" si="6"/>
        <v>0</v>
      </c>
      <c r="U13" s="12">
        <v>1</v>
      </c>
      <c r="V13" s="53">
        <v>0</v>
      </c>
    </row>
    <row r="14" spans="1:22" s="13" customFormat="1" ht="15">
      <c r="A14" s="59" t="s">
        <v>385</v>
      </c>
      <c r="B14" s="73">
        <v>0.02</v>
      </c>
      <c r="C14" s="73">
        <v>0.1</v>
      </c>
      <c r="D14" s="59" t="s">
        <v>17</v>
      </c>
      <c r="E14" s="59" t="s">
        <v>177</v>
      </c>
      <c r="F14" s="59">
        <v>100</v>
      </c>
      <c r="G14" s="59">
        <v>0.5</v>
      </c>
      <c r="H14" s="59">
        <v>10</v>
      </c>
      <c r="I14" s="59">
        <v>97.3</v>
      </c>
      <c r="J14" s="59">
        <v>-70.599999999999994</v>
      </c>
      <c r="K14" s="59"/>
      <c r="L14" s="78">
        <v>1</v>
      </c>
      <c r="M14" s="59"/>
      <c r="N14" s="79">
        <f t="shared" si="1"/>
        <v>-54.842535182517629</v>
      </c>
      <c r="O14" s="80">
        <f t="shared" si="2"/>
        <v>1.6982053621904827</v>
      </c>
      <c r="P14" s="80">
        <f t="shared" si="3"/>
        <v>-1.2322024519079966</v>
      </c>
      <c r="Q14" s="80">
        <f t="shared" si="4"/>
        <v>-4.2205924215384334E-2</v>
      </c>
      <c r="R14" s="80">
        <f t="shared" si="5"/>
        <v>0.3294687807598593</v>
      </c>
      <c r="S14" s="80">
        <f t="shared" si="6"/>
        <v>0.94322265794760096</v>
      </c>
      <c r="U14" s="12">
        <v>0</v>
      </c>
      <c r="V14" s="12">
        <v>1</v>
      </c>
    </row>
    <row r="15" spans="1:22" s="11" customFormat="1" ht="15">
      <c r="A15" s="59" t="s">
        <v>386</v>
      </c>
      <c r="B15" s="73">
        <v>0.02</v>
      </c>
      <c r="C15" s="73">
        <v>0.1</v>
      </c>
      <c r="D15" s="59" t="s">
        <v>17</v>
      </c>
      <c r="E15" s="59" t="s">
        <v>177</v>
      </c>
      <c r="F15" s="59">
        <v>0</v>
      </c>
      <c r="G15" s="59">
        <v>0.4</v>
      </c>
      <c r="H15" s="59">
        <v>10</v>
      </c>
      <c r="I15" s="59">
        <v>149.9</v>
      </c>
      <c r="J15" s="59">
        <v>-58.7</v>
      </c>
      <c r="K15" s="59"/>
      <c r="L15" s="78">
        <v>0</v>
      </c>
      <c r="M15" s="59"/>
      <c r="N15" s="79">
        <f t="shared" si="1"/>
        <v>-39.432359057929332</v>
      </c>
      <c r="O15" s="80">
        <f t="shared" si="2"/>
        <v>2.6162485487394997</v>
      </c>
      <c r="P15" s="80">
        <f t="shared" si="3"/>
        <v>-1.0245082709206714</v>
      </c>
      <c r="Q15" s="80">
        <f t="shared" si="4"/>
        <v>0</v>
      </c>
      <c r="R15" s="80">
        <f t="shared" si="5"/>
        <v>0</v>
      </c>
      <c r="S15" s="80">
        <f t="shared" si="6"/>
        <v>0</v>
      </c>
      <c r="U15" s="12">
        <v>1</v>
      </c>
      <c r="V15" s="53">
        <v>0</v>
      </c>
    </row>
    <row r="16" spans="1:22" s="13" customFormat="1" ht="15">
      <c r="A16" s="59" t="s">
        <v>386</v>
      </c>
      <c r="B16" s="73">
        <v>0.02</v>
      </c>
      <c r="C16" s="73">
        <v>0.1</v>
      </c>
      <c r="D16" s="59" t="s">
        <v>17</v>
      </c>
      <c r="E16" s="59" t="s">
        <v>177</v>
      </c>
      <c r="F16" s="59">
        <v>100</v>
      </c>
      <c r="G16" s="59">
        <v>0.4</v>
      </c>
      <c r="H16" s="59">
        <v>10</v>
      </c>
      <c r="I16" s="59">
        <v>119.6</v>
      </c>
      <c r="J16" s="59">
        <v>-70.2</v>
      </c>
      <c r="K16" s="59"/>
      <c r="L16" s="78">
        <v>1</v>
      </c>
      <c r="M16" s="59"/>
      <c r="N16" s="79">
        <f t="shared" si="1"/>
        <v>-54.244440917028484</v>
      </c>
      <c r="O16" s="80">
        <f t="shared" si="2"/>
        <v>2.0874137853852179</v>
      </c>
      <c r="P16" s="80">
        <f t="shared" si="3"/>
        <v>-1.2252211349000193</v>
      </c>
      <c r="Q16" s="80">
        <f t="shared" si="4"/>
        <v>-0.16731684060881957</v>
      </c>
      <c r="R16" s="80">
        <f t="shared" si="5"/>
        <v>0.29453090408442423</v>
      </c>
      <c r="S16" s="80">
        <f t="shared" si="6"/>
        <v>0.94088076895422545</v>
      </c>
      <c r="U16" s="12">
        <v>0</v>
      </c>
      <c r="V16" s="12">
        <v>1</v>
      </c>
    </row>
    <row r="17" spans="1:26" s="13" customFormat="1" ht="16" thickBot="1">
      <c r="A17" s="72"/>
      <c r="B17" s="72"/>
      <c r="C17" s="72"/>
      <c r="D17" s="72"/>
      <c r="E17" s="72"/>
      <c r="F17" s="72"/>
      <c r="G17" s="72"/>
      <c r="H17" s="72"/>
      <c r="I17" s="82"/>
      <c r="J17" s="83"/>
      <c r="K17" s="84"/>
      <c r="L17" s="78"/>
      <c r="M17" s="72"/>
      <c r="N17" s="72"/>
      <c r="O17" s="72"/>
      <c r="P17" s="72"/>
      <c r="Q17" s="72"/>
      <c r="R17" s="72"/>
      <c r="S17" s="72"/>
    </row>
    <row r="18" spans="1:26" s="13" customFormat="1" ht="17" thickTop="1" thickBot="1">
      <c r="A18" s="54" t="s">
        <v>5</v>
      </c>
      <c r="B18" s="59"/>
      <c r="C18" s="99"/>
      <c r="D18" s="99"/>
      <c r="E18" s="99"/>
      <c r="F18" s="99"/>
      <c r="G18" s="99"/>
      <c r="H18" s="85" t="s">
        <v>143</v>
      </c>
      <c r="I18" s="86">
        <f>IF(O18&gt;0, O18*180/PI(),360+O18*180/PI())</f>
        <v>100.74947396411068</v>
      </c>
      <c r="J18" s="87">
        <f>P18*180/PI()</f>
        <v>-70.837494345540946</v>
      </c>
      <c r="K18" s="84"/>
      <c r="L18" s="72"/>
      <c r="M18" s="72"/>
      <c r="N18" s="72"/>
      <c r="O18" s="88">
        <f>IF(Q18&gt;0, ATAN(R18/Q18),PI()+ATAN(R18/Q18))</f>
        <v>1.7584100403260348</v>
      </c>
      <c r="P18" s="88">
        <f>-1*ATAN(S18/(SQRT(Q18*Q18+R18*R18)))</f>
        <v>-1.2363475101925552</v>
      </c>
      <c r="Q18" s="88">
        <f>SUM(Q3:Q16)</f>
        <v>-0.42743240549898304</v>
      </c>
      <c r="R18" s="88">
        <f>SUM(R3:R16)</f>
        <v>2.2514641319206925</v>
      </c>
      <c r="S18" s="88">
        <f>SUM(S3:S16)</f>
        <v>6.5946958187691322</v>
      </c>
    </row>
    <row r="19" spans="1:26" s="9" customFormat="1" ht="16" thickTop="1">
      <c r="A19" s="89">
        <v>140.67622361625723</v>
      </c>
      <c r="B19" s="90">
        <v>-63.09287251123142</v>
      </c>
      <c r="C19" s="72"/>
      <c r="D19" s="72"/>
      <c r="E19" s="72"/>
      <c r="F19" s="72"/>
      <c r="G19" s="72"/>
      <c r="H19" s="72"/>
      <c r="I19" s="91" t="s">
        <v>144</v>
      </c>
      <c r="J19" s="92">
        <f>SQRT(Q18*Q18+R18*R18+S18*S18)</f>
        <v>6.9815329363032532</v>
      </c>
      <c r="K19" s="84"/>
      <c r="L19" s="72"/>
      <c r="M19" s="72"/>
      <c r="N19" s="72"/>
      <c r="O19" s="72"/>
      <c r="P19" s="72"/>
      <c r="Q19" s="72"/>
      <c r="R19" s="72"/>
      <c r="S19" s="72"/>
    </row>
    <row r="20" spans="1:26" s="15" customFormat="1" ht="16">
      <c r="A20" s="59" t="s">
        <v>144</v>
      </c>
      <c r="B20" s="59">
        <v>6.981838881813748</v>
      </c>
      <c r="C20" s="72"/>
      <c r="D20" s="72"/>
      <c r="E20" s="72"/>
      <c r="F20" s="72"/>
      <c r="G20" s="72"/>
      <c r="H20" s="72"/>
      <c r="I20" s="93" t="s">
        <v>145</v>
      </c>
      <c r="J20" s="94">
        <f>(J22-1)/(J22-J19)</f>
        <v>324.90276194027427</v>
      </c>
      <c r="K20" s="84"/>
      <c r="L20" s="72"/>
      <c r="M20" s="77"/>
      <c r="N20" s="77"/>
      <c r="O20" s="72"/>
      <c r="P20" s="72"/>
      <c r="Q20" s="72"/>
      <c r="R20" s="72"/>
      <c r="S20" s="72"/>
      <c r="T20" s="9"/>
      <c r="U20" s="9"/>
      <c r="V20" s="9"/>
      <c r="W20" s="9"/>
      <c r="X20" s="9"/>
      <c r="Y20" s="9"/>
      <c r="Z20" s="9"/>
    </row>
    <row r="21" spans="1:26" s="15" customFormat="1" ht="16">
      <c r="A21" s="59" t="s">
        <v>145</v>
      </c>
      <c r="B21" s="59">
        <v>330.37613314702253</v>
      </c>
      <c r="C21" s="72"/>
      <c r="D21" s="72"/>
      <c r="E21" s="72"/>
      <c r="F21" s="72"/>
      <c r="G21" s="72"/>
      <c r="H21" s="72"/>
      <c r="I21" s="93" t="s">
        <v>147</v>
      </c>
      <c r="J21" s="95">
        <f>ACOS(1+(J22-1)*(1-20^(1/(J22-1)))/(J22*(J20-1)+1))*180/PI()</f>
        <v>3.3539723434524022</v>
      </c>
      <c r="K21" s="84"/>
      <c r="L21" s="72"/>
      <c r="M21" s="77"/>
      <c r="N21" s="77"/>
      <c r="O21" s="72"/>
      <c r="P21" s="72"/>
      <c r="Q21" s="72"/>
      <c r="R21" s="72"/>
      <c r="S21" s="72"/>
      <c r="T21" s="9"/>
      <c r="U21" s="9"/>
      <c r="V21" s="9"/>
      <c r="W21" s="9"/>
      <c r="X21" s="9"/>
      <c r="Y21" s="9"/>
      <c r="Z21" s="9"/>
    </row>
    <row r="22" spans="1:26" s="15" customFormat="1" ht="16">
      <c r="A22" s="59" t="s">
        <v>147</v>
      </c>
      <c r="B22" s="96">
        <v>3.3259927632017163</v>
      </c>
      <c r="C22" s="72"/>
      <c r="D22" s="72"/>
      <c r="E22" s="72"/>
      <c r="F22" s="72"/>
      <c r="G22" s="72"/>
      <c r="H22" s="72"/>
      <c r="I22" s="97" t="s">
        <v>149</v>
      </c>
      <c r="J22" s="98">
        <f>SUM(L3:L16)</f>
        <v>7</v>
      </c>
      <c r="K22" s="84"/>
      <c r="L22" s="72"/>
      <c r="M22" s="72"/>
      <c r="N22" s="72"/>
      <c r="O22" s="72"/>
      <c r="P22" s="72"/>
      <c r="Q22" s="72"/>
      <c r="R22" s="72"/>
      <c r="S22" s="72"/>
      <c r="T22" s="9"/>
      <c r="U22" s="9"/>
      <c r="V22" s="9"/>
      <c r="W22" s="9"/>
      <c r="X22" s="9"/>
      <c r="Y22" s="9"/>
      <c r="Z22" s="9"/>
    </row>
    <row r="23" spans="1:26">
      <c r="A23" s="59" t="s">
        <v>149</v>
      </c>
      <c r="B23" s="59">
        <v>7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</row>
    <row r="24" spans="1:26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</row>
    <row r="25" spans="1:26">
      <c r="A25" s="54" t="s">
        <v>6</v>
      </c>
      <c r="B25" s="59"/>
      <c r="C25" s="59"/>
      <c r="D25" s="59"/>
      <c r="E25" s="59"/>
      <c r="F25" s="59"/>
      <c r="G25" s="59"/>
      <c r="H25" s="59"/>
      <c r="M25" s="59"/>
      <c r="N25" s="59"/>
      <c r="O25" s="59"/>
      <c r="P25" s="59"/>
      <c r="Q25" s="59"/>
      <c r="R25" s="59"/>
      <c r="S25" s="59"/>
    </row>
    <row r="26" spans="1:26">
      <c r="A26" s="89">
        <v>100.74947396411068</v>
      </c>
      <c r="B26" s="90">
        <v>-70.837494345540946</v>
      </c>
      <c r="C26" s="59"/>
      <c r="D26" s="59"/>
      <c r="E26" s="59"/>
      <c r="F26" s="59"/>
      <c r="G26" s="59"/>
      <c r="H26" s="59"/>
      <c r="M26" s="59"/>
      <c r="N26" s="59"/>
      <c r="O26" s="59"/>
      <c r="P26" s="59"/>
      <c r="Q26" s="59"/>
      <c r="R26" s="59"/>
      <c r="S26" s="59"/>
    </row>
    <row r="27" spans="1:26">
      <c r="A27" s="59" t="s">
        <v>144</v>
      </c>
      <c r="B27" s="59">
        <v>6.9815329363032532</v>
      </c>
      <c r="C27" s="59"/>
      <c r="D27" s="59"/>
      <c r="E27" s="59"/>
      <c r="F27" s="59"/>
      <c r="G27" s="59"/>
      <c r="H27" s="59"/>
      <c r="M27" s="59"/>
      <c r="N27" s="59"/>
      <c r="O27" s="59"/>
      <c r="P27" s="59"/>
      <c r="Q27" s="59"/>
      <c r="R27" s="59"/>
      <c r="S27" s="59"/>
    </row>
    <row r="28" spans="1:26">
      <c r="A28" s="59" t="s">
        <v>145</v>
      </c>
      <c r="B28" s="59">
        <v>324.90276194027427</v>
      </c>
      <c r="C28" s="59"/>
      <c r="D28" s="59"/>
      <c r="E28" s="59"/>
      <c r="F28" s="59"/>
      <c r="G28" s="59"/>
      <c r="H28" s="59"/>
      <c r="M28" s="59"/>
      <c r="N28" s="59"/>
      <c r="O28" s="59"/>
      <c r="P28" s="59"/>
      <c r="Q28" s="59"/>
      <c r="R28" s="59"/>
      <c r="S28" s="59"/>
    </row>
    <row r="29" spans="1:26">
      <c r="A29" s="59" t="s">
        <v>147</v>
      </c>
      <c r="B29" s="96">
        <v>3.3539723434524022</v>
      </c>
      <c r="C29" s="59"/>
      <c r="D29" s="59"/>
      <c r="E29" s="59"/>
      <c r="F29" s="59"/>
      <c r="G29" s="59"/>
      <c r="H29" s="59"/>
      <c r="M29" s="59"/>
      <c r="N29" s="59"/>
      <c r="O29" s="59"/>
      <c r="P29" s="59"/>
      <c r="Q29" s="59"/>
      <c r="R29" s="59"/>
      <c r="S29" s="59"/>
    </row>
    <row r="30" spans="1:26">
      <c r="A30" s="59" t="s">
        <v>149</v>
      </c>
      <c r="B30" s="59">
        <v>7</v>
      </c>
      <c r="C30" s="59"/>
      <c r="D30" s="59"/>
      <c r="E30" s="59"/>
      <c r="F30" s="59"/>
      <c r="G30" s="59"/>
      <c r="H30" s="59"/>
      <c r="M30" s="59"/>
      <c r="N30" s="59"/>
      <c r="O30" s="59"/>
      <c r="P30" s="59"/>
      <c r="Q30" s="59"/>
      <c r="R30" s="59"/>
      <c r="S30" s="59"/>
    </row>
    <row r="31" spans="1:26"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</row>
    <row r="32" spans="1:26"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</row>
    <row r="33" spans="1:19"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</row>
    <row r="34" spans="1:19"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</row>
    <row r="35" spans="1:19"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</row>
    <row r="36" spans="1:19"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</row>
    <row r="37" spans="1:19"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</row>
    <row r="38" spans="1:19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"/>
  <sheetViews>
    <sheetView zoomScale="115" zoomScaleNormal="115" zoomScalePageLayoutView="115" workbookViewId="0">
      <selection activeCell="H7" sqref="H7:H10"/>
    </sheetView>
  </sheetViews>
  <sheetFormatPr baseColWidth="10" defaultColWidth="8.83203125" defaultRowHeight="12" x14ac:dyDescent="0"/>
  <cols>
    <col min="1" max="1" width="17.1640625" customWidth="1"/>
    <col min="2" max="2" width="4.5" customWidth="1"/>
    <col min="3" max="3" width="13.33203125" customWidth="1"/>
  </cols>
  <sheetData>
    <row r="1" spans="1:53" s="9" customFormat="1" ht="14.25" customHeight="1">
      <c r="A1" s="7"/>
      <c r="B1" s="7"/>
      <c r="C1" s="7"/>
      <c r="D1" s="22"/>
      <c r="E1" s="21"/>
      <c r="F1" s="40"/>
      <c r="G1" s="20"/>
      <c r="H1" s="20"/>
      <c r="I1" s="20"/>
      <c r="J1" s="20"/>
      <c r="K1" s="20"/>
      <c r="L1" s="20"/>
      <c r="M1" s="20"/>
      <c r="N1" s="20"/>
      <c r="O1" s="20"/>
      <c r="P1" s="16"/>
      <c r="Q1" s="16"/>
      <c r="R1" s="16"/>
      <c r="S1" s="16"/>
      <c r="T1" s="16"/>
      <c r="U1" s="20"/>
      <c r="V1" s="21"/>
      <c r="W1" s="22"/>
      <c r="X1" s="21" t="s">
        <v>151</v>
      </c>
      <c r="Y1" s="22"/>
      <c r="Z1" s="20"/>
      <c r="AA1" s="20"/>
      <c r="AB1" s="20"/>
      <c r="AC1" s="20"/>
      <c r="AD1" s="20"/>
      <c r="AE1"/>
      <c r="AF1"/>
      <c r="AG1" s="8"/>
      <c r="AH1" s="8"/>
    </row>
    <row r="2" spans="1:53" s="9" customFormat="1" ht="15">
      <c r="A2" s="49" t="s">
        <v>152</v>
      </c>
      <c r="B2" s="49" t="s">
        <v>28</v>
      </c>
      <c r="C2" s="49" t="s">
        <v>172</v>
      </c>
      <c r="D2" s="47" t="s">
        <v>153</v>
      </c>
      <c r="E2" s="46" t="s">
        <v>154</v>
      </c>
      <c r="F2" s="50" t="s">
        <v>155</v>
      </c>
      <c r="G2" s="49" t="s">
        <v>156</v>
      </c>
      <c r="H2" s="49" t="s">
        <v>170</v>
      </c>
      <c r="I2" s="46" t="s">
        <v>157</v>
      </c>
      <c r="J2" s="49" t="s">
        <v>158</v>
      </c>
      <c r="K2" s="49"/>
      <c r="L2" s="49" t="s">
        <v>159</v>
      </c>
      <c r="M2" s="49" t="s">
        <v>160</v>
      </c>
      <c r="N2" s="51" t="s">
        <v>161</v>
      </c>
      <c r="O2" s="41"/>
      <c r="P2" s="42" t="s">
        <v>162</v>
      </c>
      <c r="Q2" s="43" t="s">
        <v>163</v>
      </c>
      <c r="R2" s="44"/>
      <c r="S2" s="45" t="s">
        <v>164</v>
      </c>
      <c r="T2" s="43" t="s">
        <v>165</v>
      </c>
      <c r="U2" s="41"/>
      <c r="V2" s="46" t="s">
        <v>162</v>
      </c>
      <c r="W2" s="47" t="s">
        <v>163</v>
      </c>
      <c r="X2" s="46" t="s">
        <v>162</v>
      </c>
      <c r="Y2" s="47" t="s">
        <v>163</v>
      </c>
      <c r="Z2" s="48" t="s">
        <v>166</v>
      </c>
      <c r="AA2" s="49"/>
      <c r="AB2" s="49" t="s">
        <v>167</v>
      </c>
      <c r="AC2" s="49" t="s">
        <v>168</v>
      </c>
      <c r="AD2" s="49" t="s">
        <v>169</v>
      </c>
      <c r="AE2"/>
      <c r="AF2"/>
      <c r="AG2" s="8"/>
      <c r="AH2" s="8"/>
    </row>
    <row r="3" spans="1:53" s="13" customFormat="1" ht="15">
      <c r="A3" s="7" t="s">
        <v>790</v>
      </c>
      <c r="B3" s="10" t="s">
        <v>19</v>
      </c>
      <c r="C3" s="10">
        <v>0</v>
      </c>
      <c r="D3" s="63">
        <v>324.1441983041247</v>
      </c>
      <c r="E3" s="64">
        <v>47.399729938493024</v>
      </c>
      <c r="F3" s="56">
        <v>4</v>
      </c>
      <c r="G3" s="12">
        <v>0</v>
      </c>
      <c r="H3" s="10">
        <v>7</v>
      </c>
      <c r="I3" s="52">
        <f>ATAN(0.5*TAN(K3))/(PI()/180)</f>
        <v>28.534728491310851</v>
      </c>
      <c r="J3" s="6">
        <f>D3*PI()/180</f>
        <v>5.6573835116443956</v>
      </c>
      <c r="K3" s="6">
        <f>E3*PI()/180</f>
        <v>0.82728135198283259</v>
      </c>
      <c r="L3" s="6">
        <f>COS(J3)*COS(K3)*G3</f>
        <v>0</v>
      </c>
      <c r="M3" s="6">
        <f>COS(K3)*SIN(J3)*G3</f>
        <v>0</v>
      </c>
      <c r="N3" s="6">
        <f>-1*SIN(K3)*G3</f>
        <v>0</v>
      </c>
      <c r="O3" s="12"/>
      <c r="P3">
        <v>48.807767685502697</v>
      </c>
      <c r="Q3">
        <v>-87.661839360371204</v>
      </c>
      <c r="R3" s="10"/>
      <c r="S3" s="1">
        <f>ASIN(SIN(J3)*SIN((PI()/180)*(90-I3))/SIN((PI()/180)*(90-V3)))/(PI()/180)</f>
        <v>-66.738260143082243</v>
      </c>
      <c r="T3" s="2">
        <f>COS((PI()/180)*(90-I3))-SIN((PI()/180)*V3)*SIN((PI()/180)*P3)</f>
        <v>-0.14568776545540535</v>
      </c>
      <c r="U3" s="3"/>
      <c r="V3" s="4">
        <f>90-ACOS(COS((PI()/180)*(90-P3))*COS((PI()/180)*(90-I3))+SIN((PI()/180)*(90-P3))*SIN((PI()/180)*(90-I3))*COS(J3))/(PI()/180)</f>
        <v>55.935358031196103</v>
      </c>
      <c r="W3" s="5">
        <f>IF(T3&lt;0,Q3+180-S3,Q3+S3)</f>
        <v>159.07642078271104</v>
      </c>
      <c r="X3" s="4">
        <f>IF(V3&lt;0, -1*V3, V3)</f>
        <v>55.935358031196103</v>
      </c>
      <c r="Y3" s="4">
        <f>IF(V3&lt;0, MOD(W3+180, 360), W3)</f>
        <v>159.07642078271104</v>
      </c>
      <c r="Z3" s="6">
        <f>X3*PI()/180</f>
        <v>0.97625616592622511</v>
      </c>
      <c r="AA3" s="6">
        <f>Y3*PI()/180</f>
        <v>2.7764073049462428</v>
      </c>
      <c r="AB3" s="6" t="str">
        <f>IF(G3&gt;0,G3*SIN(Z3),"")</f>
        <v/>
      </c>
      <c r="AC3" s="6" t="str">
        <f>IF(G3&gt;0,G3*COS(Z3)*COS(AA3),"")</f>
        <v/>
      </c>
      <c r="AD3" s="6" t="str">
        <f>IF(G3&gt;0,G3*COS(Z3)*SIN(AA3),"")</f>
        <v/>
      </c>
      <c r="AE3" s="10"/>
      <c r="AF3" s="10"/>
      <c r="AG3" s="10"/>
      <c r="AH3" s="7"/>
    </row>
    <row r="4" spans="1:53" s="13" customFormat="1" ht="15">
      <c r="A4" s="7" t="s">
        <v>790</v>
      </c>
      <c r="B4" s="10" t="s">
        <v>19</v>
      </c>
      <c r="C4" s="10">
        <v>100</v>
      </c>
      <c r="D4" s="63">
        <v>309.54265266286109</v>
      </c>
      <c r="E4" s="64">
        <v>49.423305278903662</v>
      </c>
      <c r="F4" s="56">
        <v>4</v>
      </c>
      <c r="G4" s="12">
        <v>1</v>
      </c>
      <c r="H4" s="10">
        <v>7</v>
      </c>
      <c r="I4" s="52">
        <f>ATAN(0.5*TAN(K4))/(PI()/180)</f>
        <v>30.278111565938701</v>
      </c>
      <c r="J4" s="6">
        <f>D4*PI()/180</f>
        <v>5.4025384643241186</v>
      </c>
      <c r="K4" s="6">
        <f>E4*PI()/180</f>
        <v>0.86259940433516324</v>
      </c>
      <c r="L4" s="6">
        <f>COS(J4)*COS(K4)*G4</f>
        <v>0.41412035312661416</v>
      </c>
      <c r="M4" s="6">
        <f>COS(K4)*SIN(J4)*G4</f>
        <v>-0.5016068925374868</v>
      </c>
      <c r="N4" s="6">
        <f>-1*SIN(K4)*G4</f>
        <v>-0.75953594943568969</v>
      </c>
      <c r="O4" s="12"/>
      <c r="P4">
        <v>48.807767685502697</v>
      </c>
      <c r="Q4">
        <v>-87.661839360371204</v>
      </c>
      <c r="R4" s="10"/>
      <c r="S4" s="1">
        <f>ASIN(SIN(J4)*SIN((PI()/180)*(90-I4))/SIN((PI()/180)*(90-V4)))/(PI()/180)</f>
        <v>-83.008180658882466</v>
      </c>
      <c r="T4" s="2">
        <f>COS((PI()/180)*(90-I4))-SIN((PI()/180)*V4)*SIN((PI()/180)*P4)</f>
        <v>-5.3788612865062979E-2</v>
      </c>
      <c r="U4" s="3"/>
      <c r="V4" s="4">
        <f>90-ACOS(COS((PI()/180)*(90-P4))*COS((PI()/180)*(90-I4))+SIN((PI()/180)*(90-P4))*SIN((PI()/180)*(90-I4))*COS(J4))/(PI()/180)</f>
        <v>47.859859942342261</v>
      </c>
      <c r="W4" s="5">
        <f>IF(T4&lt;0,Q4+180-S4,Q4+S4)</f>
        <v>175.34634129851128</v>
      </c>
      <c r="X4" s="4">
        <f>IF(V4&lt;0, -1*V4, V4)</f>
        <v>47.859859942342261</v>
      </c>
      <c r="Y4" s="4">
        <f>IF(V4&lt;0, MOD(W4+180, 360), W4)</f>
        <v>175.34634129851128</v>
      </c>
      <c r="Z4" s="6">
        <f>X4*PI()/180</f>
        <v>0.83531213553721595</v>
      </c>
      <c r="AA4" s="6">
        <f>Y4*PI()/180</f>
        <v>3.0603709869847306</v>
      </c>
      <c r="AB4" s="6">
        <f>IF(G4&gt;0,G4*SIN(Z4),"")</f>
        <v>0.74150597401890761</v>
      </c>
      <c r="AC4" s="6">
        <f>IF(G4&gt;0,G4*COS(Z4)*COS(AA4),"")</f>
        <v>-0.66873437881785269</v>
      </c>
      <c r="AD4" s="6">
        <f>IF(G4&gt;0,G4*COS(Z4)*SIN(AA4),"")</f>
        <v>5.4435476312529284E-2</v>
      </c>
      <c r="AE4" s="10"/>
      <c r="AF4" s="10"/>
      <c r="AG4" s="10"/>
      <c r="AH4" s="7"/>
    </row>
    <row r="5" spans="1:53" s="11" customFormat="1" ht="15">
      <c r="A5" s="7" t="s">
        <v>456</v>
      </c>
      <c r="B5" s="10" t="s">
        <v>19</v>
      </c>
      <c r="C5" s="10">
        <v>0</v>
      </c>
      <c r="D5" s="63">
        <v>305.24801327706587</v>
      </c>
      <c r="E5" s="64">
        <v>47.206493868080479</v>
      </c>
      <c r="F5" s="56">
        <v>3.7</v>
      </c>
      <c r="G5" s="12">
        <v>0</v>
      </c>
      <c r="H5" s="10">
        <v>8</v>
      </c>
      <c r="I5" s="52">
        <f t="shared" ref="I5:I12" si="0">ATAN(0.5*TAN(K5))/(PI()/180)</f>
        <v>28.372313565672943</v>
      </c>
      <c r="J5" s="6">
        <f t="shared" ref="J5:K12" si="1">D5*PI()/180</f>
        <v>5.3275828668561651</v>
      </c>
      <c r="K5" s="6">
        <f t="shared" si="1"/>
        <v>0.82390874632051803</v>
      </c>
      <c r="L5" s="6">
        <f t="shared" ref="L5:L12" si="2">COS(J5)*COS(K5)*G5</f>
        <v>0</v>
      </c>
      <c r="M5" s="6">
        <f t="shared" ref="M5:M12" si="3">COS(K5)*SIN(J5)*G5</f>
        <v>0</v>
      </c>
      <c r="N5" s="6">
        <f t="shared" ref="N5:N12" si="4">-1*SIN(K5)*G5</f>
        <v>0</v>
      </c>
      <c r="O5" s="3"/>
      <c r="P5">
        <v>48.810706296935599</v>
      </c>
      <c r="Q5">
        <v>-87.6623008679598</v>
      </c>
      <c r="R5" s="10"/>
      <c r="S5" s="1">
        <f t="shared" ref="S5:S12" si="5">ASIN(SIN(J5)*SIN((PI()/180)*(90-I5))/SIN((PI()/180)*(90-V5)))/(PI()/180)</f>
        <v>-84.499866952111262</v>
      </c>
      <c r="T5" s="2">
        <f t="shared" ref="T5:T12" si="6">COS((PI()/180)*(90-I5))-SIN((PI()/180)*V5)*SIN((PI()/180)*P5)</f>
        <v>-4.5565924558164439E-2</v>
      </c>
      <c r="U5" s="3"/>
      <c r="V5" s="4">
        <f t="shared" ref="V5:V12" si="7">90-ACOS(COS((PI()/180)*(90-P5))*COS((PI()/180)*(90-I5))+SIN((PI()/180)*(90-P5))*SIN((PI()/180)*(90-I5))*COS(J5))/(PI()/180)</f>
        <v>43.789556577324717</v>
      </c>
      <c r="W5" s="5">
        <f t="shared" ref="W5:W12" si="8">IF(T5&lt;0,Q5+180-S5,Q5+S5)</f>
        <v>176.83756608415146</v>
      </c>
      <c r="X5" s="4">
        <f t="shared" ref="X5:X12" si="9">IF(V5&lt;0, -1*V5, V5)</f>
        <v>43.789556577324717</v>
      </c>
      <c r="Y5" s="4">
        <f t="shared" ref="Y5:Y12" si="10">IF(V5&lt;0, MOD(W5+180, 360), W5)</f>
        <v>176.83756608415146</v>
      </c>
      <c r="Z5" s="6">
        <f t="shared" ref="Z5:AA12" si="11">X5*PI()/180</f>
        <v>0.76427194026265521</v>
      </c>
      <c r="AA5" s="6">
        <f t="shared" si="11"/>
        <v>3.0863977693814988</v>
      </c>
      <c r="AB5" s="6" t="str">
        <f t="shared" ref="AB5:AB12" si="12">IF(G5&gt;0,G5*SIN(Z5),"")</f>
        <v/>
      </c>
      <c r="AC5" s="6" t="str">
        <f t="shared" ref="AC5:AC12" si="13">IF(G5&gt;0,G5*COS(Z5)*COS(AA5),"")</f>
        <v/>
      </c>
      <c r="AD5" s="6" t="str">
        <f t="shared" ref="AD5:AD12" si="14">IF(G5&gt;0,G5*COS(Z5)*SIN(AA5),"")</f>
        <v/>
      </c>
      <c r="AE5" s="10"/>
      <c r="AF5" s="10"/>
      <c r="AG5" s="10"/>
      <c r="AH5" s="8"/>
    </row>
    <row r="6" spans="1:53" s="11" customFormat="1" ht="15">
      <c r="A6" s="7" t="s">
        <v>456</v>
      </c>
      <c r="B6" s="10" t="s">
        <v>19</v>
      </c>
      <c r="C6" s="10">
        <v>100</v>
      </c>
      <c r="D6" s="63">
        <v>287.18068064465774</v>
      </c>
      <c r="E6" s="64">
        <v>52.813830104602467</v>
      </c>
      <c r="F6" s="56">
        <v>3.7</v>
      </c>
      <c r="G6" s="12">
        <v>1</v>
      </c>
      <c r="H6" s="10">
        <v>8</v>
      </c>
      <c r="I6" s="52">
        <f t="shared" si="0"/>
        <v>33.387117085846725</v>
      </c>
      <c r="J6" s="6">
        <f t="shared" si="1"/>
        <v>5.0122484253676296</v>
      </c>
      <c r="K6" s="6">
        <f t="shared" si="1"/>
        <v>0.92177522591421424</v>
      </c>
      <c r="L6" s="6">
        <f t="shared" si="2"/>
        <v>0.17853327145692957</v>
      </c>
      <c r="M6" s="6">
        <f t="shared" si="3"/>
        <v>-0.57743699859202369</v>
      </c>
      <c r="N6" s="6">
        <f t="shared" si="4"/>
        <v>-0.79667583347301407</v>
      </c>
      <c r="O6" s="3"/>
      <c r="P6">
        <v>48.810706296935599</v>
      </c>
      <c r="Q6">
        <v>-87.6623008679598</v>
      </c>
      <c r="R6" s="10"/>
      <c r="S6" s="1">
        <f t="shared" si="5"/>
        <v>-77.504046964369408</v>
      </c>
      <c r="T6" s="2">
        <f t="shared" si="6"/>
        <v>0.11642466606533519</v>
      </c>
      <c r="U6" s="3"/>
      <c r="V6" s="4">
        <f t="shared" si="7"/>
        <v>35.207560048721334</v>
      </c>
      <c r="W6" s="5">
        <f t="shared" si="8"/>
        <v>-165.16634783232922</v>
      </c>
      <c r="X6" s="4">
        <f t="shared" si="9"/>
        <v>35.207560048721334</v>
      </c>
      <c r="Y6" s="4">
        <f t="shared" si="10"/>
        <v>-165.16634783232922</v>
      </c>
      <c r="Z6" s="6">
        <f t="shared" si="11"/>
        <v>0.61448784444380244</v>
      </c>
      <c r="AA6" s="6">
        <f t="shared" si="11"/>
        <v>-2.8826965831683444</v>
      </c>
      <c r="AB6" s="6">
        <f t="shared" si="12"/>
        <v>0.576540131575635</v>
      </c>
      <c r="AC6" s="6">
        <f t="shared" si="13"/>
        <v>-0.78983853295730355</v>
      </c>
      <c r="AD6" s="6">
        <f t="shared" si="14"/>
        <v>-0.20918070785472584</v>
      </c>
      <c r="AE6" s="10"/>
      <c r="AF6" s="10"/>
      <c r="AG6" s="10"/>
      <c r="AH6" s="8"/>
    </row>
    <row r="7" spans="1:53" s="11" customFormat="1" ht="15">
      <c r="A7" t="s">
        <v>54</v>
      </c>
      <c r="B7" s="10" t="s">
        <v>19</v>
      </c>
      <c r="C7" s="10">
        <v>0</v>
      </c>
      <c r="D7" s="56">
        <v>115.59492542720605</v>
      </c>
      <c r="E7" s="56">
        <v>-50.07048772156233</v>
      </c>
      <c r="F7" s="56">
        <v>8.0794674627227288</v>
      </c>
      <c r="G7" s="12">
        <v>0</v>
      </c>
      <c r="H7" s="10">
        <v>8</v>
      </c>
      <c r="I7" s="52">
        <f t="shared" si="0"/>
        <v>-30.852732895663532</v>
      </c>
      <c r="J7" s="6">
        <f t="shared" si="1"/>
        <v>2.0175120473020582</v>
      </c>
      <c r="K7" s="6">
        <f t="shared" si="1"/>
        <v>-0.87389486882065637</v>
      </c>
      <c r="L7" s="6">
        <f t="shared" si="2"/>
        <v>0</v>
      </c>
      <c r="M7" s="6">
        <f t="shared" si="3"/>
        <v>0</v>
      </c>
      <c r="N7" s="6">
        <f t="shared" si="4"/>
        <v>0</v>
      </c>
      <c r="O7" s="3"/>
      <c r="P7">
        <v>48.810397926717897</v>
      </c>
      <c r="Q7">
        <v>-87.662248145788894</v>
      </c>
      <c r="R7" s="10"/>
      <c r="S7" s="1">
        <f t="shared" si="5"/>
        <v>85.669238477062237</v>
      </c>
      <c r="T7" s="2">
        <f t="shared" si="6"/>
        <v>-3.8613500474821094E-2</v>
      </c>
      <c r="U7" s="3"/>
      <c r="V7" s="4">
        <f t="shared" si="7"/>
        <v>-39.062183270672961</v>
      </c>
      <c r="W7" s="5">
        <f t="shared" si="8"/>
        <v>6.6685133771488694</v>
      </c>
      <c r="X7" s="4">
        <f t="shared" si="9"/>
        <v>39.062183270672961</v>
      </c>
      <c r="Y7" s="4">
        <f t="shared" si="10"/>
        <v>186.66851337714888</v>
      </c>
      <c r="Z7" s="6">
        <f t="shared" si="11"/>
        <v>0.68176371109069045</v>
      </c>
      <c r="AA7" s="6">
        <f t="shared" si="11"/>
        <v>3.2579801682343277</v>
      </c>
      <c r="AB7" s="6" t="str">
        <f t="shared" si="12"/>
        <v/>
      </c>
      <c r="AC7" s="6" t="str">
        <f t="shared" si="13"/>
        <v/>
      </c>
      <c r="AD7" s="6" t="str">
        <f t="shared" si="14"/>
        <v/>
      </c>
      <c r="AE7" s="10"/>
      <c r="AF7" s="10"/>
      <c r="AG7" s="10"/>
      <c r="AH7" s="8"/>
    </row>
    <row r="8" spans="1:53" s="11" customFormat="1" ht="15">
      <c r="A8" t="s">
        <v>54</v>
      </c>
      <c r="B8" s="10" t="s">
        <v>19</v>
      </c>
      <c r="C8" s="10">
        <v>100</v>
      </c>
      <c r="D8" s="56">
        <v>93.043341867426847</v>
      </c>
      <c r="E8" s="56">
        <v>-52.409880668673068</v>
      </c>
      <c r="F8" s="56">
        <v>8.0850128474803373</v>
      </c>
      <c r="G8" s="12">
        <v>0</v>
      </c>
      <c r="H8" s="10">
        <v>8</v>
      </c>
      <c r="I8" s="52">
        <f t="shared" si="0"/>
        <v>-33.003518334361559</v>
      </c>
      <c r="J8" s="6">
        <f t="shared" si="1"/>
        <v>1.6239126626452878</v>
      </c>
      <c r="K8" s="6">
        <f t="shared" si="1"/>
        <v>-0.91472497824567245</v>
      </c>
      <c r="L8" s="6">
        <f t="shared" si="2"/>
        <v>0</v>
      </c>
      <c r="M8" s="6">
        <f t="shared" si="3"/>
        <v>0</v>
      </c>
      <c r="N8" s="6">
        <f t="shared" si="4"/>
        <v>0</v>
      </c>
      <c r="O8" s="3"/>
      <c r="P8">
        <v>48.810397926717897</v>
      </c>
      <c r="Q8">
        <v>-87.662248145788894</v>
      </c>
      <c r="R8" s="10"/>
      <c r="S8" s="1">
        <f t="shared" si="5"/>
        <v>68.777746316427866</v>
      </c>
      <c r="T8" s="2">
        <f t="shared" si="6"/>
        <v>-0.21416232395416845</v>
      </c>
      <c r="U8" s="3"/>
      <c r="V8" s="4">
        <f t="shared" si="7"/>
        <v>-26.054127682725053</v>
      </c>
      <c r="W8" s="5">
        <f t="shared" si="8"/>
        <v>23.56000553778324</v>
      </c>
      <c r="X8" s="4">
        <f t="shared" si="9"/>
        <v>26.054127682725053</v>
      </c>
      <c r="Y8" s="4">
        <f t="shared" si="10"/>
        <v>203.56000553778324</v>
      </c>
      <c r="Z8" s="6">
        <f t="shared" si="11"/>
        <v>0.45473031179855267</v>
      </c>
      <c r="AA8" s="6">
        <f t="shared" si="11"/>
        <v>3.5527923220122077</v>
      </c>
      <c r="AB8" s="6" t="str">
        <f t="shared" si="12"/>
        <v/>
      </c>
      <c r="AC8" s="6" t="str">
        <f t="shared" si="13"/>
        <v/>
      </c>
      <c r="AD8" s="6" t="str">
        <f t="shared" si="14"/>
        <v/>
      </c>
      <c r="AE8" s="10"/>
      <c r="AF8" s="10"/>
      <c r="AG8" s="10"/>
      <c r="AH8" s="8"/>
    </row>
    <row r="9" spans="1:53" s="11" customFormat="1" ht="15">
      <c r="A9" t="s">
        <v>63</v>
      </c>
      <c r="B9" s="10" t="s">
        <v>19</v>
      </c>
      <c r="C9" s="10">
        <v>0</v>
      </c>
      <c r="D9" s="56">
        <v>292.74576760032613</v>
      </c>
      <c r="E9" s="56">
        <v>46.666085197877848</v>
      </c>
      <c r="F9" s="56">
        <v>8.6717697699463798</v>
      </c>
      <c r="G9" s="12">
        <v>0</v>
      </c>
      <c r="H9" s="10">
        <v>5</v>
      </c>
      <c r="I9" s="52">
        <f t="shared" si="0"/>
        <v>27.921722761318637</v>
      </c>
      <c r="J9" s="6">
        <f t="shared" si="1"/>
        <v>5.1093775159038302</v>
      </c>
      <c r="K9" s="6">
        <f t="shared" si="1"/>
        <v>0.81447683571915808</v>
      </c>
      <c r="L9" s="6">
        <f t="shared" si="2"/>
        <v>0</v>
      </c>
      <c r="M9" s="6">
        <f t="shared" si="3"/>
        <v>0</v>
      </c>
      <c r="N9" s="6">
        <f t="shared" si="4"/>
        <v>0</v>
      </c>
      <c r="O9" s="3"/>
      <c r="P9">
        <v>48.810004983097301</v>
      </c>
      <c r="Q9">
        <v>-87.662341184914098</v>
      </c>
      <c r="R9" s="10"/>
      <c r="S9" s="1">
        <f t="shared" si="5"/>
        <v>-86.398377444524044</v>
      </c>
      <c r="T9" s="2">
        <f t="shared" si="6"/>
        <v>3.3777779978666378E-2</v>
      </c>
      <c r="U9" s="3"/>
      <c r="V9" s="4">
        <f t="shared" si="7"/>
        <v>35.265668643007402</v>
      </c>
      <c r="W9" s="5">
        <f t="shared" si="8"/>
        <v>-174.06071862943816</v>
      </c>
      <c r="X9" s="4">
        <f t="shared" si="9"/>
        <v>35.265668643007402</v>
      </c>
      <c r="Y9" s="4">
        <f t="shared" si="10"/>
        <v>-174.06071862943816</v>
      </c>
      <c r="Z9" s="6">
        <f t="shared" si="11"/>
        <v>0.61550203073779997</v>
      </c>
      <c r="AA9" s="6">
        <f t="shared" si="11"/>
        <v>-3.0379326384711272</v>
      </c>
      <c r="AB9" s="6" t="str">
        <f t="shared" si="12"/>
        <v/>
      </c>
      <c r="AC9" s="6" t="str">
        <f t="shared" si="13"/>
        <v/>
      </c>
      <c r="AD9" s="6" t="str">
        <f t="shared" si="14"/>
        <v/>
      </c>
      <c r="AE9" s="10"/>
      <c r="AF9" s="10"/>
      <c r="AG9" s="10"/>
      <c r="AH9" s="8"/>
    </row>
    <row r="10" spans="1:53" s="11" customFormat="1" ht="15">
      <c r="A10" t="s">
        <v>63</v>
      </c>
      <c r="B10" s="10" t="s">
        <v>19</v>
      </c>
      <c r="C10" s="10">
        <v>100</v>
      </c>
      <c r="D10" s="56">
        <v>272.86676799657471</v>
      </c>
      <c r="E10" s="56">
        <v>48.555750163823525</v>
      </c>
      <c r="F10" s="56">
        <v>8.6826541765094163</v>
      </c>
      <c r="G10" s="12">
        <v>1</v>
      </c>
      <c r="H10" s="10">
        <v>5</v>
      </c>
      <c r="I10" s="52">
        <f t="shared" si="0"/>
        <v>29.520989425906258</v>
      </c>
      <c r="J10" s="6">
        <f t="shared" si="1"/>
        <v>4.7624235208157204</v>
      </c>
      <c r="K10" s="6">
        <f t="shared" si="1"/>
        <v>0.84745771113449664</v>
      </c>
      <c r="L10" s="6">
        <f t="shared" si="2"/>
        <v>3.3103594877915858E-2</v>
      </c>
      <c r="M10" s="6">
        <f t="shared" si="3"/>
        <v>-0.66106264843169216</v>
      </c>
      <c r="N10" s="6">
        <f t="shared" si="4"/>
        <v>-0.74960011129577331</v>
      </c>
      <c r="O10" s="3"/>
      <c r="P10">
        <v>48.810004983097301</v>
      </c>
      <c r="Q10">
        <v>-87.662341184914098</v>
      </c>
      <c r="R10" s="10"/>
      <c r="S10" s="1">
        <f t="shared" si="5"/>
        <v>-71.443298731246543</v>
      </c>
      <c r="T10" s="2">
        <f t="shared" si="6"/>
        <v>0.19213356779714136</v>
      </c>
      <c r="U10" s="3"/>
      <c r="V10" s="4">
        <f t="shared" si="7"/>
        <v>23.544690554756201</v>
      </c>
      <c r="W10" s="5">
        <f t="shared" si="8"/>
        <v>-159.10563991616064</v>
      </c>
      <c r="X10" s="4">
        <f t="shared" si="9"/>
        <v>23.544690554756201</v>
      </c>
      <c r="Y10" s="4">
        <f t="shared" si="10"/>
        <v>-159.10563991616064</v>
      </c>
      <c r="Z10" s="6">
        <f t="shared" si="11"/>
        <v>0.41093237154370593</v>
      </c>
      <c r="AA10" s="6">
        <f t="shared" si="11"/>
        <v>-2.7769172750295179</v>
      </c>
      <c r="AB10" s="6">
        <f t="shared" si="12"/>
        <v>0.3994642519590062</v>
      </c>
      <c r="AC10" s="6">
        <f t="shared" si="13"/>
        <v>-0.85646299283826355</v>
      </c>
      <c r="AD10" s="6">
        <f t="shared" si="14"/>
        <v>-0.32695481844645774</v>
      </c>
      <c r="AE10" s="10"/>
      <c r="AF10" s="10"/>
      <c r="AG10" s="10"/>
      <c r="AH10" s="8"/>
    </row>
    <row r="11" spans="1:53" s="11" customFormat="1" ht="15">
      <c r="A11" s="7" t="s">
        <v>201</v>
      </c>
      <c r="B11" s="10" t="s">
        <v>4</v>
      </c>
      <c r="C11" s="10">
        <v>0</v>
      </c>
      <c r="D11">
        <v>130</v>
      </c>
      <c r="E11">
        <v>-27.5</v>
      </c>
      <c r="F11" s="56">
        <v>5.0999999999999996</v>
      </c>
      <c r="G11" s="12">
        <v>0</v>
      </c>
      <c r="H11" s="10">
        <v>8</v>
      </c>
      <c r="I11" s="52">
        <f t="shared" si="0"/>
        <v>-14.589431334516124</v>
      </c>
      <c r="J11" s="6">
        <f t="shared" si="1"/>
        <v>2.2689280275926285</v>
      </c>
      <c r="K11" s="6">
        <f t="shared" si="1"/>
        <v>-0.47996554429844063</v>
      </c>
      <c r="L11" s="6">
        <f t="shared" si="2"/>
        <v>0</v>
      </c>
      <c r="M11" s="6">
        <f t="shared" si="3"/>
        <v>0</v>
      </c>
      <c r="N11" s="6">
        <f t="shared" si="4"/>
        <v>0</v>
      </c>
      <c r="O11" s="3"/>
      <c r="P11">
        <v>48.809545738622496</v>
      </c>
      <c r="Q11">
        <v>-87.662612088024602</v>
      </c>
      <c r="R11" s="10"/>
      <c r="S11" s="1">
        <f t="shared" si="5"/>
        <v>67.820316100247325</v>
      </c>
      <c r="T11" s="2">
        <f t="shared" si="6"/>
        <v>0.19903796813881336</v>
      </c>
      <c r="U11" s="3"/>
      <c r="V11" s="4">
        <f t="shared" si="7"/>
        <v>-36.814150348222853</v>
      </c>
      <c r="W11" s="5">
        <f t="shared" si="8"/>
        <v>-19.842295987777277</v>
      </c>
      <c r="X11" s="4">
        <f t="shared" si="9"/>
        <v>36.814150348222853</v>
      </c>
      <c r="Y11" s="4">
        <f t="shared" si="10"/>
        <v>160.15770401222272</v>
      </c>
      <c r="Z11" s="6">
        <f t="shared" si="11"/>
        <v>0.64252813490070582</v>
      </c>
      <c r="AA11" s="6">
        <f t="shared" si="11"/>
        <v>2.7952792574478194</v>
      </c>
      <c r="AB11" s="6" t="str">
        <f t="shared" si="12"/>
        <v/>
      </c>
      <c r="AC11" s="6" t="str">
        <f t="shared" si="13"/>
        <v/>
      </c>
      <c r="AD11" s="6" t="str">
        <f t="shared" si="14"/>
        <v/>
      </c>
      <c r="AE11" s="10"/>
      <c r="AF11" s="10"/>
      <c r="AG11" s="10"/>
      <c r="AH11" s="8"/>
    </row>
    <row r="12" spans="1:53" s="11" customFormat="1" ht="15">
      <c r="A12" s="7" t="s">
        <v>201</v>
      </c>
      <c r="B12" s="10" t="s">
        <v>4</v>
      </c>
      <c r="C12" s="10">
        <v>100</v>
      </c>
      <c r="D12">
        <v>120</v>
      </c>
      <c r="E12">
        <v>-36.1</v>
      </c>
      <c r="F12" s="56">
        <v>5.0999999999999996</v>
      </c>
      <c r="G12" s="12">
        <v>0</v>
      </c>
      <c r="H12" s="10">
        <v>8</v>
      </c>
      <c r="I12" s="52">
        <f t="shared" si="0"/>
        <v>-20.032172716838851</v>
      </c>
      <c r="J12" s="6">
        <f t="shared" si="1"/>
        <v>2.0943951023931953</v>
      </c>
      <c r="K12" s="6">
        <f t="shared" si="1"/>
        <v>-0.63006385996995296</v>
      </c>
      <c r="L12" s="6">
        <f t="shared" si="2"/>
        <v>0</v>
      </c>
      <c r="M12" s="6">
        <f t="shared" si="3"/>
        <v>0</v>
      </c>
      <c r="N12" s="6">
        <f t="shared" si="4"/>
        <v>0</v>
      </c>
      <c r="O12" s="3"/>
      <c r="P12">
        <v>48.809545738622496</v>
      </c>
      <c r="Q12">
        <v>-87.662612088024602</v>
      </c>
      <c r="R12" s="10"/>
      <c r="S12" s="1">
        <f t="shared" si="5"/>
        <v>81.065793372846272</v>
      </c>
      <c r="T12" s="2">
        <f t="shared" si="6"/>
        <v>8.4236249704559785E-2</v>
      </c>
      <c r="U12" s="3"/>
      <c r="V12" s="4">
        <f t="shared" si="7"/>
        <v>-34.550767589683716</v>
      </c>
      <c r="W12" s="5">
        <f t="shared" si="8"/>
        <v>-6.5968187151783297</v>
      </c>
      <c r="X12" s="4">
        <f t="shared" si="9"/>
        <v>34.550767589683716</v>
      </c>
      <c r="Y12" s="4">
        <f t="shared" si="10"/>
        <v>173.40318128482167</v>
      </c>
      <c r="Z12" s="6">
        <f t="shared" si="11"/>
        <v>0.60302465353132606</v>
      </c>
      <c r="AA12" s="6">
        <f t="shared" si="11"/>
        <v>3.0264564468527491</v>
      </c>
      <c r="AB12" s="6" t="str">
        <f t="shared" si="12"/>
        <v/>
      </c>
      <c r="AC12" s="6" t="str">
        <f t="shared" si="13"/>
        <v/>
      </c>
      <c r="AD12" s="6" t="str">
        <f t="shared" si="14"/>
        <v/>
      </c>
      <c r="AE12" s="10"/>
      <c r="AF12" s="10"/>
      <c r="AG12" s="10"/>
      <c r="AH12" s="10"/>
    </row>
    <row r="13" spans="1:53" s="13" customFormat="1" ht="16" thickBot="1">
      <c r="A13" s="7"/>
      <c r="B13" s="7"/>
      <c r="C13" s="7"/>
      <c r="D13" s="17"/>
      <c r="E13" s="18"/>
      <c r="F13" s="19"/>
      <c r="G13" s="12"/>
      <c r="H13" s="7"/>
      <c r="I13" s="7"/>
      <c r="J13" s="7"/>
      <c r="K13" s="7"/>
      <c r="L13" s="7"/>
      <c r="M13" s="7"/>
      <c r="N13" s="7"/>
      <c r="O13" s="7"/>
      <c r="P13" s="14"/>
      <c r="Q13" s="14"/>
      <c r="R13" s="14"/>
      <c r="S13" s="14"/>
      <c r="T13" s="14"/>
      <c r="U13" s="7"/>
      <c r="V13" s="18"/>
      <c r="W13" s="17"/>
      <c r="X13" s="18"/>
      <c r="Y13" s="17"/>
      <c r="Z13" s="7"/>
      <c r="AA13" s="7"/>
      <c r="AB13" s="7"/>
      <c r="AC13" s="7"/>
      <c r="AD13" s="7"/>
      <c r="AE13" s="10"/>
      <c r="AF13" s="10"/>
      <c r="AG13" s="10"/>
      <c r="AH13" s="7"/>
    </row>
    <row r="14" spans="1:53" s="13" customFormat="1" ht="17" thickTop="1" thickBot="1">
      <c r="B14" s="23"/>
      <c r="C14" s="23" t="s">
        <v>143</v>
      </c>
      <c r="D14" s="24">
        <f>IF(J14&gt;0, J14*180/PI(),360+J14*180/PI())</f>
        <v>289.77901955138799</v>
      </c>
      <c r="E14" s="25">
        <f>K14*180/PI()</f>
        <v>51.271302430052458</v>
      </c>
      <c r="G14" s="12"/>
      <c r="H14" s="7"/>
      <c r="I14" s="7"/>
      <c r="J14" s="26">
        <f>IF(L14&gt;0, ATAN(M14/L14),PI()+ATAN(M14/L14))</f>
        <v>-1.2255873128068444</v>
      </c>
      <c r="K14" s="26">
        <f>-1*ATAN(N14/(SQRT(L14*L14+M14*M14)))</f>
        <v>0.894853039190185</v>
      </c>
      <c r="L14" s="26">
        <f>SUM(L3:L12)</f>
        <v>0.62575721946145957</v>
      </c>
      <c r="M14" s="26">
        <f>SUM(M3:M12)</f>
        <v>-1.7401065395612028</v>
      </c>
      <c r="N14" s="26">
        <f>SUM(N3:N12)</f>
        <v>-2.305811894204477</v>
      </c>
      <c r="O14" s="7"/>
      <c r="P14" s="14"/>
      <c r="Q14" s="14"/>
      <c r="R14" s="14"/>
      <c r="S14" s="14"/>
      <c r="T14" s="14"/>
      <c r="U14" s="7"/>
      <c r="V14" s="18"/>
      <c r="W14" s="17"/>
      <c r="X14" s="27">
        <f>Z14*180/PI()</f>
        <v>35.992285502865847</v>
      </c>
      <c r="Y14" s="28">
        <f>MOD(AA14*180/PI(), 360)</f>
        <v>191.75407767974764</v>
      </c>
      <c r="Z14" s="26">
        <f>ATAN(AB14/(SQRT(AC14*AC14+AD14*AD14)))</f>
        <v>0.62818388734283193</v>
      </c>
      <c r="AA14" s="26">
        <f>IF(AC14&gt;0, ATAN(AD14/AC14),PI()+ATAN(AD14/AC14))</f>
        <v>3.3467400096365649</v>
      </c>
      <c r="AB14" s="26">
        <f>SUM(AB3:AB12)</f>
        <v>1.7175103575535489</v>
      </c>
      <c r="AC14" s="26">
        <f>SUM(AC3:AC12)</f>
        <v>-2.3150359046134197</v>
      </c>
      <c r="AD14" s="26">
        <f>SUM(AD3:AD12)</f>
        <v>-0.48170004998865429</v>
      </c>
      <c r="AE14" s="10"/>
      <c r="AF14" s="10"/>
      <c r="AG14" s="10"/>
      <c r="AH14" s="7"/>
    </row>
    <row r="15" spans="1:53" s="9" customFormat="1" ht="16" thickTop="1">
      <c r="A15" s="7"/>
      <c r="B15" s="7"/>
      <c r="C15" s="7"/>
      <c r="D15" s="29" t="s">
        <v>144</v>
      </c>
      <c r="E15" s="30">
        <f>SQRT(L14*L14+M14*M14+N14*N14)</f>
        <v>2.9557251831296223</v>
      </c>
      <c r="F15"/>
      <c r="G15" s="12"/>
      <c r="H15" s="7"/>
      <c r="I15" s="7"/>
      <c r="J15" s="7"/>
      <c r="K15" s="7"/>
      <c r="L15" s="7"/>
      <c r="M15" s="7"/>
      <c r="N15" s="7"/>
      <c r="O15" s="20"/>
      <c r="P15" s="14"/>
      <c r="Q15" s="14"/>
      <c r="R15" s="14"/>
      <c r="S15" s="14"/>
      <c r="T15" s="14"/>
      <c r="U15" s="7"/>
      <c r="V15" s="18"/>
      <c r="W15" s="17"/>
      <c r="X15" s="29" t="s">
        <v>144</v>
      </c>
      <c r="Y15" s="31">
        <f>SQRT(AB14*AB14+AC14*AC14+AD14*AD14)</f>
        <v>2.9225447825674231</v>
      </c>
      <c r="Z15" s="7"/>
      <c r="AA15" s="7"/>
      <c r="AB15" s="7"/>
      <c r="AC15" s="7"/>
      <c r="AD15" s="7"/>
      <c r="AE15" s="10"/>
      <c r="AF15" s="10"/>
      <c r="AG15" s="10"/>
      <c r="AH15" s="7"/>
    </row>
    <row r="16" spans="1:53" s="15" customFormat="1" ht="16">
      <c r="A16" s="7"/>
      <c r="B16" s="7"/>
      <c r="C16" s="7"/>
      <c r="D16" s="32" t="s">
        <v>145</v>
      </c>
      <c r="E16" s="33">
        <f>(E18-1)/(E18-E15)</f>
        <v>45.172405926722426</v>
      </c>
      <c r="F16"/>
      <c r="G16" s="12"/>
      <c r="H16" s="20"/>
      <c r="I16" s="20"/>
      <c r="J16" s="7"/>
      <c r="K16" s="7"/>
      <c r="L16" s="7"/>
      <c r="M16" s="7"/>
      <c r="N16" s="7"/>
      <c r="O16" s="20"/>
      <c r="P16" s="14"/>
      <c r="Q16" s="14"/>
      <c r="R16" s="14"/>
      <c r="S16" s="14"/>
      <c r="T16" s="14"/>
      <c r="U16" s="7"/>
      <c r="V16" s="18"/>
      <c r="W16" s="17"/>
      <c r="X16" s="32" t="s">
        <v>146</v>
      </c>
      <c r="Y16" s="34">
        <f>(Y18-1)/(Y18-Y15)</f>
        <v>25.821372223775079</v>
      </c>
      <c r="Z16" s="7"/>
      <c r="AA16" s="7"/>
      <c r="AB16" s="7"/>
      <c r="AC16" s="7"/>
      <c r="AD16" s="7"/>
      <c r="AE16" s="10"/>
      <c r="AF16" s="10"/>
      <c r="AG16" s="10"/>
      <c r="AH16" s="7"/>
      <c r="AI16" s="7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3" s="15" customFormat="1" ht="16">
      <c r="A17" s="7"/>
      <c r="B17" s="7"/>
      <c r="C17" s="7"/>
      <c r="D17" s="32" t="s">
        <v>147</v>
      </c>
      <c r="E17" s="35">
        <f>ACOS(1+(E18-1)*(1-20^(1/(E18-1)))/(E18*(E16-1)+1))*180/PI()</f>
        <v>18.560209671478734</v>
      </c>
      <c r="F17"/>
      <c r="G17" s="12"/>
      <c r="H17"/>
      <c r="I17" s="20"/>
      <c r="J17" s="7"/>
      <c r="K17" s="7"/>
      <c r="L17" s="7"/>
      <c r="M17" s="7"/>
      <c r="N17" s="7"/>
      <c r="O17" s="20"/>
      <c r="P17" s="14"/>
      <c r="Q17" s="14"/>
      <c r="R17" s="14"/>
      <c r="S17" s="14"/>
      <c r="T17" s="14"/>
      <c r="U17" s="7"/>
      <c r="V17" s="18"/>
      <c r="W17" s="17"/>
      <c r="X17" s="32" t="s">
        <v>148</v>
      </c>
      <c r="Y17" s="34">
        <f>ACOS(1+(Y18-1)*(1-20^(1/(Y18-1)))/(Y18*(Y16-1)+1))*180/PI()</f>
        <v>24.772437536364126</v>
      </c>
      <c r="Z17" s="7"/>
      <c r="AA17" s="7"/>
      <c r="AB17" s="7"/>
      <c r="AC17" s="7"/>
      <c r="AD17" s="7"/>
      <c r="AE17" s="10"/>
      <c r="AF17" s="10"/>
      <c r="AG17" s="10"/>
      <c r="AH17" s="7"/>
      <c r="AI17" s="7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3" s="15" customFormat="1" ht="16">
      <c r="A18" s="7"/>
      <c r="B18" s="7"/>
      <c r="C18" s="7"/>
      <c r="D18" s="36" t="s">
        <v>149</v>
      </c>
      <c r="E18" s="37">
        <f>SUM(G3:G12)</f>
        <v>3</v>
      </c>
      <c r="F18"/>
      <c r="G18" s="12"/>
      <c r="H18"/>
      <c r="I18" s="7"/>
      <c r="J18" s="7"/>
      <c r="K18" s="7"/>
      <c r="L18" s="7"/>
      <c r="M18" s="7"/>
      <c r="N18" s="7"/>
      <c r="O18" s="20"/>
      <c r="P18" s="14"/>
      <c r="Q18" s="14"/>
      <c r="R18" s="14"/>
      <c r="S18" s="14"/>
      <c r="T18" s="14"/>
      <c r="U18" s="7"/>
      <c r="V18" s="18"/>
      <c r="W18" s="17"/>
      <c r="X18" s="38" t="s">
        <v>150</v>
      </c>
      <c r="Y18" s="39">
        <f>E18</f>
        <v>3</v>
      </c>
      <c r="Z18" s="7"/>
      <c r="AA18" s="7"/>
      <c r="AB18" s="7"/>
      <c r="AC18" s="7"/>
      <c r="AD18" s="7"/>
      <c r="AE18" s="10"/>
      <c r="AF18" s="10"/>
      <c r="AG18" s="10"/>
      <c r="AH18" s="7"/>
      <c r="AI18" s="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</row>
    <row r="19" spans="1:53" ht="13">
      <c r="G19" s="12"/>
    </row>
    <row r="20" spans="1:53" ht="13">
      <c r="F20" s="54"/>
      <c r="G20" s="12"/>
    </row>
    <row r="21" spans="1:53" ht="13">
      <c r="G21" s="12"/>
    </row>
    <row r="22" spans="1:53" ht="13">
      <c r="G22" s="12"/>
    </row>
    <row r="23" spans="1:53" ht="13">
      <c r="G23" s="12"/>
    </row>
    <row r="24" spans="1:53" ht="13">
      <c r="G24" s="12"/>
    </row>
    <row r="27" spans="1:53">
      <c r="D27" s="54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>
      <selection activeCell="C35" sqref="C35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2" t="s">
        <v>360</v>
      </c>
      <c r="B1" s="72"/>
      <c r="C1" s="72"/>
      <c r="D1" s="72"/>
      <c r="E1" s="72"/>
      <c r="F1" s="72"/>
      <c r="G1" s="72"/>
      <c r="H1" s="72"/>
      <c r="I1" s="74"/>
      <c r="J1" s="75"/>
      <c r="K1" s="76"/>
      <c r="L1" s="77"/>
      <c r="M1" s="77"/>
      <c r="N1" s="77"/>
      <c r="O1" s="77"/>
      <c r="P1" s="77"/>
      <c r="Q1" s="77"/>
      <c r="R1" s="77"/>
      <c r="S1" s="77"/>
    </row>
    <row r="2" spans="1:22" s="107" customFormat="1" ht="74">
      <c r="A2" s="126" t="s">
        <v>7</v>
      </c>
      <c r="B2" s="126" t="s">
        <v>8</v>
      </c>
      <c r="C2" s="126" t="s">
        <v>9</v>
      </c>
      <c r="D2" s="126" t="s">
        <v>10</v>
      </c>
      <c r="E2" s="126" t="s">
        <v>11</v>
      </c>
      <c r="F2" s="126" t="s">
        <v>12</v>
      </c>
      <c r="G2" s="126" t="s">
        <v>13</v>
      </c>
      <c r="H2" s="126" t="s">
        <v>14</v>
      </c>
      <c r="I2" s="127" t="s">
        <v>15</v>
      </c>
      <c r="J2" s="128" t="s">
        <v>16</v>
      </c>
      <c r="K2" s="129" t="s">
        <v>155</v>
      </c>
      <c r="L2" s="126" t="s">
        <v>156</v>
      </c>
      <c r="M2" s="126" t="s">
        <v>170</v>
      </c>
      <c r="N2" s="128" t="s">
        <v>157</v>
      </c>
      <c r="O2" s="126" t="s">
        <v>158</v>
      </c>
      <c r="P2" s="126"/>
      <c r="Q2" s="126" t="s">
        <v>159</v>
      </c>
      <c r="R2" s="126" t="s">
        <v>160</v>
      </c>
      <c r="S2" s="130" t="s">
        <v>161</v>
      </c>
      <c r="U2" s="110" t="s">
        <v>771</v>
      </c>
      <c r="V2" s="110" t="s">
        <v>772</v>
      </c>
    </row>
    <row r="3" spans="1:22" s="9" customFormat="1" ht="15">
      <c r="A3" s="59" t="s">
        <v>387</v>
      </c>
      <c r="B3" s="73">
        <v>0.02</v>
      </c>
      <c r="C3" s="73">
        <v>0.1</v>
      </c>
      <c r="D3" s="59" t="s">
        <v>17</v>
      </c>
      <c r="E3" s="59" t="s">
        <v>177</v>
      </c>
      <c r="F3" s="59">
        <v>0</v>
      </c>
      <c r="G3" s="59">
        <v>0.3</v>
      </c>
      <c r="H3" s="59">
        <v>10</v>
      </c>
      <c r="I3" s="59">
        <v>171.2</v>
      </c>
      <c r="J3" s="59">
        <v>-63.4</v>
      </c>
      <c r="K3" s="59"/>
      <c r="L3" s="78">
        <v>0</v>
      </c>
      <c r="M3" s="59"/>
      <c r="N3" s="79">
        <f>ATAN(0.5*TAN(P3))/(PI()/180)</f>
        <v>-44.956333950691409</v>
      </c>
      <c r="O3" s="80">
        <f t="shared" ref="O3:P5" si="0">I3*PI()/180</f>
        <v>2.9880036794142919</v>
      </c>
      <c r="P3" s="80">
        <f t="shared" si="0"/>
        <v>-1.1065387457644049</v>
      </c>
      <c r="Q3" s="80">
        <f>COS(O3)*COS(P3)*L3</f>
        <v>0</v>
      </c>
      <c r="R3" s="80">
        <f>COS(P3)*SIN(O3)*L3</f>
        <v>0</v>
      </c>
      <c r="S3" s="80">
        <f>-1*SIN(P3)*L3</f>
        <v>0</v>
      </c>
      <c r="U3" s="12">
        <v>1</v>
      </c>
      <c r="V3" s="12">
        <v>0</v>
      </c>
    </row>
    <row r="4" spans="1:22" s="9" customFormat="1" ht="15">
      <c r="A4" s="59" t="s">
        <v>387</v>
      </c>
      <c r="B4" s="73">
        <v>0.02</v>
      </c>
      <c r="C4" s="73">
        <v>0.1</v>
      </c>
      <c r="D4" s="59" t="s">
        <v>17</v>
      </c>
      <c r="E4" s="59" t="s">
        <v>177</v>
      </c>
      <c r="F4" s="59">
        <v>100</v>
      </c>
      <c r="G4" s="59">
        <v>0.3</v>
      </c>
      <c r="H4" s="59">
        <v>10</v>
      </c>
      <c r="I4" s="59">
        <v>144.6</v>
      </c>
      <c r="J4" s="59">
        <v>-79.599999999999994</v>
      </c>
      <c r="K4" s="59"/>
      <c r="L4" s="78">
        <v>1</v>
      </c>
      <c r="M4" s="59"/>
      <c r="N4" s="79">
        <f>ATAN(0.5*TAN(P4))/(PI()/180)</f>
        <v>-69.843394828916388</v>
      </c>
      <c r="O4" s="80">
        <f t="shared" si="0"/>
        <v>2.5237460983838003</v>
      </c>
      <c r="P4" s="80">
        <f t="shared" si="0"/>
        <v>-1.3892820845874863</v>
      </c>
      <c r="Q4" s="80">
        <f>COS(O4)*COS(P4)*L4</f>
        <v>-0.14714617295489171</v>
      </c>
      <c r="R4" s="80">
        <f>COS(P4)*SIN(O4)*L4</f>
        <v>0.1045713420910428</v>
      </c>
      <c r="S4" s="80">
        <f>-1*SIN(P4)*L4</f>
        <v>0.98357147081338592</v>
      </c>
      <c r="U4" s="12">
        <v>0</v>
      </c>
      <c r="V4" s="12">
        <v>1</v>
      </c>
    </row>
    <row r="5" spans="1:22" s="11" customFormat="1" ht="15">
      <c r="A5" s="59" t="s">
        <v>388</v>
      </c>
      <c r="B5" s="71">
        <v>0.03</v>
      </c>
      <c r="C5" s="71">
        <v>0.1</v>
      </c>
      <c r="D5" s="59" t="s">
        <v>17</v>
      </c>
      <c r="E5" s="59" t="s">
        <v>177</v>
      </c>
      <c r="F5" s="59">
        <v>0</v>
      </c>
      <c r="G5" s="59">
        <v>0.9</v>
      </c>
      <c r="H5" s="59">
        <v>8</v>
      </c>
      <c r="I5" s="59">
        <v>162.9</v>
      </c>
      <c r="J5" s="59">
        <v>-53.7</v>
      </c>
      <c r="K5" s="59"/>
      <c r="L5" s="78">
        <v>0</v>
      </c>
      <c r="M5" s="59"/>
      <c r="N5" s="79">
        <f>ATAN(0.5*TAN(P5))/(PI()/180)</f>
        <v>-34.241846896217176</v>
      </c>
      <c r="O5" s="80">
        <f t="shared" si="0"/>
        <v>2.8431413514987631</v>
      </c>
      <c r="P5" s="80">
        <f t="shared" si="0"/>
        <v>-0.93724180832095494</v>
      </c>
      <c r="Q5" s="80">
        <f>COS(O5)*COS(P5)*L5</f>
        <v>0</v>
      </c>
      <c r="R5" s="80">
        <f>COS(P5)*SIN(O5)*L5</f>
        <v>0</v>
      </c>
      <c r="S5" s="80">
        <f>-1*SIN(P5)*L5</f>
        <v>0</v>
      </c>
      <c r="U5" s="12">
        <v>1</v>
      </c>
      <c r="V5" s="12">
        <v>0</v>
      </c>
    </row>
    <row r="6" spans="1:22" s="11" customFormat="1" ht="15">
      <c r="A6" s="59" t="s">
        <v>388</v>
      </c>
      <c r="B6" s="71">
        <v>0.03</v>
      </c>
      <c r="C6" s="71">
        <v>0.1</v>
      </c>
      <c r="D6" s="59" t="s">
        <v>17</v>
      </c>
      <c r="E6" s="59" t="s">
        <v>177</v>
      </c>
      <c r="F6" s="59">
        <v>100</v>
      </c>
      <c r="G6" s="67">
        <v>0.9</v>
      </c>
      <c r="H6" s="67">
        <v>8</v>
      </c>
      <c r="I6" s="59">
        <v>144.69999999999999</v>
      </c>
      <c r="J6" s="59">
        <v>-68.900000000000006</v>
      </c>
      <c r="K6" s="59"/>
      <c r="L6" s="78">
        <v>1</v>
      </c>
      <c r="M6" s="59"/>
      <c r="N6" s="79">
        <f t="shared" ref="N6:N14" si="1">ATAN(0.5*TAN(P6))/(PI()/180)</f>
        <v>-52.341346417345413</v>
      </c>
      <c r="O6" s="80">
        <f t="shared" ref="O6:O14" si="2">I6*PI()/180</f>
        <v>2.5254914276357945</v>
      </c>
      <c r="P6" s="80">
        <f t="shared" ref="P6:P14" si="3">J6*PI()/180</f>
        <v>-1.2025318546240931</v>
      </c>
      <c r="Q6" s="80">
        <f t="shared" ref="Q6:Q14" si="4">COS(O6)*COS(P6)*L6</f>
        <v>-0.2938069274156484</v>
      </c>
      <c r="R6" s="80">
        <f t="shared" ref="R6:R14" si="5">COS(P6)*SIN(O6)*L6</f>
        <v>0.20802690032589752</v>
      </c>
      <c r="S6" s="80">
        <f t="shared" ref="S6:S14" si="6">-1*SIN(P6)*L6</f>
        <v>0.93295353482548904</v>
      </c>
      <c r="U6" s="12">
        <v>0</v>
      </c>
      <c r="V6" s="12">
        <v>1</v>
      </c>
    </row>
    <row r="7" spans="1:22" s="11" customFormat="1" ht="15">
      <c r="A7" s="59" t="s">
        <v>389</v>
      </c>
      <c r="B7" s="73">
        <v>0.02</v>
      </c>
      <c r="C7" s="73">
        <v>0.1</v>
      </c>
      <c r="D7" s="59" t="s">
        <v>17</v>
      </c>
      <c r="E7" s="59" t="s">
        <v>177</v>
      </c>
      <c r="F7" s="59">
        <v>0</v>
      </c>
      <c r="G7" s="59">
        <v>0.6</v>
      </c>
      <c r="H7" s="59">
        <v>10</v>
      </c>
      <c r="I7" s="59">
        <v>178.8</v>
      </c>
      <c r="J7" s="59">
        <v>-63.5</v>
      </c>
      <c r="K7" s="59"/>
      <c r="L7" s="78">
        <v>0</v>
      </c>
      <c r="M7" s="59"/>
      <c r="N7" s="79">
        <f t="shared" si="1"/>
        <v>-45.08138325092736</v>
      </c>
      <c r="O7" s="80">
        <f t="shared" si="2"/>
        <v>3.1206487025658616</v>
      </c>
      <c r="P7" s="80">
        <f t="shared" si="3"/>
        <v>-1.1082840750163994</v>
      </c>
      <c r="Q7" s="80">
        <f t="shared" si="4"/>
        <v>0</v>
      </c>
      <c r="R7" s="80">
        <f t="shared" si="5"/>
        <v>0</v>
      </c>
      <c r="S7" s="80">
        <f t="shared" si="6"/>
        <v>0</v>
      </c>
      <c r="U7" s="12">
        <v>1</v>
      </c>
      <c r="V7" s="12">
        <v>0</v>
      </c>
    </row>
    <row r="8" spans="1:22" s="11" customFormat="1" ht="15">
      <c r="A8" s="59" t="s">
        <v>389</v>
      </c>
      <c r="B8" s="73">
        <v>0.02</v>
      </c>
      <c r="C8" s="73">
        <v>0.1</v>
      </c>
      <c r="D8" s="59" t="s">
        <v>17</v>
      </c>
      <c r="E8" s="59" t="s">
        <v>177</v>
      </c>
      <c r="F8" s="59">
        <v>100</v>
      </c>
      <c r="G8" s="59">
        <v>0.6</v>
      </c>
      <c r="H8" s="59">
        <v>10</v>
      </c>
      <c r="I8" s="59">
        <v>163.1</v>
      </c>
      <c r="J8" s="59">
        <v>-80.900000000000006</v>
      </c>
      <c r="K8" s="59"/>
      <c r="L8" s="78">
        <v>1</v>
      </c>
      <c r="M8" s="59"/>
      <c r="N8" s="79">
        <f t="shared" si="1"/>
        <v>-72.23723829330801</v>
      </c>
      <c r="O8" s="80">
        <f t="shared" si="2"/>
        <v>2.8466320100027511</v>
      </c>
      <c r="P8" s="80">
        <f t="shared" si="3"/>
        <v>-1.4119713648634127</v>
      </c>
      <c r="Q8" s="80">
        <f t="shared" si="4"/>
        <v>-0.15132778717738646</v>
      </c>
      <c r="R8" s="80">
        <f t="shared" si="5"/>
        <v>4.5976897086138363E-2</v>
      </c>
      <c r="S8" s="80">
        <f t="shared" si="6"/>
        <v>0.98741380675091139</v>
      </c>
      <c r="U8" s="53">
        <v>0</v>
      </c>
      <c r="V8" s="12">
        <v>1</v>
      </c>
    </row>
    <row r="9" spans="1:22" s="11" customFormat="1" ht="15">
      <c r="A9" s="59" t="s">
        <v>390</v>
      </c>
      <c r="B9" s="73">
        <v>0.02</v>
      </c>
      <c r="C9" s="73">
        <v>0.1</v>
      </c>
      <c r="D9" s="59" t="s">
        <v>17</v>
      </c>
      <c r="E9" s="59" t="s">
        <v>177</v>
      </c>
      <c r="F9" s="59">
        <v>0</v>
      </c>
      <c r="G9" s="59">
        <v>1</v>
      </c>
      <c r="H9" s="59">
        <v>10</v>
      </c>
      <c r="I9" s="59">
        <v>161.30000000000001</v>
      </c>
      <c r="J9" s="59">
        <v>-54.8</v>
      </c>
      <c r="K9" s="59"/>
      <c r="L9" s="81">
        <v>0</v>
      </c>
      <c r="M9" s="59"/>
      <c r="N9" s="79">
        <f t="shared" si="1"/>
        <v>-35.32883057376808</v>
      </c>
      <c r="O9" s="80">
        <f t="shared" si="2"/>
        <v>2.8152160834668534</v>
      </c>
      <c r="P9" s="80">
        <f t="shared" si="3"/>
        <v>-0.95644043009289248</v>
      </c>
      <c r="Q9" s="80">
        <f t="shared" si="4"/>
        <v>0</v>
      </c>
      <c r="R9" s="80">
        <f t="shared" si="5"/>
        <v>0</v>
      </c>
      <c r="S9" s="80">
        <f t="shared" si="6"/>
        <v>0</v>
      </c>
      <c r="U9" s="53">
        <v>1</v>
      </c>
      <c r="V9" s="53">
        <v>0</v>
      </c>
    </row>
    <row r="10" spans="1:22" s="11" customFormat="1" ht="15">
      <c r="A10" s="59" t="s">
        <v>390</v>
      </c>
      <c r="B10" s="73">
        <v>0.02</v>
      </c>
      <c r="C10" s="73">
        <v>0.1</v>
      </c>
      <c r="D10" s="59" t="s">
        <v>17</v>
      </c>
      <c r="E10" s="59" t="s">
        <v>177</v>
      </c>
      <c r="F10" s="59">
        <v>100</v>
      </c>
      <c r="G10" s="59">
        <v>1</v>
      </c>
      <c r="H10" s="59">
        <v>10</v>
      </c>
      <c r="I10" s="59">
        <v>141</v>
      </c>
      <c r="J10" s="59">
        <v>-69.599999999999994</v>
      </c>
      <c r="K10" s="59"/>
      <c r="L10" s="81">
        <v>1</v>
      </c>
      <c r="M10" s="59"/>
      <c r="N10" s="79">
        <f t="shared" si="1"/>
        <v>-53.358375359280387</v>
      </c>
      <c r="O10" s="80">
        <f t="shared" si="2"/>
        <v>2.4609142453120043</v>
      </c>
      <c r="P10" s="80">
        <f t="shared" si="3"/>
        <v>-1.2147491593880533</v>
      </c>
      <c r="Q10" s="80">
        <f t="shared" si="4"/>
        <v>-0.2708913588529368</v>
      </c>
      <c r="R10" s="80">
        <f t="shared" si="5"/>
        <v>0.21936349712960734</v>
      </c>
      <c r="S10" s="80">
        <f t="shared" si="6"/>
        <v>0.93728198949189145</v>
      </c>
      <c r="U10" s="53">
        <v>0</v>
      </c>
      <c r="V10" s="53">
        <v>1</v>
      </c>
    </row>
    <row r="11" spans="1:22" s="11" customFormat="1" ht="15">
      <c r="A11" s="59" t="s">
        <v>391</v>
      </c>
      <c r="B11" s="73">
        <v>0.02</v>
      </c>
      <c r="C11" s="71">
        <v>0.08</v>
      </c>
      <c r="D11" s="59" t="s">
        <v>17</v>
      </c>
      <c r="E11" s="59" t="s">
        <v>177</v>
      </c>
      <c r="F11" s="59">
        <v>0</v>
      </c>
      <c r="G11" s="59">
        <v>0.8</v>
      </c>
      <c r="H11" s="71">
        <v>8</v>
      </c>
      <c r="I11" s="59">
        <v>165.9</v>
      </c>
      <c r="J11" s="59">
        <v>-60.7</v>
      </c>
      <c r="K11" s="59"/>
      <c r="L11" s="81">
        <v>0</v>
      </c>
      <c r="M11" s="59"/>
      <c r="N11" s="79">
        <f t="shared" si="1"/>
        <v>-41.700703353593958</v>
      </c>
      <c r="O11" s="80">
        <f t="shared" si="2"/>
        <v>2.8955012290585929</v>
      </c>
      <c r="P11" s="80">
        <f t="shared" si="3"/>
        <v>-1.0594148559605581</v>
      </c>
      <c r="Q11" s="80">
        <f t="shared" si="4"/>
        <v>0</v>
      </c>
      <c r="R11" s="80">
        <f t="shared" si="5"/>
        <v>0</v>
      </c>
      <c r="S11" s="80">
        <f t="shared" si="6"/>
        <v>0</v>
      </c>
      <c r="U11" s="12">
        <v>1</v>
      </c>
      <c r="V11" s="53">
        <v>0</v>
      </c>
    </row>
    <row r="12" spans="1:22" s="11" customFormat="1" ht="15">
      <c r="A12" s="59" t="s">
        <v>391</v>
      </c>
      <c r="B12" s="73">
        <v>0.02</v>
      </c>
      <c r="C12" s="71">
        <v>0.08</v>
      </c>
      <c r="D12" s="59" t="s">
        <v>17</v>
      </c>
      <c r="E12" s="59" t="s">
        <v>177</v>
      </c>
      <c r="F12" s="59">
        <v>100</v>
      </c>
      <c r="G12" s="59">
        <v>0.8</v>
      </c>
      <c r="H12" s="71">
        <v>8</v>
      </c>
      <c r="I12" s="59">
        <v>140</v>
      </c>
      <c r="J12" s="59">
        <v>-76</v>
      </c>
      <c r="K12" s="59"/>
      <c r="L12" s="78">
        <v>1</v>
      </c>
      <c r="M12" s="59"/>
      <c r="N12" s="79">
        <f t="shared" si="1"/>
        <v>-63.496586096704455</v>
      </c>
      <c r="O12" s="80">
        <f t="shared" si="2"/>
        <v>2.4434609527920612</v>
      </c>
      <c r="P12" s="80">
        <f t="shared" si="3"/>
        <v>-1.3264502315156903</v>
      </c>
      <c r="Q12" s="80">
        <f t="shared" si="4"/>
        <v>-0.18532292379293511</v>
      </c>
      <c r="R12" s="80">
        <f t="shared" si="5"/>
        <v>0.15550439700334709</v>
      </c>
      <c r="S12" s="80">
        <f t="shared" si="6"/>
        <v>0.97029572627599647</v>
      </c>
      <c r="U12" s="12">
        <v>0</v>
      </c>
      <c r="V12" s="12">
        <v>1</v>
      </c>
    </row>
    <row r="13" spans="1:22" s="11" customFormat="1" ht="15">
      <c r="A13" s="59" t="s">
        <v>392</v>
      </c>
      <c r="B13" s="73">
        <v>0.02</v>
      </c>
      <c r="C13" s="59">
        <v>0.1</v>
      </c>
      <c r="D13" s="59" t="s">
        <v>17</v>
      </c>
      <c r="E13" s="59" t="s">
        <v>177</v>
      </c>
      <c r="F13" s="59">
        <v>0</v>
      </c>
      <c r="G13" s="59">
        <v>0.8</v>
      </c>
      <c r="H13" s="59">
        <v>10</v>
      </c>
      <c r="I13" s="59">
        <v>157.69999999999999</v>
      </c>
      <c r="J13" s="59">
        <v>-53.6</v>
      </c>
      <c r="K13" s="59"/>
      <c r="L13" s="78">
        <v>0</v>
      </c>
      <c r="M13" s="59"/>
      <c r="N13" s="79">
        <f t="shared" si="1"/>
        <v>-34.144472921454771</v>
      </c>
      <c r="O13" s="80">
        <f t="shared" si="2"/>
        <v>2.7523842303950574</v>
      </c>
      <c r="P13" s="80">
        <f t="shared" si="3"/>
        <v>-0.93549647906896072</v>
      </c>
      <c r="Q13" s="80">
        <f t="shared" si="4"/>
        <v>0</v>
      </c>
      <c r="R13" s="80">
        <f t="shared" si="5"/>
        <v>0</v>
      </c>
      <c r="S13" s="80">
        <f t="shared" si="6"/>
        <v>0</v>
      </c>
      <c r="U13" s="12">
        <v>1</v>
      </c>
      <c r="V13" s="53">
        <v>0</v>
      </c>
    </row>
    <row r="14" spans="1:22" s="13" customFormat="1" ht="15">
      <c r="A14" s="59" t="s">
        <v>392</v>
      </c>
      <c r="B14" s="73">
        <v>0.02</v>
      </c>
      <c r="C14" s="59">
        <v>0.1</v>
      </c>
      <c r="D14" s="59" t="s">
        <v>17</v>
      </c>
      <c r="E14" s="59" t="s">
        <v>177</v>
      </c>
      <c r="F14" s="59">
        <v>100</v>
      </c>
      <c r="G14" s="59">
        <v>0.8</v>
      </c>
      <c r="H14" s="59">
        <v>10</v>
      </c>
      <c r="I14" s="59">
        <v>137.1</v>
      </c>
      <c r="J14" s="59">
        <v>-67.7</v>
      </c>
      <c r="K14" s="59"/>
      <c r="L14" s="78">
        <v>1</v>
      </c>
      <c r="M14" s="59"/>
      <c r="N14" s="79">
        <f t="shared" si="1"/>
        <v>-50.639348581574794</v>
      </c>
      <c r="O14" s="80">
        <f t="shared" si="2"/>
        <v>2.3928464044842257</v>
      </c>
      <c r="P14" s="80">
        <f t="shared" si="3"/>
        <v>-1.1815879036001613</v>
      </c>
      <c r="Q14" s="80">
        <f t="shared" si="4"/>
        <v>-0.27796791506410323</v>
      </c>
      <c r="R14" s="80">
        <f t="shared" si="5"/>
        <v>0.258303726646398</v>
      </c>
      <c r="S14" s="80">
        <f t="shared" si="6"/>
        <v>0.92520971838578214</v>
      </c>
      <c r="U14" s="12">
        <v>0</v>
      </c>
      <c r="V14" s="12">
        <v>1</v>
      </c>
    </row>
    <row r="15" spans="1:22" s="13" customFormat="1" ht="16" thickBot="1">
      <c r="A15" s="72"/>
      <c r="B15" s="72"/>
      <c r="C15" s="72"/>
      <c r="D15" s="72"/>
      <c r="E15" s="72"/>
      <c r="F15" s="72"/>
      <c r="G15" s="72"/>
      <c r="H15" s="72"/>
      <c r="I15" s="82"/>
      <c r="J15" s="83"/>
      <c r="K15" s="84"/>
      <c r="L15" s="78"/>
      <c r="M15" s="72"/>
      <c r="N15" s="72"/>
      <c r="O15" s="72"/>
      <c r="P15" s="72"/>
      <c r="Q15" s="72"/>
      <c r="R15" s="72"/>
      <c r="S15" s="72"/>
    </row>
    <row r="16" spans="1:22" s="13" customFormat="1" ht="17" thickTop="1" thickBot="1">
      <c r="A16" s="99"/>
      <c r="B16" s="99"/>
      <c r="C16" s="99"/>
      <c r="D16" s="99"/>
      <c r="E16" s="99"/>
      <c r="F16" s="99"/>
      <c r="G16" s="99"/>
      <c r="H16" s="85" t="s">
        <v>143</v>
      </c>
      <c r="I16" s="86">
        <f>IF(O16&gt;0, O16*180/PI(),360+O16*180/PI())</f>
        <v>143.21591156519636</v>
      </c>
      <c r="J16" s="87">
        <f>P16*180/PI()</f>
        <v>-73.896317505827497</v>
      </c>
      <c r="K16" s="84"/>
      <c r="L16" s="72"/>
      <c r="M16" s="72"/>
      <c r="N16" s="72"/>
      <c r="O16" s="88">
        <f>IF(Q16&gt;0, ATAN(R16/Q16),PI()+ATAN(R16/Q16))</f>
        <v>2.4995891980577021</v>
      </c>
      <c r="P16" s="88">
        <f>-1*ATAN(S16/(SQRT(Q16*Q16+R16*R16)))</f>
        <v>-1.2897340455758139</v>
      </c>
      <c r="Q16" s="88">
        <f>SUM(Q3:Q14)</f>
        <v>-1.3264630852579018</v>
      </c>
      <c r="R16" s="88">
        <f>SUM(R3:R14)</f>
        <v>0.99174676028243114</v>
      </c>
      <c r="S16" s="88">
        <f>SUM(S3:S14)</f>
        <v>5.7367262465434568</v>
      </c>
    </row>
    <row r="17" spans="1:26" s="9" customFormat="1" ht="16" thickTop="1">
      <c r="A17" s="54" t="s">
        <v>5</v>
      </c>
      <c r="B17" s="59"/>
      <c r="C17" s="72"/>
      <c r="D17" s="72"/>
      <c r="E17" s="72"/>
      <c r="F17" s="72"/>
      <c r="G17" s="72"/>
      <c r="H17" s="72"/>
      <c r="I17" s="91" t="s">
        <v>144</v>
      </c>
      <c r="J17" s="92">
        <f>SQRT(Q16*Q16+R16*R16+S16*S16)</f>
        <v>5.9710211840909748</v>
      </c>
      <c r="K17" s="84"/>
      <c r="L17" s="72"/>
      <c r="M17" s="72"/>
      <c r="N17" s="72"/>
      <c r="O17" s="72"/>
      <c r="P17" s="72"/>
      <c r="Q17" s="72"/>
      <c r="R17" s="72"/>
      <c r="S17" s="72"/>
    </row>
    <row r="18" spans="1:26" s="15" customFormat="1" ht="16">
      <c r="A18" s="89">
        <v>165.51700480326255</v>
      </c>
      <c r="B18" s="90">
        <v>-58.461195984554351</v>
      </c>
      <c r="C18" s="72"/>
      <c r="D18" s="72"/>
      <c r="E18" s="72"/>
      <c r="F18" s="72"/>
      <c r="G18" s="72"/>
      <c r="H18" s="72"/>
      <c r="I18" s="93" t="s">
        <v>145</v>
      </c>
      <c r="J18" s="94">
        <f>(J20-1)/(J20-J17)</f>
        <v>172.5398310164494</v>
      </c>
      <c r="K18" s="84"/>
      <c r="L18" s="72"/>
      <c r="M18" s="77"/>
      <c r="N18" s="77"/>
      <c r="O18" s="72"/>
      <c r="P18" s="72"/>
      <c r="Q18" s="72"/>
      <c r="R18" s="72"/>
      <c r="S18" s="72"/>
      <c r="T18" s="9"/>
      <c r="U18" s="9"/>
      <c r="V18" s="9"/>
      <c r="W18" s="9"/>
      <c r="X18" s="9"/>
      <c r="Y18" s="9"/>
      <c r="Z18" s="9"/>
    </row>
    <row r="19" spans="1:26" s="15" customFormat="1" ht="16">
      <c r="A19" s="59" t="s">
        <v>144</v>
      </c>
      <c r="B19" s="59">
        <v>5.971146113184127</v>
      </c>
      <c r="C19" s="72"/>
      <c r="D19" s="72"/>
      <c r="E19" s="72"/>
      <c r="F19" s="72"/>
      <c r="G19" s="72"/>
      <c r="H19" s="72"/>
      <c r="I19" s="93" t="s">
        <v>147</v>
      </c>
      <c r="J19" s="95">
        <f>ACOS(1+(J20-1)*(1-20^(1/(J20-1)))/(J20*(J18-1)+1))*180/PI()</f>
        <v>5.1151003567429605</v>
      </c>
      <c r="K19" s="84"/>
      <c r="L19" s="72"/>
      <c r="M19" s="77"/>
      <c r="N19" s="77"/>
      <c r="O19" s="72"/>
      <c r="P19" s="72"/>
      <c r="Q19" s="72"/>
      <c r="R19" s="72"/>
      <c r="S19" s="72"/>
      <c r="T19" s="9"/>
      <c r="U19" s="9"/>
      <c r="V19" s="9"/>
      <c r="W19" s="9"/>
      <c r="X19" s="9"/>
      <c r="Y19" s="9"/>
      <c r="Z19" s="9"/>
    </row>
    <row r="20" spans="1:26" s="15" customFormat="1" ht="16">
      <c r="A20" s="59" t="s">
        <v>145</v>
      </c>
      <c r="B20" s="59">
        <v>173.28687923075313</v>
      </c>
      <c r="C20" s="72"/>
      <c r="D20" s="72"/>
      <c r="E20" s="72"/>
      <c r="F20" s="72"/>
      <c r="G20" s="72"/>
      <c r="H20" s="72"/>
      <c r="I20" s="97" t="s">
        <v>149</v>
      </c>
      <c r="J20" s="98">
        <f>SUM(L3:L14)</f>
        <v>6</v>
      </c>
      <c r="K20" s="84"/>
      <c r="L20" s="72"/>
      <c r="M20" s="72"/>
      <c r="N20" s="72"/>
      <c r="O20" s="72"/>
      <c r="P20" s="72"/>
      <c r="Q20" s="72"/>
      <c r="R20" s="72"/>
      <c r="S20" s="72"/>
      <c r="T20" s="9"/>
      <c r="U20" s="9"/>
      <c r="V20" s="9"/>
      <c r="W20" s="9"/>
      <c r="X20" s="9"/>
      <c r="Y20" s="9"/>
      <c r="Z20" s="9"/>
    </row>
    <row r="21" spans="1:26">
      <c r="A21" s="59" t="s">
        <v>147</v>
      </c>
      <c r="B21" s="96">
        <v>5.1040019815374897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</row>
    <row r="22" spans="1:26">
      <c r="A22" s="59" t="s">
        <v>149</v>
      </c>
      <c r="B22" s="59">
        <v>6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</row>
    <row r="23" spans="1:26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</row>
    <row r="24" spans="1:26">
      <c r="A24" s="54" t="s">
        <v>6</v>
      </c>
      <c r="B24" s="59"/>
      <c r="C24" s="59"/>
      <c r="D24" s="59"/>
      <c r="E24" s="59"/>
      <c r="F24" s="59"/>
      <c r="G24" s="59"/>
      <c r="H24" s="59"/>
      <c r="M24" s="59"/>
      <c r="N24" s="59"/>
      <c r="O24" s="59"/>
      <c r="P24" s="59"/>
      <c r="Q24" s="59"/>
      <c r="R24" s="59"/>
      <c r="S24" s="59"/>
    </row>
    <row r="25" spans="1:26">
      <c r="A25" s="89">
        <v>143.21591156519636</v>
      </c>
      <c r="B25" s="90">
        <v>-73.896317505827497</v>
      </c>
      <c r="C25" s="59"/>
      <c r="D25" s="59"/>
      <c r="E25" s="59"/>
      <c r="F25" s="59"/>
      <c r="G25" s="59"/>
      <c r="H25" s="59"/>
      <c r="M25" s="59"/>
      <c r="N25" s="59"/>
      <c r="O25" s="59"/>
      <c r="P25" s="59"/>
      <c r="Q25" s="59"/>
      <c r="R25" s="59"/>
      <c r="S25" s="59"/>
    </row>
    <row r="26" spans="1:26">
      <c r="A26" s="59" t="s">
        <v>144</v>
      </c>
      <c r="B26" s="59">
        <v>5.9710211840909748</v>
      </c>
      <c r="C26" s="59"/>
      <c r="D26" s="59"/>
      <c r="E26" s="59"/>
      <c r="F26" s="59"/>
      <c r="G26" s="59"/>
      <c r="H26" s="59"/>
      <c r="M26" s="59"/>
      <c r="N26" s="59"/>
      <c r="O26" s="59"/>
      <c r="P26" s="59"/>
      <c r="Q26" s="59"/>
      <c r="R26" s="59"/>
      <c r="S26" s="59"/>
    </row>
    <row r="27" spans="1:26">
      <c r="A27" s="59" t="s">
        <v>145</v>
      </c>
      <c r="B27" s="59">
        <v>172.5398310164494</v>
      </c>
      <c r="C27" s="59"/>
      <c r="D27" s="59"/>
      <c r="E27" s="59"/>
      <c r="F27" s="59"/>
      <c r="G27" s="59"/>
      <c r="H27" s="59"/>
      <c r="M27" s="59"/>
      <c r="N27" s="59"/>
      <c r="O27" s="59"/>
      <c r="P27" s="59"/>
      <c r="Q27" s="59"/>
      <c r="R27" s="59"/>
      <c r="S27" s="59"/>
    </row>
    <row r="28" spans="1:26">
      <c r="A28" s="59" t="s">
        <v>147</v>
      </c>
      <c r="B28" s="96">
        <v>5.1151003567429605</v>
      </c>
      <c r="C28" s="59"/>
      <c r="D28" s="59"/>
      <c r="E28" s="59"/>
      <c r="F28" s="59"/>
      <c r="G28" s="59"/>
      <c r="H28" s="59"/>
      <c r="M28" s="59"/>
      <c r="N28" s="59"/>
      <c r="O28" s="59"/>
      <c r="P28" s="59"/>
      <c r="Q28" s="59"/>
      <c r="R28" s="59"/>
      <c r="S28" s="59"/>
    </row>
    <row r="29" spans="1:26">
      <c r="A29" s="59" t="s">
        <v>149</v>
      </c>
      <c r="B29" s="59">
        <v>6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</row>
    <row r="30" spans="1:26"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</row>
    <row r="31" spans="1:26"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</row>
    <row r="32" spans="1:26"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</row>
    <row r="33" spans="1:19"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</row>
    <row r="34" spans="1:19"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</row>
    <row r="35" spans="1:19"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</row>
    <row r="36" spans="1:19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</row>
    <row r="37" spans="1:19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</row>
    <row r="38" spans="1:19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</row>
    <row r="39" spans="1:1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</row>
    <row r="40" spans="1:19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</row>
    <row r="41" spans="1:19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</row>
    <row r="42" spans="1:19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</row>
    <row r="43" spans="1:19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</row>
    <row r="44" spans="1:19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</row>
    <row r="45" spans="1:19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</row>
    <row r="46" spans="1:19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>
      <selection activeCell="U2" sqref="U2:V16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2" t="s">
        <v>361</v>
      </c>
      <c r="B1" s="72"/>
      <c r="C1" s="72"/>
      <c r="D1" s="72"/>
      <c r="E1" s="72"/>
      <c r="F1" s="72"/>
      <c r="G1" s="72"/>
      <c r="H1" s="72"/>
      <c r="I1" s="74"/>
      <c r="J1" s="75"/>
      <c r="K1" s="76"/>
      <c r="L1" s="77"/>
      <c r="M1" s="77"/>
      <c r="N1" s="77"/>
      <c r="O1" s="77"/>
      <c r="P1" s="77"/>
      <c r="Q1" s="77"/>
      <c r="R1" s="77"/>
      <c r="S1" s="77"/>
    </row>
    <row r="2" spans="1:22" s="107" customFormat="1" ht="74">
      <c r="A2" s="126" t="s">
        <v>7</v>
      </c>
      <c r="B2" s="126" t="s">
        <v>8</v>
      </c>
      <c r="C2" s="126" t="s">
        <v>9</v>
      </c>
      <c r="D2" s="126" t="s">
        <v>10</v>
      </c>
      <c r="E2" s="126" t="s">
        <v>11</v>
      </c>
      <c r="F2" s="126" t="s">
        <v>12</v>
      </c>
      <c r="G2" s="126" t="s">
        <v>13</v>
      </c>
      <c r="H2" s="126" t="s">
        <v>14</v>
      </c>
      <c r="I2" s="127" t="s">
        <v>15</v>
      </c>
      <c r="J2" s="128" t="s">
        <v>16</v>
      </c>
      <c r="K2" s="129" t="s">
        <v>155</v>
      </c>
      <c r="L2" s="126" t="s">
        <v>156</v>
      </c>
      <c r="M2" s="126" t="s">
        <v>170</v>
      </c>
      <c r="N2" s="128" t="s">
        <v>157</v>
      </c>
      <c r="O2" s="126" t="s">
        <v>158</v>
      </c>
      <c r="P2" s="126"/>
      <c r="Q2" s="126" t="s">
        <v>159</v>
      </c>
      <c r="R2" s="126" t="s">
        <v>160</v>
      </c>
      <c r="S2" s="130" t="s">
        <v>161</v>
      </c>
      <c r="U2" s="110" t="s">
        <v>771</v>
      </c>
      <c r="V2" s="110" t="s">
        <v>772</v>
      </c>
    </row>
    <row r="3" spans="1:22" s="9" customFormat="1" ht="15">
      <c r="A3" s="59" t="s">
        <v>393</v>
      </c>
      <c r="B3" s="73">
        <v>0.08</v>
      </c>
      <c r="C3" s="73">
        <v>0.14000000000000001</v>
      </c>
      <c r="D3" s="59" t="s">
        <v>17</v>
      </c>
      <c r="E3" s="59" t="s">
        <v>177</v>
      </c>
      <c r="F3" s="59">
        <v>0</v>
      </c>
      <c r="G3" s="59">
        <v>0.4</v>
      </c>
      <c r="H3" s="59">
        <v>5</v>
      </c>
      <c r="I3" s="59">
        <v>162.80000000000001</v>
      </c>
      <c r="J3" s="59">
        <v>-56.9</v>
      </c>
      <c r="K3" s="59"/>
      <c r="L3" s="78">
        <v>0</v>
      </c>
      <c r="M3" s="59"/>
      <c r="N3" s="79">
        <f>ATAN(0.5*TAN(P3))/(PI()/180)</f>
        <v>-37.48815026031717</v>
      </c>
      <c r="O3" s="80">
        <f t="shared" ref="O3:P5" si="0">I3*PI()/180</f>
        <v>2.8413960222467689</v>
      </c>
      <c r="P3" s="80">
        <f t="shared" si="0"/>
        <v>-0.99309234438477345</v>
      </c>
      <c r="Q3" s="80">
        <f>COS(O3)*COS(P3)*L3</f>
        <v>0</v>
      </c>
      <c r="R3" s="80">
        <f>COS(P3)*SIN(O3)*L3</f>
        <v>0</v>
      </c>
      <c r="S3" s="80">
        <f>-1*SIN(P3)*L3</f>
        <v>0</v>
      </c>
      <c r="U3" s="12">
        <v>1</v>
      </c>
      <c r="V3" s="12">
        <v>0</v>
      </c>
    </row>
    <row r="4" spans="1:22" s="9" customFormat="1" ht="15">
      <c r="A4" s="59" t="s">
        <v>393</v>
      </c>
      <c r="B4" s="73">
        <v>0.08</v>
      </c>
      <c r="C4" s="73">
        <v>0.14000000000000001</v>
      </c>
      <c r="D4" s="59" t="s">
        <v>17</v>
      </c>
      <c r="E4" s="59" t="s">
        <v>177</v>
      </c>
      <c r="F4" s="59">
        <v>100</v>
      </c>
      <c r="G4" s="59">
        <v>0.4</v>
      </c>
      <c r="H4" s="59">
        <v>5</v>
      </c>
      <c r="I4" s="59">
        <v>140.80000000000001</v>
      </c>
      <c r="J4" s="59">
        <v>-72</v>
      </c>
      <c r="K4" s="59"/>
      <c r="L4" s="78">
        <v>1</v>
      </c>
      <c r="M4" s="59"/>
      <c r="N4" s="79">
        <f>ATAN(0.5*TAN(P4))/(PI()/180)</f>
        <v>-56.982601905860022</v>
      </c>
      <c r="O4" s="80">
        <f t="shared" si="0"/>
        <v>2.4574235868080163</v>
      </c>
      <c r="P4" s="80">
        <f t="shared" si="0"/>
        <v>-1.2566370614359172</v>
      </c>
      <c r="Q4" s="80">
        <f>COS(O4)*COS(P4)*L4</f>
        <v>-0.23947101670679605</v>
      </c>
      <c r="R4" s="80">
        <f>COS(P4)*SIN(O4)*L4</f>
        <v>0.19530779546638613</v>
      </c>
      <c r="S4" s="80">
        <f>-1*SIN(P4)*L4</f>
        <v>0.95105651629515353</v>
      </c>
      <c r="U4" s="12">
        <v>0</v>
      </c>
      <c r="V4" s="12">
        <v>1</v>
      </c>
    </row>
    <row r="5" spans="1:22" s="11" customFormat="1" ht="15">
      <c r="A5" s="59" t="s">
        <v>394</v>
      </c>
      <c r="B5" s="71">
        <v>7.0000000000000007E-2</v>
      </c>
      <c r="C5" s="71">
        <v>0.17</v>
      </c>
      <c r="D5" s="59" t="s">
        <v>17</v>
      </c>
      <c r="E5" s="59" t="s">
        <v>177</v>
      </c>
      <c r="F5" s="59">
        <v>0</v>
      </c>
      <c r="G5" s="59">
        <v>0.6</v>
      </c>
      <c r="H5" s="59">
        <v>7</v>
      </c>
      <c r="I5" s="59">
        <v>163.4</v>
      </c>
      <c r="J5" s="59">
        <v>-57.2</v>
      </c>
      <c r="K5" s="59"/>
      <c r="L5" s="78">
        <v>0</v>
      </c>
      <c r="M5" s="59"/>
      <c r="N5" s="79">
        <f>ATAN(0.5*TAN(P5))/(PI()/180)</f>
        <v>-37.806031386645671</v>
      </c>
      <c r="O5" s="80">
        <f t="shared" si="0"/>
        <v>2.8518679977587347</v>
      </c>
      <c r="P5" s="80">
        <f t="shared" si="0"/>
        <v>-0.99832833214075656</v>
      </c>
      <c r="Q5" s="80">
        <f>COS(O5)*COS(P5)*L5</f>
        <v>0</v>
      </c>
      <c r="R5" s="80">
        <f>COS(P5)*SIN(O5)*L5</f>
        <v>0</v>
      </c>
      <c r="S5" s="80">
        <f>-1*SIN(P5)*L5</f>
        <v>0</v>
      </c>
      <c r="U5" s="12">
        <v>1</v>
      </c>
      <c r="V5" s="12">
        <v>0</v>
      </c>
    </row>
    <row r="6" spans="1:22" s="11" customFormat="1" ht="15">
      <c r="A6" s="59" t="s">
        <v>394</v>
      </c>
      <c r="B6" s="71">
        <v>7.0000000000000007E-2</v>
      </c>
      <c r="C6" s="71">
        <v>0.17</v>
      </c>
      <c r="D6" s="59" t="s">
        <v>17</v>
      </c>
      <c r="E6" s="59" t="s">
        <v>177</v>
      </c>
      <c r="F6" s="59">
        <v>100</v>
      </c>
      <c r="G6" s="67">
        <v>0.6</v>
      </c>
      <c r="H6" s="67">
        <v>7</v>
      </c>
      <c r="I6" s="59">
        <v>141.19999999999999</v>
      </c>
      <c r="J6" s="59">
        <v>-72.400000000000006</v>
      </c>
      <c r="K6" s="59"/>
      <c r="L6" s="78">
        <v>1</v>
      </c>
      <c r="M6" s="59"/>
      <c r="N6" s="79">
        <f t="shared" ref="N6:N18" si="1">ATAN(0.5*TAN(P6))/(PI()/180)</f>
        <v>-57.607431497584663</v>
      </c>
      <c r="O6" s="80">
        <f t="shared" ref="O6:O18" si="2">I6*PI()/180</f>
        <v>2.4644049038159932</v>
      </c>
      <c r="P6" s="80">
        <f t="shared" ref="P6:P18" si="3">J6*PI()/180</f>
        <v>-1.2636183784438946</v>
      </c>
      <c r="Q6" s="80">
        <f t="shared" ref="Q6:Q18" si="4">COS(O6)*COS(P6)*L6</f>
        <v>-0.23564833531400359</v>
      </c>
      <c r="R6" s="80">
        <f t="shared" ref="R6:R18" si="5">COS(P6)*SIN(O6)*L6</f>
        <v>0.18946612598608414</v>
      </c>
      <c r="S6" s="80">
        <f t="shared" ref="S6:S18" si="6">-1*SIN(P6)*L6</f>
        <v>0.95319066779294703</v>
      </c>
      <c r="U6" s="12">
        <v>0</v>
      </c>
      <c r="V6" s="12">
        <v>1</v>
      </c>
    </row>
    <row r="7" spans="1:22" s="11" customFormat="1" ht="15">
      <c r="A7" s="59" t="s">
        <v>395</v>
      </c>
      <c r="B7" s="59">
        <v>0.03</v>
      </c>
      <c r="C7" s="59">
        <v>0.12</v>
      </c>
      <c r="D7" s="59" t="s">
        <v>17</v>
      </c>
      <c r="E7" s="59" t="s">
        <v>177</v>
      </c>
      <c r="F7" s="59">
        <v>0</v>
      </c>
      <c r="G7" s="59">
        <v>0.4</v>
      </c>
      <c r="H7" s="59">
        <v>9</v>
      </c>
      <c r="I7" s="59">
        <v>168.6</v>
      </c>
      <c r="J7" s="59">
        <v>-58.9</v>
      </c>
      <c r="K7" s="59"/>
      <c r="L7" s="78">
        <v>0</v>
      </c>
      <c r="M7" s="59"/>
      <c r="N7" s="79">
        <f t="shared" si="1"/>
        <v>-39.653959152344953</v>
      </c>
      <c r="O7" s="80">
        <f t="shared" si="2"/>
        <v>2.9426251188624395</v>
      </c>
      <c r="P7" s="80">
        <f t="shared" si="3"/>
        <v>-1.0279989294246601</v>
      </c>
      <c r="Q7" s="80">
        <f t="shared" si="4"/>
        <v>0</v>
      </c>
      <c r="R7" s="80">
        <f t="shared" si="5"/>
        <v>0</v>
      </c>
      <c r="S7" s="80">
        <f t="shared" si="6"/>
        <v>0</v>
      </c>
      <c r="U7" s="12">
        <v>1</v>
      </c>
      <c r="V7" s="12">
        <v>0</v>
      </c>
    </row>
    <row r="8" spans="1:22" s="11" customFormat="1" ht="15">
      <c r="A8" s="59" t="s">
        <v>395</v>
      </c>
      <c r="B8" s="59">
        <v>0.03</v>
      </c>
      <c r="C8" s="59">
        <v>0.12</v>
      </c>
      <c r="D8" s="59" t="s">
        <v>17</v>
      </c>
      <c r="E8" s="59" t="s">
        <v>177</v>
      </c>
      <c r="F8" s="59">
        <v>100</v>
      </c>
      <c r="G8" s="59">
        <v>0.4</v>
      </c>
      <c r="H8" s="59">
        <v>9</v>
      </c>
      <c r="I8" s="59">
        <v>148.1</v>
      </c>
      <c r="J8" s="59">
        <v>-75.099999999999994</v>
      </c>
      <c r="K8" s="59"/>
      <c r="L8" s="78">
        <v>1</v>
      </c>
      <c r="M8" s="59"/>
      <c r="N8" s="79">
        <f t="shared" si="1"/>
        <v>-61.979929156268234</v>
      </c>
      <c r="O8" s="80">
        <f t="shared" si="2"/>
        <v>2.584832622203602</v>
      </c>
      <c r="P8" s="80">
        <f t="shared" si="3"/>
        <v>-1.3107422682477414</v>
      </c>
      <c r="Q8" s="80">
        <f t="shared" si="4"/>
        <v>-0.21829846134933745</v>
      </c>
      <c r="R8" s="80">
        <f t="shared" si="5"/>
        <v>0.13587882501717347</v>
      </c>
      <c r="S8" s="80">
        <f t="shared" si="6"/>
        <v>0.9663760793213293</v>
      </c>
      <c r="U8" s="53">
        <v>0</v>
      </c>
      <c r="V8" s="12">
        <v>1</v>
      </c>
    </row>
    <row r="9" spans="1:22" s="11" customFormat="1" ht="15">
      <c r="A9" s="59" t="s">
        <v>396</v>
      </c>
      <c r="B9" s="59">
        <v>0.03</v>
      </c>
      <c r="C9" s="59">
        <v>0.12</v>
      </c>
      <c r="D9" s="59" t="s">
        <v>17</v>
      </c>
      <c r="E9" s="59" t="s">
        <v>177</v>
      </c>
      <c r="F9" s="59">
        <v>0</v>
      </c>
      <c r="G9" s="59">
        <v>2</v>
      </c>
      <c r="H9" s="59">
        <v>9</v>
      </c>
      <c r="I9" s="59">
        <v>206.4</v>
      </c>
      <c r="J9" s="59">
        <v>-73.2</v>
      </c>
      <c r="K9" s="59"/>
      <c r="L9" s="81">
        <v>0</v>
      </c>
      <c r="M9" s="59"/>
      <c r="N9" s="79">
        <f t="shared" si="1"/>
        <v>-58.874925891821349</v>
      </c>
      <c r="O9" s="80">
        <f t="shared" si="2"/>
        <v>3.6023595761162963</v>
      </c>
      <c r="P9" s="80">
        <f t="shared" si="3"/>
        <v>-1.2775810124598492</v>
      </c>
      <c r="Q9" s="80">
        <f t="shared" si="4"/>
        <v>0</v>
      </c>
      <c r="R9" s="80">
        <f t="shared" si="5"/>
        <v>0</v>
      </c>
      <c r="S9" s="80">
        <f t="shared" si="6"/>
        <v>0</v>
      </c>
      <c r="U9" s="53">
        <v>1</v>
      </c>
      <c r="V9" s="53">
        <v>0</v>
      </c>
    </row>
    <row r="10" spans="1:22" s="11" customFormat="1" ht="15">
      <c r="A10" s="59" t="s">
        <v>396</v>
      </c>
      <c r="B10" s="59">
        <v>0.03</v>
      </c>
      <c r="C10" s="59">
        <v>0.12</v>
      </c>
      <c r="D10" s="59" t="s">
        <v>17</v>
      </c>
      <c r="E10" s="59" t="s">
        <v>177</v>
      </c>
      <c r="F10" s="59">
        <v>100</v>
      </c>
      <c r="G10" s="59">
        <v>2</v>
      </c>
      <c r="H10" s="59">
        <v>9</v>
      </c>
      <c r="I10" s="59">
        <v>300</v>
      </c>
      <c r="J10" s="59">
        <v>-84</v>
      </c>
      <c r="K10" s="59"/>
      <c r="L10" s="81">
        <v>0</v>
      </c>
      <c r="M10" s="59"/>
      <c r="N10" s="79">
        <f t="shared" si="1"/>
        <v>-78.128781380313399</v>
      </c>
      <c r="O10" s="80">
        <f t="shared" si="2"/>
        <v>5.2359877559829888</v>
      </c>
      <c r="P10" s="80">
        <f t="shared" si="3"/>
        <v>-1.4660765716752369</v>
      </c>
      <c r="Q10" s="80">
        <f t="shared" si="4"/>
        <v>0</v>
      </c>
      <c r="R10" s="80">
        <f t="shared" si="5"/>
        <v>0</v>
      </c>
      <c r="S10" s="80">
        <f t="shared" si="6"/>
        <v>0</v>
      </c>
      <c r="U10" s="53">
        <v>0</v>
      </c>
      <c r="V10" s="53">
        <v>1</v>
      </c>
    </row>
    <row r="11" spans="1:22" s="11" customFormat="1" ht="15">
      <c r="A11" s="59" t="s">
        <v>397</v>
      </c>
      <c r="B11" s="59">
        <v>0.03</v>
      </c>
      <c r="C11" s="59">
        <v>0.12</v>
      </c>
      <c r="D11" s="59" t="s">
        <v>17</v>
      </c>
      <c r="E11" s="59" t="s">
        <v>177</v>
      </c>
      <c r="F11" s="59">
        <v>0</v>
      </c>
      <c r="G11" s="59">
        <v>1.9</v>
      </c>
      <c r="H11" s="59">
        <v>9</v>
      </c>
      <c r="I11" s="59">
        <v>167.5</v>
      </c>
      <c r="J11" s="59">
        <v>-39.1</v>
      </c>
      <c r="K11" s="59"/>
      <c r="L11" s="81">
        <v>0</v>
      </c>
      <c r="M11" s="59"/>
      <c r="N11" s="79">
        <f t="shared" si="1"/>
        <v>-22.113824068288029</v>
      </c>
      <c r="O11" s="80">
        <f t="shared" si="2"/>
        <v>2.9234264970905017</v>
      </c>
      <c r="P11" s="80">
        <f t="shared" si="3"/>
        <v>-0.6824237375297828</v>
      </c>
      <c r="Q11" s="80">
        <f t="shared" si="4"/>
        <v>0</v>
      </c>
      <c r="R11" s="80">
        <f t="shared" si="5"/>
        <v>0</v>
      </c>
      <c r="S11" s="80">
        <f t="shared" si="6"/>
        <v>0</v>
      </c>
      <c r="U11" s="12">
        <v>1</v>
      </c>
      <c r="V11" s="53">
        <v>0</v>
      </c>
    </row>
    <row r="12" spans="1:22" s="11" customFormat="1" ht="15">
      <c r="A12" s="59" t="s">
        <v>397</v>
      </c>
      <c r="B12" s="59">
        <v>0.03</v>
      </c>
      <c r="C12" s="59">
        <v>0.12</v>
      </c>
      <c r="D12" s="59" t="s">
        <v>17</v>
      </c>
      <c r="E12" s="59" t="s">
        <v>177</v>
      </c>
      <c r="F12" s="59">
        <v>100</v>
      </c>
      <c r="G12" s="59">
        <v>1.9</v>
      </c>
      <c r="H12" s="59">
        <v>9</v>
      </c>
      <c r="I12" s="59">
        <v>159.69999999999999</v>
      </c>
      <c r="J12" s="59">
        <v>-55.6</v>
      </c>
      <c r="K12" s="59"/>
      <c r="L12" s="78">
        <v>0</v>
      </c>
      <c r="M12" s="59"/>
      <c r="N12" s="79">
        <f t="shared" si="1"/>
        <v>-36.138099145920428</v>
      </c>
      <c r="O12" s="80">
        <f t="shared" si="2"/>
        <v>2.7872908154349441</v>
      </c>
      <c r="P12" s="80">
        <f t="shared" si="3"/>
        <v>-0.97040306410884714</v>
      </c>
      <c r="Q12" s="80">
        <f t="shared" si="4"/>
        <v>0</v>
      </c>
      <c r="R12" s="80">
        <f t="shared" si="5"/>
        <v>0</v>
      </c>
      <c r="S12" s="80">
        <f t="shared" si="6"/>
        <v>0</v>
      </c>
      <c r="U12" s="12">
        <v>0</v>
      </c>
      <c r="V12" s="12">
        <v>1</v>
      </c>
    </row>
    <row r="13" spans="1:22" s="11" customFormat="1" ht="15">
      <c r="A13" s="59" t="s">
        <v>398</v>
      </c>
      <c r="B13" s="59">
        <v>0.03</v>
      </c>
      <c r="C13" s="59">
        <v>0.12</v>
      </c>
      <c r="D13" s="59" t="s">
        <v>17</v>
      </c>
      <c r="E13" s="59" t="s">
        <v>177</v>
      </c>
      <c r="F13" s="59">
        <v>0</v>
      </c>
      <c r="G13" s="59">
        <v>2.2000000000000002</v>
      </c>
      <c r="H13" s="59">
        <v>9</v>
      </c>
      <c r="I13" s="59">
        <v>155.19999999999999</v>
      </c>
      <c r="J13" s="59">
        <v>-60.2</v>
      </c>
      <c r="K13" s="59"/>
      <c r="L13" s="78">
        <v>0</v>
      </c>
      <c r="M13" s="59"/>
      <c r="N13" s="79">
        <f t="shared" si="1"/>
        <v>-41.12255958850362</v>
      </c>
      <c r="O13" s="80">
        <f t="shared" si="2"/>
        <v>2.7087509990951992</v>
      </c>
      <c r="P13" s="80">
        <f t="shared" si="3"/>
        <v>-1.0506882097005865</v>
      </c>
      <c r="Q13" s="80">
        <f t="shared" si="4"/>
        <v>0</v>
      </c>
      <c r="R13" s="80">
        <f t="shared" si="5"/>
        <v>0</v>
      </c>
      <c r="S13" s="80">
        <f t="shared" si="6"/>
        <v>0</v>
      </c>
      <c r="U13" s="12">
        <v>1</v>
      </c>
      <c r="V13" s="53">
        <v>0</v>
      </c>
    </row>
    <row r="14" spans="1:22" s="13" customFormat="1" ht="15">
      <c r="A14" s="59" t="s">
        <v>398</v>
      </c>
      <c r="B14" s="59">
        <v>0.03</v>
      </c>
      <c r="C14" s="59">
        <v>0.12</v>
      </c>
      <c r="D14" s="59" t="s">
        <v>17</v>
      </c>
      <c r="E14" s="59" t="s">
        <v>177</v>
      </c>
      <c r="F14" s="59">
        <v>100</v>
      </c>
      <c r="G14" s="59">
        <v>2.2000000000000002</v>
      </c>
      <c r="H14" s="59">
        <v>9</v>
      </c>
      <c r="I14" s="59">
        <v>124.1</v>
      </c>
      <c r="J14" s="59">
        <v>-73</v>
      </c>
      <c r="K14" s="59"/>
      <c r="L14" s="78">
        <v>1</v>
      </c>
      <c r="M14" s="59"/>
      <c r="N14" s="79">
        <f t="shared" si="1"/>
        <v>-58.555825390526657</v>
      </c>
      <c r="O14" s="80">
        <f t="shared" si="2"/>
        <v>2.1659536017249628</v>
      </c>
      <c r="P14" s="80">
        <f t="shared" si="3"/>
        <v>-1.2740903539558606</v>
      </c>
      <c r="Q14" s="80">
        <f t="shared" si="4"/>
        <v>-0.16391497857449608</v>
      </c>
      <c r="R14" s="80">
        <f t="shared" si="5"/>
        <v>0.24210141164685856</v>
      </c>
      <c r="S14" s="80">
        <f t="shared" si="6"/>
        <v>0.95630475596303544</v>
      </c>
      <c r="U14" s="12">
        <v>0</v>
      </c>
      <c r="V14" s="12">
        <v>1</v>
      </c>
    </row>
    <row r="15" spans="1:22" s="11" customFormat="1" ht="15">
      <c r="A15" s="59" t="s">
        <v>399</v>
      </c>
      <c r="B15" s="59">
        <v>0.03</v>
      </c>
      <c r="C15" s="59">
        <v>0.12</v>
      </c>
      <c r="D15" s="59" t="s">
        <v>17</v>
      </c>
      <c r="E15" s="59" t="s">
        <v>177</v>
      </c>
      <c r="F15" s="59">
        <v>0</v>
      </c>
      <c r="G15" s="59">
        <v>0.6</v>
      </c>
      <c r="H15" s="59">
        <v>9</v>
      </c>
      <c r="I15" s="59">
        <v>152.5</v>
      </c>
      <c r="J15" s="59">
        <v>-60.8</v>
      </c>
      <c r="K15" s="59"/>
      <c r="L15" s="78">
        <v>0</v>
      </c>
      <c r="M15" s="59"/>
      <c r="N15" s="79">
        <f t="shared" si="1"/>
        <v>-41.817236385214912</v>
      </c>
      <c r="O15" s="80">
        <f t="shared" si="2"/>
        <v>2.6616271092913526</v>
      </c>
      <c r="P15" s="80">
        <f t="shared" si="3"/>
        <v>-1.0611601852125523</v>
      </c>
      <c r="Q15" s="80">
        <f t="shared" si="4"/>
        <v>0</v>
      </c>
      <c r="R15" s="80">
        <f t="shared" si="5"/>
        <v>0</v>
      </c>
      <c r="S15" s="80">
        <f t="shared" si="6"/>
        <v>0</v>
      </c>
      <c r="U15" s="12">
        <v>1</v>
      </c>
      <c r="V15" s="53">
        <v>0</v>
      </c>
    </row>
    <row r="16" spans="1:22" s="13" customFormat="1" ht="15">
      <c r="A16" s="59" t="s">
        <v>399</v>
      </c>
      <c r="B16" s="59">
        <v>0.03</v>
      </c>
      <c r="C16" s="59">
        <v>0.12</v>
      </c>
      <c r="D16" s="59" t="s">
        <v>17</v>
      </c>
      <c r="E16" s="59" t="s">
        <v>177</v>
      </c>
      <c r="F16" s="59">
        <v>100</v>
      </c>
      <c r="G16" s="59">
        <v>0.6</v>
      </c>
      <c r="H16" s="59">
        <v>9</v>
      </c>
      <c r="I16" s="59">
        <v>119.2</v>
      </c>
      <c r="J16" s="59">
        <v>-72.7</v>
      </c>
      <c r="K16" s="59"/>
      <c r="L16" s="78">
        <v>1</v>
      </c>
      <c r="M16" s="59"/>
      <c r="N16" s="79">
        <f t="shared" si="1"/>
        <v>-58.079957085332737</v>
      </c>
      <c r="O16" s="80">
        <f t="shared" si="2"/>
        <v>2.0804324683772411</v>
      </c>
      <c r="P16" s="80">
        <f t="shared" si="3"/>
        <v>-1.2688543661998775</v>
      </c>
      <c r="Q16" s="80">
        <f t="shared" si="4"/>
        <v>-0.14507720470401234</v>
      </c>
      <c r="R16" s="80">
        <f t="shared" si="5"/>
        <v>0.2595850928078291</v>
      </c>
      <c r="S16" s="80">
        <f t="shared" si="6"/>
        <v>0.95476079950279735</v>
      </c>
      <c r="U16" s="12">
        <v>0</v>
      </c>
      <c r="V16" s="12">
        <v>1</v>
      </c>
    </row>
    <row r="17" spans="1:26" s="13" customFormat="1" ht="15">
      <c r="A17" s="59" t="s">
        <v>400</v>
      </c>
      <c r="B17" s="59">
        <v>0.02</v>
      </c>
      <c r="C17" s="59">
        <v>0.09</v>
      </c>
      <c r="D17" s="59" t="s">
        <v>17</v>
      </c>
      <c r="E17" s="59" t="s">
        <v>177</v>
      </c>
      <c r="F17" s="59">
        <v>0</v>
      </c>
      <c r="G17" s="59">
        <v>0.7</v>
      </c>
      <c r="H17" s="59">
        <v>9</v>
      </c>
      <c r="I17" s="59">
        <v>151.5</v>
      </c>
      <c r="J17" s="59">
        <v>-56.9</v>
      </c>
      <c r="K17" s="59"/>
      <c r="L17" s="78">
        <v>0</v>
      </c>
      <c r="M17" s="59"/>
      <c r="N17" s="79">
        <f t="shared" si="1"/>
        <v>-37.48815026031717</v>
      </c>
      <c r="O17" s="80">
        <f t="shared" si="2"/>
        <v>2.6441738167714091</v>
      </c>
      <c r="P17" s="80">
        <f t="shared" si="3"/>
        <v>-0.99309234438477345</v>
      </c>
      <c r="Q17" s="80">
        <f t="shared" si="4"/>
        <v>0</v>
      </c>
      <c r="R17" s="80">
        <f t="shared" si="5"/>
        <v>0</v>
      </c>
      <c r="S17" s="80">
        <f t="shared" si="6"/>
        <v>0</v>
      </c>
      <c r="U17" s="12">
        <v>1</v>
      </c>
      <c r="V17" s="53">
        <v>0</v>
      </c>
    </row>
    <row r="18" spans="1:26" s="13" customFormat="1" ht="15">
      <c r="A18" s="59" t="s">
        <v>400</v>
      </c>
      <c r="B18" s="59">
        <v>0.02</v>
      </c>
      <c r="C18" s="59">
        <v>0.09</v>
      </c>
      <c r="D18" s="59" t="s">
        <v>17</v>
      </c>
      <c r="E18" s="59" t="s">
        <v>177</v>
      </c>
      <c r="F18" s="59">
        <v>100</v>
      </c>
      <c r="G18" s="59">
        <v>0.7</v>
      </c>
      <c r="H18" s="59">
        <v>9</v>
      </c>
      <c r="I18" s="59">
        <v>124.4</v>
      </c>
      <c r="J18" s="59">
        <v>-69.099999999999994</v>
      </c>
      <c r="K18" s="59"/>
      <c r="L18" s="78">
        <v>1</v>
      </c>
      <c r="M18" s="59"/>
      <c r="N18" s="79">
        <f t="shared" si="1"/>
        <v>-52.630096274226865</v>
      </c>
      <c r="O18" s="80">
        <f t="shared" si="2"/>
        <v>2.1711895894809459</v>
      </c>
      <c r="P18" s="80">
        <f t="shared" si="3"/>
        <v>-1.2060225131280817</v>
      </c>
      <c r="Q18" s="80">
        <f t="shared" si="4"/>
        <v>-0.20154519848341618</v>
      </c>
      <c r="R18" s="80">
        <f t="shared" si="5"/>
        <v>0.29434933858741602</v>
      </c>
      <c r="S18" s="80">
        <f t="shared" si="6"/>
        <v>0.93420447432102949</v>
      </c>
      <c r="U18" s="12">
        <v>0</v>
      </c>
      <c r="V18" s="12">
        <v>1</v>
      </c>
    </row>
    <row r="19" spans="1:26" s="13" customFormat="1" ht="16" thickBot="1">
      <c r="A19" s="72"/>
      <c r="B19" s="72"/>
      <c r="C19" s="72"/>
      <c r="D19" s="72"/>
      <c r="E19" s="72"/>
      <c r="F19" s="72"/>
      <c r="G19" s="72"/>
      <c r="H19" s="72"/>
      <c r="I19" s="82"/>
      <c r="J19" s="83"/>
      <c r="K19" s="84"/>
      <c r="L19" s="78"/>
      <c r="M19" s="72"/>
      <c r="N19" s="72"/>
      <c r="O19" s="72"/>
      <c r="P19" s="72"/>
      <c r="Q19" s="72"/>
      <c r="R19" s="72"/>
      <c r="S19" s="72"/>
    </row>
    <row r="20" spans="1:26" s="13" customFormat="1" ht="17" thickTop="1" thickBot="1">
      <c r="A20" s="54" t="s">
        <v>5</v>
      </c>
      <c r="B20" s="59"/>
      <c r="C20" s="99"/>
      <c r="D20" s="99"/>
      <c r="E20" s="99"/>
      <c r="F20" s="99"/>
      <c r="G20" s="99"/>
      <c r="H20" s="85" t="s">
        <v>143</v>
      </c>
      <c r="I20" s="86">
        <f>IF(O20&gt;0, O20*180/PI(),360+O20*180/PI())</f>
        <v>132.43920728014859</v>
      </c>
      <c r="J20" s="87">
        <f>P20*180/PI()</f>
        <v>-72.664886788555989</v>
      </c>
      <c r="K20" s="84"/>
      <c r="L20" s="72"/>
      <c r="M20" s="72"/>
      <c r="N20" s="72"/>
      <c r="O20" s="88">
        <f>IF(Q20&gt;0, ATAN(R20/Q20),PI()+ATAN(R20/Q20))</f>
        <v>2.3115002257698372</v>
      </c>
      <c r="P20" s="88">
        <f>-1*ATAN(S20/(SQRT(Q20*Q20+R20*R20)))</f>
        <v>-1.2682415250492305</v>
      </c>
      <c r="Q20" s="88">
        <f>SUM(Q3:Q18)</f>
        <v>-1.2039551951320617</v>
      </c>
      <c r="R20" s="88">
        <f>SUM(R3:R18)</f>
        <v>1.3166885895117475</v>
      </c>
      <c r="S20" s="88">
        <f>SUM(S3:S18)</f>
        <v>5.7158932931962925</v>
      </c>
    </row>
    <row r="21" spans="1:26" s="9" customFormat="1" ht="16" thickTop="1">
      <c r="A21" s="89">
        <v>159.08179647651596</v>
      </c>
      <c r="B21" s="90">
        <v>-58.637670788764744</v>
      </c>
      <c r="C21" s="72"/>
      <c r="D21" s="72"/>
      <c r="E21" s="72"/>
      <c r="F21" s="72"/>
      <c r="G21" s="72"/>
      <c r="H21" s="72"/>
      <c r="I21" s="91" t="s">
        <v>144</v>
      </c>
      <c r="J21" s="92">
        <f>SQRT(Q20*Q20+R20*R20+S20*S20)</f>
        <v>5.9878721673765103</v>
      </c>
      <c r="K21" s="84"/>
      <c r="L21" s="72"/>
      <c r="M21" s="72"/>
      <c r="N21" s="72"/>
      <c r="O21" s="72"/>
      <c r="P21" s="72"/>
      <c r="Q21" s="72"/>
      <c r="R21" s="72"/>
      <c r="S21" s="72"/>
    </row>
    <row r="22" spans="1:26" s="15" customFormat="1" ht="16">
      <c r="A22" s="59" t="s">
        <v>144</v>
      </c>
      <c r="B22" s="59">
        <v>5.9878200888549156</v>
      </c>
      <c r="C22" s="72"/>
      <c r="D22" s="72"/>
      <c r="E22" s="72"/>
      <c r="F22" s="72"/>
      <c r="G22" s="72"/>
      <c r="H22" s="72"/>
      <c r="I22" s="93" t="s">
        <v>145</v>
      </c>
      <c r="J22" s="94">
        <f>(J24-1)/(J24-J21)</f>
        <v>412.27481902378702</v>
      </c>
      <c r="K22" s="84"/>
      <c r="L22" s="72"/>
      <c r="M22" s="77"/>
      <c r="N22" s="77"/>
      <c r="O22" s="72"/>
      <c r="P22" s="72"/>
      <c r="Q22" s="72"/>
      <c r="R22" s="72"/>
      <c r="S22" s="72"/>
      <c r="T22" s="9"/>
      <c r="U22" s="9"/>
      <c r="V22" s="9"/>
      <c r="W22" s="9"/>
      <c r="X22" s="9"/>
      <c r="Y22" s="9"/>
      <c r="Z22" s="9"/>
    </row>
    <row r="23" spans="1:26" s="15" customFormat="1" ht="16">
      <c r="A23" s="59" t="s">
        <v>145</v>
      </c>
      <c r="B23" s="59">
        <v>410.51202594510715</v>
      </c>
      <c r="C23" s="72"/>
      <c r="D23" s="72"/>
      <c r="E23" s="72"/>
      <c r="F23" s="72"/>
      <c r="G23" s="72"/>
      <c r="H23" s="72"/>
      <c r="I23" s="93" t="s">
        <v>147</v>
      </c>
      <c r="J23" s="95">
        <f>ACOS(1+(J24-1)*(1-20^(1/(J24-1)))/(J24*(J22-1)+1))*180/PI()</f>
        <v>3.3037670543086408</v>
      </c>
      <c r="K23" s="84"/>
      <c r="L23" s="72"/>
      <c r="M23" s="77"/>
      <c r="N23" s="77"/>
      <c r="O23" s="72"/>
      <c r="P23" s="72"/>
      <c r="Q23" s="72"/>
      <c r="R23" s="72"/>
      <c r="S23" s="72"/>
      <c r="T23" s="9"/>
      <c r="U23" s="9"/>
      <c r="V23" s="9"/>
      <c r="W23" s="9"/>
      <c r="X23" s="9"/>
      <c r="Y23" s="9"/>
      <c r="Z23" s="9"/>
    </row>
    <row r="24" spans="1:26" s="15" customFormat="1" ht="16">
      <c r="A24" s="59" t="s">
        <v>147</v>
      </c>
      <c r="B24" s="96">
        <v>3.3108692346969453</v>
      </c>
      <c r="C24" s="72"/>
      <c r="D24" s="72"/>
      <c r="E24" s="72"/>
      <c r="F24" s="72"/>
      <c r="G24" s="72"/>
      <c r="H24" s="72"/>
      <c r="I24" s="97" t="s">
        <v>149</v>
      </c>
      <c r="J24" s="98">
        <f>SUM(L3:L18)</f>
        <v>6</v>
      </c>
      <c r="K24" s="84"/>
      <c r="L24" s="72"/>
      <c r="M24" s="72"/>
      <c r="N24" s="72"/>
      <c r="O24" s="72"/>
      <c r="P24" s="72"/>
      <c r="Q24" s="72"/>
      <c r="R24" s="72"/>
      <c r="S24" s="72"/>
      <c r="T24" s="9"/>
      <c r="U24" s="9"/>
      <c r="V24" s="9"/>
      <c r="W24" s="9"/>
      <c r="X24" s="9"/>
      <c r="Y24" s="9"/>
      <c r="Z24" s="9"/>
    </row>
    <row r="25" spans="1:26">
      <c r="A25" s="59" t="s">
        <v>149</v>
      </c>
      <c r="B25" s="59">
        <v>6</v>
      </c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</row>
    <row r="26" spans="1: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</row>
    <row r="27" spans="1:26">
      <c r="A27" s="54" t="s">
        <v>6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</row>
    <row r="28" spans="1:26">
      <c r="A28" s="89">
        <v>132.43920728014859</v>
      </c>
      <c r="B28" s="90">
        <v>-72.664886788555989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</row>
    <row r="29" spans="1:26">
      <c r="A29" s="59" t="s">
        <v>144</v>
      </c>
      <c r="B29" s="59">
        <v>5.9878721673765103</v>
      </c>
      <c r="C29" s="59"/>
      <c r="D29" s="59"/>
      <c r="E29" s="59"/>
      <c r="F29" s="59"/>
      <c r="G29" s="59"/>
      <c r="H29" s="59"/>
      <c r="I29" s="59"/>
      <c r="N29" s="59"/>
      <c r="O29" s="59"/>
      <c r="P29" s="59"/>
      <c r="Q29" s="59"/>
      <c r="R29" s="59"/>
      <c r="S29" s="59"/>
    </row>
    <row r="30" spans="1:26">
      <c r="A30" s="59" t="s">
        <v>145</v>
      </c>
      <c r="B30" s="59">
        <v>412.27481902378702</v>
      </c>
      <c r="C30" s="59"/>
      <c r="D30" s="59"/>
      <c r="E30" s="59"/>
      <c r="F30" s="59"/>
      <c r="G30" s="59"/>
      <c r="H30" s="59"/>
      <c r="I30" s="59"/>
      <c r="N30" s="59"/>
      <c r="O30" s="59"/>
      <c r="P30" s="59"/>
      <c r="Q30" s="59"/>
      <c r="R30" s="59"/>
      <c r="S30" s="59"/>
    </row>
    <row r="31" spans="1:26">
      <c r="A31" s="59" t="s">
        <v>147</v>
      </c>
      <c r="B31" s="96">
        <v>3.3037670543086408</v>
      </c>
      <c r="C31" s="59"/>
      <c r="D31" s="59"/>
      <c r="E31" s="59"/>
      <c r="F31" s="59"/>
      <c r="G31" s="59"/>
      <c r="H31" s="59"/>
      <c r="I31" s="59"/>
      <c r="N31" s="59"/>
      <c r="O31" s="59"/>
      <c r="P31" s="59"/>
      <c r="Q31" s="59"/>
      <c r="R31" s="59"/>
      <c r="S31" s="59"/>
    </row>
    <row r="32" spans="1:26">
      <c r="A32" s="59" t="s">
        <v>149</v>
      </c>
      <c r="B32" s="59">
        <v>6</v>
      </c>
      <c r="C32" s="59"/>
      <c r="F32" s="121"/>
      <c r="G32" s="121"/>
      <c r="H32" s="59"/>
      <c r="N32" s="59"/>
      <c r="O32" s="59"/>
      <c r="P32" s="59"/>
      <c r="Q32" s="59"/>
      <c r="R32" s="59"/>
      <c r="S32" s="59"/>
    </row>
    <row r="33" spans="1:19">
      <c r="C33" s="59"/>
      <c r="D33" s="59"/>
      <c r="E33" s="59"/>
      <c r="F33" s="59"/>
      <c r="G33" s="59"/>
      <c r="H33" s="59"/>
      <c r="I33" s="59"/>
      <c r="N33" s="59"/>
      <c r="O33" s="59"/>
      <c r="P33" s="59"/>
      <c r="Q33" s="59"/>
      <c r="R33" s="59"/>
      <c r="S33" s="59"/>
    </row>
    <row r="34" spans="1:19">
      <c r="A34" s="121" t="s">
        <v>843</v>
      </c>
      <c r="C34" s="59"/>
      <c r="D34" s="59"/>
      <c r="E34" s="59"/>
      <c r="F34" s="59"/>
      <c r="G34" s="59"/>
      <c r="H34" s="59"/>
      <c r="I34" s="59"/>
      <c r="N34" s="59"/>
      <c r="O34" s="59"/>
      <c r="P34" s="59"/>
      <c r="Q34" s="59"/>
      <c r="R34" s="59"/>
      <c r="S34" s="59"/>
    </row>
    <row r="35" spans="1:19">
      <c r="C35" s="59"/>
      <c r="D35" s="59"/>
      <c r="E35" s="59"/>
      <c r="F35" s="59"/>
      <c r="G35" s="59"/>
      <c r="H35" s="59"/>
      <c r="I35" s="59"/>
      <c r="N35" s="59"/>
      <c r="O35" s="59"/>
      <c r="P35" s="59"/>
      <c r="Q35" s="59"/>
      <c r="R35" s="59"/>
      <c r="S35" s="59"/>
    </row>
    <row r="36" spans="1:19"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</row>
    <row r="37" spans="1:19"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</row>
    <row r="38" spans="1:19"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</row>
    <row r="39" spans="1:19"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</row>
    <row r="40" spans="1:19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</row>
    <row r="41" spans="1:19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</row>
    <row r="42" spans="1:19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</row>
    <row r="43" spans="1:19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</row>
    <row r="44" spans="1:19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</row>
    <row r="45" spans="1:19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</row>
    <row r="46" spans="1:19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A32" sqref="A3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2" t="s">
        <v>362</v>
      </c>
      <c r="B1" s="72"/>
      <c r="C1" s="72"/>
      <c r="D1" s="72"/>
      <c r="E1" s="72"/>
      <c r="F1" s="72"/>
      <c r="G1" s="72"/>
      <c r="H1" s="72"/>
      <c r="I1" s="74"/>
      <c r="J1" s="75"/>
      <c r="K1" s="76"/>
      <c r="L1" s="77"/>
      <c r="M1" s="77"/>
      <c r="N1" s="77"/>
      <c r="O1" s="77"/>
      <c r="P1" s="77"/>
      <c r="Q1" s="77"/>
      <c r="R1" s="77"/>
      <c r="S1" s="77"/>
      <c r="T1" s="73"/>
    </row>
    <row r="2" spans="1:22" s="107" customFormat="1" ht="74">
      <c r="A2" s="126" t="s">
        <v>7</v>
      </c>
      <c r="B2" s="126" t="s">
        <v>8</v>
      </c>
      <c r="C2" s="126" t="s">
        <v>9</v>
      </c>
      <c r="D2" s="126" t="s">
        <v>10</v>
      </c>
      <c r="E2" s="126" t="s">
        <v>11</v>
      </c>
      <c r="F2" s="126" t="s">
        <v>12</v>
      </c>
      <c r="G2" s="126" t="s">
        <v>13</v>
      </c>
      <c r="H2" s="126" t="s">
        <v>14</v>
      </c>
      <c r="I2" s="127" t="s">
        <v>15</v>
      </c>
      <c r="J2" s="128" t="s">
        <v>16</v>
      </c>
      <c r="K2" s="129" t="s">
        <v>155</v>
      </c>
      <c r="L2" s="126" t="s">
        <v>156</v>
      </c>
      <c r="M2" s="126" t="s">
        <v>170</v>
      </c>
      <c r="N2" s="128" t="s">
        <v>157</v>
      </c>
      <c r="O2" s="126" t="s">
        <v>158</v>
      </c>
      <c r="P2" s="126"/>
      <c r="Q2" s="126" t="s">
        <v>159</v>
      </c>
      <c r="R2" s="126" t="s">
        <v>160</v>
      </c>
      <c r="S2" s="130" t="s">
        <v>161</v>
      </c>
      <c r="T2" s="131"/>
      <c r="U2" s="110" t="s">
        <v>771</v>
      </c>
      <c r="V2" s="110" t="s">
        <v>772</v>
      </c>
    </row>
    <row r="3" spans="1:22" s="9" customFormat="1" ht="15">
      <c r="A3" s="59" t="s">
        <v>401</v>
      </c>
      <c r="B3" s="73">
        <v>0.03</v>
      </c>
      <c r="C3" s="73">
        <v>0.1</v>
      </c>
      <c r="D3" s="59" t="s">
        <v>17</v>
      </c>
      <c r="E3" s="59" t="s">
        <v>177</v>
      </c>
      <c r="F3" s="59">
        <v>0</v>
      </c>
      <c r="G3" s="59">
        <v>1.3</v>
      </c>
      <c r="H3" s="59">
        <v>8</v>
      </c>
      <c r="I3" s="59">
        <v>151.19999999999999</v>
      </c>
      <c r="J3" s="59">
        <v>-54.4</v>
      </c>
      <c r="K3" s="59"/>
      <c r="L3" s="78">
        <v>0</v>
      </c>
      <c r="M3" s="59"/>
      <c r="N3" s="79">
        <f>ATAN(0.5*TAN(P3))/(PI()/180)</f>
        <v>-34.930163674275271</v>
      </c>
      <c r="O3" s="80">
        <f t="shared" ref="O3:P5" si="0">I3*PI()/180</f>
        <v>2.638937829015426</v>
      </c>
      <c r="P3" s="80">
        <f t="shared" si="0"/>
        <v>-0.94945911308491526</v>
      </c>
      <c r="Q3" s="80">
        <f>COS(O3)*COS(P3)*L3</f>
        <v>0</v>
      </c>
      <c r="R3" s="80">
        <f>COS(P3)*SIN(O3)*L3</f>
        <v>0</v>
      </c>
      <c r="S3" s="80">
        <f>-1*SIN(P3)*L3</f>
        <v>0</v>
      </c>
      <c r="T3" s="73"/>
      <c r="U3" s="12">
        <v>1</v>
      </c>
      <c r="V3" s="12">
        <v>0</v>
      </c>
    </row>
    <row r="4" spans="1:22" s="9" customFormat="1" ht="15">
      <c r="A4" s="59" t="s">
        <v>401</v>
      </c>
      <c r="B4" s="73">
        <v>0.03</v>
      </c>
      <c r="C4" s="73">
        <v>0.1</v>
      </c>
      <c r="D4" s="59" t="s">
        <v>17</v>
      </c>
      <c r="E4" s="59" t="s">
        <v>177</v>
      </c>
      <c r="F4" s="59">
        <v>100</v>
      </c>
      <c r="G4" s="59">
        <v>1.3</v>
      </c>
      <c r="H4" s="59">
        <v>8</v>
      </c>
      <c r="I4" s="59">
        <v>127.1</v>
      </c>
      <c r="J4" s="59">
        <v>-66.8</v>
      </c>
      <c r="K4" s="59"/>
      <c r="L4" s="78">
        <v>1</v>
      </c>
      <c r="M4" s="59"/>
      <c r="N4" s="79">
        <f>ATAN(0.5*TAN(P4))/(PI()/180)</f>
        <v>-49.39678185575174</v>
      </c>
      <c r="O4" s="80">
        <f t="shared" si="0"/>
        <v>2.2183134792847929</v>
      </c>
      <c r="P4" s="80">
        <f t="shared" si="0"/>
        <v>-1.165879940332212</v>
      </c>
      <c r="Q4" s="80">
        <f>COS(O4)*COS(P4)*L4</f>
        <v>-0.23762890657289171</v>
      </c>
      <c r="R4" s="80">
        <f>COS(P4)*SIN(O4)*L4</f>
        <v>0.31420173598046386</v>
      </c>
      <c r="S4" s="80">
        <f>-1*SIN(P4)*L4</f>
        <v>0.91913533925523438</v>
      </c>
      <c r="T4" s="73"/>
      <c r="U4" s="12">
        <v>0</v>
      </c>
      <c r="V4" s="12">
        <v>1</v>
      </c>
    </row>
    <row r="5" spans="1:22" s="11" customFormat="1" ht="15">
      <c r="A5" s="59" t="s">
        <v>402</v>
      </c>
      <c r="B5" s="71">
        <v>0.02</v>
      </c>
      <c r="C5" s="71">
        <v>0.08</v>
      </c>
      <c r="D5" s="59" t="s">
        <v>17</v>
      </c>
      <c r="E5" s="59" t="s">
        <v>177</v>
      </c>
      <c r="F5" s="59">
        <v>0</v>
      </c>
      <c r="G5" s="59">
        <v>1.1000000000000001</v>
      </c>
      <c r="H5" s="59">
        <v>8</v>
      </c>
      <c r="I5" s="59">
        <v>150.1</v>
      </c>
      <c r="J5" s="59">
        <v>-50.5</v>
      </c>
      <c r="K5" s="59"/>
      <c r="L5" s="78">
        <v>0</v>
      </c>
      <c r="M5" s="59"/>
      <c r="N5" s="79">
        <f>ATAN(0.5*TAN(P5))/(PI()/180)</f>
        <v>-31.238843152121245</v>
      </c>
      <c r="O5" s="80">
        <f t="shared" si="0"/>
        <v>2.6197392072434886</v>
      </c>
      <c r="P5" s="80">
        <f t="shared" si="0"/>
        <v>-0.88139127225713643</v>
      </c>
      <c r="Q5" s="80">
        <f>COS(O5)*COS(P5)*L5</f>
        <v>0</v>
      </c>
      <c r="R5" s="80">
        <f>COS(P5)*SIN(O5)*L5</f>
        <v>0</v>
      </c>
      <c r="S5" s="80">
        <f>-1*SIN(P5)*L5</f>
        <v>0</v>
      </c>
      <c r="T5" s="71"/>
      <c r="U5" s="12">
        <v>1</v>
      </c>
      <c r="V5" s="12">
        <v>0</v>
      </c>
    </row>
    <row r="6" spans="1:22" s="11" customFormat="1" ht="15">
      <c r="A6" s="59" t="s">
        <v>402</v>
      </c>
      <c r="B6" s="71">
        <v>0.02</v>
      </c>
      <c r="C6" s="71">
        <v>0.08</v>
      </c>
      <c r="D6" s="59" t="s">
        <v>17</v>
      </c>
      <c r="E6" s="59" t="s">
        <v>177</v>
      </c>
      <c r="F6" s="59">
        <v>100</v>
      </c>
      <c r="G6" s="59">
        <v>1.1000000000000001</v>
      </c>
      <c r="H6" s="59">
        <v>8</v>
      </c>
      <c r="I6" s="59">
        <v>129.69999999999999</v>
      </c>
      <c r="J6" s="59">
        <v>-63</v>
      </c>
      <c r="K6" s="59"/>
      <c r="L6" s="78">
        <v>1</v>
      </c>
      <c r="M6" s="59"/>
      <c r="N6" s="79">
        <f t="shared" ref="N6:N16" si="1">ATAN(0.5*TAN(P6))/(PI()/180)</f>
        <v>-44.459397622361955</v>
      </c>
      <c r="O6" s="80">
        <f t="shared" ref="O6:O16" si="2">I6*PI()/180</f>
        <v>2.2636920398366454</v>
      </c>
      <c r="P6" s="80">
        <f t="shared" ref="P6:P16" si="3">J6*PI()/180</f>
        <v>-1.0995574287564276</v>
      </c>
      <c r="Q6" s="80">
        <f t="shared" ref="Q6:Q16" si="4">COS(O6)*COS(P6)*L6</f>
        <v>-0.28999452069144582</v>
      </c>
      <c r="R6" s="80">
        <f t="shared" ref="R6:R16" si="5">COS(P6)*SIN(O6)*L6</f>
        <v>0.34930008849512489</v>
      </c>
      <c r="S6" s="80">
        <f t="shared" ref="S6:S16" si="6">-1*SIN(P6)*L6</f>
        <v>0.89100652418836779</v>
      </c>
      <c r="T6" s="71"/>
      <c r="U6" s="12">
        <v>0</v>
      </c>
      <c r="V6" s="12">
        <v>1</v>
      </c>
    </row>
    <row r="7" spans="1:22" s="11" customFormat="1" ht="15">
      <c r="A7" s="59" t="s">
        <v>403</v>
      </c>
      <c r="B7" s="59">
        <v>2.5000000000000001E-2</v>
      </c>
      <c r="C7" s="59">
        <v>0.09</v>
      </c>
      <c r="D7" s="59" t="s">
        <v>17</v>
      </c>
      <c r="E7" s="59" t="s">
        <v>177</v>
      </c>
      <c r="F7" s="59">
        <v>0</v>
      </c>
      <c r="G7" s="59">
        <v>0.9</v>
      </c>
      <c r="H7" s="59">
        <v>8</v>
      </c>
      <c r="I7" s="59">
        <v>122.8</v>
      </c>
      <c r="J7" s="59">
        <v>-57</v>
      </c>
      <c r="K7" s="59"/>
      <c r="L7" s="78">
        <v>0</v>
      </c>
      <c r="M7" s="59"/>
      <c r="N7" s="79">
        <f t="shared" si="1"/>
        <v>-37.593842477480926</v>
      </c>
      <c r="O7" s="80">
        <f t="shared" si="2"/>
        <v>2.1432643214490366</v>
      </c>
      <c r="P7" s="80">
        <f t="shared" si="3"/>
        <v>-0.99483767363676778</v>
      </c>
      <c r="Q7" s="80">
        <f t="shared" si="4"/>
        <v>0</v>
      </c>
      <c r="R7" s="80">
        <f t="shared" si="5"/>
        <v>0</v>
      </c>
      <c r="S7" s="80">
        <f t="shared" si="6"/>
        <v>0</v>
      </c>
      <c r="T7" s="71"/>
      <c r="U7" s="12">
        <v>1</v>
      </c>
      <c r="V7" s="12">
        <v>0</v>
      </c>
    </row>
    <row r="8" spans="1:22" s="11" customFormat="1" ht="15">
      <c r="A8" s="59" t="s">
        <v>403</v>
      </c>
      <c r="B8" s="59">
        <v>2.5000000000000001E-2</v>
      </c>
      <c r="C8" s="59">
        <v>0.09</v>
      </c>
      <c r="D8" s="59" t="s">
        <v>17</v>
      </c>
      <c r="E8" s="59" t="s">
        <v>177</v>
      </c>
      <c r="F8" s="59">
        <v>100</v>
      </c>
      <c r="G8" s="59">
        <v>0.9</v>
      </c>
      <c r="H8" s="59">
        <v>8</v>
      </c>
      <c r="I8" s="59">
        <v>93</v>
      </c>
      <c r="J8" s="59">
        <v>-60.6</v>
      </c>
      <c r="K8" s="59"/>
      <c r="L8" s="78">
        <v>0</v>
      </c>
      <c r="M8" s="59"/>
      <c r="N8" s="79">
        <f t="shared" si="1"/>
        <v>-41.584472989650457</v>
      </c>
      <c r="O8" s="80">
        <f t="shared" si="2"/>
        <v>1.6231562043547263</v>
      </c>
      <c r="P8" s="80">
        <f t="shared" si="3"/>
        <v>-1.0576695267085636</v>
      </c>
      <c r="Q8" s="80">
        <f t="shared" si="4"/>
        <v>0</v>
      </c>
      <c r="R8" s="80">
        <f t="shared" si="5"/>
        <v>0</v>
      </c>
      <c r="S8" s="80">
        <f t="shared" si="6"/>
        <v>0</v>
      </c>
      <c r="T8" s="71"/>
      <c r="U8" s="53">
        <v>0</v>
      </c>
      <c r="V8" s="12">
        <v>1</v>
      </c>
    </row>
    <row r="9" spans="1:22" s="11" customFormat="1" ht="15">
      <c r="A9" s="59" t="s">
        <v>404</v>
      </c>
      <c r="B9" s="59">
        <v>2.5000000000000001E-2</v>
      </c>
      <c r="C9" s="59">
        <v>0.09</v>
      </c>
      <c r="D9" s="59" t="s">
        <v>17</v>
      </c>
      <c r="E9" s="59" t="s">
        <v>177</v>
      </c>
      <c r="F9" s="59">
        <v>0</v>
      </c>
      <c r="G9" s="59">
        <v>1.2</v>
      </c>
      <c r="H9" s="59">
        <v>8</v>
      </c>
      <c r="I9" s="59">
        <v>151.9</v>
      </c>
      <c r="J9" s="59">
        <v>-52.3</v>
      </c>
      <c r="K9" s="59"/>
      <c r="L9" s="81">
        <v>0</v>
      </c>
      <c r="M9" s="59"/>
      <c r="N9" s="79">
        <f t="shared" si="1"/>
        <v>-32.89981388263493</v>
      </c>
      <c r="O9" s="80">
        <f t="shared" si="2"/>
        <v>2.6511551337793868</v>
      </c>
      <c r="P9" s="80">
        <f t="shared" si="3"/>
        <v>-0.91280719879303418</v>
      </c>
      <c r="Q9" s="80">
        <f t="shared" si="4"/>
        <v>0</v>
      </c>
      <c r="R9" s="80">
        <f t="shared" si="5"/>
        <v>0</v>
      </c>
      <c r="S9" s="80">
        <f t="shared" si="6"/>
        <v>0</v>
      </c>
      <c r="T9" s="71"/>
      <c r="U9" s="53">
        <v>1</v>
      </c>
      <c r="V9" s="53">
        <v>0</v>
      </c>
    </row>
    <row r="10" spans="1:22" s="11" customFormat="1" ht="15">
      <c r="A10" s="59" t="s">
        <v>404</v>
      </c>
      <c r="B10" s="59">
        <v>2.5000000000000001E-2</v>
      </c>
      <c r="C10" s="59">
        <v>0.09</v>
      </c>
      <c r="D10" s="59" t="s">
        <v>17</v>
      </c>
      <c r="E10" s="59" t="s">
        <v>177</v>
      </c>
      <c r="F10" s="59">
        <v>100</v>
      </c>
      <c r="G10" s="59">
        <v>1.2</v>
      </c>
      <c r="H10" s="59">
        <v>8</v>
      </c>
      <c r="I10" s="59">
        <v>130.5</v>
      </c>
      <c r="J10" s="59">
        <v>-65.099999999999994</v>
      </c>
      <c r="K10" s="59"/>
      <c r="L10" s="81">
        <v>1</v>
      </c>
      <c r="M10" s="59"/>
      <c r="N10" s="79">
        <f t="shared" si="1"/>
        <v>-47.127322365212663</v>
      </c>
      <c r="O10" s="80">
        <f t="shared" si="2"/>
        <v>2.2776546738526</v>
      </c>
      <c r="P10" s="80">
        <f t="shared" si="3"/>
        <v>-1.1362093430483085</v>
      </c>
      <c r="Q10" s="80">
        <f t="shared" si="4"/>
        <v>-0.27344088726862853</v>
      </c>
      <c r="R10" s="80">
        <f t="shared" si="5"/>
        <v>0.32015814421590155</v>
      </c>
      <c r="S10" s="80">
        <f t="shared" si="6"/>
        <v>0.90704401429146486</v>
      </c>
      <c r="T10" s="71"/>
      <c r="U10" s="53">
        <v>0</v>
      </c>
      <c r="V10" s="53">
        <v>1</v>
      </c>
    </row>
    <row r="11" spans="1:22" s="11" customFormat="1" ht="15">
      <c r="A11" s="59" t="s">
        <v>405</v>
      </c>
      <c r="B11" s="59">
        <v>2.5000000000000001E-2</v>
      </c>
      <c r="C11" s="59">
        <v>0.09</v>
      </c>
      <c r="D11" s="59" t="s">
        <v>17</v>
      </c>
      <c r="E11" s="59" t="s">
        <v>177</v>
      </c>
      <c r="F11" s="59">
        <v>0</v>
      </c>
      <c r="G11" s="59">
        <v>0.8</v>
      </c>
      <c r="H11" s="59">
        <v>8</v>
      </c>
      <c r="I11" s="59">
        <v>153.19999999999999</v>
      </c>
      <c r="J11" s="59">
        <v>-50.8</v>
      </c>
      <c r="K11" s="59"/>
      <c r="L11" s="81">
        <v>0</v>
      </c>
      <c r="M11" s="59"/>
      <c r="N11" s="79">
        <f t="shared" si="1"/>
        <v>-31.510819625872127</v>
      </c>
      <c r="O11" s="80">
        <f t="shared" si="2"/>
        <v>2.6738444140553126</v>
      </c>
      <c r="P11" s="80">
        <f t="shared" si="3"/>
        <v>-0.88662726001311931</v>
      </c>
      <c r="Q11" s="80">
        <f t="shared" si="4"/>
        <v>0</v>
      </c>
      <c r="R11" s="80">
        <f t="shared" si="5"/>
        <v>0</v>
      </c>
      <c r="S11" s="80">
        <f t="shared" si="6"/>
        <v>0</v>
      </c>
      <c r="T11" s="71"/>
      <c r="U11" s="12">
        <v>1</v>
      </c>
      <c r="V11" s="53">
        <v>0</v>
      </c>
    </row>
    <row r="12" spans="1:22" s="11" customFormat="1" ht="15">
      <c r="A12" s="59" t="s">
        <v>405</v>
      </c>
      <c r="B12" s="59">
        <v>2.5000000000000001E-2</v>
      </c>
      <c r="C12" s="59">
        <v>0.09</v>
      </c>
      <c r="D12" s="59" t="s">
        <v>17</v>
      </c>
      <c r="E12" s="59" t="s">
        <v>177</v>
      </c>
      <c r="F12" s="59">
        <v>100</v>
      </c>
      <c r="G12" s="59">
        <v>0.8</v>
      </c>
      <c r="H12" s="59">
        <v>8</v>
      </c>
      <c r="I12" s="59">
        <v>133.5</v>
      </c>
      <c r="J12" s="59">
        <v>-64.099999999999994</v>
      </c>
      <c r="K12" s="59"/>
      <c r="L12" s="78">
        <v>1</v>
      </c>
      <c r="M12" s="59"/>
      <c r="N12" s="79">
        <f t="shared" si="1"/>
        <v>-45.838592638999955</v>
      </c>
      <c r="O12" s="80">
        <f t="shared" si="2"/>
        <v>2.3300145514124297</v>
      </c>
      <c r="P12" s="80">
        <f t="shared" si="3"/>
        <v>-1.1187560505283651</v>
      </c>
      <c r="Q12" s="80">
        <f t="shared" si="4"/>
        <v>-0.30067450969412257</v>
      </c>
      <c r="R12" s="80">
        <f t="shared" si="5"/>
        <v>0.31684482249426454</v>
      </c>
      <c r="S12" s="80">
        <f t="shared" si="6"/>
        <v>0.8995577789551803</v>
      </c>
      <c r="T12" s="71"/>
      <c r="U12" s="12">
        <v>0</v>
      </c>
      <c r="V12" s="12">
        <v>1</v>
      </c>
    </row>
    <row r="13" spans="1:22" s="11" customFormat="1" ht="15">
      <c r="A13" s="59" t="s">
        <v>406</v>
      </c>
      <c r="B13" s="59">
        <v>2.5000000000000001E-2</v>
      </c>
      <c r="C13" s="59">
        <v>0.09</v>
      </c>
      <c r="D13" s="59" t="s">
        <v>17</v>
      </c>
      <c r="E13" s="59" t="s">
        <v>177</v>
      </c>
      <c r="F13" s="59">
        <v>0</v>
      </c>
      <c r="G13" s="59">
        <v>0.7</v>
      </c>
      <c r="H13" s="59">
        <v>8</v>
      </c>
      <c r="I13" s="59">
        <v>154.4</v>
      </c>
      <c r="J13" s="59">
        <v>-49.7</v>
      </c>
      <c r="K13" s="59"/>
      <c r="L13" s="78">
        <v>0</v>
      </c>
      <c r="M13" s="59"/>
      <c r="N13" s="79">
        <f t="shared" si="1"/>
        <v>-30.522741011103719</v>
      </c>
      <c r="O13" s="80">
        <f t="shared" si="2"/>
        <v>2.694788365079245</v>
      </c>
      <c r="P13" s="80">
        <f t="shared" si="3"/>
        <v>-0.86742863824118188</v>
      </c>
      <c r="Q13" s="80">
        <f t="shared" si="4"/>
        <v>0</v>
      </c>
      <c r="R13" s="80">
        <f t="shared" si="5"/>
        <v>0</v>
      </c>
      <c r="S13" s="80">
        <f t="shared" si="6"/>
        <v>0</v>
      </c>
      <c r="T13" s="71"/>
      <c r="U13" s="12">
        <v>1</v>
      </c>
      <c r="V13" s="53">
        <v>0</v>
      </c>
    </row>
    <row r="14" spans="1:22" s="13" customFormat="1" ht="15">
      <c r="A14" s="59" t="s">
        <v>406</v>
      </c>
      <c r="B14" s="59">
        <v>2.5000000000000001E-2</v>
      </c>
      <c r="C14" s="59">
        <v>0.09</v>
      </c>
      <c r="D14" s="59" t="s">
        <v>17</v>
      </c>
      <c r="E14" s="59" t="s">
        <v>177</v>
      </c>
      <c r="F14" s="59">
        <v>100</v>
      </c>
      <c r="G14" s="59">
        <v>0.7</v>
      </c>
      <c r="H14" s="59">
        <v>8</v>
      </c>
      <c r="I14" s="59">
        <v>136</v>
      </c>
      <c r="J14" s="59">
        <v>-63.4</v>
      </c>
      <c r="K14" s="59"/>
      <c r="L14" s="78">
        <v>1</v>
      </c>
      <c r="M14" s="59"/>
      <c r="N14" s="79">
        <f t="shared" si="1"/>
        <v>-44.956333950691409</v>
      </c>
      <c r="O14" s="80">
        <f t="shared" si="2"/>
        <v>2.3736477827122884</v>
      </c>
      <c r="P14" s="80">
        <f t="shared" si="3"/>
        <v>-1.1065387457644049</v>
      </c>
      <c r="Q14" s="80">
        <f t="shared" si="4"/>
        <v>-0.32209093284575718</v>
      </c>
      <c r="R14" s="80">
        <f t="shared" si="5"/>
        <v>0.31103959831628675</v>
      </c>
      <c r="S14" s="80">
        <f t="shared" si="6"/>
        <v>0.89415423683936812</v>
      </c>
      <c r="T14" s="99"/>
      <c r="U14" s="12">
        <v>0</v>
      </c>
      <c r="V14" s="12">
        <v>1</v>
      </c>
    </row>
    <row r="15" spans="1:22" s="11" customFormat="1" ht="15">
      <c r="A15" s="59" t="s">
        <v>407</v>
      </c>
      <c r="B15" s="59">
        <v>2.5000000000000001E-2</v>
      </c>
      <c r="C15" s="59">
        <v>0.09</v>
      </c>
      <c r="D15" s="59" t="s">
        <v>17</v>
      </c>
      <c r="E15" s="59" t="s">
        <v>177</v>
      </c>
      <c r="F15" s="59">
        <v>0</v>
      </c>
      <c r="G15" s="59">
        <v>0.7</v>
      </c>
      <c r="H15" s="59">
        <v>8</v>
      </c>
      <c r="I15" s="59">
        <v>154.1</v>
      </c>
      <c r="J15" s="59">
        <v>-54.2</v>
      </c>
      <c r="K15" s="59"/>
      <c r="L15" s="78">
        <v>0</v>
      </c>
      <c r="M15" s="59"/>
      <c r="N15" s="79">
        <f t="shared" si="1"/>
        <v>-34.732296479527534</v>
      </c>
      <c r="O15" s="80">
        <f t="shared" si="2"/>
        <v>2.6895523773232619</v>
      </c>
      <c r="P15" s="80">
        <f t="shared" si="3"/>
        <v>-0.9459684545809266</v>
      </c>
      <c r="Q15" s="80">
        <f t="shared" si="4"/>
        <v>0</v>
      </c>
      <c r="R15" s="80">
        <f t="shared" si="5"/>
        <v>0</v>
      </c>
      <c r="S15" s="80">
        <f t="shared" si="6"/>
        <v>0</v>
      </c>
      <c r="T15" s="71"/>
      <c r="U15" s="12">
        <v>1</v>
      </c>
      <c r="V15" s="53">
        <v>0</v>
      </c>
    </row>
    <row r="16" spans="1:22" s="13" customFormat="1" ht="15">
      <c r="A16" s="59" t="s">
        <v>407</v>
      </c>
      <c r="B16" s="59">
        <v>2.5000000000000001E-2</v>
      </c>
      <c r="C16" s="59">
        <v>0.09</v>
      </c>
      <c r="D16" s="59" t="s">
        <v>17</v>
      </c>
      <c r="E16" s="59" t="s">
        <v>177</v>
      </c>
      <c r="F16" s="59">
        <v>100</v>
      </c>
      <c r="G16" s="59">
        <v>0.7</v>
      </c>
      <c r="H16" s="59">
        <v>8</v>
      </c>
      <c r="I16" s="59">
        <v>131.30000000000001</v>
      </c>
      <c r="J16" s="59">
        <v>-67.400000000000006</v>
      </c>
      <c r="K16" s="59"/>
      <c r="L16" s="78">
        <v>1</v>
      </c>
      <c r="M16" s="59"/>
      <c r="N16" s="79">
        <f t="shared" si="1"/>
        <v>-50.22195378458342</v>
      </c>
      <c r="O16" s="80">
        <f t="shared" si="2"/>
        <v>2.2916173078685551</v>
      </c>
      <c r="P16" s="80">
        <f t="shared" si="3"/>
        <v>-1.1763519158441782</v>
      </c>
      <c r="Q16" s="80">
        <f t="shared" si="4"/>
        <v>-0.25363555394505688</v>
      </c>
      <c r="R16" s="80">
        <f t="shared" si="5"/>
        <v>0.28870729258746952</v>
      </c>
      <c r="S16" s="80">
        <f t="shared" si="6"/>
        <v>0.9232102171129809</v>
      </c>
      <c r="T16" s="99"/>
      <c r="U16" s="12">
        <v>0</v>
      </c>
      <c r="V16" s="12">
        <v>1</v>
      </c>
    </row>
    <row r="17" spans="1:26" s="13" customFormat="1" ht="16" thickBot="1">
      <c r="A17" s="72"/>
      <c r="B17" s="72"/>
      <c r="C17" s="72"/>
      <c r="D17" s="72"/>
      <c r="E17" s="72"/>
      <c r="F17" s="72"/>
      <c r="G17" s="72"/>
      <c r="H17" s="72"/>
      <c r="I17" s="82"/>
      <c r="J17" s="83"/>
      <c r="K17" s="84"/>
      <c r="L17" s="78"/>
      <c r="M17" s="72"/>
      <c r="N17" s="72"/>
      <c r="O17" s="72"/>
      <c r="P17" s="72"/>
      <c r="Q17" s="72"/>
      <c r="R17" s="72"/>
      <c r="S17" s="72"/>
      <c r="T17" s="99"/>
    </row>
    <row r="18" spans="1:26" s="13" customFormat="1" ht="17" thickTop="1" thickBot="1">
      <c r="A18" s="54" t="s">
        <v>5</v>
      </c>
      <c r="B18" s="59"/>
      <c r="C18" s="99"/>
      <c r="D18" s="99"/>
      <c r="E18" s="99"/>
      <c r="F18" s="99"/>
      <c r="G18" s="99"/>
      <c r="H18" s="85" t="s">
        <v>143</v>
      </c>
      <c r="I18" s="86">
        <f>IF(O18&gt;0, O18*180/PI(),360+O18*180/PI())</f>
        <v>131.43676171442871</v>
      </c>
      <c r="J18" s="87">
        <f>P18*180/PI()</f>
        <v>-64.993402481419906</v>
      </c>
      <c r="K18" s="84"/>
      <c r="L18" s="72"/>
      <c r="M18" s="72"/>
      <c r="N18" s="72"/>
      <c r="O18" s="88">
        <f>IF(Q18&gt;0, ATAN(R18/Q18),PI()+ATAN(R18/Q18))</f>
        <v>2.2940042500760081</v>
      </c>
      <c r="P18" s="88">
        <f>-1*ATAN(S18/(SQRT(Q18*Q18+R18*R18)))</f>
        <v>-1.1343488653746299</v>
      </c>
      <c r="Q18" s="88">
        <f>SUM(Q3:Q16)</f>
        <v>-1.6774653110179027</v>
      </c>
      <c r="R18" s="88">
        <f>SUM(R3:R16)</f>
        <v>1.9002516820895115</v>
      </c>
      <c r="S18" s="88">
        <f>SUM(S3:S16)</f>
        <v>5.4341081106425966</v>
      </c>
      <c r="T18" s="99"/>
    </row>
    <row r="19" spans="1:26" s="9" customFormat="1" ht="16" thickTop="1">
      <c r="A19" s="89">
        <v>152.48839416534662</v>
      </c>
      <c r="B19" s="90">
        <v>-51.993592795502018</v>
      </c>
      <c r="C19" s="72"/>
      <c r="D19" s="72"/>
      <c r="E19" s="72"/>
      <c r="F19" s="72"/>
      <c r="G19" s="72"/>
      <c r="H19" s="72"/>
      <c r="I19" s="91" t="s">
        <v>144</v>
      </c>
      <c r="J19" s="92">
        <f>SQRT(Q18*Q18+R18*R18+S18*S18)</f>
        <v>5.9961969016289034</v>
      </c>
      <c r="K19" s="84"/>
      <c r="L19" s="72"/>
      <c r="M19" s="72"/>
      <c r="N19" s="72"/>
      <c r="O19" s="72"/>
      <c r="P19" s="72"/>
      <c r="Q19" s="72"/>
      <c r="R19" s="72"/>
      <c r="S19" s="72"/>
      <c r="T19" s="73"/>
    </row>
    <row r="20" spans="1:26" s="15" customFormat="1" ht="16">
      <c r="A20" s="59" t="s">
        <v>144</v>
      </c>
      <c r="B20" s="59">
        <v>5.9961597517363634</v>
      </c>
      <c r="C20" s="72"/>
      <c r="D20" s="72"/>
      <c r="E20" s="72"/>
      <c r="F20" s="72"/>
      <c r="G20" s="72"/>
      <c r="H20" s="72"/>
      <c r="I20" s="93" t="s">
        <v>145</v>
      </c>
      <c r="J20" s="94">
        <f>(J22-1)/(J22-J19)</f>
        <v>1314.7175045483448</v>
      </c>
      <c r="K20" s="84"/>
      <c r="L20" s="72"/>
      <c r="M20" s="77"/>
      <c r="N20" s="77"/>
      <c r="O20" s="72"/>
      <c r="P20" s="72"/>
      <c r="Q20" s="72"/>
      <c r="R20" s="72"/>
      <c r="S20" s="72"/>
      <c r="T20" s="73"/>
      <c r="U20" s="9"/>
      <c r="V20" s="9"/>
      <c r="W20" s="9"/>
      <c r="X20" s="9"/>
      <c r="Y20" s="9"/>
      <c r="Z20" s="9"/>
    </row>
    <row r="21" spans="1:26" s="15" customFormat="1" ht="16">
      <c r="A21" s="59" t="s">
        <v>145</v>
      </c>
      <c r="B21" s="59">
        <v>1301.9991564985817</v>
      </c>
      <c r="C21" s="72"/>
      <c r="D21" s="72"/>
      <c r="E21" s="72"/>
      <c r="F21" s="72"/>
      <c r="G21" s="72"/>
      <c r="H21" s="72"/>
      <c r="I21" s="93" t="s">
        <v>147</v>
      </c>
      <c r="J21" s="95">
        <f>ACOS(1+(J22-1)*(1-20^(1/(J22-1)))/(J22*(J20-1)+1))*180/PI()</f>
        <v>1.8486027201153707</v>
      </c>
      <c r="K21" s="84"/>
      <c r="L21" s="72"/>
      <c r="M21" s="77"/>
      <c r="N21" s="77"/>
      <c r="O21" s="72"/>
      <c r="P21" s="72"/>
      <c r="Q21" s="72"/>
      <c r="R21" s="72"/>
      <c r="S21" s="72"/>
      <c r="T21" s="73"/>
      <c r="U21" s="9"/>
      <c r="V21" s="9"/>
      <c r="W21" s="9"/>
      <c r="X21" s="9"/>
      <c r="Y21" s="9"/>
      <c r="Z21" s="9"/>
    </row>
    <row r="22" spans="1:26" s="15" customFormat="1" ht="16">
      <c r="A22" s="59" t="s">
        <v>147</v>
      </c>
      <c r="B22" s="96">
        <v>1.8576161941194678</v>
      </c>
      <c r="C22" s="72"/>
      <c r="D22" s="72"/>
      <c r="E22" s="72"/>
      <c r="F22" s="72"/>
      <c r="G22" s="72"/>
      <c r="H22" s="72"/>
      <c r="I22" s="97" t="s">
        <v>149</v>
      </c>
      <c r="J22" s="98">
        <f>SUM(L3:L16)</f>
        <v>6</v>
      </c>
      <c r="K22" s="84"/>
      <c r="L22" s="72"/>
      <c r="M22" s="72"/>
      <c r="N22" s="72"/>
      <c r="O22" s="72"/>
      <c r="P22" s="72"/>
      <c r="Q22" s="72"/>
      <c r="R22" s="72"/>
      <c r="S22" s="72"/>
      <c r="T22" s="73"/>
      <c r="U22" s="9"/>
      <c r="V22" s="9"/>
      <c r="W22" s="9"/>
      <c r="X22" s="9"/>
      <c r="Y22" s="9"/>
      <c r="Z22" s="9"/>
    </row>
    <row r="23" spans="1:26">
      <c r="A23" s="59" t="s">
        <v>149</v>
      </c>
      <c r="B23" s="59">
        <v>6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</row>
    <row r="24" spans="1:26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</row>
    <row r="25" spans="1:26">
      <c r="A25" s="54" t="s">
        <v>6</v>
      </c>
      <c r="B25" s="59"/>
      <c r="C25" s="59"/>
      <c r="D25" s="59"/>
      <c r="E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</row>
    <row r="26" spans="1:26">
      <c r="A26" s="89">
        <v>131.43676171442871</v>
      </c>
      <c r="B26" s="90">
        <v>-64.993402481419906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</row>
    <row r="27" spans="1:26">
      <c r="A27" s="59" t="s">
        <v>144</v>
      </c>
      <c r="B27" s="59">
        <v>5.9961969016289034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</row>
    <row r="28" spans="1:26">
      <c r="A28" s="59" t="s">
        <v>145</v>
      </c>
      <c r="B28" s="59">
        <v>1314.7175045483448</v>
      </c>
      <c r="C28" s="59"/>
      <c r="D28" s="59"/>
      <c r="E28" s="59"/>
      <c r="F28" s="59"/>
      <c r="G28" s="59"/>
      <c r="H28" s="59"/>
      <c r="I28" s="59"/>
      <c r="N28" s="59"/>
      <c r="O28" s="59"/>
      <c r="P28" s="59"/>
      <c r="Q28" s="59"/>
      <c r="R28" s="59"/>
      <c r="S28" s="59"/>
      <c r="T28" s="59"/>
    </row>
    <row r="29" spans="1:26">
      <c r="A29" s="59" t="s">
        <v>147</v>
      </c>
      <c r="B29" s="96">
        <v>1.8486027201153707</v>
      </c>
      <c r="C29" s="59"/>
      <c r="D29" s="59"/>
      <c r="E29" s="59"/>
      <c r="F29" s="59"/>
      <c r="G29" s="59"/>
      <c r="H29" s="59"/>
      <c r="I29" s="59"/>
      <c r="N29" s="59"/>
      <c r="O29" s="59"/>
      <c r="P29" s="59"/>
      <c r="Q29" s="59"/>
      <c r="R29" s="59"/>
      <c r="S29" s="59"/>
      <c r="T29" s="59"/>
    </row>
    <row r="30" spans="1:26">
      <c r="A30" s="59" t="s">
        <v>149</v>
      </c>
      <c r="B30" s="59">
        <v>6</v>
      </c>
      <c r="C30" s="59"/>
      <c r="D30" s="59"/>
      <c r="E30" s="59"/>
      <c r="F30" s="59"/>
      <c r="G30" s="59"/>
      <c r="H30" s="59"/>
      <c r="I30" s="59"/>
      <c r="N30" s="59"/>
      <c r="O30" s="59"/>
      <c r="P30" s="59"/>
      <c r="Q30" s="59"/>
      <c r="R30" s="59"/>
      <c r="S30" s="59"/>
      <c r="T30" s="59"/>
    </row>
    <row r="31" spans="1:26">
      <c r="C31" s="59"/>
      <c r="D31" s="59"/>
      <c r="E31" s="59"/>
      <c r="F31" s="59"/>
      <c r="G31" s="59"/>
      <c r="H31" s="59"/>
      <c r="I31" s="59"/>
      <c r="N31" s="59"/>
      <c r="O31" s="59"/>
      <c r="P31" s="59"/>
      <c r="Q31" s="59"/>
      <c r="R31" s="59"/>
      <c r="S31" s="59"/>
      <c r="T31" s="59"/>
    </row>
    <row r="32" spans="1:26">
      <c r="A32" s="121" t="s">
        <v>844</v>
      </c>
      <c r="C32" s="59"/>
      <c r="D32" s="59"/>
      <c r="E32" s="59"/>
      <c r="F32" s="59"/>
      <c r="G32" s="59"/>
      <c r="H32" s="59"/>
      <c r="I32" s="59"/>
      <c r="N32" s="59"/>
      <c r="O32" s="59"/>
      <c r="P32" s="59"/>
      <c r="Q32" s="59"/>
      <c r="R32" s="59"/>
      <c r="S32" s="59"/>
      <c r="T32" s="59"/>
    </row>
    <row r="33" spans="1:20">
      <c r="C33" s="59"/>
      <c r="D33" s="59"/>
      <c r="E33" s="59"/>
      <c r="F33" s="59"/>
      <c r="G33" s="59"/>
      <c r="H33" s="59"/>
      <c r="I33" s="59"/>
      <c r="N33" s="59"/>
      <c r="O33" s="59"/>
      <c r="P33" s="59"/>
      <c r="Q33" s="59"/>
      <c r="R33" s="59"/>
      <c r="S33" s="59"/>
      <c r="T33" s="59"/>
    </row>
    <row r="34" spans="1:20"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</row>
    <row r="35" spans="1:20"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</row>
    <row r="36" spans="1:20"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</row>
    <row r="37" spans="1:20"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</row>
    <row r="38" spans="1:20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</row>
    <row r="39" spans="1:20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U2" sqref="U2:V18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375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408</v>
      </c>
      <c r="B3">
        <v>0.02</v>
      </c>
      <c r="C3" s="71">
        <v>0.1</v>
      </c>
      <c r="D3" t="s">
        <v>17</v>
      </c>
      <c r="E3" t="s">
        <v>177</v>
      </c>
      <c r="F3">
        <v>0</v>
      </c>
      <c r="G3">
        <v>0.5</v>
      </c>
      <c r="H3">
        <v>10</v>
      </c>
      <c r="I3">
        <v>152.69999999999999</v>
      </c>
      <c r="J3">
        <v>-44.6</v>
      </c>
      <c r="K3" s="10"/>
      <c r="L3" s="12">
        <v>0</v>
      </c>
      <c r="M3" s="10"/>
      <c r="N3" s="52">
        <f>ATAN(0.5*TAN(P3))/(PI()/180)</f>
        <v>-26.246384128902722</v>
      </c>
      <c r="O3" s="6">
        <f t="shared" ref="O3:P5" si="0">I3*PI()/180</f>
        <v>2.665117767795341</v>
      </c>
      <c r="P3" s="6">
        <f t="shared" si="0"/>
        <v>-0.77841684638947095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408</v>
      </c>
      <c r="B4">
        <v>0.02</v>
      </c>
      <c r="C4" s="71">
        <v>0.1</v>
      </c>
      <c r="D4" t="s">
        <v>17</v>
      </c>
      <c r="E4" t="s">
        <v>177</v>
      </c>
      <c r="F4">
        <v>100</v>
      </c>
      <c r="G4">
        <v>0.5</v>
      </c>
      <c r="H4">
        <v>10</v>
      </c>
      <c r="I4">
        <v>137.6</v>
      </c>
      <c r="J4">
        <v>-58.2</v>
      </c>
      <c r="K4" s="10"/>
      <c r="L4" s="12">
        <v>1</v>
      </c>
      <c r="M4" s="10"/>
      <c r="N4" s="52">
        <f>ATAN(0.5*TAN(P4))/(PI()/180)</f>
        <v>-38.883310222243743</v>
      </c>
      <c r="O4" s="6">
        <f t="shared" si="0"/>
        <v>2.4015730507441972</v>
      </c>
      <c r="P4" s="6">
        <f t="shared" si="0"/>
        <v>-1.0157816246606999</v>
      </c>
      <c r="Q4" s="6">
        <f>COS(O4)*COS(P4)*L4</f>
        <v>-0.38913332145828244</v>
      </c>
      <c r="R4" s="6">
        <f>COS(P4)*SIN(O4)*L4</f>
        <v>0.35532755105449004</v>
      </c>
      <c r="S4" s="6">
        <f>-1*SIN(P4)*L4</f>
        <v>0.84989269298686398</v>
      </c>
      <c r="U4" s="12">
        <v>0</v>
      </c>
      <c r="V4" s="12">
        <v>1</v>
      </c>
    </row>
    <row r="5" spans="1:22" s="11" customFormat="1" ht="15">
      <c r="A5" s="59" t="s">
        <v>409</v>
      </c>
      <c r="B5">
        <v>0.01</v>
      </c>
      <c r="C5" s="71">
        <v>0.08</v>
      </c>
      <c r="D5" t="s">
        <v>17</v>
      </c>
      <c r="E5" t="s">
        <v>177</v>
      </c>
      <c r="F5">
        <v>0</v>
      </c>
      <c r="G5">
        <v>0.9</v>
      </c>
      <c r="H5">
        <v>10</v>
      </c>
      <c r="I5">
        <v>140.5</v>
      </c>
      <c r="J5">
        <v>-53.6</v>
      </c>
      <c r="K5" s="10"/>
      <c r="L5" s="12">
        <v>0</v>
      </c>
      <c r="M5" s="10"/>
      <c r="N5" s="52">
        <f>ATAN(0.5*TAN(P5))/(PI()/180)</f>
        <v>-34.144472921454771</v>
      </c>
      <c r="O5" s="6">
        <f t="shared" si="0"/>
        <v>2.4521875990520328</v>
      </c>
      <c r="P5" s="6">
        <f t="shared" si="0"/>
        <v>-0.93549647906896072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s="59" t="s">
        <v>409</v>
      </c>
      <c r="B6">
        <v>0.01</v>
      </c>
      <c r="C6" s="71">
        <v>0.08</v>
      </c>
      <c r="D6" t="s">
        <v>17</v>
      </c>
      <c r="E6" t="s">
        <v>177</v>
      </c>
      <c r="F6">
        <v>100</v>
      </c>
      <c r="G6">
        <v>0.9</v>
      </c>
      <c r="H6">
        <v>10</v>
      </c>
      <c r="I6">
        <v>115</v>
      </c>
      <c r="J6">
        <v>-63.1</v>
      </c>
      <c r="K6" s="10"/>
      <c r="L6" s="12">
        <v>1</v>
      </c>
      <c r="M6" s="10"/>
      <c r="N6" s="52">
        <f t="shared" ref="N6:N18" si="1">ATAN(0.5*TAN(P6))/(PI()/180)</f>
        <v>-44.583144301316558</v>
      </c>
      <c r="O6" s="6">
        <f t="shared" ref="O6:O18" si="2">I6*PI()/180</f>
        <v>2.0071286397934789</v>
      </c>
      <c r="P6" s="6">
        <f t="shared" ref="P6:P18" si="3">J6*PI()/180</f>
        <v>-1.1013027580084218</v>
      </c>
      <c r="Q6" s="6">
        <f t="shared" ref="Q6:Q18" si="4">COS(O6)*COS(P6)*L6</f>
        <v>-0.19120717040050428</v>
      </c>
      <c r="R6" s="6">
        <f t="shared" ref="R6:R18" si="5">COS(P6)*SIN(O6)*L6</f>
        <v>0.41004510017493195</v>
      </c>
      <c r="S6" s="6">
        <f t="shared" ref="S6:S18" si="6">-1*SIN(P6)*L6</f>
        <v>0.89179752960521397</v>
      </c>
      <c r="U6" s="12">
        <v>0</v>
      </c>
      <c r="V6" s="12">
        <v>1</v>
      </c>
    </row>
    <row r="7" spans="1:22" s="11" customFormat="1" ht="15">
      <c r="A7" t="s">
        <v>410</v>
      </c>
      <c r="B7">
        <v>0.01</v>
      </c>
      <c r="C7" s="71">
        <v>0.08</v>
      </c>
      <c r="D7" t="s">
        <v>17</v>
      </c>
      <c r="E7" t="s">
        <v>177</v>
      </c>
      <c r="F7">
        <v>0</v>
      </c>
      <c r="G7">
        <v>0.9</v>
      </c>
      <c r="H7">
        <v>10</v>
      </c>
      <c r="I7">
        <v>139.80000000000001</v>
      </c>
      <c r="J7">
        <v>-55.1</v>
      </c>
      <c r="K7" s="10"/>
      <c r="L7" s="12">
        <v>0</v>
      </c>
      <c r="M7" s="10"/>
      <c r="N7" s="52">
        <f t="shared" si="1"/>
        <v>-35.630425427009492</v>
      </c>
      <c r="O7" s="6">
        <f t="shared" si="2"/>
        <v>2.4399702942880728</v>
      </c>
      <c r="P7" s="6">
        <f t="shared" si="3"/>
        <v>-0.96167641784887559</v>
      </c>
      <c r="Q7" s="6">
        <f t="shared" si="4"/>
        <v>0</v>
      </c>
      <c r="R7" s="6">
        <f t="shared" si="5"/>
        <v>0</v>
      </c>
      <c r="S7" s="6">
        <f t="shared" si="6"/>
        <v>0</v>
      </c>
      <c r="U7" s="12">
        <v>1</v>
      </c>
      <c r="V7" s="12">
        <v>0</v>
      </c>
    </row>
    <row r="8" spans="1:22" s="11" customFormat="1" ht="15">
      <c r="A8" t="s">
        <v>410</v>
      </c>
      <c r="B8">
        <v>0.01</v>
      </c>
      <c r="C8" s="71">
        <v>0.08</v>
      </c>
      <c r="D8" t="s">
        <v>17</v>
      </c>
      <c r="E8" t="s">
        <v>177</v>
      </c>
      <c r="F8">
        <v>100</v>
      </c>
      <c r="G8">
        <v>0.9</v>
      </c>
      <c r="H8">
        <v>10</v>
      </c>
      <c r="I8">
        <v>112.5</v>
      </c>
      <c r="J8">
        <v>-64.2</v>
      </c>
      <c r="K8" s="10"/>
      <c r="L8" s="12">
        <v>1</v>
      </c>
      <c r="M8" s="10"/>
      <c r="N8" s="52">
        <f t="shared" si="1"/>
        <v>-45.965954320325935</v>
      </c>
      <c r="O8" s="6">
        <f t="shared" si="2"/>
        <v>1.9634954084936207</v>
      </c>
      <c r="P8" s="6">
        <f t="shared" si="3"/>
        <v>-1.1205013797803596</v>
      </c>
      <c r="Q8" s="6">
        <f t="shared" si="4"/>
        <v>-0.16655573097983375</v>
      </c>
      <c r="R8" s="6">
        <f t="shared" si="5"/>
        <v>0.40210110462247933</v>
      </c>
      <c r="S8" s="6">
        <f t="shared" si="6"/>
        <v>0.90031877140219352</v>
      </c>
      <c r="U8" s="53">
        <v>0</v>
      </c>
      <c r="V8" s="12">
        <v>1</v>
      </c>
    </row>
    <row r="9" spans="1:22" s="11" customFormat="1" ht="15">
      <c r="A9" t="s">
        <v>411</v>
      </c>
      <c r="B9">
        <v>0.02</v>
      </c>
      <c r="C9" s="71">
        <v>0.1</v>
      </c>
      <c r="D9" t="s">
        <v>17</v>
      </c>
      <c r="E9" t="s">
        <v>177</v>
      </c>
      <c r="F9">
        <v>0</v>
      </c>
      <c r="G9">
        <v>0.3</v>
      </c>
      <c r="H9">
        <v>10</v>
      </c>
      <c r="I9">
        <v>143.6</v>
      </c>
      <c r="J9">
        <v>-57.9</v>
      </c>
      <c r="K9" s="10"/>
      <c r="L9" s="53">
        <v>0</v>
      </c>
      <c r="M9" s="10"/>
      <c r="N9" s="52">
        <f t="shared" si="1"/>
        <v>-38.557238372956618</v>
      </c>
      <c r="O9" s="6">
        <f t="shared" si="2"/>
        <v>2.5062928058638572</v>
      </c>
      <c r="P9" s="6">
        <f t="shared" si="3"/>
        <v>-1.0105456369047168</v>
      </c>
      <c r="Q9" s="6">
        <f t="shared" si="4"/>
        <v>0</v>
      </c>
      <c r="R9" s="6">
        <f t="shared" si="5"/>
        <v>0</v>
      </c>
      <c r="S9" s="6">
        <f t="shared" si="6"/>
        <v>0</v>
      </c>
      <c r="U9" s="53">
        <v>1</v>
      </c>
      <c r="V9" s="53">
        <v>0</v>
      </c>
    </row>
    <row r="10" spans="1:22" s="11" customFormat="1" ht="15">
      <c r="A10" t="s">
        <v>411</v>
      </c>
      <c r="B10">
        <v>0.02</v>
      </c>
      <c r="C10" s="71">
        <v>0.1</v>
      </c>
      <c r="D10" t="s">
        <v>17</v>
      </c>
      <c r="E10" t="s">
        <v>177</v>
      </c>
      <c r="F10">
        <v>100</v>
      </c>
      <c r="G10">
        <v>0.3</v>
      </c>
      <c r="H10">
        <v>10</v>
      </c>
      <c r="I10">
        <v>113</v>
      </c>
      <c r="J10">
        <v>-67.7</v>
      </c>
      <c r="K10" s="10"/>
      <c r="L10" s="53">
        <v>1</v>
      </c>
      <c r="M10" s="10"/>
      <c r="N10" s="52">
        <f t="shared" si="1"/>
        <v>-50.639348581574794</v>
      </c>
      <c r="O10" s="6">
        <f t="shared" si="2"/>
        <v>1.9722220547535922</v>
      </c>
      <c r="P10" s="6">
        <f t="shared" si="3"/>
        <v>-1.1815879036001613</v>
      </c>
      <c r="Q10" s="6">
        <f t="shared" si="4"/>
        <v>-0.14826533342497392</v>
      </c>
      <c r="R10" s="6">
        <f t="shared" si="5"/>
        <v>0.34929123651887251</v>
      </c>
      <c r="S10" s="6">
        <f t="shared" si="6"/>
        <v>0.92520971838578214</v>
      </c>
      <c r="U10" s="53">
        <v>0</v>
      </c>
      <c r="V10" s="53">
        <v>1</v>
      </c>
    </row>
    <row r="11" spans="1:22" s="11" customFormat="1" ht="15">
      <c r="A11" t="s">
        <v>412</v>
      </c>
      <c r="B11">
        <v>0.01</v>
      </c>
      <c r="C11" s="71">
        <v>0.08</v>
      </c>
      <c r="D11" t="s">
        <v>17</v>
      </c>
      <c r="E11" t="s">
        <v>177</v>
      </c>
      <c r="F11">
        <v>0</v>
      </c>
      <c r="G11">
        <v>0.4</v>
      </c>
      <c r="H11">
        <v>10</v>
      </c>
      <c r="I11">
        <v>150.6</v>
      </c>
      <c r="J11">
        <v>-64.400000000000006</v>
      </c>
      <c r="K11" s="10"/>
      <c r="L11" s="53">
        <v>0</v>
      </c>
      <c r="M11" s="10"/>
      <c r="N11" s="52">
        <f t="shared" si="1"/>
        <v>-46.221679538541977</v>
      </c>
      <c r="O11" s="6">
        <f t="shared" si="2"/>
        <v>2.6284658535034602</v>
      </c>
      <c r="P11" s="6">
        <f t="shared" si="3"/>
        <v>-1.1239920382843482</v>
      </c>
      <c r="Q11" s="6">
        <f t="shared" si="4"/>
        <v>0</v>
      </c>
      <c r="R11" s="6">
        <f t="shared" si="5"/>
        <v>0</v>
      </c>
      <c r="S11" s="6">
        <f t="shared" si="6"/>
        <v>0</v>
      </c>
      <c r="U11" s="12">
        <v>1</v>
      </c>
      <c r="V11" s="53">
        <v>0</v>
      </c>
    </row>
    <row r="12" spans="1:22" s="11" customFormat="1" ht="15">
      <c r="A12" t="s">
        <v>412</v>
      </c>
      <c r="B12">
        <v>0.01</v>
      </c>
      <c r="C12" s="71">
        <v>0.08</v>
      </c>
      <c r="D12" t="s">
        <v>17</v>
      </c>
      <c r="E12" t="s">
        <v>177</v>
      </c>
      <c r="F12">
        <v>100</v>
      </c>
      <c r="G12">
        <v>0.4</v>
      </c>
      <c r="H12">
        <v>10</v>
      </c>
      <c r="I12">
        <v>108.3</v>
      </c>
      <c r="J12">
        <v>-74.8</v>
      </c>
      <c r="K12" s="10"/>
      <c r="L12" s="12">
        <v>1</v>
      </c>
      <c r="M12" s="10"/>
      <c r="N12" s="52">
        <f t="shared" si="1"/>
        <v>-61.480875070614829</v>
      </c>
      <c r="O12" s="6">
        <f t="shared" si="2"/>
        <v>1.890191579909859</v>
      </c>
      <c r="P12" s="6">
        <f t="shared" si="3"/>
        <v>-1.3055062804917585</v>
      </c>
      <c r="Q12" s="6">
        <f t="shared" si="4"/>
        <v>-8.232542412952179E-2</v>
      </c>
      <c r="R12" s="6">
        <f t="shared" si="5"/>
        <v>0.24892908616364146</v>
      </c>
      <c r="S12" s="6">
        <f t="shared" si="6"/>
        <v>0.96501649447231141</v>
      </c>
      <c r="U12" s="12">
        <v>0</v>
      </c>
      <c r="V12" s="12">
        <v>1</v>
      </c>
    </row>
    <row r="13" spans="1:22" s="11" customFormat="1" ht="15">
      <c r="A13" t="s">
        <v>413</v>
      </c>
      <c r="B13">
        <v>0.03</v>
      </c>
      <c r="C13" s="71">
        <v>0.12</v>
      </c>
      <c r="D13" t="s">
        <v>17</v>
      </c>
      <c r="E13" t="s">
        <v>177</v>
      </c>
      <c r="F13">
        <v>0</v>
      </c>
      <c r="G13">
        <v>0.7</v>
      </c>
      <c r="H13">
        <v>9</v>
      </c>
      <c r="I13">
        <v>139.19999999999999</v>
      </c>
      <c r="J13">
        <v>-49.1</v>
      </c>
      <c r="K13" s="10"/>
      <c r="L13" s="53">
        <v>0</v>
      </c>
      <c r="M13" s="10"/>
      <c r="N13" s="52">
        <f t="shared" si="1"/>
        <v>-29.994220750733042</v>
      </c>
      <c r="O13" s="6">
        <f t="shared" si="2"/>
        <v>2.4294983187761066</v>
      </c>
      <c r="P13" s="6">
        <f t="shared" si="3"/>
        <v>-0.85695666272921578</v>
      </c>
      <c r="Q13" s="6">
        <f t="shared" si="4"/>
        <v>0</v>
      </c>
      <c r="R13" s="6">
        <f t="shared" si="5"/>
        <v>0</v>
      </c>
      <c r="S13" s="6">
        <f t="shared" si="6"/>
        <v>0</v>
      </c>
      <c r="U13" s="12">
        <v>1</v>
      </c>
      <c r="V13" s="53">
        <v>0</v>
      </c>
    </row>
    <row r="14" spans="1:22" s="13" customFormat="1" ht="15">
      <c r="A14" t="s">
        <v>413</v>
      </c>
      <c r="B14">
        <v>0.03</v>
      </c>
      <c r="C14" s="71">
        <v>0.12</v>
      </c>
      <c r="D14" t="s">
        <v>17</v>
      </c>
      <c r="E14" t="s">
        <v>177</v>
      </c>
      <c r="F14">
        <v>100</v>
      </c>
      <c r="G14">
        <v>0.7</v>
      </c>
      <c r="H14">
        <v>9</v>
      </c>
      <c r="I14">
        <v>117.7</v>
      </c>
      <c r="J14">
        <v>-58.8</v>
      </c>
      <c r="K14" s="10"/>
      <c r="L14" s="12">
        <v>1</v>
      </c>
      <c r="M14" s="10"/>
      <c r="N14" s="52">
        <f t="shared" si="1"/>
        <v>-39.543016691767384</v>
      </c>
      <c r="O14" s="6">
        <f t="shared" si="2"/>
        <v>2.054252529597326</v>
      </c>
      <c r="P14" s="6">
        <f t="shared" si="3"/>
        <v>-1.0262536001726656</v>
      </c>
      <c r="Q14" s="6">
        <f t="shared" si="4"/>
        <v>-0.24080073477761263</v>
      </c>
      <c r="R14" s="6">
        <f t="shared" si="5"/>
        <v>0.4586578120675926</v>
      </c>
      <c r="S14" s="6">
        <f t="shared" si="6"/>
        <v>0.8553642601605066</v>
      </c>
      <c r="U14" s="12">
        <v>0</v>
      </c>
      <c r="V14" s="12">
        <v>1</v>
      </c>
    </row>
    <row r="15" spans="1:22" s="11" customFormat="1" ht="15">
      <c r="A15" t="s">
        <v>414</v>
      </c>
      <c r="B15">
        <v>0.02</v>
      </c>
      <c r="C15" s="99">
        <v>7.0000000000000007E-2</v>
      </c>
      <c r="D15" t="s">
        <v>17</v>
      </c>
      <c r="E15" t="s">
        <v>177</v>
      </c>
      <c r="F15">
        <v>0</v>
      </c>
      <c r="G15">
        <v>0.7</v>
      </c>
      <c r="H15">
        <v>7</v>
      </c>
      <c r="I15">
        <v>142.80000000000001</v>
      </c>
      <c r="J15">
        <v>-51.5</v>
      </c>
      <c r="K15" s="10"/>
      <c r="L15" s="53">
        <v>0</v>
      </c>
      <c r="M15" s="10"/>
      <c r="N15" s="52">
        <f t="shared" si="1"/>
        <v>-32.152899712945903</v>
      </c>
      <c r="O15" s="6">
        <f t="shared" si="2"/>
        <v>2.492330171847903</v>
      </c>
      <c r="P15" s="6">
        <f t="shared" si="3"/>
        <v>-0.89884456477707964</v>
      </c>
      <c r="Q15" s="6">
        <f t="shared" si="4"/>
        <v>0</v>
      </c>
      <c r="R15" s="6">
        <f t="shared" si="5"/>
        <v>0</v>
      </c>
      <c r="S15" s="6">
        <f t="shared" si="6"/>
        <v>0</v>
      </c>
      <c r="U15" s="12">
        <v>1</v>
      </c>
      <c r="V15" s="53">
        <v>0</v>
      </c>
    </row>
    <row r="16" spans="1:22" s="13" customFormat="1" ht="15">
      <c r="A16" t="s">
        <v>414</v>
      </c>
      <c r="B16">
        <v>0.02</v>
      </c>
      <c r="C16" s="99">
        <v>7.0000000000000007E-2</v>
      </c>
      <c r="D16" t="s">
        <v>17</v>
      </c>
      <c r="E16" t="s">
        <v>177</v>
      </c>
      <c r="F16">
        <v>100</v>
      </c>
      <c r="G16">
        <v>0.7</v>
      </c>
      <c r="H16">
        <v>7</v>
      </c>
      <c r="I16">
        <v>119.9</v>
      </c>
      <c r="J16">
        <v>-61.9</v>
      </c>
      <c r="K16" s="10"/>
      <c r="L16" s="12">
        <v>1</v>
      </c>
      <c r="M16" s="10"/>
      <c r="N16" s="52">
        <f t="shared" si="1"/>
        <v>-43.119340176274342</v>
      </c>
      <c r="O16" s="6">
        <f t="shared" si="2"/>
        <v>2.0926497731412015</v>
      </c>
      <c r="P16" s="6">
        <f t="shared" si="3"/>
        <v>-1.08035880698449</v>
      </c>
      <c r="Q16" s="6">
        <f t="shared" si="4"/>
        <v>-0.23479364806626341</v>
      </c>
      <c r="R16" s="6">
        <f t="shared" si="5"/>
        <v>0.40831866853914872</v>
      </c>
      <c r="S16" s="6">
        <f t="shared" si="6"/>
        <v>0.88212686601766777</v>
      </c>
      <c r="U16" s="12">
        <v>0</v>
      </c>
      <c r="V16" s="12">
        <v>1</v>
      </c>
    </row>
    <row r="17" spans="1:26" s="13" customFormat="1" ht="15">
      <c r="A17" t="s">
        <v>415</v>
      </c>
      <c r="B17">
        <v>0.03</v>
      </c>
      <c r="C17" s="99">
        <v>0.1</v>
      </c>
      <c r="D17" t="s">
        <v>17</v>
      </c>
      <c r="E17" t="s">
        <v>177</v>
      </c>
      <c r="F17">
        <v>0</v>
      </c>
      <c r="G17">
        <v>0.7</v>
      </c>
      <c r="H17">
        <v>8</v>
      </c>
      <c r="I17">
        <v>151.9</v>
      </c>
      <c r="J17">
        <v>-55.3</v>
      </c>
      <c r="K17" s="10"/>
      <c r="L17" s="53">
        <v>0</v>
      </c>
      <c r="M17" s="10"/>
      <c r="N17" s="52">
        <f t="shared" si="1"/>
        <v>-35.832737967550109</v>
      </c>
      <c r="O17" s="6">
        <f t="shared" si="2"/>
        <v>2.6511551337793868</v>
      </c>
      <c r="P17" s="6">
        <f t="shared" si="3"/>
        <v>-0.96516707635286425</v>
      </c>
      <c r="Q17" s="6">
        <f t="shared" si="4"/>
        <v>0</v>
      </c>
      <c r="R17" s="6">
        <f t="shared" si="5"/>
        <v>0</v>
      </c>
      <c r="S17" s="6">
        <f t="shared" si="6"/>
        <v>0</v>
      </c>
      <c r="U17" s="12">
        <v>1</v>
      </c>
      <c r="V17" s="53">
        <v>0</v>
      </c>
    </row>
    <row r="18" spans="1:26" s="13" customFormat="1" ht="15">
      <c r="A18" t="s">
        <v>415</v>
      </c>
      <c r="B18">
        <v>0.03</v>
      </c>
      <c r="C18" s="99">
        <v>0.1</v>
      </c>
      <c r="D18" t="s">
        <v>17</v>
      </c>
      <c r="E18" t="s">
        <v>177</v>
      </c>
      <c r="F18">
        <v>100</v>
      </c>
      <c r="G18">
        <v>0.7</v>
      </c>
      <c r="H18">
        <v>8</v>
      </c>
      <c r="I18">
        <v>126.7</v>
      </c>
      <c r="J18">
        <v>-67.900000000000006</v>
      </c>
      <c r="K18" s="10"/>
      <c r="L18" s="12">
        <v>1</v>
      </c>
      <c r="M18" s="10"/>
      <c r="N18" s="52">
        <f t="shared" si="1"/>
        <v>-50.919403747569056</v>
      </c>
      <c r="O18" s="6">
        <f t="shared" si="2"/>
        <v>2.2113321622768156</v>
      </c>
      <c r="P18" s="6">
        <f t="shared" si="3"/>
        <v>-1.18507856210415</v>
      </c>
      <c r="Q18" s="6">
        <f t="shared" si="4"/>
        <v>-0.2248410805544204</v>
      </c>
      <c r="R18" s="6">
        <f t="shared" si="5"/>
        <v>0.30164745095869633</v>
      </c>
      <c r="S18" s="6">
        <f t="shared" si="6"/>
        <v>0.92652863087183734</v>
      </c>
      <c r="U18" s="12">
        <v>0</v>
      </c>
      <c r="V18" s="12">
        <v>1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119.76208998544088</v>
      </c>
      <c r="J20" s="25">
        <f>P20*180/PI()</f>
        <v>-64.839881743579411</v>
      </c>
      <c r="K20" s="19"/>
      <c r="L20" s="7"/>
      <c r="M20" s="7"/>
      <c r="N20" s="7"/>
      <c r="O20" s="26">
        <f>IF(Q20&gt;0, ATAN(R20/Q20),PI()+ATAN(R20/Q20))</f>
        <v>2.090242789315671</v>
      </c>
      <c r="P20" s="26">
        <f>-1*ATAN(S20/(SQRT(Q20*Q20+R20*R20)))</f>
        <v>-1.1316694230292224</v>
      </c>
      <c r="Q20" s="26">
        <f>SUM(Q3:Q18)</f>
        <v>-1.6779224437914124</v>
      </c>
      <c r="R20" s="26">
        <f>SUM(R3:R18)</f>
        <v>2.9343180100998527</v>
      </c>
      <c r="S20" s="26">
        <f>SUM(S3:S18)</f>
        <v>7.1962549639023763</v>
      </c>
    </row>
    <row r="21" spans="1:26" s="9" customFormat="1" ht="16" thickTop="1">
      <c r="A21" s="63">
        <v>145.05521329636684</v>
      </c>
      <c r="B21" s="64">
        <v>-54.056701804456736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7.9505805710818942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7.9505588405244731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141.64469629140959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141.58244010165191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4.6701381731728695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4.6711717857803219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8</v>
      </c>
    </row>
    <row r="27" spans="1:26">
      <c r="A27" s="54" t="s">
        <v>6</v>
      </c>
      <c r="F27" s="59"/>
    </row>
    <row r="28" spans="1:26">
      <c r="A28" s="63">
        <v>119.76208998544088</v>
      </c>
      <c r="B28" s="64">
        <v>-64.839881743579411</v>
      </c>
    </row>
    <row r="29" spans="1:26">
      <c r="A29" t="s">
        <v>144</v>
      </c>
      <c r="B29">
        <v>7.9505805710818942</v>
      </c>
    </row>
    <row r="30" spans="1:26">
      <c r="A30" t="s">
        <v>145</v>
      </c>
      <c r="B30">
        <v>141.64469629140959</v>
      </c>
    </row>
    <row r="31" spans="1:26">
      <c r="A31" t="s">
        <v>147</v>
      </c>
      <c r="B31" s="56">
        <v>4.6701381731728695</v>
      </c>
    </row>
    <row r="32" spans="1:26">
      <c r="A32" t="s">
        <v>149</v>
      </c>
      <c r="B32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376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s="59" t="s">
        <v>416</v>
      </c>
      <c r="B3">
        <v>0.01</v>
      </c>
      <c r="C3" s="71">
        <v>0.08</v>
      </c>
      <c r="D3" t="s">
        <v>17</v>
      </c>
      <c r="E3" t="s">
        <v>177</v>
      </c>
      <c r="F3">
        <v>0</v>
      </c>
      <c r="G3">
        <v>0.5</v>
      </c>
      <c r="H3">
        <v>10</v>
      </c>
      <c r="I3">
        <v>147.19999999999999</v>
      </c>
      <c r="J3">
        <v>-47.7</v>
      </c>
      <c r="K3" s="10"/>
      <c r="L3" s="12">
        <v>0</v>
      </c>
      <c r="M3" s="10"/>
      <c r="N3" s="52">
        <f>ATAN(0.5*TAN(P3))/(PI()/180)</f>
        <v>-28.78847881414098</v>
      </c>
      <c r="O3" s="6">
        <f t="shared" ref="O3:P5" si="0">I3*PI()/180</f>
        <v>2.5691246589356527</v>
      </c>
      <c r="P3" s="6">
        <f t="shared" si="0"/>
        <v>-0.83252205320129524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s="59" t="s">
        <v>416</v>
      </c>
      <c r="B4">
        <v>0.01</v>
      </c>
      <c r="C4" s="71">
        <v>0.08</v>
      </c>
      <c r="D4" t="s">
        <v>17</v>
      </c>
      <c r="E4" t="s">
        <v>177</v>
      </c>
      <c r="F4">
        <v>100</v>
      </c>
      <c r="G4">
        <v>0.5</v>
      </c>
      <c r="H4">
        <v>10</v>
      </c>
      <c r="I4">
        <v>128.4</v>
      </c>
      <c r="J4">
        <v>-59.7</v>
      </c>
      <c r="K4" s="10"/>
      <c r="L4" s="12">
        <v>1</v>
      </c>
      <c r="M4" s="10"/>
      <c r="N4" s="52">
        <f>ATAN(0.5*TAN(P4))/(PI()/180)</f>
        <v>-40.551865870231481</v>
      </c>
      <c r="O4" s="6">
        <f t="shared" si="0"/>
        <v>2.2410027595607191</v>
      </c>
      <c r="P4" s="6">
        <f t="shared" si="0"/>
        <v>-1.0419615634406147</v>
      </c>
      <c r="Q4" s="6">
        <f>COS(O4)*COS(P4)*L4</f>
        <v>-0.31338621362178959</v>
      </c>
      <c r="R4" s="6">
        <f>COS(P4)*SIN(O4)*L4</f>
        <v>0.39539499782398319</v>
      </c>
      <c r="S4" s="6">
        <f>-1*SIN(P4)*L4</f>
        <v>0.86339555060677164</v>
      </c>
      <c r="U4" s="12">
        <v>0</v>
      </c>
      <c r="V4" s="12">
        <v>1</v>
      </c>
    </row>
    <row r="5" spans="1:22" s="11" customFormat="1" ht="15">
      <c r="A5" t="s">
        <v>417</v>
      </c>
      <c r="B5">
        <v>0.01</v>
      </c>
      <c r="C5" s="71">
        <v>0.08</v>
      </c>
      <c r="D5" t="s">
        <v>17</v>
      </c>
      <c r="E5" t="s">
        <v>177</v>
      </c>
      <c r="F5">
        <v>0</v>
      </c>
      <c r="G5">
        <v>0.4</v>
      </c>
      <c r="H5">
        <v>10</v>
      </c>
      <c r="I5">
        <v>148.5</v>
      </c>
      <c r="J5">
        <v>-45</v>
      </c>
      <c r="K5" s="10"/>
      <c r="L5" s="12">
        <v>0</v>
      </c>
      <c r="M5" s="10"/>
      <c r="N5" s="52">
        <f>ATAN(0.5*TAN(P5))/(PI()/180)</f>
        <v>-26.56505117707799</v>
      </c>
      <c r="O5" s="6">
        <f t="shared" si="0"/>
        <v>2.5918139392115793</v>
      </c>
      <c r="P5" s="6">
        <f t="shared" si="0"/>
        <v>-0.78539816339744828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t="s">
        <v>417</v>
      </c>
      <c r="B6">
        <v>0.01</v>
      </c>
      <c r="C6" s="71">
        <v>0.08</v>
      </c>
      <c r="D6" t="s">
        <v>17</v>
      </c>
      <c r="E6" t="s">
        <v>177</v>
      </c>
      <c r="F6">
        <v>100</v>
      </c>
      <c r="G6">
        <v>0.4</v>
      </c>
      <c r="H6">
        <v>10</v>
      </c>
      <c r="I6">
        <v>132</v>
      </c>
      <c r="J6">
        <v>-57.5</v>
      </c>
      <c r="K6" s="10"/>
      <c r="L6" s="12">
        <v>1</v>
      </c>
      <c r="M6" s="10"/>
      <c r="N6" s="52">
        <f t="shared" ref="N6:N18" si="1">ATAN(0.5*TAN(P6))/(PI()/180)</f>
        <v>-38.126340045758226</v>
      </c>
      <c r="O6" s="6">
        <f t="shared" ref="O6:O18" si="2">I6*PI()/180</f>
        <v>2.3038346126325151</v>
      </c>
      <c r="P6" s="6">
        <f t="shared" ref="P6:P18" si="3">J6*PI()/180</f>
        <v>-1.0035643198967394</v>
      </c>
      <c r="Q6" s="6">
        <f t="shared" ref="Q6:Q18" si="4">COS(O6)*COS(P6)*L6</f>
        <v>-0.3595236127294873</v>
      </c>
      <c r="R6" s="6">
        <f t="shared" ref="R6:R18" si="5">COS(P6)*SIN(O6)*L6</f>
        <v>0.39929142367397269</v>
      </c>
      <c r="S6" s="6">
        <f t="shared" ref="S6:S18" si="6">-1*SIN(P6)*L6</f>
        <v>0.84339144581288572</v>
      </c>
      <c r="U6" s="12">
        <v>0</v>
      </c>
      <c r="V6" s="12">
        <v>1</v>
      </c>
    </row>
    <row r="7" spans="1:22" s="11" customFormat="1" ht="15">
      <c r="A7" t="s">
        <v>418</v>
      </c>
      <c r="B7">
        <v>0.02</v>
      </c>
      <c r="C7" s="71">
        <v>0.1</v>
      </c>
      <c r="D7" t="s">
        <v>17</v>
      </c>
      <c r="E7" t="s">
        <v>177</v>
      </c>
      <c r="F7">
        <v>0</v>
      </c>
      <c r="G7">
        <v>0.5</v>
      </c>
      <c r="H7">
        <v>10</v>
      </c>
      <c r="I7">
        <v>144</v>
      </c>
      <c r="J7">
        <v>-43.3</v>
      </c>
      <c r="K7" s="10"/>
      <c r="L7" s="12">
        <v>0</v>
      </c>
      <c r="M7" s="10"/>
      <c r="N7" s="52">
        <f t="shared" si="1"/>
        <v>-25.228695900771566</v>
      </c>
      <c r="O7" s="6">
        <f t="shared" si="2"/>
        <v>2.5132741228718345</v>
      </c>
      <c r="P7" s="6">
        <f t="shared" si="3"/>
        <v>-0.75572756611354464</v>
      </c>
      <c r="Q7" s="6">
        <f t="shared" si="4"/>
        <v>0</v>
      </c>
      <c r="R7" s="6">
        <f t="shared" si="5"/>
        <v>0</v>
      </c>
      <c r="S7" s="6">
        <f t="shared" si="6"/>
        <v>0</v>
      </c>
      <c r="U7" s="12">
        <v>1</v>
      </c>
      <c r="V7" s="12">
        <v>0</v>
      </c>
    </row>
    <row r="8" spans="1:22" s="11" customFormat="1" ht="15">
      <c r="A8" t="s">
        <v>418</v>
      </c>
      <c r="B8">
        <v>0.02</v>
      </c>
      <c r="C8" s="71">
        <v>0.1</v>
      </c>
      <c r="D8" t="s">
        <v>17</v>
      </c>
      <c r="E8" t="s">
        <v>177</v>
      </c>
      <c r="F8">
        <v>100</v>
      </c>
      <c r="G8">
        <v>0.5</v>
      </c>
      <c r="H8">
        <v>10</v>
      </c>
      <c r="I8">
        <v>127.7</v>
      </c>
      <c r="J8">
        <v>-54.8</v>
      </c>
      <c r="K8" s="10"/>
      <c r="L8" s="12">
        <v>1</v>
      </c>
      <c r="M8" s="10"/>
      <c r="N8" s="52">
        <f t="shared" si="1"/>
        <v>-35.32883057376808</v>
      </c>
      <c r="O8" s="6">
        <f t="shared" si="2"/>
        <v>2.2287854547967592</v>
      </c>
      <c r="P8" s="6">
        <f t="shared" si="3"/>
        <v>-0.95644043009289248</v>
      </c>
      <c r="Q8" s="6">
        <f t="shared" si="4"/>
        <v>-0.35250394817477709</v>
      </c>
      <c r="R8" s="6">
        <f t="shared" si="5"/>
        <v>0.45608681371649712</v>
      </c>
      <c r="S8" s="6">
        <f t="shared" si="6"/>
        <v>0.81714489833512849</v>
      </c>
      <c r="U8" s="12">
        <v>0</v>
      </c>
      <c r="V8" s="12">
        <v>1</v>
      </c>
    </row>
    <row r="9" spans="1:22" s="11" customFormat="1" ht="15">
      <c r="A9" t="s">
        <v>419</v>
      </c>
      <c r="B9">
        <v>0.01</v>
      </c>
      <c r="C9" s="71">
        <v>0.08</v>
      </c>
      <c r="D9" t="s">
        <v>17</v>
      </c>
      <c r="E9" t="s">
        <v>177</v>
      </c>
      <c r="F9">
        <v>0</v>
      </c>
      <c r="G9">
        <v>0.3</v>
      </c>
      <c r="H9">
        <v>10</v>
      </c>
      <c r="I9">
        <v>142.4</v>
      </c>
      <c r="J9">
        <v>-43.9</v>
      </c>
      <c r="K9" s="10"/>
      <c r="L9" s="53">
        <v>0</v>
      </c>
      <c r="M9" s="10"/>
      <c r="N9" s="52">
        <f t="shared" si="1"/>
        <v>-25.695033798930027</v>
      </c>
      <c r="O9" s="6">
        <f t="shared" si="2"/>
        <v>2.4853488548399252</v>
      </c>
      <c r="P9" s="6">
        <f t="shared" si="3"/>
        <v>-0.76619954162551063</v>
      </c>
      <c r="Q9" s="6">
        <f t="shared" si="4"/>
        <v>0</v>
      </c>
      <c r="R9" s="6">
        <f t="shared" si="5"/>
        <v>0</v>
      </c>
      <c r="S9" s="6">
        <f t="shared" si="6"/>
        <v>0</v>
      </c>
      <c r="U9" s="53">
        <v>1</v>
      </c>
      <c r="V9" s="53">
        <v>0</v>
      </c>
    </row>
    <row r="10" spans="1:22" s="11" customFormat="1" ht="15">
      <c r="A10" t="s">
        <v>419</v>
      </c>
      <c r="B10">
        <v>0.01</v>
      </c>
      <c r="C10" s="71">
        <v>0.08</v>
      </c>
      <c r="D10" t="s">
        <v>17</v>
      </c>
      <c r="E10" t="s">
        <v>177</v>
      </c>
      <c r="F10">
        <v>100</v>
      </c>
      <c r="G10">
        <v>0.3</v>
      </c>
      <c r="H10">
        <v>10</v>
      </c>
      <c r="I10">
        <v>125.4</v>
      </c>
      <c r="J10">
        <v>-54.9</v>
      </c>
      <c r="K10" s="10"/>
      <c r="L10" s="53">
        <v>1</v>
      </c>
      <c r="M10" s="10"/>
      <c r="N10" s="52">
        <f t="shared" si="1"/>
        <v>-35.429113554604783</v>
      </c>
      <c r="O10" s="6">
        <f t="shared" si="2"/>
        <v>2.1886428820008894</v>
      </c>
      <c r="P10" s="6">
        <f t="shared" si="3"/>
        <v>-0.95818575934488692</v>
      </c>
      <c r="Q10" s="6">
        <f t="shared" si="4"/>
        <v>-0.333089716506828</v>
      </c>
      <c r="R10" s="6">
        <f t="shared" si="5"/>
        <v>0.46870276363037938</v>
      </c>
      <c r="S10" s="6">
        <f t="shared" si="6"/>
        <v>0.8181497174250234</v>
      </c>
      <c r="U10" s="53">
        <v>0</v>
      </c>
      <c r="V10" s="53">
        <v>1</v>
      </c>
    </row>
    <row r="11" spans="1:22" s="11" customFormat="1" ht="15">
      <c r="A11" t="s">
        <v>420</v>
      </c>
      <c r="B11">
        <v>0.01</v>
      </c>
      <c r="C11" s="71">
        <v>0.08</v>
      </c>
      <c r="D11" t="s">
        <v>17</v>
      </c>
      <c r="E11" t="s">
        <v>177</v>
      </c>
      <c r="F11">
        <v>0</v>
      </c>
      <c r="G11">
        <v>0.4</v>
      </c>
      <c r="H11">
        <v>10</v>
      </c>
      <c r="I11">
        <v>134.9</v>
      </c>
      <c r="J11">
        <v>-47.9</v>
      </c>
      <c r="K11" s="10"/>
      <c r="L11" s="53">
        <v>0</v>
      </c>
      <c r="M11" s="10"/>
      <c r="N11" s="52">
        <f t="shared" si="1"/>
        <v>-28.958429631515283</v>
      </c>
      <c r="O11" s="6">
        <f t="shared" si="2"/>
        <v>2.3544491609403506</v>
      </c>
      <c r="P11" s="6">
        <f t="shared" si="3"/>
        <v>-0.8360127117052838</v>
      </c>
      <c r="Q11" s="6">
        <f t="shared" si="4"/>
        <v>0</v>
      </c>
      <c r="R11" s="6">
        <f t="shared" si="5"/>
        <v>0</v>
      </c>
      <c r="S11" s="6">
        <f t="shared" si="6"/>
        <v>0</v>
      </c>
      <c r="U11" s="53">
        <v>1</v>
      </c>
      <c r="V11" s="53">
        <v>0</v>
      </c>
    </row>
    <row r="12" spans="1:22" s="11" customFormat="1" ht="15">
      <c r="A12" t="s">
        <v>420</v>
      </c>
      <c r="B12">
        <v>0.01</v>
      </c>
      <c r="C12" s="71">
        <v>0.08</v>
      </c>
      <c r="D12" t="s">
        <v>17</v>
      </c>
      <c r="E12" t="s">
        <v>177</v>
      </c>
      <c r="F12">
        <v>100</v>
      </c>
      <c r="G12">
        <v>0.4</v>
      </c>
      <c r="H12">
        <v>10</v>
      </c>
      <c r="I12">
        <v>114</v>
      </c>
      <c r="J12">
        <v>-56.4</v>
      </c>
      <c r="K12" s="10"/>
      <c r="L12" s="12">
        <v>1</v>
      </c>
      <c r="M12" s="10"/>
      <c r="N12" s="52">
        <f t="shared" si="1"/>
        <v>-36.9636740046029</v>
      </c>
      <c r="O12" s="6">
        <f t="shared" si="2"/>
        <v>1.9896753472735356</v>
      </c>
      <c r="P12" s="6">
        <f t="shared" si="3"/>
        <v>-0.9843656981248019</v>
      </c>
      <c r="Q12" s="6">
        <f t="shared" si="4"/>
        <v>-0.22508462104575408</v>
      </c>
      <c r="R12" s="6">
        <f t="shared" si="5"/>
        <v>0.50554833610905869</v>
      </c>
      <c r="S12" s="6">
        <f t="shared" si="6"/>
        <v>0.83292124071009954</v>
      </c>
      <c r="U12" s="12">
        <v>0</v>
      </c>
      <c r="V12" s="12">
        <v>1</v>
      </c>
    </row>
    <row r="13" spans="1:22" s="11" customFormat="1" ht="15">
      <c r="A13" t="s">
        <v>421</v>
      </c>
      <c r="B13">
        <v>0.01</v>
      </c>
      <c r="C13" s="71">
        <v>0.08</v>
      </c>
      <c r="D13" t="s">
        <v>17</v>
      </c>
      <c r="E13" t="s">
        <v>177</v>
      </c>
      <c r="F13">
        <v>0</v>
      </c>
      <c r="G13">
        <v>0.3</v>
      </c>
      <c r="H13">
        <v>10</v>
      </c>
      <c r="I13">
        <v>128.5</v>
      </c>
      <c r="J13">
        <v>-47.2</v>
      </c>
      <c r="K13" s="10"/>
      <c r="L13" s="53">
        <v>0</v>
      </c>
      <c r="M13" s="10"/>
      <c r="N13" s="52">
        <f t="shared" si="1"/>
        <v>-28.366867407560544</v>
      </c>
      <c r="O13" s="6">
        <f t="shared" si="2"/>
        <v>2.2427480888127134</v>
      </c>
      <c r="P13" s="6">
        <f t="shared" si="3"/>
        <v>-0.82379540694132358</v>
      </c>
      <c r="Q13" s="6">
        <f t="shared" si="4"/>
        <v>0</v>
      </c>
      <c r="R13" s="6">
        <f t="shared" si="5"/>
        <v>0</v>
      </c>
      <c r="S13" s="6">
        <f t="shared" si="6"/>
        <v>0</v>
      </c>
      <c r="U13" s="12">
        <v>1</v>
      </c>
      <c r="V13" s="53">
        <v>0</v>
      </c>
    </row>
    <row r="14" spans="1:22" s="13" customFormat="1" ht="15">
      <c r="A14" t="s">
        <v>421</v>
      </c>
      <c r="B14">
        <v>0.01</v>
      </c>
      <c r="C14" s="71">
        <v>0.08</v>
      </c>
      <c r="D14" t="s">
        <v>17</v>
      </c>
      <c r="E14" t="s">
        <v>177</v>
      </c>
      <c r="F14">
        <v>100</v>
      </c>
      <c r="G14">
        <v>0.3</v>
      </c>
      <c r="H14">
        <v>10</v>
      </c>
      <c r="I14">
        <v>107.8</v>
      </c>
      <c r="J14">
        <v>-53.9</v>
      </c>
      <c r="K14" s="10"/>
      <c r="L14" s="12">
        <v>1</v>
      </c>
      <c r="M14" s="10"/>
      <c r="N14" s="52">
        <f t="shared" si="1"/>
        <v>-34.43730808915182</v>
      </c>
      <c r="O14" s="6">
        <f t="shared" si="2"/>
        <v>1.8814649336498872</v>
      </c>
      <c r="P14" s="6">
        <f t="shared" si="3"/>
        <v>-0.9407324668249436</v>
      </c>
      <c r="Q14" s="6">
        <f t="shared" si="4"/>
        <v>-0.18011456014428084</v>
      </c>
      <c r="R14" s="6">
        <f t="shared" si="5"/>
        <v>0.56099116993271769</v>
      </c>
      <c r="S14" s="6">
        <f t="shared" si="6"/>
        <v>0.8079898838980305</v>
      </c>
      <c r="U14" s="12">
        <v>0</v>
      </c>
      <c r="V14" s="12">
        <v>1</v>
      </c>
    </row>
    <row r="15" spans="1:22" s="11" customFormat="1" ht="15">
      <c r="A15" t="s">
        <v>422</v>
      </c>
      <c r="B15">
        <v>0.01</v>
      </c>
      <c r="C15" s="71">
        <v>0.08</v>
      </c>
      <c r="D15" t="s">
        <v>17</v>
      </c>
      <c r="E15" t="s">
        <v>177</v>
      </c>
      <c r="F15">
        <v>0</v>
      </c>
      <c r="G15">
        <v>0.1</v>
      </c>
      <c r="H15">
        <v>10</v>
      </c>
      <c r="I15">
        <v>133.30000000000001</v>
      </c>
      <c r="J15">
        <v>-50</v>
      </c>
      <c r="K15" s="10"/>
      <c r="L15" s="53">
        <v>0</v>
      </c>
      <c r="M15" s="10"/>
      <c r="N15" s="52">
        <f t="shared" si="1"/>
        <v>-30.789733028832146</v>
      </c>
      <c r="O15" s="6">
        <f t="shared" si="2"/>
        <v>2.3265238929084413</v>
      </c>
      <c r="P15" s="6">
        <f t="shared" si="3"/>
        <v>-0.87266462599716477</v>
      </c>
      <c r="Q15" s="6">
        <f t="shared" si="4"/>
        <v>0</v>
      </c>
      <c r="R15" s="6">
        <f t="shared" si="5"/>
        <v>0</v>
      </c>
      <c r="S15" s="6">
        <f t="shared" si="6"/>
        <v>0</v>
      </c>
      <c r="U15" s="53">
        <v>1</v>
      </c>
      <c r="V15" s="53">
        <v>0</v>
      </c>
    </row>
    <row r="16" spans="1:22" s="13" customFormat="1" ht="15">
      <c r="A16" t="s">
        <v>422</v>
      </c>
      <c r="B16">
        <v>0.01</v>
      </c>
      <c r="C16" s="71">
        <v>0.08</v>
      </c>
      <c r="D16" t="s">
        <v>17</v>
      </c>
      <c r="E16" t="s">
        <v>177</v>
      </c>
      <c r="F16">
        <v>100</v>
      </c>
      <c r="G16">
        <v>0.1</v>
      </c>
      <c r="H16">
        <v>10</v>
      </c>
      <c r="I16">
        <v>110.4</v>
      </c>
      <c r="J16">
        <v>-57.9</v>
      </c>
      <c r="K16" s="10"/>
      <c r="L16" s="12">
        <v>1</v>
      </c>
      <c r="M16" s="10"/>
      <c r="N16" s="52">
        <f t="shared" si="1"/>
        <v>-38.557238372956618</v>
      </c>
      <c r="O16" s="6">
        <f t="shared" si="2"/>
        <v>1.9268434942017398</v>
      </c>
      <c r="P16" s="6">
        <f t="shared" si="3"/>
        <v>-1.0105456369047168</v>
      </c>
      <c r="Q16" s="6">
        <f t="shared" si="4"/>
        <v>-0.18523069080652255</v>
      </c>
      <c r="R16" s="6">
        <f t="shared" si="5"/>
        <v>0.49807031782387379</v>
      </c>
      <c r="S16" s="6">
        <f t="shared" si="6"/>
        <v>0.84712192138213716</v>
      </c>
      <c r="U16" s="12">
        <v>0</v>
      </c>
      <c r="V16" s="12">
        <v>1</v>
      </c>
    </row>
    <row r="17" spans="1:26" s="13" customFormat="1" ht="15">
      <c r="A17" t="s">
        <v>423</v>
      </c>
      <c r="B17">
        <v>0.01</v>
      </c>
      <c r="C17" s="71">
        <v>0.08</v>
      </c>
      <c r="D17" t="s">
        <v>17</v>
      </c>
      <c r="E17" t="s">
        <v>177</v>
      </c>
      <c r="F17">
        <v>0</v>
      </c>
      <c r="G17">
        <v>0.3</v>
      </c>
      <c r="H17">
        <v>10</v>
      </c>
      <c r="I17">
        <v>118.7</v>
      </c>
      <c r="J17">
        <v>-37.1</v>
      </c>
      <c r="K17" s="10"/>
      <c r="L17" s="12">
        <v>0</v>
      </c>
      <c r="M17" s="10"/>
      <c r="N17" s="52">
        <f t="shared" si="1"/>
        <v>-20.713962779709362</v>
      </c>
      <c r="O17" s="6">
        <f t="shared" si="2"/>
        <v>2.0717058221172691</v>
      </c>
      <c r="P17" s="6">
        <f t="shared" si="3"/>
        <v>-0.64751715248989627</v>
      </c>
      <c r="Q17" s="6">
        <f t="shared" si="4"/>
        <v>0</v>
      </c>
      <c r="R17" s="6">
        <f t="shared" si="5"/>
        <v>0</v>
      </c>
      <c r="S17" s="6">
        <f t="shared" si="6"/>
        <v>0</v>
      </c>
      <c r="U17" s="12">
        <v>0</v>
      </c>
      <c r="V17" s="12">
        <v>0</v>
      </c>
    </row>
    <row r="18" spans="1:26" s="13" customFormat="1" ht="15">
      <c r="A18" t="s">
        <v>423</v>
      </c>
      <c r="B18">
        <v>0.01</v>
      </c>
      <c r="C18" s="71">
        <v>0.08</v>
      </c>
      <c r="D18" t="s">
        <v>17</v>
      </c>
      <c r="E18" t="s">
        <v>177</v>
      </c>
      <c r="F18">
        <v>100</v>
      </c>
      <c r="G18">
        <v>0.3</v>
      </c>
      <c r="H18">
        <v>10</v>
      </c>
      <c r="I18">
        <v>104.2</v>
      </c>
      <c r="J18">
        <v>-41.7</v>
      </c>
      <c r="K18" s="10"/>
      <c r="L18" s="12">
        <v>0</v>
      </c>
      <c r="M18" s="10"/>
      <c r="N18" s="52">
        <f t="shared" si="1"/>
        <v>-24.012195289439177</v>
      </c>
      <c r="O18" s="6">
        <f t="shared" si="2"/>
        <v>1.8186330805780915</v>
      </c>
      <c r="P18" s="6">
        <f t="shared" si="3"/>
        <v>-0.72780229808163555</v>
      </c>
      <c r="Q18" s="6">
        <f t="shared" si="4"/>
        <v>0</v>
      </c>
      <c r="R18" s="6">
        <f t="shared" si="5"/>
        <v>0</v>
      </c>
      <c r="S18" s="6">
        <f t="shared" si="6"/>
        <v>0</v>
      </c>
      <c r="U18" s="12">
        <v>0</v>
      </c>
      <c r="V18" s="12">
        <v>0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120.68691731229028</v>
      </c>
      <c r="J20" s="25">
        <f>P20*180/PI()</f>
        <v>-56.774391226235274</v>
      </c>
      <c r="K20" s="19"/>
      <c r="L20" s="7"/>
      <c r="M20" s="7"/>
      <c r="N20" s="7"/>
      <c r="O20" s="26">
        <f>IF(Q20&gt;0, ATAN(R20/Q20),PI()+ATAN(R20/Q20))</f>
        <v>2.1063840711816111</v>
      </c>
      <c r="P20" s="26">
        <f>-1*ATAN(S20/(SQRT(Q20*Q20+R20*R20)))</f>
        <v>-0.99090005771318634</v>
      </c>
      <c r="Q20" s="26">
        <f>SUM(Q3:Q18)</f>
        <v>-1.9489333630294396</v>
      </c>
      <c r="R20" s="26">
        <f>SUM(R3:R18)</f>
        <v>3.2840858227104821</v>
      </c>
      <c r="S20" s="26">
        <f>SUM(S3:S18)</f>
        <v>5.8301146581700767</v>
      </c>
    </row>
    <row r="21" spans="1:26" s="9" customFormat="1" ht="16" thickTop="1">
      <c r="A21" s="63">
        <v>139.9971006281759</v>
      </c>
      <c r="B21" s="64">
        <v>-46.643945287497232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6.9694905030329739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6.9697402348236999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196.66007625378586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198.28309853175207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4.3151271006733003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4.2973449925315466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7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7</v>
      </c>
    </row>
    <row r="27" spans="1:26">
      <c r="A27" s="54" t="s">
        <v>6</v>
      </c>
      <c r="F27" s="59"/>
    </row>
    <row r="28" spans="1:26">
      <c r="A28" s="63">
        <v>120.68691731229028</v>
      </c>
      <c r="B28" s="64">
        <v>-56.774391226235274</v>
      </c>
    </row>
    <row r="29" spans="1:26">
      <c r="A29" t="s">
        <v>144</v>
      </c>
      <c r="B29">
        <v>6.9694905030329739</v>
      </c>
    </row>
    <row r="30" spans="1:26">
      <c r="A30" t="s">
        <v>145</v>
      </c>
      <c r="B30">
        <v>196.66007625378586</v>
      </c>
    </row>
    <row r="31" spans="1:26">
      <c r="A31" t="s">
        <v>147</v>
      </c>
      <c r="B31" s="56">
        <v>4.3151271006733003</v>
      </c>
    </row>
    <row r="32" spans="1:26">
      <c r="A32" t="s">
        <v>149</v>
      </c>
      <c r="B32">
        <v>7</v>
      </c>
    </row>
    <row r="34" spans="1:1">
      <c r="A34" s="121" t="s">
        <v>1831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A34" sqref="A34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377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9" customFormat="1" ht="37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  <c r="U2" s="110" t="s">
        <v>771</v>
      </c>
      <c r="V2" s="110" t="s">
        <v>772</v>
      </c>
    </row>
    <row r="3" spans="1:22" s="9" customFormat="1" ht="15">
      <c r="A3" t="s">
        <v>424</v>
      </c>
      <c r="B3">
        <v>0.01</v>
      </c>
      <c r="C3" s="71">
        <v>0.08</v>
      </c>
      <c r="D3" t="s">
        <v>17</v>
      </c>
      <c r="E3" t="s">
        <v>177</v>
      </c>
      <c r="F3">
        <v>0</v>
      </c>
      <c r="G3">
        <v>0.5</v>
      </c>
      <c r="H3">
        <v>10</v>
      </c>
      <c r="I3">
        <v>126.9</v>
      </c>
      <c r="J3">
        <v>-43</v>
      </c>
      <c r="K3" s="10"/>
      <c r="L3" s="12">
        <v>0</v>
      </c>
      <c r="M3" s="10"/>
      <c r="N3" s="52">
        <f>ATAN(0.5*TAN(P3))/(PI()/180)</f>
        <v>-24.997641418580052</v>
      </c>
      <c r="O3" s="6">
        <f t="shared" ref="O3:P5" si="0">I3*PI()/180</f>
        <v>2.2148228207808041</v>
      </c>
      <c r="P3" s="6">
        <f t="shared" si="0"/>
        <v>-0.75049157835756164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424</v>
      </c>
      <c r="B4">
        <v>0.01</v>
      </c>
      <c r="C4" s="71">
        <v>0.08</v>
      </c>
      <c r="D4" t="s">
        <v>17</v>
      </c>
      <c r="E4" t="s">
        <v>177</v>
      </c>
      <c r="F4">
        <v>100</v>
      </c>
      <c r="G4">
        <v>0.5</v>
      </c>
      <c r="H4">
        <v>10</v>
      </c>
      <c r="I4">
        <v>109.1</v>
      </c>
      <c r="J4">
        <v>-49.6</v>
      </c>
      <c r="K4" s="10"/>
      <c r="L4" s="12">
        <v>1</v>
      </c>
      <c r="M4" s="10"/>
      <c r="N4" s="52">
        <f>ATAN(0.5*TAN(P4))/(PI()/180)</f>
        <v>-30.434151099616432</v>
      </c>
      <c r="O4" s="6">
        <f t="shared" si="0"/>
        <v>1.9041542139258132</v>
      </c>
      <c r="P4" s="6">
        <f t="shared" si="0"/>
        <v>-0.86568330898918744</v>
      </c>
      <c r="Q4" s="6">
        <f>COS(O4)*COS(P4)*L4</f>
        <v>-0.21207643231242218</v>
      </c>
      <c r="R4" s="6">
        <f>COS(P4)*SIN(O4)*L4</f>
        <v>0.61244019545725215</v>
      </c>
      <c r="S4" s="6">
        <f>-1*SIN(P4)*L4</f>
        <v>0.76153830753673668</v>
      </c>
      <c r="U4" s="12">
        <v>0</v>
      </c>
      <c r="V4" s="12">
        <v>1</v>
      </c>
    </row>
    <row r="5" spans="1:22" s="11" customFormat="1" ht="15">
      <c r="A5" s="59" t="s">
        <v>425</v>
      </c>
      <c r="B5">
        <v>0.02</v>
      </c>
      <c r="C5" s="71">
        <v>0.1</v>
      </c>
      <c r="D5" t="s">
        <v>17</v>
      </c>
      <c r="E5" t="s">
        <v>177</v>
      </c>
      <c r="F5">
        <v>0</v>
      </c>
      <c r="G5">
        <v>0.5</v>
      </c>
      <c r="H5">
        <v>10</v>
      </c>
      <c r="I5">
        <v>136.1</v>
      </c>
      <c r="J5">
        <v>-42.6</v>
      </c>
      <c r="K5" s="10"/>
      <c r="L5" s="12">
        <v>0</v>
      </c>
      <c r="M5" s="10"/>
      <c r="N5" s="52">
        <f>ATAN(0.5*TAN(P5))/(PI()/180)</f>
        <v>-24.691721529717043</v>
      </c>
      <c r="O5" s="6">
        <f t="shared" si="0"/>
        <v>2.3753931119642822</v>
      </c>
      <c r="P5" s="6">
        <f t="shared" si="0"/>
        <v>-0.74351026134958442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s="59" t="s">
        <v>425</v>
      </c>
      <c r="B6">
        <v>0.02</v>
      </c>
      <c r="C6" s="71">
        <v>0.1</v>
      </c>
      <c r="D6" t="s">
        <v>17</v>
      </c>
      <c r="E6" t="s">
        <v>177</v>
      </c>
      <c r="F6">
        <v>100</v>
      </c>
      <c r="G6">
        <v>0.5</v>
      </c>
      <c r="H6">
        <v>10</v>
      </c>
      <c r="I6">
        <v>119.2</v>
      </c>
      <c r="J6">
        <v>-51.9</v>
      </c>
      <c r="K6" s="10"/>
      <c r="L6" s="12">
        <v>1</v>
      </c>
      <c r="M6" s="10"/>
      <c r="N6" s="52">
        <f t="shared" ref="N6:N18" si="1">ATAN(0.5*TAN(P6))/(PI()/180)</f>
        <v>-32.524583901287443</v>
      </c>
      <c r="O6" s="6">
        <f t="shared" ref="O6:O18" si="2">I6*PI()/180</f>
        <v>2.0804324683772411</v>
      </c>
      <c r="P6" s="6">
        <f t="shared" ref="P6:P18" si="3">J6*PI()/180</f>
        <v>-0.90582588178505696</v>
      </c>
      <c r="Q6" s="6">
        <f t="shared" ref="Q6:Q18" si="4">COS(O6)*COS(P6)*L6</f>
        <v>-0.30102691172253543</v>
      </c>
      <c r="R6" s="6">
        <f t="shared" ref="R6:R18" si="5">COS(P6)*SIN(O6)*L6</f>
        <v>0.53862423787785718</v>
      </c>
      <c r="S6" s="6">
        <f t="shared" ref="S6:S18" si="6">-1*SIN(P6)*L6</f>
        <v>0.78693502196133724</v>
      </c>
      <c r="U6" s="12">
        <v>0</v>
      </c>
      <c r="V6" s="12">
        <v>1</v>
      </c>
    </row>
    <row r="7" spans="1:22" s="11" customFormat="1" ht="15">
      <c r="A7" t="s">
        <v>426</v>
      </c>
      <c r="B7">
        <v>0.02</v>
      </c>
      <c r="C7" s="71">
        <v>0.1</v>
      </c>
      <c r="D7" t="s">
        <v>17</v>
      </c>
      <c r="E7" t="s">
        <v>177</v>
      </c>
      <c r="F7">
        <v>0</v>
      </c>
      <c r="G7">
        <v>0.7</v>
      </c>
      <c r="H7">
        <v>10</v>
      </c>
      <c r="I7">
        <v>128.69999999999999</v>
      </c>
      <c r="J7">
        <v>-45.9</v>
      </c>
      <c r="K7" s="10"/>
      <c r="L7" s="12">
        <v>0</v>
      </c>
      <c r="M7" s="10"/>
      <c r="N7" s="52">
        <f t="shared" si="1"/>
        <v>-27.291922939254338</v>
      </c>
      <c r="O7" s="6">
        <f t="shared" si="2"/>
        <v>2.2462387473167018</v>
      </c>
      <c r="P7" s="6">
        <f t="shared" si="3"/>
        <v>-0.80110612666539727</v>
      </c>
      <c r="Q7" s="6">
        <f t="shared" si="4"/>
        <v>0</v>
      </c>
      <c r="R7" s="6">
        <f t="shared" si="5"/>
        <v>0</v>
      </c>
      <c r="S7" s="6">
        <f t="shared" si="6"/>
        <v>0</v>
      </c>
      <c r="U7" s="12">
        <v>1</v>
      </c>
      <c r="V7" s="12">
        <v>0</v>
      </c>
    </row>
    <row r="8" spans="1:22" s="11" customFormat="1" ht="15">
      <c r="A8" t="s">
        <v>426</v>
      </c>
      <c r="B8">
        <v>0.02</v>
      </c>
      <c r="C8" s="71">
        <v>0.1</v>
      </c>
      <c r="D8" t="s">
        <v>17</v>
      </c>
      <c r="E8" t="s">
        <v>177</v>
      </c>
      <c r="F8">
        <v>100</v>
      </c>
      <c r="G8">
        <v>0.7</v>
      </c>
      <c r="H8">
        <v>10</v>
      </c>
      <c r="I8">
        <v>108.9</v>
      </c>
      <c r="J8">
        <v>-52.8</v>
      </c>
      <c r="K8" s="10"/>
      <c r="L8" s="12">
        <v>1</v>
      </c>
      <c r="M8" s="10"/>
      <c r="N8" s="52">
        <f t="shared" si="1"/>
        <v>-33.373922130525337</v>
      </c>
      <c r="O8" s="6">
        <f t="shared" si="2"/>
        <v>1.9006635554218252</v>
      </c>
      <c r="P8" s="6">
        <f t="shared" si="3"/>
        <v>-0.92153384505300595</v>
      </c>
      <c r="Q8" s="6">
        <f t="shared" si="4"/>
        <v>-0.19584018433110703</v>
      </c>
      <c r="R8" s="6">
        <f t="shared" si="5"/>
        <v>0.57200237053138625</v>
      </c>
      <c r="S8" s="6">
        <f t="shared" si="6"/>
        <v>0.79652991802419626</v>
      </c>
      <c r="U8" s="53">
        <v>0</v>
      </c>
      <c r="V8" s="12">
        <v>1</v>
      </c>
    </row>
    <row r="9" spans="1:22" s="11" customFormat="1" ht="15">
      <c r="A9" t="s">
        <v>427</v>
      </c>
      <c r="B9">
        <v>0.02</v>
      </c>
      <c r="C9" s="71">
        <v>0.1</v>
      </c>
      <c r="D9" t="s">
        <v>17</v>
      </c>
      <c r="E9" t="s">
        <v>177</v>
      </c>
      <c r="F9">
        <v>0</v>
      </c>
      <c r="G9">
        <v>0.7</v>
      </c>
      <c r="H9">
        <v>10</v>
      </c>
      <c r="I9">
        <v>127.4</v>
      </c>
      <c r="J9">
        <v>-44.7</v>
      </c>
      <c r="K9" s="10"/>
      <c r="L9" s="53">
        <v>0</v>
      </c>
      <c r="M9" s="10"/>
      <c r="N9" s="52">
        <f t="shared" si="1"/>
        <v>-26.325802009028511</v>
      </c>
      <c r="O9" s="6">
        <f t="shared" si="2"/>
        <v>2.2235494670407761</v>
      </c>
      <c r="P9" s="6">
        <f t="shared" si="3"/>
        <v>-0.78016217564146539</v>
      </c>
      <c r="Q9" s="6">
        <f t="shared" si="4"/>
        <v>0</v>
      </c>
      <c r="R9" s="6">
        <f t="shared" si="5"/>
        <v>0</v>
      </c>
      <c r="S9" s="6">
        <f t="shared" si="6"/>
        <v>0</v>
      </c>
      <c r="U9" s="53">
        <v>1</v>
      </c>
      <c r="V9" s="53">
        <v>0</v>
      </c>
    </row>
    <row r="10" spans="1:22" s="11" customFormat="1" ht="15">
      <c r="A10" t="s">
        <v>427</v>
      </c>
      <c r="B10">
        <v>0.02</v>
      </c>
      <c r="C10" s="71">
        <v>0.1</v>
      </c>
      <c r="D10" t="s">
        <v>17</v>
      </c>
      <c r="E10" t="s">
        <v>177</v>
      </c>
      <c r="F10">
        <v>100</v>
      </c>
      <c r="G10">
        <v>0.7</v>
      </c>
      <c r="H10">
        <v>10</v>
      </c>
      <c r="I10">
        <v>108.5</v>
      </c>
      <c r="J10">
        <v>-51.2</v>
      </c>
      <c r="K10" s="10"/>
      <c r="L10" s="53">
        <v>1</v>
      </c>
      <c r="M10" s="10"/>
      <c r="N10" s="52">
        <f t="shared" si="1"/>
        <v>-31.876430451869254</v>
      </c>
      <c r="O10" s="6">
        <f t="shared" si="2"/>
        <v>1.8936822384138474</v>
      </c>
      <c r="P10" s="6">
        <f t="shared" si="3"/>
        <v>-0.89360857702109675</v>
      </c>
      <c r="Q10" s="6">
        <f t="shared" si="4"/>
        <v>-0.1988243070671212</v>
      </c>
      <c r="R10" s="6">
        <f t="shared" si="5"/>
        <v>0.59422321675928114</v>
      </c>
      <c r="S10" s="6">
        <f t="shared" si="6"/>
        <v>0.77933796493147411</v>
      </c>
      <c r="U10" s="53">
        <v>0</v>
      </c>
      <c r="V10" s="53">
        <v>1</v>
      </c>
    </row>
    <row r="11" spans="1:22" s="11" customFormat="1" ht="15">
      <c r="A11" t="s">
        <v>428</v>
      </c>
      <c r="B11">
        <v>0.02</v>
      </c>
      <c r="C11" s="71">
        <v>0.1</v>
      </c>
      <c r="D11" t="s">
        <v>17</v>
      </c>
      <c r="E11" t="s">
        <v>177</v>
      </c>
      <c r="F11">
        <v>0</v>
      </c>
      <c r="G11">
        <v>0.3</v>
      </c>
      <c r="H11">
        <v>10</v>
      </c>
      <c r="I11">
        <v>130.19999999999999</v>
      </c>
      <c r="J11">
        <v>-48.6</v>
      </c>
      <c r="K11" s="10"/>
      <c r="L11" s="53">
        <v>0</v>
      </c>
      <c r="M11" s="10"/>
      <c r="N11" s="52">
        <f t="shared" si="1"/>
        <v>-29.559248811140037</v>
      </c>
      <c r="O11" s="6">
        <f t="shared" si="2"/>
        <v>2.2724186860966169</v>
      </c>
      <c r="P11" s="6">
        <f t="shared" si="3"/>
        <v>-0.84823001646924423</v>
      </c>
      <c r="Q11" s="6">
        <f t="shared" si="4"/>
        <v>0</v>
      </c>
      <c r="R11" s="6">
        <f t="shared" si="5"/>
        <v>0</v>
      </c>
      <c r="S11" s="6">
        <f t="shared" si="6"/>
        <v>0</v>
      </c>
      <c r="U11" s="12">
        <v>1</v>
      </c>
      <c r="V11" s="53">
        <v>0</v>
      </c>
    </row>
    <row r="12" spans="1:22" s="11" customFormat="1" ht="15">
      <c r="A12" t="s">
        <v>428</v>
      </c>
      <c r="B12">
        <v>0.02</v>
      </c>
      <c r="C12" s="71">
        <v>0.1</v>
      </c>
      <c r="D12" t="s">
        <v>17</v>
      </c>
      <c r="E12" t="s">
        <v>177</v>
      </c>
      <c r="F12">
        <v>100</v>
      </c>
      <c r="G12">
        <v>0.3</v>
      </c>
      <c r="H12">
        <v>10</v>
      </c>
      <c r="I12">
        <v>108.5</v>
      </c>
      <c r="J12">
        <v>-55.6</v>
      </c>
      <c r="K12" s="10"/>
      <c r="L12" s="12">
        <v>1</v>
      </c>
      <c r="M12" s="10"/>
      <c r="N12" s="52">
        <f t="shared" si="1"/>
        <v>-36.138099145920428</v>
      </c>
      <c r="O12" s="6">
        <f t="shared" si="2"/>
        <v>1.8936822384138474</v>
      </c>
      <c r="P12" s="6">
        <f t="shared" si="3"/>
        <v>-0.97040306410884714</v>
      </c>
      <c r="Q12" s="6">
        <f t="shared" si="4"/>
        <v>-0.17926666090196439</v>
      </c>
      <c r="R12" s="6">
        <f t="shared" si="5"/>
        <v>0.53577157375883055</v>
      </c>
      <c r="S12" s="6">
        <f t="shared" si="6"/>
        <v>0.82511349827829505</v>
      </c>
      <c r="U12" s="12">
        <v>0</v>
      </c>
      <c r="V12" s="12">
        <v>1</v>
      </c>
    </row>
    <row r="13" spans="1:22" s="11" customFormat="1" ht="15">
      <c r="A13" t="s">
        <v>429</v>
      </c>
      <c r="B13">
        <v>0.02</v>
      </c>
      <c r="C13" s="71">
        <v>0.1</v>
      </c>
      <c r="D13" t="s">
        <v>17</v>
      </c>
      <c r="E13" t="s">
        <v>177</v>
      </c>
      <c r="F13">
        <v>0</v>
      </c>
      <c r="G13">
        <v>1</v>
      </c>
      <c r="H13">
        <v>10</v>
      </c>
      <c r="I13">
        <v>127.2</v>
      </c>
      <c r="J13">
        <v>-33.4</v>
      </c>
      <c r="K13" s="10"/>
      <c r="L13" s="12">
        <v>0</v>
      </c>
      <c r="M13" s="10"/>
      <c r="N13" s="52">
        <f t="shared" si="1"/>
        <v>-18.246832565001338</v>
      </c>
      <c r="O13" s="6">
        <f t="shared" si="2"/>
        <v>2.2200588085367872</v>
      </c>
      <c r="P13" s="6">
        <f t="shared" si="3"/>
        <v>-0.58293997016610599</v>
      </c>
      <c r="Q13" s="6">
        <f t="shared" si="4"/>
        <v>0</v>
      </c>
      <c r="R13" s="6">
        <f t="shared" si="5"/>
        <v>0</v>
      </c>
      <c r="S13" s="6">
        <f t="shared" si="6"/>
        <v>0</v>
      </c>
      <c r="U13" s="12">
        <v>1</v>
      </c>
      <c r="V13" s="12">
        <v>0</v>
      </c>
    </row>
    <row r="14" spans="1:22" s="13" customFormat="1" ht="15">
      <c r="A14" t="s">
        <v>429</v>
      </c>
      <c r="B14">
        <v>0.02</v>
      </c>
      <c r="C14" s="71">
        <v>0.1</v>
      </c>
      <c r="D14" t="s">
        <v>17</v>
      </c>
      <c r="E14" t="s">
        <v>177</v>
      </c>
      <c r="F14">
        <v>100</v>
      </c>
      <c r="G14">
        <v>1</v>
      </c>
      <c r="H14">
        <v>10</v>
      </c>
      <c r="I14">
        <v>114.6</v>
      </c>
      <c r="J14">
        <v>-40.799999999999997</v>
      </c>
      <c r="K14" s="10"/>
      <c r="L14" s="12">
        <v>1</v>
      </c>
      <c r="M14" s="10"/>
      <c r="N14" s="52">
        <f t="shared" si="1"/>
        <v>-23.344468609572811</v>
      </c>
      <c r="O14" s="6">
        <f t="shared" si="2"/>
        <v>2.0001473227855016</v>
      </c>
      <c r="P14" s="6">
        <f t="shared" si="3"/>
        <v>-0.71209433481368634</v>
      </c>
      <c r="Q14" s="6">
        <f t="shared" si="4"/>
        <v>-0.31512250150391957</v>
      </c>
      <c r="R14" s="6">
        <f t="shared" si="5"/>
        <v>0.68828723896867228</v>
      </c>
      <c r="S14" s="6">
        <f t="shared" si="6"/>
        <v>0.65342060399010538</v>
      </c>
      <c r="U14" s="12">
        <v>0</v>
      </c>
      <c r="V14" s="12">
        <v>1</v>
      </c>
    </row>
    <row r="15" spans="1:22" s="11" customFormat="1" ht="15">
      <c r="A15" t="s">
        <v>430</v>
      </c>
      <c r="B15">
        <v>0.02</v>
      </c>
      <c r="C15" s="71">
        <v>0.1</v>
      </c>
      <c r="D15" t="s">
        <v>17</v>
      </c>
      <c r="E15" t="s">
        <v>177</v>
      </c>
      <c r="F15">
        <v>0</v>
      </c>
      <c r="G15">
        <v>0.3</v>
      </c>
      <c r="H15">
        <v>10</v>
      </c>
      <c r="I15">
        <v>91.9</v>
      </c>
      <c r="J15">
        <v>-49.8</v>
      </c>
      <c r="K15" s="10"/>
      <c r="L15" s="53">
        <v>0</v>
      </c>
      <c r="M15" s="10"/>
      <c r="N15" s="52">
        <f t="shared" si="1"/>
        <v>-30.611534093037243</v>
      </c>
      <c r="O15" s="6">
        <f t="shared" si="2"/>
        <v>1.6039575825827888</v>
      </c>
      <c r="P15" s="6">
        <f t="shared" si="3"/>
        <v>-0.8691739674931761</v>
      </c>
      <c r="Q15" s="6">
        <f t="shared" si="4"/>
        <v>0</v>
      </c>
      <c r="R15" s="6">
        <f t="shared" si="5"/>
        <v>0</v>
      </c>
      <c r="S15" s="6">
        <f t="shared" si="6"/>
        <v>0</v>
      </c>
      <c r="U15" s="12">
        <v>0</v>
      </c>
      <c r="V15" s="53">
        <v>0</v>
      </c>
    </row>
    <row r="16" spans="1:22" s="13" customFormat="1" ht="15">
      <c r="A16" s="59" t="s">
        <v>430</v>
      </c>
      <c r="B16">
        <v>0.02</v>
      </c>
      <c r="C16" s="71">
        <v>0.1</v>
      </c>
      <c r="D16" t="s">
        <v>17</v>
      </c>
      <c r="E16" t="s">
        <v>177</v>
      </c>
      <c r="F16">
        <v>100</v>
      </c>
      <c r="G16">
        <v>0.3</v>
      </c>
      <c r="H16">
        <v>10</v>
      </c>
      <c r="I16">
        <v>72.599999999999994</v>
      </c>
      <c r="J16">
        <v>-45.1</v>
      </c>
      <c r="K16" s="10"/>
      <c r="L16" s="12">
        <v>0</v>
      </c>
      <c r="M16" s="10"/>
      <c r="N16" s="52">
        <f t="shared" si="1"/>
        <v>-26.645135069953874</v>
      </c>
      <c r="O16" s="6">
        <f t="shared" si="2"/>
        <v>1.267109036947883</v>
      </c>
      <c r="P16" s="6">
        <f t="shared" si="3"/>
        <v>-0.78714349264944261</v>
      </c>
      <c r="Q16" s="6">
        <f t="shared" si="4"/>
        <v>0</v>
      </c>
      <c r="R16" s="6">
        <f t="shared" si="5"/>
        <v>0</v>
      </c>
      <c r="S16" s="6">
        <f t="shared" si="6"/>
        <v>0</v>
      </c>
      <c r="U16" s="12">
        <v>0</v>
      </c>
      <c r="V16" s="12">
        <v>0</v>
      </c>
    </row>
    <row r="17" spans="1:26" s="13" customFormat="1" ht="15">
      <c r="A17" t="s">
        <v>431</v>
      </c>
      <c r="B17">
        <v>0.02</v>
      </c>
      <c r="C17" s="71">
        <v>0.1</v>
      </c>
      <c r="D17" t="s">
        <v>17</v>
      </c>
      <c r="E17" t="s">
        <v>177</v>
      </c>
      <c r="F17">
        <v>0</v>
      </c>
      <c r="G17">
        <v>0.4</v>
      </c>
      <c r="H17">
        <v>10</v>
      </c>
      <c r="I17">
        <v>131</v>
      </c>
      <c r="J17">
        <v>-46.5</v>
      </c>
      <c r="K17" s="10"/>
      <c r="L17" s="12">
        <v>0</v>
      </c>
      <c r="M17" s="10"/>
      <c r="N17" s="52">
        <f t="shared" si="1"/>
        <v>-27.784300527875718</v>
      </c>
      <c r="O17" s="6">
        <f t="shared" si="2"/>
        <v>2.286381320112572</v>
      </c>
      <c r="P17" s="6">
        <f t="shared" si="3"/>
        <v>-0.81157810217736315</v>
      </c>
      <c r="Q17" s="6">
        <f t="shared" si="4"/>
        <v>0</v>
      </c>
      <c r="R17" s="6">
        <f t="shared" si="5"/>
        <v>0</v>
      </c>
      <c r="S17" s="6">
        <f t="shared" si="6"/>
        <v>0</v>
      </c>
      <c r="U17" s="12">
        <v>1</v>
      </c>
      <c r="V17" s="12">
        <v>0</v>
      </c>
    </row>
    <row r="18" spans="1:26" s="13" customFormat="1" ht="15">
      <c r="A18" t="s">
        <v>431</v>
      </c>
      <c r="B18">
        <v>0.02</v>
      </c>
      <c r="C18" s="71">
        <v>0.1</v>
      </c>
      <c r="D18" t="s">
        <v>17</v>
      </c>
      <c r="E18" t="s">
        <v>177</v>
      </c>
      <c r="F18">
        <v>100</v>
      </c>
      <c r="G18">
        <v>0.4</v>
      </c>
      <c r="H18">
        <v>10</v>
      </c>
      <c r="I18">
        <v>110.9</v>
      </c>
      <c r="J18">
        <v>-54</v>
      </c>
      <c r="K18" s="10"/>
      <c r="L18" s="12">
        <v>1</v>
      </c>
      <c r="M18" s="10"/>
      <c r="N18" s="52">
        <f t="shared" si="1"/>
        <v>-34.535397104596093</v>
      </c>
      <c r="O18" s="6">
        <f t="shared" si="2"/>
        <v>1.9355701404617116</v>
      </c>
      <c r="P18" s="6">
        <f t="shared" si="3"/>
        <v>-0.94247779607693793</v>
      </c>
      <c r="Q18" s="6">
        <f t="shared" si="4"/>
        <v>-0.20968533493239808</v>
      </c>
      <c r="R18" s="6">
        <f t="shared" si="5"/>
        <v>0.54911161263154351</v>
      </c>
      <c r="S18" s="6">
        <f t="shared" si="6"/>
        <v>0.80901699437494745</v>
      </c>
      <c r="U18" s="12">
        <v>0</v>
      </c>
      <c r="V18" s="12">
        <v>1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111.5068763079082</v>
      </c>
      <c r="J20" s="25">
        <f>P20*180/PI()</f>
        <v>-50.909865657352867</v>
      </c>
      <c r="K20" s="19"/>
      <c r="L20" s="7"/>
      <c r="M20" s="7"/>
      <c r="N20" s="7"/>
      <c r="O20" s="26">
        <f>IF(Q20&gt;0, ATAN(R20/Q20),PI()+ATAN(R20/Q20))</f>
        <v>1.9461621301870564</v>
      </c>
      <c r="P20" s="26">
        <f>-1*ATAN(S20/(SQRT(Q20*Q20+R20*R20)))</f>
        <v>-0.88854477746879479</v>
      </c>
      <c r="Q20" s="26">
        <f>SUM(Q3:Q18)</f>
        <v>-1.6118423327714679</v>
      </c>
      <c r="R20" s="26">
        <f>SUM(R3:R18)</f>
        <v>4.0904604459848235</v>
      </c>
      <c r="S20" s="26">
        <f>SUM(S3:S18)</f>
        <v>5.4118923090970927</v>
      </c>
    </row>
    <row r="21" spans="1:26" s="9" customFormat="1" ht="16" thickTop="1">
      <c r="A21" s="63">
        <v>129.59368735105099</v>
      </c>
      <c r="B21" s="64">
        <v>-43.575218824051255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6.9726953705969965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6.9727518117669947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219.74295682401771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220.19812652102445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4.0811593451985155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4.0769208081368191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7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7</v>
      </c>
    </row>
    <row r="27" spans="1:26">
      <c r="A27" s="54" t="s">
        <v>6</v>
      </c>
    </row>
    <row r="28" spans="1:26">
      <c r="A28" s="63">
        <v>111.5068763079082</v>
      </c>
      <c r="B28" s="64">
        <v>-50.909865657352867</v>
      </c>
    </row>
    <row r="29" spans="1:26">
      <c r="A29" t="s">
        <v>144</v>
      </c>
      <c r="B29">
        <v>6.9726953705969965</v>
      </c>
    </row>
    <row r="30" spans="1:26">
      <c r="A30" t="s">
        <v>145</v>
      </c>
      <c r="B30">
        <v>219.74295682401771</v>
      </c>
    </row>
    <row r="31" spans="1:26">
      <c r="A31" t="s">
        <v>147</v>
      </c>
      <c r="B31" s="56">
        <v>4.0811593451985155</v>
      </c>
    </row>
    <row r="32" spans="1:26">
      <c r="A32" t="s">
        <v>149</v>
      </c>
      <c r="B32">
        <v>7</v>
      </c>
    </row>
    <row r="34" spans="1:1">
      <c r="A34" s="121" t="s">
        <v>845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378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9" customFormat="1" ht="37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  <c r="U2" s="110" t="s">
        <v>771</v>
      </c>
      <c r="V2" s="110" t="s">
        <v>772</v>
      </c>
    </row>
    <row r="3" spans="1:22" s="9" customFormat="1" ht="15">
      <c r="A3" s="59" t="s">
        <v>432</v>
      </c>
      <c r="B3">
        <v>0.01</v>
      </c>
      <c r="C3" s="71">
        <v>0.08</v>
      </c>
      <c r="D3" t="s">
        <v>17</v>
      </c>
      <c r="E3" t="s">
        <v>177</v>
      </c>
      <c r="F3">
        <v>0</v>
      </c>
      <c r="G3">
        <v>0.5</v>
      </c>
      <c r="H3">
        <v>10</v>
      </c>
      <c r="I3">
        <v>132.6</v>
      </c>
      <c r="J3">
        <v>-46.8</v>
      </c>
      <c r="K3" s="10"/>
      <c r="L3" s="12">
        <v>0</v>
      </c>
      <c r="M3" s="10"/>
      <c r="N3" s="52">
        <f>ATAN(0.5*TAN(P3))/(PI()/180)</f>
        <v>-28.032887120086649</v>
      </c>
      <c r="O3" s="6">
        <f t="shared" ref="O3:P5" si="0">I3*PI()/180</f>
        <v>2.3143065881444809</v>
      </c>
      <c r="P3" s="6">
        <f t="shared" si="0"/>
        <v>-0.81681408993334614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s="59" t="s">
        <v>432</v>
      </c>
      <c r="B4">
        <v>0.01</v>
      </c>
      <c r="C4" s="71">
        <v>0.08</v>
      </c>
      <c r="D4" t="s">
        <v>17</v>
      </c>
      <c r="E4" t="s">
        <v>177</v>
      </c>
      <c r="F4">
        <v>100</v>
      </c>
      <c r="G4">
        <v>0.5</v>
      </c>
      <c r="H4">
        <v>10</v>
      </c>
      <c r="I4">
        <v>112.5</v>
      </c>
      <c r="J4">
        <v>-54.8</v>
      </c>
      <c r="K4" s="10"/>
      <c r="L4" s="12">
        <v>1</v>
      </c>
      <c r="M4" s="10"/>
      <c r="N4" s="52">
        <f>ATAN(0.5*TAN(P4))/(PI()/180)</f>
        <v>-35.32883057376808</v>
      </c>
      <c r="O4" s="6">
        <f t="shared" si="0"/>
        <v>1.9634954084936207</v>
      </c>
      <c r="P4" s="6">
        <f t="shared" si="0"/>
        <v>-0.95644043009289248</v>
      </c>
      <c r="Q4" s="6">
        <f>COS(O4)*COS(P4)*L4</f>
        <v>-0.22059109727801515</v>
      </c>
      <c r="R4" s="6">
        <f>COS(P4)*SIN(O4)*L4</f>
        <v>0.53255401878734698</v>
      </c>
      <c r="S4" s="6">
        <f>-1*SIN(P4)*L4</f>
        <v>0.81714489833512849</v>
      </c>
      <c r="U4" s="12">
        <v>0</v>
      </c>
      <c r="V4" s="12">
        <v>1</v>
      </c>
    </row>
    <row r="5" spans="1:22" s="11" customFormat="1" ht="15">
      <c r="A5" t="s">
        <v>433</v>
      </c>
      <c r="B5">
        <v>0.01</v>
      </c>
      <c r="C5" s="71">
        <v>0.08</v>
      </c>
      <c r="D5" t="s">
        <v>17</v>
      </c>
      <c r="E5" t="s">
        <v>177</v>
      </c>
      <c r="F5">
        <v>0</v>
      </c>
      <c r="G5">
        <v>0.3</v>
      </c>
      <c r="H5">
        <v>10</v>
      </c>
      <c r="I5">
        <v>133.4</v>
      </c>
      <c r="J5">
        <v>-55.8</v>
      </c>
      <c r="K5" s="10"/>
      <c r="L5" s="12">
        <v>0</v>
      </c>
      <c r="M5" s="10"/>
      <c r="N5" s="52">
        <f>ATAN(0.5*TAN(P5))/(PI()/180)</f>
        <v>-36.342945621166479</v>
      </c>
      <c r="O5" s="6">
        <f t="shared" si="0"/>
        <v>2.3282692221604355</v>
      </c>
      <c r="P5" s="6">
        <f t="shared" si="0"/>
        <v>-0.9738937226128358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t="s">
        <v>433</v>
      </c>
      <c r="B6">
        <v>0.01</v>
      </c>
      <c r="C6" s="71">
        <v>0.08</v>
      </c>
      <c r="D6" t="s">
        <v>17</v>
      </c>
      <c r="E6" t="s">
        <v>177</v>
      </c>
      <c r="F6">
        <v>100</v>
      </c>
      <c r="G6">
        <v>0.3</v>
      </c>
      <c r="H6">
        <v>10</v>
      </c>
      <c r="I6">
        <v>104.7</v>
      </c>
      <c r="J6">
        <v>-62.8</v>
      </c>
      <c r="K6" s="10"/>
      <c r="L6" s="12">
        <v>1</v>
      </c>
      <c r="M6" s="10"/>
      <c r="N6" s="52">
        <f t="shared" ref="N6:N18" si="1">ATAN(0.5*TAN(P6))/(PI()/180)</f>
        <v>-44.212873848617839</v>
      </c>
      <c r="O6" s="6">
        <f t="shared" ref="O6:O18" si="2">I6*PI()/180</f>
        <v>1.827359726838063</v>
      </c>
      <c r="P6" s="6">
        <f t="shared" ref="P6:P18" si="3">J6*PI()/180</f>
        <v>-1.0960667702524387</v>
      </c>
      <c r="Q6" s="6">
        <f t="shared" ref="Q6:Q18" si="4">COS(O6)*COS(P6)*L6</f>
        <v>-0.11599223044438969</v>
      </c>
      <c r="R6" s="6">
        <f t="shared" ref="R6:R18" si="5">COS(P6)*SIN(O6)*L6</f>
        <v>0.44213608470457499</v>
      </c>
      <c r="S6" s="6">
        <f t="shared" ref="S6:S18" si="6">-1*SIN(P6)*L6</f>
        <v>0.88941637329129741</v>
      </c>
      <c r="U6" s="12">
        <v>0</v>
      </c>
      <c r="V6" s="12">
        <v>1</v>
      </c>
    </row>
    <row r="7" spans="1:22" s="11" customFormat="1" ht="15">
      <c r="A7" t="s">
        <v>434</v>
      </c>
      <c r="B7">
        <v>0.01</v>
      </c>
      <c r="C7" s="71">
        <v>0.06</v>
      </c>
      <c r="D7" t="s">
        <v>17</v>
      </c>
      <c r="E7" t="s">
        <v>177</v>
      </c>
      <c r="F7">
        <v>0</v>
      </c>
      <c r="G7">
        <v>0.5</v>
      </c>
      <c r="H7">
        <v>8</v>
      </c>
      <c r="I7">
        <v>131.80000000000001</v>
      </c>
      <c r="J7">
        <v>-55.9</v>
      </c>
      <c r="K7" s="10"/>
      <c r="L7" s="12">
        <v>0</v>
      </c>
      <c r="M7" s="10"/>
      <c r="N7" s="52">
        <f t="shared" si="1"/>
        <v>-36.445753344723919</v>
      </c>
      <c r="O7" s="6">
        <f t="shared" si="2"/>
        <v>2.3003439541285267</v>
      </c>
      <c r="P7" s="6">
        <f t="shared" si="3"/>
        <v>-0.97563905186483013</v>
      </c>
      <c r="Q7" s="6">
        <f t="shared" si="4"/>
        <v>0</v>
      </c>
      <c r="R7" s="6">
        <f t="shared" si="5"/>
        <v>0</v>
      </c>
      <c r="S7" s="6">
        <f t="shared" si="6"/>
        <v>0</v>
      </c>
      <c r="U7" s="12">
        <v>1</v>
      </c>
      <c r="V7" s="12">
        <v>0</v>
      </c>
    </row>
    <row r="8" spans="1:22" s="11" customFormat="1" ht="15">
      <c r="A8" t="s">
        <v>434</v>
      </c>
      <c r="B8">
        <v>0.01</v>
      </c>
      <c r="C8" s="71">
        <v>0.06</v>
      </c>
      <c r="D8" t="s">
        <v>17</v>
      </c>
      <c r="E8" t="s">
        <v>177</v>
      </c>
      <c r="F8">
        <v>100</v>
      </c>
      <c r="G8">
        <v>0.5</v>
      </c>
      <c r="H8">
        <v>8</v>
      </c>
      <c r="I8">
        <v>103</v>
      </c>
      <c r="J8">
        <v>-62.4</v>
      </c>
      <c r="K8" s="10"/>
      <c r="L8" s="12">
        <v>1</v>
      </c>
      <c r="M8" s="10"/>
      <c r="N8" s="52">
        <f t="shared" si="1"/>
        <v>-43.72368002531006</v>
      </c>
      <c r="O8" s="6">
        <f t="shared" si="2"/>
        <v>1.7976891295541593</v>
      </c>
      <c r="P8" s="6">
        <f t="shared" si="3"/>
        <v>-1.0890854532444616</v>
      </c>
      <c r="Q8" s="6">
        <f t="shared" si="4"/>
        <v>-0.10421893157354513</v>
      </c>
      <c r="R8" s="6">
        <f t="shared" si="5"/>
        <v>0.45142178775448233</v>
      </c>
      <c r="S8" s="6">
        <f t="shared" si="6"/>
        <v>0.88620357923121473</v>
      </c>
      <c r="U8" s="12">
        <v>0</v>
      </c>
      <c r="V8" s="12">
        <v>1</v>
      </c>
    </row>
    <row r="9" spans="1:22" s="11" customFormat="1" ht="15">
      <c r="A9" t="s">
        <v>435</v>
      </c>
      <c r="B9">
        <v>0.01</v>
      </c>
      <c r="C9" s="71">
        <v>0.08</v>
      </c>
      <c r="D9" t="s">
        <v>17</v>
      </c>
      <c r="E9" t="s">
        <v>177</v>
      </c>
      <c r="F9">
        <v>0</v>
      </c>
      <c r="G9">
        <v>0.3</v>
      </c>
      <c r="H9">
        <v>10</v>
      </c>
      <c r="I9">
        <v>99.5</v>
      </c>
      <c r="J9">
        <v>-56.2</v>
      </c>
      <c r="K9" s="10"/>
      <c r="L9" s="53">
        <v>0</v>
      </c>
      <c r="M9" s="10"/>
      <c r="N9" s="52">
        <f t="shared" si="1"/>
        <v>-36.755725607301379</v>
      </c>
      <c r="O9" s="6">
        <f t="shared" si="2"/>
        <v>1.736602605734358</v>
      </c>
      <c r="P9" s="6">
        <f t="shared" si="3"/>
        <v>-0.98087503962081324</v>
      </c>
      <c r="Q9" s="6">
        <f t="shared" si="4"/>
        <v>0</v>
      </c>
      <c r="R9" s="6">
        <f t="shared" si="5"/>
        <v>0</v>
      </c>
      <c r="S9" s="6">
        <f t="shared" si="6"/>
        <v>0</v>
      </c>
      <c r="U9" s="53">
        <v>0</v>
      </c>
      <c r="V9" s="53">
        <v>0</v>
      </c>
    </row>
    <row r="10" spans="1:22" s="11" customFormat="1" ht="15">
      <c r="A10" t="s">
        <v>435</v>
      </c>
      <c r="B10">
        <v>0.01</v>
      </c>
      <c r="C10" s="71">
        <v>0.08</v>
      </c>
      <c r="D10" t="s">
        <v>17</v>
      </c>
      <c r="E10" t="s">
        <v>177</v>
      </c>
      <c r="F10">
        <v>100</v>
      </c>
      <c r="G10">
        <v>0.3</v>
      </c>
      <c r="H10">
        <v>10</v>
      </c>
      <c r="I10">
        <v>74.2</v>
      </c>
      <c r="J10">
        <v>-53</v>
      </c>
      <c r="K10" s="10"/>
      <c r="L10" s="53">
        <v>0</v>
      </c>
      <c r="M10" s="10"/>
      <c r="N10" s="52">
        <f t="shared" si="1"/>
        <v>-33.565165442222067</v>
      </c>
      <c r="O10" s="6">
        <f t="shared" si="2"/>
        <v>1.2950343049797925</v>
      </c>
      <c r="P10" s="6">
        <f t="shared" si="3"/>
        <v>-0.92502450355699462</v>
      </c>
      <c r="Q10" s="6">
        <f t="shared" si="4"/>
        <v>0</v>
      </c>
      <c r="R10" s="6">
        <f t="shared" si="5"/>
        <v>0</v>
      </c>
      <c r="S10" s="6">
        <f t="shared" si="6"/>
        <v>0</v>
      </c>
      <c r="U10" s="53">
        <v>0</v>
      </c>
      <c r="V10" s="53">
        <v>0</v>
      </c>
    </row>
    <row r="11" spans="1:22" s="11" customFormat="1" ht="15">
      <c r="A11" t="s">
        <v>436</v>
      </c>
      <c r="B11">
        <v>0.01</v>
      </c>
      <c r="C11" s="71">
        <v>0.08</v>
      </c>
      <c r="D11" t="s">
        <v>17</v>
      </c>
      <c r="E11" t="s">
        <v>177</v>
      </c>
      <c r="F11">
        <v>0</v>
      </c>
      <c r="G11">
        <v>0.4</v>
      </c>
      <c r="H11">
        <v>10</v>
      </c>
      <c r="I11">
        <v>139.69999999999999</v>
      </c>
      <c r="J11">
        <v>-52.7</v>
      </c>
      <c r="K11" s="10"/>
      <c r="L11" s="53">
        <v>0</v>
      </c>
      <c r="M11" s="10"/>
      <c r="N11" s="52">
        <f t="shared" si="1"/>
        <v>-33.27864509096792</v>
      </c>
      <c r="O11" s="6">
        <f t="shared" si="2"/>
        <v>2.4382249650360781</v>
      </c>
      <c r="P11" s="6">
        <f t="shared" si="3"/>
        <v>-0.91978851580101173</v>
      </c>
      <c r="Q11" s="6">
        <f t="shared" si="4"/>
        <v>0</v>
      </c>
      <c r="R11" s="6">
        <f t="shared" si="5"/>
        <v>0</v>
      </c>
      <c r="S11" s="6">
        <f t="shared" si="6"/>
        <v>0</v>
      </c>
      <c r="U11" s="53">
        <v>1</v>
      </c>
      <c r="V11" s="53">
        <v>0</v>
      </c>
    </row>
    <row r="12" spans="1:22" s="11" customFormat="1" ht="15">
      <c r="A12" t="s">
        <v>436</v>
      </c>
      <c r="B12">
        <v>0.01</v>
      </c>
      <c r="C12" s="71">
        <v>0.08</v>
      </c>
      <c r="D12" t="s">
        <v>17</v>
      </c>
      <c r="E12" t="s">
        <v>177</v>
      </c>
      <c r="F12">
        <v>100</v>
      </c>
      <c r="G12">
        <v>0.4</v>
      </c>
      <c r="H12">
        <v>10</v>
      </c>
      <c r="I12">
        <v>115.1</v>
      </c>
      <c r="J12">
        <v>-62</v>
      </c>
      <c r="K12" s="10"/>
      <c r="L12" s="12">
        <v>1</v>
      </c>
      <c r="M12" s="10"/>
      <c r="N12" s="52">
        <f t="shared" si="1"/>
        <v>-43.239577152649595</v>
      </c>
      <c r="O12" s="6">
        <f t="shared" si="2"/>
        <v>2.0088739690454731</v>
      </c>
      <c r="P12" s="6">
        <f t="shared" si="3"/>
        <v>-1.0821041362364843</v>
      </c>
      <c r="Q12" s="6">
        <f t="shared" si="4"/>
        <v>-0.19914956592915101</v>
      </c>
      <c r="R12" s="6">
        <f t="shared" si="5"/>
        <v>0.42513879928190207</v>
      </c>
      <c r="S12" s="6">
        <f t="shared" si="6"/>
        <v>0.88294759285892688</v>
      </c>
      <c r="U12" s="12">
        <v>0</v>
      </c>
      <c r="V12" s="12">
        <v>1</v>
      </c>
    </row>
    <row r="13" spans="1:22" s="11" customFormat="1" ht="15">
      <c r="A13" t="s">
        <v>437</v>
      </c>
      <c r="B13">
        <v>8.0000000000000002E-3</v>
      </c>
      <c r="C13" s="71">
        <v>0.06</v>
      </c>
      <c r="D13" t="s">
        <v>17</v>
      </c>
      <c r="E13" t="s">
        <v>177</v>
      </c>
      <c r="F13">
        <v>0</v>
      </c>
      <c r="G13">
        <v>1</v>
      </c>
      <c r="H13">
        <v>9</v>
      </c>
      <c r="I13">
        <v>123.2</v>
      </c>
      <c r="J13">
        <v>-55.4</v>
      </c>
      <c r="K13" s="10"/>
      <c r="L13" s="12">
        <v>0</v>
      </c>
      <c r="M13" s="10"/>
      <c r="N13" s="52">
        <f t="shared" si="1"/>
        <v>-35.934271788799684</v>
      </c>
      <c r="O13" s="6">
        <f t="shared" si="2"/>
        <v>2.1502456384570143</v>
      </c>
      <c r="P13" s="6">
        <f t="shared" si="3"/>
        <v>-0.96691240560485847</v>
      </c>
      <c r="Q13" s="6">
        <f t="shared" si="4"/>
        <v>0</v>
      </c>
      <c r="R13" s="6">
        <f t="shared" si="5"/>
        <v>0</v>
      </c>
      <c r="S13" s="6">
        <f t="shared" si="6"/>
        <v>0</v>
      </c>
      <c r="U13" s="12">
        <v>1</v>
      </c>
      <c r="V13" s="12">
        <v>0</v>
      </c>
    </row>
    <row r="14" spans="1:22" s="13" customFormat="1" ht="15">
      <c r="A14" t="s">
        <v>437</v>
      </c>
      <c r="B14">
        <v>8.0000000000000002E-3</v>
      </c>
      <c r="C14" s="71">
        <v>0.06</v>
      </c>
      <c r="D14" t="s">
        <v>17</v>
      </c>
      <c r="E14" t="s">
        <v>177</v>
      </c>
      <c r="F14">
        <v>100</v>
      </c>
      <c r="G14">
        <v>1</v>
      </c>
      <c r="H14">
        <v>9</v>
      </c>
      <c r="I14">
        <v>95.3</v>
      </c>
      <c r="J14">
        <v>-59.3</v>
      </c>
      <c r="K14" s="10"/>
      <c r="L14" s="12">
        <v>1</v>
      </c>
      <c r="M14" s="10"/>
      <c r="N14" s="52">
        <f t="shared" si="1"/>
        <v>-40.100596147714008</v>
      </c>
      <c r="O14" s="6">
        <f t="shared" si="2"/>
        <v>1.6632987771505958</v>
      </c>
      <c r="P14" s="6">
        <f t="shared" si="3"/>
        <v>-1.0349802464326374</v>
      </c>
      <c r="Q14" s="6">
        <f t="shared" si="4"/>
        <v>-4.7159149244176558E-2</v>
      </c>
      <c r="R14" s="6">
        <f t="shared" si="5"/>
        <v>0.50836019284780953</v>
      </c>
      <c r="S14" s="6">
        <f t="shared" si="6"/>
        <v>0.85985227159687339</v>
      </c>
      <c r="U14" s="12">
        <v>0</v>
      </c>
      <c r="V14" s="12">
        <v>1</v>
      </c>
    </row>
    <row r="15" spans="1:22" s="11" customFormat="1" ht="15">
      <c r="A15" t="s">
        <v>438</v>
      </c>
      <c r="B15">
        <v>0.01</v>
      </c>
      <c r="C15" s="71">
        <v>0.06</v>
      </c>
      <c r="D15" t="s">
        <v>17</v>
      </c>
      <c r="E15" t="s">
        <v>177</v>
      </c>
      <c r="F15">
        <v>0</v>
      </c>
      <c r="G15">
        <v>1.7</v>
      </c>
      <c r="H15">
        <v>8</v>
      </c>
      <c r="I15">
        <v>135.80000000000001</v>
      </c>
      <c r="J15">
        <v>-45.4</v>
      </c>
      <c r="K15" s="10"/>
      <c r="L15" s="12">
        <v>0</v>
      </c>
      <c r="M15" s="10"/>
      <c r="N15" s="52">
        <f t="shared" si="1"/>
        <v>-26.886399101504825</v>
      </c>
      <c r="O15" s="6">
        <f t="shared" si="2"/>
        <v>2.3701571242082999</v>
      </c>
      <c r="P15" s="6">
        <f t="shared" si="3"/>
        <v>-0.7923794804054255</v>
      </c>
      <c r="Q15" s="6">
        <f t="shared" si="4"/>
        <v>0</v>
      </c>
      <c r="R15" s="6">
        <f t="shared" si="5"/>
        <v>0</v>
      </c>
      <c r="S15" s="6">
        <f t="shared" si="6"/>
        <v>0</v>
      </c>
      <c r="U15" s="53">
        <v>1</v>
      </c>
      <c r="V15" s="12">
        <v>0</v>
      </c>
    </row>
    <row r="16" spans="1:22" s="13" customFormat="1" ht="15">
      <c r="A16" t="s">
        <v>438</v>
      </c>
      <c r="B16">
        <v>0.01</v>
      </c>
      <c r="C16" s="71">
        <v>0.06</v>
      </c>
      <c r="D16" t="s">
        <v>17</v>
      </c>
      <c r="E16" t="s">
        <v>177</v>
      </c>
      <c r="F16">
        <v>100</v>
      </c>
      <c r="G16">
        <v>1.7</v>
      </c>
      <c r="H16">
        <v>8</v>
      </c>
      <c r="I16">
        <v>116.9</v>
      </c>
      <c r="J16">
        <v>-54.4</v>
      </c>
      <c r="K16" s="10"/>
      <c r="L16" s="12">
        <v>1</v>
      </c>
      <c r="M16" s="10"/>
      <c r="N16" s="52">
        <f t="shared" si="1"/>
        <v>-34.930163674275271</v>
      </c>
      <c r="O16" s="6">
        <f t="shared" si="2"/>
        <v>2.0402898955813713</v>
      </c>
      <c r="P16" s="6">
        <f t="shared" si="3"/>
        <v>-0.94945911308491526</v>
      </c>
      <c r="Q16" s="6">
        <f t="shared" si="4"/>
        <v>-0.26337263678682482</v>
      </c>
      <c r="R16" s="6">
        <f t="shared" si="5"/>
        <v>0.51913582671272052</v>
      </c>
      <c r="S16" s="6">
        <f t="shared" si="6"/>
        <v>0.81310076104702766</v>
      </c>
      <c r="U16" s="12">
        <v>0</v>
      </c>
      <c r="V16" s="12">
        <v>1</v>
      </c>
    </row>
    <row r="17" spans="1:26" s="13" customFormat="1" ht="15">
      <c r="A17" t="s">
        <v>439</v>
      </c>
      <c r="B17">
        <v>0.01</v>
      </c>
      <c r="C17" s="71">
        <v>0.06</v>
      </c>
      <c r="D17" t="s">
        <v>17</v>
      </c>
      <c r="E17" t="s">
        <v>177</v>
      </c>
      <c r="F17">
        <v>0</v>
      </c>
      <c r="G17">
        <v>1.2</v>
      </c>
      <c r="H17">
        <v>8</v>
      </c>
      <c r="I17">
        <v>146.9</v>
      </c>
      <c r="J17">
        <v>-55.6</v>
      </c>
      <c r="K17" s="10"/>
      <c r="L17" s="12">
        <v>0</v>
      </c>
      <c r="M17" s="10"/>
      <c r="N17" s="52">
        <f t="shared" si="1"/>
        <v>-36.138099145920428</v>
      </c>
      <c r="O17" s="6">
        <f t="shared" si="2"/>
        <v>2.5638886711796705</v>
      </c>
      <c r="P17" s="6">
        <f t="shared" si="3"/>
        <v>-0.97040306410884714</v>
      </c>
      <c r="Q17" s="6">
        <f t="shared" si="4"/>
        <v>0</v>
      </c>
      <c r="R17" s="6">
        <f t="shared" si="5"/>
        <v>0</v>
      </c>
      <c r="S17" s="6">
        <f t="shared" si="6"/>
        <v>0</v>
      </c>
      <c r="U17" s="12">
        <v>1</v>
      </c>
      <c r="V17" s="12">
        <v>0</v>
      </c>
    </row>
    <row r="18" spans="1:26" s="13" customFormat="1" ht="15">
      <c r="A18" t="s">
        <v>439</v>
      </c>
      <c r="B18">
        <v>0.01</v>
      </c>
      <c r="C18" s="71">
        <v>0.06</v>
      </c>
      <c r="D18" t="s">
        <v>17</v>
      </c>
      <c r="E18" t="s">
        <v>177</v>
      </c>
      <c r="F18">
        <v>100</v>
      </c>
      <c r="G18">
        <v>1.2</v>
      </c>
      <c r="H18">
        <v>8</v>
      </c>
      <c r="I18">
        <v>120.2</v>
      </c>
      <c r="J18">
        <v>-66.599999999999994</v>
      </c>
      <c r="K18" s="10"/>
      <c r="L18" s="12">
        <v>1</v>
      </c>
      <c r="M18" s="10"/>
      <c r="N18" s="52">
        <f t="shared" si="1"/>
        <v>-49.124555889035278</v>
      </c>
      <c r="O18" s="6">
        <f t="shared" si="2"/>
        <v>2.0978857608971841</v>
      </c>
      <c r="P18" s="6">
        <f t="shared" si="3"/>
        <v>-1.1623892818282233</v>
      </c>
      <c r="Q18" s="6">
        <f t="shared" si="4"/>
        <v>-0.19977331075141788</v>
      </c>
      <c r="R18" s="6">
        <f t="shared" si="5"/>
        <v>0.34324491452470673</v>
      </c>
      <c r="S18" s="6">
        <f t="shared" si="6"/>
        <v>0.91775462568398103</v>
      </c>
      <c r="U18" s="12">
        <v>0</v>
      </c>
      <c r="V18" s="12">
        <v>1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109.64665778327965</v>
      </c>
      <c r="J20" s="25">
        <f>P20*180/PI()</f>
        <v>-60.579173541587551</v>
      </c>
      <c r="K20" s="19"/>
      <c r="L20" s="7"/>
      <c r="M20" s="7"/>
      <c r="N20" s="7"/>
      <c r="O20" s="26">
        <f>IF(Q20&gt;0, ATAN(R20/Q20),PI()+ATAN(R20/Q20))</f>
        <v>1.9136951921256971</v>
      </c>
      <c r="P20" s="26">
        <f>-1*ATAN(S20/(SQRT(Q20*Q20+R20*R20)))</f>
        <v>-1.0573060364377367</v>
      </c>
      <c r="Q20" s="26">
        <f>SUM(Q3:Q18)</f>
        <v>-1.1502569220075203</v>
      </c>
      <c r="R20" s="26">
        <f>SUM(R3:R18)</f>
        <v>3.2219916246135432</v>
      </c>
      <c r="S20" s="26">
        <f>SUM(S3:S18)</f>
        <v>6.0664201020444501</v>
      </c>
    </row>
    <row r="21" spans="1:26" s="9" customFormat="1" ht="16" thickTop="1">
      <c r="A21" s="63">
        <v>134.78520049846458</v>
      </c>
      <c r="B21" s="64">
        <v>-52.699554287107624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6.9646086659765052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6.9642695747812517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169.53302737943852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167.92411406432734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4.649360361285801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4.6717065539121139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7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7</v>
      </c>
    </row>
    <row r="27" spans="1:26">
      <c r="A27" s="54" t="s">
        <v>6</v>
      </c>
      <c r="F27" s="59"/>
    </row>
    <row r="28" spans="1:26">
      <c r="A28" s="63">
        <v>109.64665778327965</v>
      </c>
      <c r="B28" s="64">
        <v>-60.579173541587551</v>
      </c>
    </row>
    <row r="29" spans="1:26">
      <c r="A29" t="s">
        <v>144</v>
      </c>
      <c r="B29">
        <v>6.9646086659765052</v>
      </c>
    </row>
    <row r="30" spans="1:26">
      <c r="A30" t="s">
        <v>145</v>
      </c>
      <c r="B30">
        <v>169.53302737943852</v>
      </c>
    </row>
    <row r="31" spans="1:26">
      <c r="A31" t="s">
        <v>147</v>
      </c>
      <c r="B31" s="56">
        <v>4.649360361285801</v>
      </c>
    </row>
    <row r="32" spans="1:26">
      <c r="A32" t="s">
        <v>149</v>
      </c>
      <c r="B32">
        <v>7</v>
      </c>
    </row>
    <row r="34" spans="1:1">
      <c r="A34" s="121" t="s">
        <v>1832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379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9" customFormat="1" ht="37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  <c r="U2" s="110" t="s">
        <v>771</v>
      </c>
      <c r="V2" s="110" t="s">
        <v>772</v>
      </c>
    </row>
    <row r="3" spans="1:22" s="9" customFormat="1" ht="15">
      <c r="A3" t="s">
        <v>440</v>
      </c>
      <c r="B3">
        <v>0.01</v>
      </c>
      <c r="C3" s="71">
        <v>0.06</v>
      </c>
      <c r="D3" t="s">
        <v>17</v>
      </c>
      <c r="E3" t="s">
        <v>177</v>
      </c>
      <c r="F3">
        <v>0</v>
      </c>
      <c r="G3">
        <v>0.5</v>
      </c>
      <c r="H3">
        <v>8</v>
      </c>
      <c r="I3">
        <v>163.6</v>
      </c>
      <c r="J3">
        <v>-39.700000000000003</v>
      </c>
      <c r="K3" s="10"/>
      <c r="L3" s="9">
        <v>0</v>
      </c>
      <c r="M3" s="10"/>
      <c r="N3" s="52">
        <f>ATAN(0.5*TAN(P3))/(PI()/180)</f>
        <v>-22.543728530983131</v>
      </c>
      <c r="O3" s="6">
        <f t="shared" ref="O3:P5" si="0">I3*PI()/180</f>
        <v>2.8553586562627231</v>
      </c>
      <c r="P3" s="6">
        <f t="shared" si="0"/>
        <v>-0.69289571304174891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9">
        <v>0</v>
      </c>
    </row>
    <row r="4" spans="1:22" s="9" customFormat="1" ht="15">
      <c r="A4" t="s">
        <v>440</v>
      </c>
      <c r="B4">
        <v>0.01</v>
      </c>
      <c r="C4" s="71">
        <v>0.06</v>
      </c>
      <c r="D4" t="s">
        <v>17</v>
      </c>
      <c r="E4" t="s">
        <v>177</v>
      </c>
      <c r="F4">
        <v>100</v>
      </c>
      <c r="G4">
        <v>0.5</v>
      </c>
      <c r="H4">
        <v>8</v>
      </c>
      <c r="I4">
        <v>154.30000000000001</v>
      </c>
      <c r="J4">
        <v>-55.6</v>
      </c>
      <c r="K4" s="10"/>
      <c r="L4" s="12">
        <v>1</v>
      </c>
      <c r="M4" s="10"/>
      <c r="N4" s="52">
        <f>ATAN(0.5*TAN(P4))/(PI()/180)</f>
        <v>-36.138099145920428</v>
      </c>
      <c r="O4" s="6">
        <f t="shared" si="0"/>
        <v>2.6930430358272508</v>
      </c>
      <c r="P4" s="6">
        <f t="shared" si="0"/>
        <v>-0.97040306410884714</v>
      </c>
      <c r="Q4" s="6">
        <f>COS(O4)*COS(P4)*L4</f>
        <v>-0.50907878459141109</v>
      </c>
      <c r="R4" s="6">
        <f>COS(P4)*SIN(O4)*L4</f>
        <v>0.24500307352742651</v>
      </c>
      <c r="S4" s="6">
        <f>-1*SIN(P4)*L4</f>
        <v>0.82511349827829505</v>
      </c>
      <c r="U4" s="12">
        <v>0</v>
      </c>
      <c r="V4" s="12">
        <v>1</v>
      </c>
    </row>
    <row r="5" spans="1:22" s="11" customFormat="1" ht="15">
      <c r="A5" s="59" t="s">
        <v>441</v>
      </c>
      <c r="B5">
        <v>0.01</v>
      </c>
      <c r="C5" s="71">
        <v>0.06</v>
      </c>
      <c r="D5" t="s">
        <v>17</v>
      </c>
      <c r="E5" t="s">
        <v>177</v>
      </c>
      <c r="F5">
        <v>0</v>
      </c>
      <c r="G5">
        <v>0.6</v>
      </c>
      <c r="H5">
        <v>8</v>
      </c>
      <c r="I5">
        <v>168.5</v>
      </c>
      <c r="J5">
        <v>-49.7</v>
      </c>
      <c r="K5" s="10"/>
      <c r="L5" s="12">
        <v>0</v>
      </c>
      <c r="M5" s="10"/>
      <c r="N5" s="52">
        <f>ATAN(0.5*TAN(P5))/(PI()/180)</f>
        <v>-30.522741011103719</v>
      </c>
      <c r="O5" s="6">
        <f t="shared" si="0"/>
        <v>2.9408797896104448</v>
      </c>
      <c r="P5" s="6">
        <f t="shared" si="0"/>
        <v>-0.86742863824118188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s="59" t="s">
        <v>441</v>
      </c>
      <c r="B6">
        <v>0.01</v>
      </c>
      <c r="C6" s="71">
        <v>0.06</v>
      </c>
      <c r="D6" t="s">
        <v>17</v>
      </c>
      <c r="E6" t="s">
        <v>177</v>
      </c>
      <c r="F6">
        <v>100</v>
      </c>
      <c r="G6">
        <v>0.6</v>
      </c>
      <c r="H6">
        <v>8</v>
      </c>
      <c r="I6">
        <v>156.5</v>
      </c>
      <c r="J6">
        <v>-66.3</v>
      </c>
      <c r="K6" s="10"/>
      <c r="L6" s="12">
        <v>1</v>
      </c>
      <c r="M6" s="10"/>
      <c r="N6" s="52">
        <f t="shared" ref="N6:N18" si="1">ATAN(0.5*TAN(P6))/(PI()/180)</f>
        <v>-48.718853306901998</v>
      </c>
      <c r="O6" s="6">
        <f t="shared" ref="O6:O18" si="2">I6*PI()/180</f>
        <v>2.7314402793711254</v>
      </c>
      <c r="P6" s="6">
        <f t="shared" ref="P6:P18" si="3">J6*PI()/180</f>
        <v>-1.1571532940722404</v>
      </c>
      <c r="Q6" s="6">
        <f t="shared" ref="Q6:Q18" si="4">COS(O6)*COS(P6)*L6</f>
        <v>-0.36861025795905006</v>
      </c>
      <c r="R6" s="6">
        <f t="shared" ref="R6:R18" si="5">COS(P6)*SIN(O6)*L6</f>
        <v>0.16027630169813709</v>
      </c>
      <c r="S6" s="6">
        <f t="shared" ref="S6:S18" si="6">-1*SIN(P6)*L6</f>
        <v>0.91566259333956102</v>
      </c>
      <c r="U6" s="12">
        <v>0</v>
      </c>
      <c r="V6" s="12">
        <v>1</v>
      </c>
    </row>
    <row r="7" spans="1:22" s="11" customFormat="1" ht="15">
      <c r="A7" t="s">
        <v>442</v>
      </c>
      <c r="B7">
        <v>0.01</v>
      </c>
      <c r="C7" s="71">
        <v>0.06</v>
      </c>
      <c r="D7" t="s">
        <v>17</v>
      </c>
      <c r="E7" t="s">
        <v>177</v>
      </c>
      <c r="F7">
        <v>0</v>
      </c>
      <c r="G7">
        <v>0.6</v>
      </c>
      <c r="H7">
        <v>8</v>
      </c>
      <c r="I7">
        <v>164.6</v>
      </c>
      <c r="J7">
        <v>-47.8</v>
      </c>
      <c r="K7" s="10"/>
      <c r="L7" s="12">
        <v>0</v>
      </c>
      <c r="M7" s="10"/>
      <c r="N7" s="52">
        <f t="shared" si="1"/>
        <v>-28.873360153806193</v>
      </c>
      <c r="O7" s="6">
        <f t="shared" si="2"/>
        <v>2.8728119487826662</v>
      </c>
      <c r="P7" s="6">
        <f t="shared" si="3"/>
        <v>-0.83426738245328946</v>
      </c>
      <c r="Q7" s="6">
        <f t="shared" si="4"/>
        <v>0</v>
      </c>
      <c r="R7" s="6">
        <f t="shared" si="5"/>
        <v>0</v>
      </c>
      <c r="S7" s="6">
        <f t="shared" si="6"/>
        <v>0</v>
      </c>
      <c r="U7" s="12">
        <v>1</v>
      </c>
      <c r="V7" s="12">
        <v>0</v>
      </c>
    </row>
    <row r="8" spans="1:22" s="11" customFormat="1" ht="15">
      <c r="A8" t="s">
        <v>442</v>
      </c>
      <c r="B8">
        <v>0.01</v>
      </c>
      <c r="C8" s="71">
        <v>0.06</v>
      </c>
      <c r="D8" t="s">
        <v>17</v>
      </c>
      <c r="E8" t="s">
        <v>177</v>
      </c>
      <c r="F8">
        <v>100</v>
      </c>
      <c r="G8">
        <v>0.6</v>
      </c>
      <c r="H8">
        <v>8</v>
      </c>
      <c r="I8">
        <v>151.6</v>
      </c>
      <c r="J8">
        <v>-63.7</v>
      </c>
      <c r="K8" s="10"/>
      <c r="L8" s="12">
        <v>1</v>
      </c>
      <c r="M8" s="10"/>
      <c r="N8" s="52">
        <f t="shared" si="1"/>
        <v>-45.332466119557715</v>
      </c>
      <c r="O8" s="6">
        <f t="shared" si="2"/>
        <v>2.6459191460234033</v>
      </c>
      <c r="P8" s="6">
        <f t="shared" si="3"/>
        <v>-1.111774733520388</v>
      </c>
      <c r="Q8" s="6">
        <f t="shared" si="4"/>
        <v>-0.38974694068680182</v>
      </c>
      <c r="R8" s="6">
        <f t="shared" si="5"/>
        <v>0.21073538469757555</v>
      </c>
      <c r="S8" s="6">
        <f t="shared" si="6"/>
        <v>0.89648643038344056</v>
      </c>
      <c r="U8" s="12">
        <v>0</v>
      </c>
      <c r="V8" s="12">
        <v>1</v>
      </c>
    </row>
    <row r="9" spans="1:22" s="11" customFormat="1" ht="15">
      <c r="A9" t="s">
        <v>443</v>
      </c>
      <c r="B9">
        <v>0.01</v>
      </c>
      <c r="C9" s="71">
        <v>0.06</v>
      </c>
      <c r="D9" t="s">
        <v>17</v>
      </c>
      <c r="E9" t="s">
        <v>177</v>
      </c>
      <c r="F9">
        <v>0</v>
      </c>
      <c r="G9">
        <v>0.4</v>
      </c>
      <c r="H9">
        <v>8</v>
      </c>
      <c r="I9">
        <v>167.8</v>
      </c>
      <c r="J9">
        <v>-46.4</v>
      </c>
      <c r="K9" s="10"/>
      <c r="L9" s="12">
        <v>0</v>
      </c>
      <c r="M9" s="10"/>
      <c r="N9" s="52">
        <f t="shared" si="1"/>
        <v>-27.701796010460548</v>
      </c>
      <c r="O9" s="6">
        <f t="shared" si="2"/>
        <v>2.9286624848464853</v>
      </c>
      <c r="P9" s="6">
        <f t="shared" si="3"/>
        <v>-0.80983277292536893</v>
      </c>
      <c r="Q9" s="6">
        <f t="shared" si="4"/>
        <v>0</v>
      </c>
      <c r="R9" s="6">
        <f t="shared" si="5"/>
        <v>0</v>
      </c>
      <c r="S9" s="6">
        <f t="shared" si="6"/>
        <v>0</v>
      </c>
      <c r="U9" s="53">
        <v>1</v>
      </c>
      <c r="V9" s="12">
        <v>0</v>
      </c>
    </row>
    <row r="10" spans="1:22" s="11" customFormat="1" ht="15">
      <c r="A10" t="s">
        <v>443</v>
      </c>
      <c r="B10">
        <v>0.01</v>
      </c>
      <c r="C10" s="71">
        <v>0.06</v>
      </c>
      <c r="D10" t="s">
        <v>17</v>
      </c>
      <c r="E10" t="s">
        <v>177</v>
      </c>
      <c r="F10">
        <v>100</v>
      </c>
      <c r="G10">
        <v>0.4</v>
      </c>
      <c r="H10">
        <v>8</v>
      </c>
      <c r="I10">
        <v>157.1</v>
      </c>
      <c r="J10">
        <v>-62.8</v>
      </c>
      <c r="K10" s="10"/>
      <c r="L10" s="53">
        <v>1</v>
      </c>
      <c r="M10" s="10"/>
      <c r="N10" s="52">
        <f t="shared" si="1"/>
        <v>-44.212873848617839</v>
      </c>
      <c r="O10" s="6">
        <f t="shared" si="2"/>
        <v>2.7419122548830916</v>
      </c>
      <c r="P10" s="6">
        <f t="shared" si="3"/>
        <v>-1.0960667702524387</v>
      </c>
      <c r="Q10" s="6">
        <f t="shared" si="4"/>
        <v>-0.42107193932081383</v>
      </c>
      <c r="R10" s="6">
        <f t="shared" si="5"/>
        <v>0.17786775097797908</v>
      </c>
      <c r="S10" s="6">
        <f t="shared" si="6"/>
        <v>0.88941637329129741</v>
      </c>
      <c r="U10" s="53">
        <v>0</v>
      </c>
      <c r="V10" s="53">
        <v>1</v>
      </c>
    </row>
    <row r="11" spans="1:22" s="11" customFormat="1" ht="15">
      <c r="A11" t="s">
        <v>444</v>
      </c>
      <c r="B11">
        <v>0.02</v>
      </c>
      <c r="C11" s="71">
        <v>0.08</v>
      </c>
      <c r="D11" t="s">
        <v>17</v>
      </c>
      <c r="E11" t="s">
        <v>177</v>
      </c>
      <c r="F11">
        <v>0</v>
      </c>
      <c r="G11">
        <v>0.6</v>
      </c>
      <c r="H11">
        <v>8</v>
      </c>
      <c r="I11">
        <v>167.9</v>
      </c>
      <c r="J11">
        <v>-50.7</v>
      </c>
      <c r="K11" s="10"/>
      <c r="L11" s="53">
        <v>0</v>
      </c>
      <c r="M11" s="10"/>
      <c r="N11" s="52">
        <f t="shared" si="1"/>
        <v>-31.419949660820748</v>
      </c>
      <c r="O11" s="6">
        <f t="shared" si="2"/>
        <v>2.9304078140984795</v>
      </c>
      <c r="P11" s="6">
        <f t="shared" si="3"/>
        <v>-0.88488193076112509</v>
      </c>
      <c r="Q11" s="6">
        <f t="shared" si="4"/>
        <v>0</v>
      </c>
      <c r="R11" s="6">
        <f t="shared" si="5"/>
        <v>0</v>
      </c>
      <c r="S11" s="6">
        <f t="shared" si="6"/>
        <v>0</v>
      </c>
      <c r="U11" s="53">
        <v>1</v>
      </c>
      <c r="V11" s="53">
        <v>0</v>
      </c>
    </row>
    <row r="12" spans="1:22" s="11" customFormat="1" ht="15">
      <c r="A12" t="s">
        <v>444</v>
      </c>
      <c r="B12">
        <v>0.02</v>
      </c>
      <c r="C12" s="71">
        <v>0.08</v>
      </c>
      <c r="D12" t="s">
        <v>17</v>
      </c>
      <c r="E12" t="s">
        <v>177</v>
      </c>
      <c r="F12">
        <v>100</v>
      </c>
      <c r="G12">
        <v>0.6</v>
      </c>
      <c r="H12">
        <v>8</v>
      </c>
      <c r="I12">
        <v>154.9</v>
      </c>
      <c r="J12">
        <v>-67.099999999999994</v>
      </c>
      <c r="K12" s="10"/>
      <c r="L12" s="53">
        <v>1</v>
      </c>
      <c r="M12" s="10"/>
      <c r="N12" s="52">
        <f t="shared" si="1"/>
        <v>-49.80777040236476</v>
      </c>
      <c r="O12" s="6">
        <f t="shared" si="2"/>
        <v>2.7035150113392166</v>
      </c>
      <c r="P12" s="6">
        <f t="shared" si="3"/>
        <v>-1.1711159280881951</v>
      </c>
      <c r="Q12" s="6">
        <f t="shared" si="4"/>
        <v>-0.35237850819493716</v>
      </c>
      <c r="R12" s="6">
        <f t="shared" si="5"/>
        <v>0.16506615502588148</v>
      </c>
      <c r="S12" s="6">
        <f t="shared" si="6"/>
        <v>0.92118540556572115</v>
      </c>
      <c r="U12" s="12">
        <v>0</v>
      </c>
      <c r="V12" s="53">
        <v>1</v>
      </c>
    </row>
    <row r="13" spans="1:22" s="11" customFormat="1" ht="15">
      <c r="A13" t="s">
        <v>445</v>
      </c>
      <c r="B13">
        <v>0.01</v>
      </c>
      <c r="C13" s="71">
        <v>0.06</v>
      </c>
      <c r="D13" t="s">
        <v>17</v>
      </c>
      <c r="E13" t="s">
        <v>177</v>
      </c>
      <c r="F13">
        <v>0</v>
      </c>
      <c r="G13">
        <v>0.8</v>
      </c>
      <c r="H13">
        <v>8</v>
      </c>
      <c r="I13">
        <v>166.1</v>
      </c>
      <c r="J13">
        <v>-43.5</v>
      </c>
      <c r="K13" s="10"/>
      <c r="L13" s="12">
        <v>0</v>
      </c>
      <c r="M13" s="10"/>
      <c r="N13" s="52">
        <f t="shared" si="1"/>
        <v>-25.383510925057109</v>
      </c>
      <c r="O13" s="6">
        <f t="shared" si="2"/>
        <v>2.8989918875625813</v>
      </c>
      <c r="P13" s="6">
        <f t="shared" si="3"/>
        <v>-0.7592182246175333</v>
      </c>
      <c r="Q13" s="6">
        <f t="shared" si="4"/>
        <v>0</v>
      </c>
      <c r="R13" s="6">
        <f t="shared" si="5"/>
        <v>0</v>
      </c>
      <c r="S13" s="6">
        <f t="shared" si="6"/>
        <v>0</v>
      </c>
      <c r="U13" s="12">
        <v>1</v>
      </c>
      <c r="V13" s="12">
        <v>0</v>
      </c>
    </row>
    <row r="14" spans="1:22" s="13" customFormat="1" ht="15">
      <c r="A14" t="s">
        <v>445</v>
      </c>
      <c r="B14">
        <v>0.01</v>
      </c>
      <c r="C14" s="71">
        <v>0.06</v>
      </c>
      <c r="D14" t="s">
        <v>17</v>
      </c>
      <c r="E14" t="s">
        <v>177</v>
      </c>
      <c r="F14">
        <v>100</v>
      </c>
      <c r="G14">
        <v>0.8</v>
      </c>
      <c r="H14">
        <v>8</v>
      </c>
      <c r="I14">
        <v>156.1</v>
      </c>
      <c r="J14">
        <v>-59.7</v>
      </c>
      <c r="K14" s="10"/>
      <c r="L14" s="12">
        <v>1</v>
      </c>
      <c r="M14" s="10"/>
      <c r="N14" s="52">
        <f t="shared" si="1"/>
        <v>-40.551865870231481</v>
      </c>
      <c r="O14" s="6">
        <f t="shared" si="2"/>
        <v>2.7244589623631481</v>
      </c>
      <c r="P14" s="6">
        <f t="shared" si="3"/>
        <v>-1.0419615634406147</v>
      </c>
      <c r="Q14" s="6">
        <f t="shared" si="4"/>
        <v>-0.46126637559782596</v>
      </c>
      <c r="R14" s="6">
        <f t="shared" si="5"/>
        <v>0.20440512208669065</v>
      </c>
      <c r="S14" s="6">
        <f t="shared" si="6"/>
        <v>0.86339555060677164</v>
      </c>
      <c r="U14" s="12">
        <v>0</v>
      </c>
      <c r="V14" s="12">
        <v>1</v>
      </c>
    </row>
    <row r="15" spans="1:22" s="11" customFormat="1" ht="15">
      <c r="A15" t="s">
        <v>446</v>
      </c>
      <c r="B15">
        <v>0.01</v>
      </c>
      <c r="C15" s="71">
        <v>0.06</v>
      </c>
      <c r="D15" t="s">
        <v>17</v>
      </c>
      <c r="E15" t="s">
        <v>177</v>
      </c>
      <c r="F15">
        <v>0</v>
      </c>
      <c r="G15">
        <v>0.7</v>
      </c>
      <c r="H15">
        <v>8</v>
      </c>
      <c r="I15">
        <v>163.6</v>
      </c>
      <c r="J15">
        <v>-47.3</v>
      </c>
      <c r="K15" s="10"/>
      <c r="L15" s="12">
        <v>0</v>
      </c>
      <c r="M15" s="10"/>
      <c r="N15" s="52">
        <f t="shared" si="1"/>
        <v>-28.450819521737444</v>
      </c>
      <c r="O15" s="6">
        <f t="shared" si="2"/>
        <v>2.8553586562627231</v>
      </c>
      <c r="P15" s="6">
        <f t="shared" si="3"/>
        <v>-0.82554073619331791</v>
      </c>
      <c r="Q15" s="6">
        <f t="shared" si="4"/>
        <v>0</v>
      </c>
      <c r="R15" s="6">
        <f t="shared" si="5"/>
        <v>0</v>
      </c>
      <c r="S15" s="6">
        <f t="shared" si="6"/>
        <v>0</v>
      </c>
      <c r="U15" s="53">
        <v>1</v>
      </c>
      <c r="V15" s="12">
        <v>0</v>
      </c>
    </row>
    <row r="16" spans="1:22" s="13" customFormat="1" ht="15">
      <c r="A16" t="s">
        <v>446</v>
      </c>
      <c r="B16">
        <v>0.01</v>
      </c>
      <c r="C16" s="71">
        <v>0.06</v>
      </c>
      <c r="D16" t="s">
        <v>17</v>
      </c>
      <c r="E16" t="s">
        <v>177</v>
      </c>
      <c r="F16">
        <v>100</v>
      </c>
      <c r="G16">
        <v>0.7</v>
      </c>
      <c r="H16">
        <v>8</v>
      </c>
      <c r="I16">
        <v>150.5</v>
      </c>
      <c r="J16">
        <v>-63</v>
      </c>
      <c r="K16" s="10"/>
      <c r="L16" s="53">
        <v>1</v>
      </c>
      <c r="M16" s="10"/>
      <c r="N16" s="52">
        <f t="shared" si="1"/>
        <v>-44.459397622361955</v>
      </c>
      <c r="O16" s="6">
        <f t="shared" si="2"/>
        <v>2.626720524251466</v>
      </c>
      <c r="P16" s="6">
        <f t="shared" si="3"/>
        <v>-1.0995574287564276</v>
      </c>
      <c r="Q16" s="6">
        <f t="shared" si="4"/>
        <v>-0.39513321735091611</v>
      </c>
      <c r="R16" s="6">
        <f t="shared" si="5"/>
        <v>0.22355561813489983</v>
      </c>
      <c r="S16" s="6">
        <f t="shared" si="6"/>
        <v>0.89100652418836779</v>
      </c>
      <c r="U16" s="12">
        <v>0</v>
      </c>
      <c r="V16" s="53">
        <v>1</v>
      </c>
    </row>
    <row r="17" spans="1:26" s="13" customFormat="1" ht="15">
      <c r="A17" t="s">
        <v>447</v>
      </c>
      <c r="B17">
        <v>0.02</v>
      </c>
      <c r="C17" s="71">
        <v>0.08</v>
      </c>
      <c r="D17" t="s">
        <v>17</v>
      </c>
      <c r="E17" t="s">
        <v>177</v>
      </c>
      <c r="F17">
        <v>0</v>
      </c>
      <c r="G17">
        <v>0.6</v>
      </c>
      <c r="H17">
        <v>8</v>
      </c>
      <c r="I17">
        <v>147.69999999999999</v>
      </c>
      <c r="J17">
        <v>-46.2</v>
      </c>
      <c r="K17" s="10"/>
      <c r="L17" s="12">
        <v>0</v>
      </c>
      <c r="M17" s="10"/>
      <c r="N17" s="52">
        <f t="shared" si="1"/>
        <v>-27.537319073640312</v>
      </c>
      <c r="O17" s="6">
        <f t="shared" si="2"/>
        <v>2.5778513051956242</v>
      </c>
      <c r="P17" s="6">
        <f t="shared" si="3"/>
        <v>-0.80634211442138026</v>
      </c>
      <c r="Q17" s="6">
        <f t="shared" si="4"/>
        <v>0</v>
      </c>
      <c r="R17" s="6">
        <f t="shared" si="5"/>
        <v>0</v>
      </c>
      <c r="S17" s="6">
        <f t="shared" si="6"/>
        <v>0</v>
      </c>
      <c r="U17" s="12">
        <v>1</v>
      </c>
      <c r="V17" s="12">
        <v>0</v>
      </c>
    </row>
    <row r="18" spans="1:26" s="13" customFormat="1" ht="15">
      <c r="A18" s="59" t="s">
        <v>447</v>
      </c>
      <c r="B18">
        <v>0.02</v>
      </c>
      <c r="C18" s="71">
        <v>0.08</v>
      </c>
      <c r="D18" t="s">
        <v>17</v>
      </c>
      <c r="E18" t="s">
        <v>177</v>
      </c>
      <c r="F18">
        <v>100</v>
      </c>
      <c r="G18">
        <v>0.6</v>
      </c>
      <c r="H18">
        <v>8</v>
      </c>
      <c r="I18">
        <v>130.1</v>
      </c>
      <c r="J18">
        <v>-58.5</v>
      </c>
      <c r="K18" s="10"/>
      <c r="L18" s="12">
        <v>1</v>
      </c>
      <c r="M18" s="10"/>
      <c r="N18" s="52">
        <f t="shared" si="1"/>
        <v>-39.211894491594556</v>
      </c>
      <c r="O18" s="6">
        <f t="shared" si="2"/>
        <v>2.2706733568446227</v>
      </c>
      <c r="P18" s="6">
        <f t="shared" si="3"/>
        <v>-1.0210176124166828</v>
      </c>
      <c r="Q18" s="6">
        <f t="shared" si="4"/>
        <v>-0.33655367204995174</v>
      </c>
      <c r="R18" s="6">
        <f t="shared" si="5"/>
        <v>0.3996703341003936</v>
      </c>
      <c r="S18" s="6">
        <f t="shared" si="6"/>
        <v>0.85264016435409218</v>
      </c>
      <c r="U18" s="12">
        <v>0</v>
      </c>
      <c r="V18" s="12">
        <v>1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  <c r="V19" s="12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151.08093365644211</v>
      </c>
      <c r="J20" s="25">
        <f>P20*180/PI()</f>
        <v>-62.359713186250282</v>
      </c>
      <c r="K20" s="19"/>
      <c r="L20" s="7"/>
      <c r="M20" s="7"/>
      <c r="N20" s="7"/>
      <c r="O20" s="26">
        <f>IF(Q20&gt;0, ATAN(R20/Q20),PI()+ATAN(R20/Q20))</f>
        <v>2.6368597292920302</v>
      </c>
      <c r="P20" s="26">
        <f>-1*ATAN(S20/(SQRT(Q20*Q20+R20*R20)))</f>
        <v>-1.0883823156993913</v>
      </c>
      <c r="Q20" s="26">
        <f>SUM(Q3:Q18)</f>
        <v>-3.2338396957517079</v>
      </c>
      <c r="R20" s="26">
        <f>SUM(R3:R18)</f>
        <v>1.7865797402489838</v>
      </c>
      <c r="S20" s="26">
        <f>SUM(S3:S18)</f>
        <v>7.054906540007547</v>
      </c>
    </row>
    <row r="21" spans="1:26" s="9" customFormat="1" ht="16" thickTop="1">
      <c r="A21" s="63">
        <v>163.69999999999999</v>
      </c>
      <c r="B21" s="64">
        <v>-46.6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7.9637486546430436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 s="58">
        <v>7.9640896209090055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193.09628183652347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 s="111">
        <v>194.92971606516522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3.9962383783206978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3.9773076708570536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8</v>
      </c>
    </row>
    <row r="26" spans="1:26">
      <c r="F26" s="59"/>
    </row>
    <row r="27" spans="1:26">
      <c r="A27" s="54" t="s">
        <v>6</v>
      </c>
      <c r="F27" s="59"/>
    </row>
    <row r="28" spans="1:26">
      <c r="A28" s="63">
        <v>151.1</v>
      </c>
      <c r="B28" s="64">
        <v>-62.4</v>
      </c>
    </row>
    <row r="29" spans="1:26">
      <c r="A29" t="s">
        <v>144</v>
      </c>
      <c r="B29">
        <v>7.9637486546430436</v>
      </c>
    </row>
    <row r="30" spans="1:26">
      <c r="A30" t="s">
        <v>145</v>
      </c>
      <c r="B30">
        <v>193.09628183652347</v>
      </c>
    </row>
    <row r="31" spans="1:26">
      <c r="A31" t="s">
        <v>147</v>
      </c>
      <c r="B31" s="56">
        <v>3.9962383783206978</v>
      </c>
    </row>
    <row r="32" spans="1:26">
      <c r="A32" t="s">
        <v>149</v>
      </c>
      <c r="B32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543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544</v>
      </c>
      <c r="B3">
        <v>0.02</v>
      </c>
      <c r="C3" s="71">
        <v>0.08</v>
      </c>
      <c r="D3" t="s">
        <v>17</v>
      </c>
      <c r="E3" t="s">
        <v>177</v>
      </c>
      <c r="F3">
        <v>0</v>
      </c>
      <c r="G3">
        <v>0.3</v>
      </c>
      <c r="H3">
        <v>8</v>
      </c>
      <c r="I3">
        <v>135</v>
      </c>
      <c r="J3">
        <v>-51.5</v>
      </c>
      <c r="K3" s="10"/>
      <c r="L3" s="12">
        <v>0</v>
      </c>
      <c r="M3" s="10"/>
      <c r="N3" s="52">
        <f>ATAN(0.5*TAN(P3))/(PI()/180)</f>
        <v>-32.152899712945903</v>
      </c>
      <c r="O3" s="6">
        <f t="shared" ref="O3:P5" si="0">I3*PI()/180</f>
        <v>2.3561944901923448</v>
      </c>
      <c r="P3" s="6">
        <f t="shared" si="0"/>
        <v>-0.89884456477707964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544</v>
      </c>
      <c r="B4">
        <v>0.02</v>
      </c>
      <c r="C4" s="71">
        <v>0.08</v>
      </c>
      <c r="D4" t="s">
        <v>17</v>
      </c>
      <c r="E4" t="s">
        <v>177</v>
      </c>
      <c r="F4">
        <v>100</v>
      </c>
      <c r="G4">
        <v>0.3</v>
      </c>
      <c r="H4">
        <v>8</v>
      </c>
      <c r="I4">
        <v>109.2</v>
      </c>
      <c r="J4">
        <v>-57.9</v>
      </c>
      <c r="K4" s="10"/>
      <c r="L4" s="12">
        <v>1</v>
      </c>
      <c r="M4" s="10"/>
      <c r="N4" s="52">
        <f>ATAN(0.5*TAN(P4))/(PI()/180)</f>
        <v>-38.557238372956618</v>
      </c>
      <c r="O4" s="6">
        <f t="shared" si="0"/>
        <v>1.9058995431778079</v>
      </c>
      <c r="P4" s="6">
        <f t="shared" si="0"/>
        <v>-1.0105456369047168</v>
      </c>
      <c r="Q4" s="6">
        <f>COS(O4)*COS(P4)*L4</f>
        <v>-0.17475926892775828</v>
      </c>
      <c r="R4" s="6">
        <f>COS(P4)*SIN(O4)*L4</f>
        <v>0.50184026167464058</v>
      </c>
      <c r="S4" s="6">
        <f>-1*SIN(P4)*L4</f>
        <v>0.84712192138213716</v>
      </c>
      <c r="U4" s="12">
        <v>0</v>
      </c>
      <c r="V4" s="12">
        <v>1</v>
      </c>
    </row>
    <row r="5" spans="1:22" s="11" customFormat="1" ht="15">
      <c r="A5" s="59" t="s">
        <v>545</v>
      </c>
      <c r="B5">
        <v>1.4999999999999999E-2</v>
      </c>
      <c r="C5" s="71">
        <v>7.0000000000000007E-2</v>
      </c>
      <c r="D5" t="s">
        <v>17</v>
      </c>
      <c r="E5" t="s">
        <v>177</v>
      </c>
      <c r="F5">
        <v>0</v>
      </c>
      <c r="G5">
        <v>0.5</v>
      </c>
      <c r="H5">
        <v>8</v>
      </c>
      <c r="I5">
        <v>139.19999999999999</v>
      </c>
      <c r="J5">
        <v>-52.5</v>
      </c>
      <c r="K5" s="10"/>
      <c r="L5" s="12">
        <v>0</v>
      </c>
      <c r="M5" s="10"/>
      <c r="N5" s="52">
        <f>ATAN(0.5*TAN(P5))/(PI()/180)</f>
        <v>-33.088775848366872</v>
      </c>
      <c r="O5" s="6">
        <f t="shared" si="0"/>
        <v>2.4294983187761066</v>
      </c>
      <c r="P5" s="6">
        <f t="shared" si="0"/>
        <v>-0.91629785729702307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s="59" t="s">
        <v>545</v>
      </c>
      <c r="B6">
        <v>1.4999999999999999E-2</v>
      </c>
      <c r="C6" s="71">
        <v>7.0000000000000007E-2</v>
      </c>
      <c r="D6" t="s">
        <v>17</v>
      </c>
      <c r="E6" t="s">
        <v>177</v>
      </c>
      <c r="F6">
        <v>100</v>
      </c>
      <c r="G6">
        <v>0.5</v>
      </c>
      <c r="H6">
        <v>8</v>
      </c>
      <c r="I6">
        <v>112.4</v>
      </c>
      <c r="J6">
        <v>-60.1</v>
      </c>
      <c r="K6" s="10"/>
      <c r="L6" s="12">
        <v>1</v>
      </c>
      <c r="M6" s="10"/>
      <c r="N6" s="52">
        <f t="shared" ref="N6:N26" si="1">ATAN(0.5*TAN(P6))/(PI()/180)</f>
        <v>-41.007828584935524</v>
      </c>
      <c r="O6" s="6">
        <f t="shared" ref="O6:O26" si="2">I6*PI()/180</f>
        <v>1.9617500792416265</v>
      </c>
      <c r="P6" s="6">
        <f t="shared" ref="P6:P26" si="3">J6*PI()/180</f>
        <v>-1.0489428804485921</v>
      </c>
      <c r="Q6" s="6">
        <f t="shared" ref="Q6:Q26" si="4">COS(O6)*COS(P6)*L6</f>
        <v>-0.18995891059398962</v>
      </c>
      <c r="R6" s="6">
        <f t="shared" ref="R6:R26" si="5">COS(P6)*SIN(O6)*L6</f>
        <v>0.46087486259377081</v>
      </c>
      <c r="S6" s="6">
        <f t="shared" ref="S6:S26" si="6">-1*SIN(P6)*L6</f>
        <v>0.86689674893560276</v>
      </c>
      <c r="U6" s="12">
        <v>0</v>
      </c>
      <c r="V6" s="12">
        <v>1</v>
      </c>
    </row>
    <row r="7" spans="1:22" s="11" customFormat="1" ht="15">
      <c r="A7" t="s">
        <v>546</v>
      </c>
      <c r="B7">
        <v>1.4999999999999999E-2</v>
      </c>
      <c r="C7" s="71">
        <v>0.06</v>
      </c>
      <c r="D7" t="s">
        <v>17</v>
      </c>
      <c r="E7" t="s">
        <v>177</v>
      </c>
      <c r="F7">
        <v>0</v>
      </c>
      <c r="G7">
        <v>0.3</v>
      </c>
      <c r="H7">
        <v>8</v>
      </c>
      <c r="I7">
        <v>137</v>
      </c>
      <c r="J7">
        <v>-52.1</v>
      </c>
      <c r="K7" s="10"/>
      <c r="L7" s="12">
        <v>0</v>
      </c>
      <c r="M7" s="10"/>
      <c r="N7" s="52">
        <f t="shared" si="1"/>
        <v>-32.71175221554698</v>
      </c>
      <c r="O7" s="6">
        <f t="shared" si="2"/>
        <v>2.3911010752322315</v>
      </c>
      <c r="P7" s="6">
        <f t="shared" si="3"/>
        <v>-0.90931654028904574</v>
      </c>
      <c r="Q7" s="6">
        <f t="shared" si="4"/>
        <v>0</v>
      </c>
      <c r="R7" s="6">
        <f t="shared" si="5"/>
        <v>0</v>
      </c>
      <c r="S7" s="6">
        <f t="shared" si="6"/>
        <v>0</v>
      </c>
      <c r="U7" s="12">
        <v>1</v>
      </c>
      <c r="V7" s="12">
        <v>0</v>
      </c>
    </row>
    <row r="8" spans="1:22" s="11" customFormat="1" ht="15">
      <c r="A8" t="s">
        <v>546</v>
      </c>
      <c r="B8">
        <v>1.4999999999999999E-2</v>
      </c>
      <c r="C8" s="71">
        <v>0.06</v>
      </c>
      <c r="D8" t="s">
        <v>17</v>
      </c>
      <c r="E8" t="s">
        <v>177</v>
      </c>
      <c r="F8">
        <v>100</v>
      </c>
      <c r="G8">
        <v>0.3</v>
      </c>
      <c r="H8">
        <v>8</v>
      </c>
      <c r="I8">
        <v>110.6</v>
      </c>
      <c r="J8">
        <v>-59.1</v>
      </c>
      <c r="K8" s="10"/>
      <c r="L8" s="12">
        <v>1</v>
      </c>
      <c r="M8" s="10"/>
      <c r="N8" s="52">
        <f t="shared" si="1"/>
        <v>-39.876702331428326</v>
      </c>
      <c r="O8" s="6">
        <f t="shared" si="2"/>
        <v>1.9303341527057285</v>
      </c>
      <c r="P8" s="6">
        <f t="shared" si="3"/>
        <v>-1.0314895879286488</v>
      </c>
      <c r="Q8" s="6">
        <f t="shared" si="4"/>
        <v>-0.18068520064796104</v>
      </c>
      <c r="R8" s="6">
        <f t="shared" si="5"/>
        <v>0.48070518598438178</v>
      </c>
      <c r="S8" s="6">
        <f t="shared" si="6"/>
        <v>0.85806490572364458</v>
      </c>
      <c r="U8" s="53">
        <v>0</v>
      </c>
      <c r="V8" s="12">
        <v>1</v>
      </c>
    </row>
    <row r="9" spans="1:22" s="11" customFormat="1" ht="15">
      <c r="A9" t="s">
        <v>547</v>
      </c>
      <c r="B9">
        <v>1.4999999999999999E-2</v>
      </c>
      <c r="C9" s="71">
        <v>0.06</v>
      </c>
      <c r="D9" t="s">
        <v>17</v>
      </c>
      <c r="E9" t="s">
        <v>177</v>
      </c>
      <c r="F9">
        <v>0</v>
      </c>
      <c r="G9">
        <v>0.3</v>
      </c>
      <c r="H9">
        <v>8</v>
      </c>
      <c r="I9">
        <v>145.1</v>
      </c>
      <c r="J9">
        <v>-51.5</v>
      </c>
      <c r="K9" s="10"/>
      <c r="L9" s="53">
        <v>0</v>
      </c>
      <c r="M9" s="10"/>
      <c r="N9" s="52">
        <f t="shared" si="1"/>
        <v>-32.152899712945903</v>
      </c>
      <c r="O9" s="6">
        <f t="shared" si="2"/>
        <v>2.5324727446437718</v>
      </c>
      <c r="P9" s="6">
        <f t="shared" si="3"/>
        <v>-0.89884456477707964</v>
      </c>
      <c r="Q9" s="6">
        <f t="shared" si="4"/>
        <v>0</v>
      </c>
      <c r="R9" s="6">
        <f t="shared" si="5"/>
        <v>0</v>
      </c>
      <c r="S9" s="6">
        <f t="shared" si="6"/>
        <v>0</v>
      </c>
      <c r="U9" s="53">
        <v>1</v>
      </c>
      <c r="V9" s="53">
        <v>0</v>
      </c>
    </row>
    <row r="10" spans="1:22" s="11" customFormat="1" ht="15">
      <c r="A10" t="s">
        <v>547</v>
      </c>
      <c r="B10">
        <v>1.4999999999999999E-2</v>
      </c>
      <c r="C10" s="71">
        <v>0.06</v>
      </c>
      <c r="D10" t="s">
        <v>17</v>
      </c>
      <c r="E10" t="s">
        <v>177</v>
      </c>
      <c r="F10">
        <v>100</v>
      </c>
      <c r="G10">
        <v>0.3</v>
      </c>
      <c r="H10">
        <v>8</v>
      </c>
      <c r="I10">
        <v>119.8</v>
      </c>
      <c r="J10">
        <v>-61.2</v>
      </c>
      <c r="K10" s="10"/>
      <c r="L10" s="53">
        <v>1</v>
      </c>
      <c r="M10" s="10"/>
      <c r="N10" s="52">
        <f t="shared" si="1"/>
        <v>-42.286413737151918</v>
      </c>
      <c r="O10" s="6">
        <f t="shared" si="2"/>
        <v>2.0909044438892068</v>
      </c>
      <c r="P10" s="6">
        <f t="shared" si="3"/>
        <v>-1.0681415022205296</v>
      </c>
      <c r="Q10" s="6">
        <f t="shared" si="4"/>
        <v>-0.23941903165790746</v>
      </c>
      <c r="R10" s="6">
        <f t="shared" si="5"/>
        <v>0.41804919541902197</v>
      </c>
      <c r="S10" s="6">
        <f t="shared" si="6"/>
        <v>0.87630668004386358</v>
      </c>
      <c r="U10" s="53">
        <v>0</v>
      </c>
      <c r="V10" s="53">
        <v>1</v>
      </c>
    </row>
    <row r="11" spans="1:22" s="11" customFormat="1" ht="15">
      <c r="A11" t="s">
        <v>548</v>
      </c>
      <c r="B11">
        <v>0.02</v>
      </c>
      <c r="C11" s="71">
        <v>0.1</v>
      </c>
      <c r="D11" t="s">
        <v>17</v>
      </c>
      <c r="E11" t="s">
        <v>177</v>
      </c>
      <c r="F11">
        <v>0</v>
      </c>
      <c r="G11">
        <v>0.4</v>
      </c>
      <c r="H11">
        <v>10</v>
      </c>
      <c r="I11">
        <v>137.5</v>
      </c>
      <c r="J11">
        <v>-51.6</v>
      </c>
      <c r="K11" s="10"/>
      <c r="L11" s="53">
        <v>0</v>
      </c>
      <c r="M11" s="10"/>
      <c r="N11" s="52">
        <f t="shared" si="1"/>
        <v>-32.245491353555138</v>
      </c>
      <c r="O11" s="6">
        <f t="shared" si="2"/>
        <v>2.399827721492203</v>
      </c>
      <c r="P11" s="6">
        <f t="shared" si="3"/>
        <v>-0.90058989402907408</v>
      </c>
      <c r="Q11" s="6">
        <f t="shared" si="4"/>
        <v>0</v>
      </c>
      <c r="R11" s="6">
        <f t="shared" si="5"/>
        <v>0</v>
      </c>
      <c r="S11" s="6">
        <f t="shared" si="6"/>
        <v>0</v>
      </c>
      <c r="U11" s="12">
        <v>1</v>
      </c>
      <c r="V11" s="53">
        <v>0</v>
      </c>
    </row>
    <row r="12" spans="1:22" s="11" customFormat="1" ht="15">
      <c r="A12" t="s">
        <v>548</v>
      </c>
      <c r="B12">
        <v>0.02</v>
      </c>
      <c r="C12" s="71">
        <v>0.1</v>
      </c>
      <c r="D12" t="s">
        <v>17</v>
      </c>
      <c r="E12" t="s">
        <v>177</v>
      </c>
      <c r="F12">
        <v>100</v>
      </c>
      <c r="G12">
        <v>0.4</v>
      </c>
      <c r="H12">
        <v>10</v>
      </c>
      <c r="I12">
        <v>111.6</v>
      </c>
      <c r="J12">
        <v>-58.8</v>
      </c>
      <c r="K12" s="10"/>
      <c r="L12" s="12">
        <v>1</v>
      </c>
      <c r="M12" s="10"/>
      <c r="N12" s="52">
        <f t="shared" si="1"/>
        <v>-39.543016691767384</v>
      </c>
      <c r="O12" s="6">
        <f t="shared" si="2"/>
        <v>1.9477874452256716</v>
      </c>
      <c r="P12" s="6">
        <f t="shared" si="3"/>
        <v>-1.0262536001726656</v>
      </c>
      <c r="Q12" s="6">
        <f t="shared" si="4"/>
        <v>-0.19069846110406496</v>
      </c>
      <c r="R12" s="6">
        <f t="shared" si="5"/>
        <v>0.4816493323701494</v>
      </c>
      <c r="S12" s="6">
        <f t="shared" si="6"/>
        <v>0.8553642601605066</v>
      </c>
      <c r="U12" s="12">
        <v>0</v>
      </c>
      <c r="V12" s="12">
        <v>1</v>
      </c>
    </row>
    <row r="13" spans="1:22" s="11" customFormat="1" ht="15">
      <c r="A13" t="s">
        <v>549</v>
      </c>
      <c r="B13">
        <v>0.02</v>
      </c>
      <c r="C13" s="71">
        <v>0.1</v>
      </c>
      <c r="D13" t="s">
        <v>17</v>
      </c>
      <c r="E13" t="s">
        <v>177</v>
      </c>
      <c r="F13">
        <v>0</v>
      </c>
      <c r="G13">
        <v>0.3</v>
      </c>
      <c r="H13">
        <v>10</v>
      </c>
      <c r="I13">
        <v>134.30000000000001</v>
      </c>
      <c r="J13">
        <v>-45.8</v>
      </c>
      <c r="K13" s="10"/>
      <c r="L13" s="12">
        <v>0</v>
      </c>
      <c r="M13" s="10"/>
      <c r="N13" s="52">
        <f t="shared" si="1"/>
        <v>-27.210473123637808</v>
      </c>
      <c r="O13" s="6">
        <f t="shared" si="2"/>
        <v>2.3439771854283844</v>
      </c>
      <c r="P13" s="6">
        <f t="shared" si="3"/>
        <v>-0.79936079741340282</v>
      </c>
      <c r="Q13" s="6">
        <f t="shared" si="4"/>
        <v>0</v>
      </c>
      <c r="R13" s="6">
        <f t="shared" si="5"/>
        <v>0</v>
      </c>
      <c r="S13" s="6">
        <f t="shared" si="6"/>
        <v>0</v>
      </c>
      <c r="U13" s="12">
        <v>1</v>
      </c>
      <c r="V13" s="12">
        <v>0</v>
      </c>
    </row>
    <row r="14" spans="1:22" s="13" customFormat="1" ht="15">
      <c r="A14" t="s">
        <v>549</v>
      </c>
      <c r="B14">
        <v>0.02</v>
      </c>
      <c r="C14" s="71">
        <v>0.1</v>
      </c>
      <c r="D14" t="s">
        <v>17</v>
      </c>
      <c r="E14" t="s">
        <v>177</v>
      </c>
      <c r="F14">
        <v>100</v>
      </c>
      <c r="G14">
        <v>0.3</v>
      </c>
      <c r="H14">
        <v>10</v>
      </c>
      <c r="I14">
        <v>113.3</v>
      </c>
      <c r="J14">
        <v>-52.8</v>
      </c>
      <c r="K14" s="10"/>
      <c r="L14" s="12">
        <v>1</v>
      </c>
      <c r="M14" s="10"/>
      <c r="N14" s="52">
        <f t="shared" si="1"/>
        <v>-33.373922130525337</v>
      </c>
      <c r="O14" s="6">
        <f t="shared" si="2"/>
        <v>1.9774580425095754</v>
      </c>
      <c r="P14" s="6">
        <f t="shared" si="3"/>
        <v>-0.92153384505300595</v>
      </c>
      <c r="Q14" s="6">
        <f t="shared" si="4"/>
        <v>-0.23914646073736184</v>
      </c>
      <c r="R14" s="6">
        <f t="shared" si="5"/>
        <v>0.55529186920858176</v>
      </c>
      <c r="S14" s="6">
        <f t="shared" si="6"/>
        <v>0.79652991802419626</v>
      </c>
      <c r="U14" s="12">
        <v>0</v>
      </c>
      <c r="V14" s="12">
        <v>1</v>
      </c>
    </row>
    <row r="15" spans="1:22" s="13" customFormat="1" ht="15">
      <c r="A15" t="s">
        <v>550</v>
      </c>
      <c r="B15">
        <v>0.02</v>
      </c>
      <c r="C15" s="71">
        <v>0.1</v>
      </c>
      <c r="D15" t="s">
        <v>17</v>
      </c>
      <c r="E15" t="s">
        <v>177</v>
      </c>
      <c r="F15">
        <v>0</v>
      </c>
      <c r="G15">
        <v>0.1</v>
      </c>
      <c r="H15">
        <v>10</v>
      </c>
      <c r="I15">
        <v>137.1</v>
      </c>
      <c r="J15">
        <v>-45.5</v>
      </c>
      <c r="K15" s="10"/>
      <c r="L15" s="12">
        <v>0</v>
      </c>
      <c r="M15" s="10"/>
      <c r="N15" s="52">
        <f t="shared" si="1"/>
        <v>-26.967160255557324</v>
      </c>
      <c r="O15" s="6">
        <f t="shared" si="2"/>
        <v>2.3928464044842257</v>
      </c>
      <c r="P15" s="6">
        <f t="shared" si="3"/>
        <v>-0.79412480965741994</v>
      </c>
      <c r="Q15" s="6">
        <f t="shared" si="4"/>
        <v>0</v>
      </c>
      <c r="R15" s="6">
        <f t="shared" si="5"/>
        <v>0</v>
      </c>
      <c r="S15" s="6">
        <f t="shared" si="6"/>
        <v>0</v>
      </c>
      <c r="U15" s="12">
        <v>1</v>
      </c>
      <c r="V15" s="12">
        <v>0</v>
      </c>
    </row>
    <row r="16" spans="1:22" s="13" customFormat="1" ht="15">
      <c r="A16" t="s">
        <v>550</v>
      </c>
      <c r="B16">
        <v>0.02</v>
      </c>
      <c r="C16" s="71">
        <v>0.1</v>
      </c>
      <c r="D16" t="s">
        <v>17</v>
      </c>
      <c r="E16" t="s">
        <v>177</v>
      </c>
      <c r="F16">
        <v>100</v>
      </c>
      <c r="G16">
        <v>0.1</v>
      </c>
      <c r="H16">
        <v>10</v>
      </c>
      <c r="I16">
        <v>116.5</v>
      </c>
      <c r="J16">
        <v>-53.4</v>
      </c>
      <c r="K16" s="10"/>
      <c r="L16" s="12">
        <v>1</v>
      </c>
      <c r="M16" s="10"/>
      <c r="N16" s="52">
        <f t="shared" si="1"/>
        <v>-33.950433735341022</v>
      </c>
      <c r="O16" s="6">
        <f t="shared" si="2"/>
        <v>2.033308578573394</v>
      </c>
      <c r="P16" s="6">
        <f t="shared" si="3"/>
        <v>-0.93200582056497183</v>
      </c>
      <c r="Q16" s="6">
        <f t="shared" si="4"/>
        <v>-0.26603423533132703</v>
      </c>
      <c r="R16" s="6">
        <f t="shared" si="5"/>
        <v>0.53358212784860071</v>
      </c>
      <c r="S16" s="6">
        <f t="shared" si="6"/>
        <v>0.80281747519111446</v>
      </c>
      <c r="U16" s="12">
        <v>0</v>
      </c>
      <c r="V16" s="12">
        <v>1</v>
      </c>
    </row>
    <row r="17" spans="1:26" s="13" customFormat="1" ht="15">
      <c r="A17" t="s">
        <v>551</v>
      </c>
      <c r="B17">
        <v>1.4999999999999999E-2</v>
      </c>
      <c r="C17" s="71">
        <v>0.06</v>
      </c>
      <c r="D17" t="s">
        <v>17</v>
      </c>
      <c r="E17" t="s">
        <v>177</v>
      </c>
      <c r="F17">
        <v>0</v>
      </c>
      <c r="G17">
        <v>0.6</v>
      </c>
      <c r="H17">
        <v>8</v>
      </c>
      <c r="I17">
        <v>126.8</v>
      </c>
      <c r="J17">
        <v>-40.799999999999997</v>
      </c>
      <c r="K17" s="10"/>
      <c r="L17" s="12">
        <v>0</v>
      </c>
      <c r="M17" s="10"/>
      <c r="N17" s="52">
        <f t="shared" si="1"/>
        <v>-23.344468609572811</v>
      </c>
      <c r="O17" s="6">
        <f t="shared" si="2"/>
        <v>2.2130774915288098</v>
      </c>
      <c r="P17" s="6">
        <f t="shared" si="3"/>
        <v>-0.71209433481368634</v>
      </c>
      <c r="Q17" s="6">
        <f t="shared" si="4"/>
        <v>0</v>
      </c>
      <c r="R17" s="6">
        <f t="shared" si="5"/>
        <v>0</v>
      </c>
      <c r="S17" s="6">
        <f t="shared" si="6"/>
        <v>0</v>
      </c>
      <c r="U17" s="12">
        <v>1</v>
      </c>
      <c r="V17" s="12">
        <v>0</v>
      </c>
    </row>
    <row r="18" spans="1:26" s="13" customFormat="1" ht="15">
      <c r="A18" t="s">
        <v>551</v>
      </c>
      <c r="B18">
        <v>1.4999999999999999E-2</v>
      </c>
      <c r="C18" s="71">
        <v>0.06</v>
      </c>
      <c r="D18" t="s">
        <v>17</v>
      </c>
      <c r="E18" t="s">
        <v>177</v>
      </c>
      <c r="F18">
        <v>100</v>
      </c>
      <c r="G18">
        <v>0.6</v>
      </c>
      <c r="H18">
        <v>8</v>
      </c>
      <c r="I18">
        <v>109.3</v>
      </c>
      <c r="J18">
        <v>-45.9</v>
      </c>
      <c r="K18" s="10"/>
      <c r="L18" s="12">
        <v>1</v>
      </c>
      <c r="M18" s="10"/>
      <c r="N18" s="52">
        <f t="shared" si="1"/>
        <v>-27.291922939254338</v>
      </c>
      <c r="O18" s="6">
        <f t="shared" si="2"/>
        <v>1.9076448724298021</v>
      </c>
      <c r="P18" s="6">
        <f t="shared" si="3"/>
        <v>-0.80110612666539727</v>
      </c>
      <c r="Q18" s="6">
        <f t="shared" si="4"/>
        <v>-0.2300091953470694</v>
      </c>
      <c r="R18" s="6">
        <f t="shared" si="5"/>
        <v>0.65680315964277269</v>
      </c>
      <c r="S18" s="6">
        <f t="shared" si="6"/>
        <v>0.71812629776318881</v>
      </c>
      <c r="U18" s="12">
        <v>0</v>
      </c>
      <c r="V18" s="12">
        <v>1</v>
      </c>
    </row>
    <row r="19" spans="1:26" s="13" customFormat="1" ht="15">
      <c r="A19" t="s">
        <v>552</v>
      </c>
      <c r="B19">
        <v>1.4999999999999999E-2</v>
      </c>
      <c r="C19" s="71">
        <v>0.06</v>
      </c>
      <c r="D19" t="s">
        <v>17</v>
      </c>
      <c r="E19" t="s">
        <v>177</v>
      </c>
      <c r="F19">
        <v>0</v>
      </c>
      <c r="G19">
        <v>0.5</v>
      </c>
      <c r="H19">
        <v>8</v>
      </c>
      <c r="I19">
        <v>131.5</v>
      </c>
      <c r="J19">
        <v>-42.7</v>
      </c>
      <c r="K19" s="10"/>
      <c r="L19" s="12">
        <v>0</v>
      </c>
      <c r="M19" s="10"/>
      <c r="N19" s="52">
        <f t="shared" si="1"/>
        <v>-24.767972808376065</v>
      </c>
      <c r="O19" s="6">
        <f t="shared" si="2"/>
        <v>2.2951079663725436</v>
      </c>
      <c r="P19" s="6">
        <f t="shared" si="3"/>
        <v>-0.74525559060157875</v>
      </c>
      <c r="Q19" s="6">
        <f t="shared" si="4"/>
        <v>0</v>
      </c>
      <c r="R19" s="6">
        <f t="shared" si="5"/>
        <v>0</v>
      </c>
      <c r="S19" s="6">
        <f t="shared" si="6"/>
        <v>0</v>
      </c>
      <c r="U19" s="12">
        <v>1</v>
      </c>
      <c r="V19" s="12">
        <v>0</v>
      </c>
    </row>
    <row r="20" spans="1:26" s="13" customFormat="1" ht="15">
      <c r="A20" t="s">
        <v>552</v>
      </c>
      <c r="B20">
        <v>1.4999999999999999E-2</v>
      </c>
      <c r="C20" s="71">
        <v>0.06</v>
      </c>
      <c r="D20" t="s">
        <v>17</v>
      </c>
      <c r="E20" t="s">
        <v>177</v>
      </c>
      <c r="F20">
        <v>100</v>
      </c>
      <c r="G20">
        <v>0.5</v>
      </c>
      <c r="H20">
        <v>8</v>
      </c>
      <c r="I20">
        <v>112.6</v>
      </c>
      <c r="J20">
        <v>-49.1</v>
      </c>
      <c r="K20" s="10"/>
      <c r="L20" s="12">
        <v>1</v>
      </c>
      <c r="M20" s="10"/>
      <c r="N20" s="52">
        <f t="shared" si="1"/>
        <v>-29.994220750733042</v>
      </c>
      <c r="O20" s="6">
        <f t="shared" si="2"/>
        <v>1.9652407377456149</v>
      </c>
      <c r="P20" s="6">
        <f t="shared" si="3"/>
        <v>-0.85695666272921578</v>
      </c>
      <c r="Q20" s="6">
        <f t="shared" si="4"/>
        <v>-0.25161383226604739</v>
      </c>
      <c r="R20" s="6">
        <f t="shared" si="5"/>
        <v>0.60446340878471505</v>
      </c>
      <c r="S20" s="6">
        <f t="shared" si="6"/>
        <v>0.75585346916763951</v>
      </c>
      <c r="U20" s="12">
        <v>0</v>
      </c>
      <c r="V20" s="12">
        <v>1</v>
      </c>
    </row>
    <row r="21" spans="1:26" s="13" customFormat="1" ht="15">
      <c r="A21" t="s">
        <v>553</v>
      </c>
      <c r="B21">
        <v>1.4999999999999999E-2</v>
      </c>
      <c r="C21" s="71">
        <v>0.06</v>
      </c>
      <c r="D21" t="s">
        <v>17</v>
      </c>
      <c r="E21" t="s">
        <v>177</v>
      </c>
      <c r="F21">
        <v>0</v>
      </c>
      <c r="G21">
        <v>1.2</v>
      </c>
      <c r="H21">
        <v>8</v>
      </c>
      <c r="I21">
        <v>133.1</v>
      </c>
      <c r="J21">
        <v>-40.799999999999997</v>
      </c>
      <c r="K21" s="10"/>
      <c r="L21" s="12">
        <v>0</v>
      </c>
      <c r="M21" s="10"/>
      <c r="N21" s="52">
        <f t="shared" si="1"/>
        <v>-23.344468609572811</v>
      </c>
      <c r="O21" s="6">
        <f t="shared" si="2"/>
        <v>2.3230332344044524</v>
      </c>
      <c r="P21" s="6">
        <f t="shared" si="3"/>
        <v>-0.71209433481368634</v>
      </c>
      <c r="Q21" s="6">
        <f t="shared" si="4"/>
        <v>0</v>
      </c>
      <c r="R21" s="6">
        <f t="shared" si="5"/>
        <v>0</v>
      </c>
      <c r="S21" s="6">
        <f t="shared" si="6"/>
        <v>0</v>
      </c>
      <c r="U21" s="12">
        <v>1</v>
      </c>
      <c r="V21" s="12">
        <v>0</v>
      </c>
    </row>
    <row r="22" spans="1:26" s="13" customFormat="1" ht="15">
      <c r="A22" t="s">
        <v>553</v>
      </c>
      <c r="B22">
        <v>1.4999999999999999E-2</v>
      </c>
      <c r="C22" s="71">
        <v>0.06</v>
      </c>
      <c r="D22" t="s">
        <v>17</v>
      </c>
      <c r="E22" t="s">
        <v>177</v>
      </c>
      <c r="F22">
        <v>100</v>
      </c>
      <c r="G22">
        <v>1.2</v>
      </c>
      <c r="H22">
        <v>8</v>
      </c>
      <c r="I22">
        <v>115.6</v>
      </c>
      <c r="J22">
        <v>-47.8</v>
      </c>
      <c r="K22" s="10"/>
      <c r="L22" s="12">
        <v>1</v>
      </c>
      <c r="M22" s="10"/>
      <c r="N22" s="52">
        <f t="shared" si="1"/>
        <v>-28.873360153806193</v>
      </c>
      <c r="O22" s="6">
        <f t="shared" si="2"/>
        <v>2.0176006153054451</v>
      </c>
      <c r="P22" s="6">
        <f t="shared" si="3"/>
        <v>-0.83426738245328946</v>
      </c>
      <c r="Q22" s="6">
        <f t="shared" si="4"/>
        <v>-0.29024089382333318</v>
      </c>
      <c r="R22" s="6">
        <f t="shared" si="5"/>
        <v>0.60577947610748417</v>
      </c>
      <c r="S22" s="6">
        <f t="shared" si="6"/>
        <v>0.74080459628674999</v>
      </c>
      <c r="U22" s="53">
        <v>0</v>
      </c>
      <c r="V22" s="12">
        <v>1</v>
      </c>
    </row>
    <row r="23" spans="1:26" s="11" customFormat="1" ht="15">
      <c r="A23" t="s">
        <v>554</v>
      </c>
      <c r="B23">
        <v>0.01</v>
      </c>
      <c r="C23" s="71">
        <v>0.04</v>
      </c>
      <c r="D23" t="s">
        <v>17</v>
      </c>
      <c r="E23" t="s">
        <v>177</v>
      </c>
      <c r="F23">
        <v>0</v>
      </c>
      <c r="G23">
        <v>1.3</v>
      </c>
      <c r="H23">
        <v>7</v>
      </c>
      <c r="I23">
        <v>125.9</v>
      </c>
      <c r="J23">
        <v>-35.5</v>
      </c>
      <c r="K23" s="10"/>
      <c r="L23" s="53">
        <v>0</v>
      </c>
      <c r="M23" s="10"/>
      <c r="N23" s="52">
        <f t="shared" si="1"/>
        <v>-19.628599750526263</v>
      </c>
      <c r="O23" s="6">
        <f t="shared" si="2"/>
        <v>2.197369528260861</v>
      </c>
      <c r="P23" s="6">
        <f t="shared" si="3"/>
        <v>-0.61959188445798696</v>
      </c>
      <c r="Q23" s="6">
        <f t="shared" si="4"/>
        <v>0</v>
      </c>
      <c r="R23" s="6">
        <f t="shared" si="5"/>
        <v>0</v>
      </c>
      <c r="S23" s="6">
        <f t="shared" si="6"/>
        <v>0</v>
      </c>
      <c r="U23" s="53">
        <v>1</v>
      </c>
      <c r="V23" s="53">
        <v>0</v>
      </c>
    </row>
    <row r="24" spans="1:26" s="13" customFormat="1" ht="15">
      <c r="A24" t="s">
        <v>554</v>
      </c>
      <c r="B24">
        <v>0.01</v>
      </c>
      <c r="C24" s="71">
        <v>0.04</v>
      </c>
      <c r="D24" t="s">
        <v>17</v>
      </c>
      <c r="E24" t="s">
        <v>177</v>
      </c>
      <c r="F24">
        <v>100</v>
      </c>
      <c r="G24">
        <v>1.3</v>
      </c>
      <c r="H24">
        <v>7</v>
      </c>
      <c r="I24">
        <v>111.4</v>
      </c>
      <c r="J24">
        <v>-40.799999999999997</v>
      </c>
      <c r="K24" s="10"/>
      <c r="L24" s="53">
        <v>1</v>
      </c>
      <c r="M24" s="10"/>
      <c r="N24" s="52">
        <f t="shared" si="1"/>
        <v>-23.344468609572811</v>
      </c>
      <c r="O24" s="6">
        <f t="shared" si="2"/>
        <v>1.9442967867216832</v>
      </c>
      <c r="P24" s="6">
        <f t="shared" si="3"/>
        <v>-0.71209433481368634</v>
      </c>
      <c r="Q24" s="6">
        <f t="shared" si="4"/>
        <v>-0.27620992166569036</v>
      </c>
      <c r="R24" s="6">
        <f t="shared" si="5"/>
        <v>0.70480464914374619</v>
      </c>
      <c r="S24" s="6">
        <f t="shared" si="6"/>
        <v>0.65342060399010538</v>
      </c>
      <c r="U24" s="53">
        <v>0</v>
      </c>
      <c r="V24" s="53">
        <v>1</v>
      </c>
    </row>
    <row r="25" spans="1:26" s="13" customFormat="1" ht="15">
      <c r="A25" t="s">
        <v>555</v>
      </c>
      <c r="B25">
        <v>0.01</v>
      </c>
      <c r="C25" s="99">
        <v>0.05</v>
      </c>
      <c r="D25" t="s">
        <v>17</v>
      </c>
      <c r="E25" t="s">
        <v>177</v>
      </c>
      <c r="F25">
        <v>0</v>
      </c>
      <c r="G25">
        <v>1.2</v>
      </c>
      <c r="H25">
        <v>7</v>
      </c>
      <c r="I25">
        <v>127.8</v>
      </c>
      <c r="J25">
        <v>-37.1</v>
      </c>
      <c r="K25" s="10"/>
      <c r="L25" s="53">
        <v>0</v>
      </c>
      <c r="M25" s="10"/>
      <c r="N25" s="52">
        <f t="shared" si="1"/>
        <v>-20.713962779709362</v>
      </c>
      <c r="O25" s="6">
        <f t="shared" si="2"/>
        <v>2.2305307840487529</v>
      </c>
      <c r="P25" s="6">
        <f t="shared" si="3"/>
        <v>-0.64751715248989627</v>
      </c>
      <c r="Q25" s="6">
        <f t="shared" si="4"/>
        <v>0</v>
      </c>
      <c r="R25" s="6">
        <f t="shared" si="5"/>
        <v>0</v>
      </c>
      <c r="S25" s="6">
        <f t="shared" si="6"/>
        <v>0</v>
      </c>
      <c r="U25" s="12">
        <v>1</v>
      </c>
      <c r="V25" s="53">
        <v>0</v>
      </c>
    </row>
    <row r="26" spans="1:26" s="13" customFormat="1" ht="15">
      <c r="A26" t="s">
        <v>555</v>
      </c>
      <c r="B26">
        <v>0.01</v>
      </c>
      <c r="C26" s="99">
        <v>0.05</v>
      </c>
      <c r="D26" t="s">
        <v>17</v>
      </c>
      <c r="E26" t="s">
        <v>177</v>
      </c>
      <c r="F26">
        <v>100</v>
      </c>
      <c r="G26">
        <v>1.2</v>
      </c>
      <c r="H26">
        <v>7</v>
      </c>
      <c r="I26">
        <v>112.4</v>
      </c>
      <c r="J26">
        <v>-42.8</v>
      </c>
      <c r="K26" s="10"/>
      <c r="L26" s="12">
        <v>1</v>
      </c>
      <c r="M26" s="10"/>
      <c r="N26" s="52">
        <f t="shared" si="1"/>
        <v>-24.844376116052263</v>
      </c>
      <c r="O26" s="6">
        <f t="shared" si="2"/>
        <v>1.9617500792416265</v>
      </c>
      <c r="P26" s="6">
        <f t="shared" si="3"/>
        <v>-0.74700091985357298</v>
      </c>
      <c r="Q26" s="6">
        <f t="shared" si="4"/>
        <v>-0.27960271560554678</v>
      </c>
      <c r="R26" s="6">
        <f t="shared" si="5"/>
        <v>0.67836703596903436</v>
      </c>
      <c r="S26" s="6">
        <f t="shared" si="6"/>
        <v>0.6794413042615165</v>
      </c>
      <c r="U26" s="12">
        <v>0</v>
      </c>
      <c r="V26" s="12">
        <v>1</v>
      </c>
    </row>
    <row r="27" spans="1:26" s="13" customFormat="1" ht="16" thickBot="1">
      <c r="A27" s="7"/>
      <c r="B27" s="7"/>
      <c r="C27" s="7"/>
      <c r="D27" s="7"/>
      <c r="E27" s="7"/>
      <c r="F27" s="7"/>
      <c r="G27" s="7"/>
      <c r="H27" s="7"/>
      <c r="I27" s="17"/>
      <c r="J27" s="18"/>
      <c r="K27" s="19"/>
      <c r="L27" s="12"/>
      <c r="M27" s="7"/>
      <c r="N27" s="7"/>
      <c r="O27" s="7"/>
      <c r="P27" s="7"/>
      <c r="Q27" s="7"/>
      <c r="R27" s="7"/>
      <c r="S27" s="7"/>
    </row>
    <row r="28" spans="1:26" s="13" customFormat="1" ht="17" thickTop="1" thickBot="1">
      <c r="A28" s="54" t="s">
        <v>5</v>
      </c>
      <c r="B28"/>
      <c r="H28" s="23" t="s">
        <v>143</v>
      </c>
      <c r="I28" s="24">
        <f>IF(O28&gt;0, O28*180/PI(),360+O28*180/PI())</f>
        <v>112.79588615607533</v>
      </c>
      <c r="J28" s="25">
        <f>P28*180/PI()</f>
        <v>-52.513129278265176</v>
      </c>
      <c r="K28" s="19"/>
      <c r="L28" s="12"/>
      <c r="M28" s="7"/>
      <c r="N28" s="7"/>
      <c r="O28" s="26">
        <f>IF(Q28&gt;0, ATAN(R28/Q28),PI()+ATAN(R28/Q28))</f>
        <v>1.968659596128205</v>
      </c>
      <c r="P28" s="26">
        <f>-1*ATAN(S28/(SQRT(Q28*Q28+R28*R28)))</f>
        <v>-0.91652700643116081</v>
      </c>
      <c r="Q28" s="26">
        <f>SUM(Q3:Q26)</f>
        <v>-2.8083781277080568</v>
      </c>
      <c r="R28" s="26">
        <f>SUM(R3:R26)</f>
        <v>6.6822105647468995</v>
      </c>
      <c r="S28" s="26">
        <f>SUM(S3:S26)</f>
        <v>9.4507481809302636</v>
      </c>
    </row>
    <row r="29" spans="1:26" s="9" customFormat="1" ht="16" thickTop="1">
      <c r="A29" s="63">
        <v>133.70934026635183</v>
      </c>
      <c r="B29" s="64">
        <v>-45.745825636877854</v>
      </c>
      <c r="C29" s="7"/>
      <c r="D29" s="7"/>
      <c r="E29" s="7"/>
      <c r="F29" s="7"/>
      <c r="G29" s="7"/>
      <c r="H29" s="7"/>
      <c r="I29" s="29" t="s">
        <v>144</v>
      </c>
      <c r="J29" s="30">
        <f>SQRT(Q28*Q28+R28*R28+S28*S28)</f>
        <v>11.910313468551562</v>
      </c>
      <c r="K29" s="19"/>
      <c r="L29" s="7"/>
      <c r="M29" s="7"/>
      <c r="N29" s="7"/>
      <c r="O29" s="7"/>
      <c r="P29" s="7"/>
      <c r="Q29" s="7"/>
      <c r="R29" s="7"/>
      <c r="S29" s="7"/>
    </row>
    <row r="30" spans="1:26" s="15" customFormat="1" ht="16">
      <c r="A30" t="s">
        <v>144</v>
      </c>
      <c r="B30">
        <v>11.909817713514876</v>
      </c>
      <c r="C30" s="7"/>
      <c r="D30" s="7"/>
      <c r="E30" s="7"/>
      <c r="F30" s="7"/>
      <c r="G30" s="7"/>
      <c r="H30" s="7"/>
      <c r="I30" s="32" t="s">
        <v>145</v>
      </c>
      <c r="J30" s="33">
        <f>(J32-1)/(J32-J29)</f>
        <v>122.64940813687386</v>
      </c>
      <c r="K30" s="19"/>
      <c r="L30" s="7"/>
      <c r="M30" s="20"/>
      <c r="N30" s="20"/>
      <c r="O30" s="7"/>
      <c r="P30" s="7"/>
      <c r="Q30" s="7"/>
      <c r="R30" s="7"/>
      <c r="S30" s="7"/>
      <c r="T30" s="9"/>
      <c r="U30" s="9"/>
      <c r="V30" s="9"/>
      <c r="W30" s="9"/>
      <c r="X30" s="9"/>
      <c r="Y30" s="9"/>
      <c r="Z30" s="9"/>
    </row>
    <row r="31" spans="1:26" s="15" customFormat="1" ht="16">
      <c r="A31" t="s">
        <v>145</v>
      </c>
      <c r="B31">
        <v>121.97517304924949</v>
      </c>
      <c r="C31" s="7"/>
      <c r="D31" s="7"/>
      <c r="E31" s="7"/>
      <c r="F31" s="7"/>
      <c r="G31" s="7"/>
      <c r="H31" s="7"/>
      <c r="I31" s="32" t="s">
        <v>147</v>
      </c>
      <c r="J31" s="35">
        <f>ACOS(1+(J32-1)*(1-20^(1/(J32-1)))/(J32*(J30-1)+1))*180/PI()</f>
        <v>3.9347728318767219</v>
      </c>
      <c r="K31" s="19"/>
      <c r="L31" s="7"/>
      <c r="M31" s="20"/>
      <c r="N31" s="20"/>
      <c r="O31" s="7"/>
      <c r="P31" s="7"/>
      <c r="Q31" s="7"/>
      <c r="R31" s="7"/>
      <c r="S31" s="7"/>
      <c r="T31" s="9"/>
      <c r="U31" s="9"/>
      <c r="V31" s="9"/>
      <c r="W31" s="9"/>
      <c r="X31" s="9"/>
      <c r="Y31" s="9"/>
      <c r="Z31" s="9"/>
    </row>
    <row r="32" spans="1:26" s="15" customFormat="1" ht="16">
      <c r="A32" t="s">
        <v>147</v>
      </c>
      <c r="B32" s="56">
        <v>3.945719292301145</v>
      </c>
      <c r="C32" s="7"/>
      <c r="D32" s="7"/>
      <c r="E32" s="7"/>
      <c r="F32" s="7"/>
      <c r="G32" s="7"/>
      <c r="H32" s="7"/>
      <c r="I32" s="36" t="s">
        <v>149</v>
      </c>
      <c r="J32" s="37">
        <f>SUM(L3:L26)</f>
        <v>12</v>
      </c>
      <c r="K32" s="19"/>
      <c r="L32" s="7"/>
      <c r="M32" s="7"/>
      <c r="N32" s="7"/>
      <c r="O32" s="7"/>
      <c r="P32" s="7"/>
      <c r="Q32" s="7"/>
      <c r="R32" s="7"/>
      <c r="S32" s="7"/>
      <c r="T32" s="9"/>
      <c r="U32" s="9"/>
      <c r="V32" s="9"/>
      <c r="W32" s="9"/>
      <c r="X32" s="9"/>
      <c r="Y32" s="9"/>
      <c r="Z32" s="9"/>
    </row>
    <row r="33" spans="1:6">
      <c r="A33" t="s">
        <v>149</v>
      </c>
      <c r="B33">
        <v>12</v>
      </c>
    </row>
    <row r="35" spans="1:6">
      <c r="A35" s="54" t="s">
        <v>6</v>
      </c>
      <c r="F35" s="59"/>
    </row>
    <row r="36" spans="1:6">
      <c r="A36" s="63">
        <v>112.79588615607533</v>
      </c>
      <c r="B36" s="64">
        <v>-52.513129278265176</v>
      </c>
    </row>
    <row r="37" spans="1:6">
      <c r="A37" t="s">
        <v>144</v>
      </c>
      <c r="B37">
        <v>11.910313468551562</v>
      </c>
    </row>
    <row r="38" spans="1:6">
      <c r="A38" t="s">
        <v>145</v>
      </c>
      <c r="B38">
        <v>122.64940813687386</v>
      </c>
    </row>
    <row r="39" spans="1:6">
      <c r="A39" t="s">
        <v>147</v>
      </c>
      <c r="B39" s="56">
        <v>3.9347728318767219</v>
      </c>
    </row>
    <row r="40" spans="1:6">
      <c r="A40" t="s">
        <v>149</v>
      </c>
      <c r="B40">
        <v>12</v>
      </c>
    </row>
  </sheetData>
  <pageMargins left="0.75" right="0.75" top="1" bottom="1" header="0.5" footer="0.5"/>
  <pageSetup orientation="portrait"/>
  <ignoredErrors>
    <ignoredError sqref="J31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556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564</v>
      </c>
      <c r="B3">
        <v>2.5000000000000001E-2</v>
      </c>
      <c r="C3" s="71">
        <v>0.1</v>
      </c>
      <c r="D3" t="s">
        <v>17</v>
      </c>
      <c r="E3" t="s">
        <v>177</v>
      </c>
      <c r="F3">
        <v>0</v>
      </c>
      <c r="G3">
        <v>0.6</v>
      </c>
      <c r="H3">
        <v>8</v>
      </c>
      <c r="I3">
        <v>146.6</v>
      </c>
      <c r="J3">
        <v>-50.5</v>
      </c>
      <c r="K3" s="10"/>
      <c r="L3" s="12">
        <v>0</v>
      </c>
      <c r="M3" s="10"/>
      <c r="N3" s="52">
        <f>ATAN(0.5*TAN(P3))/(PI()/180)</f>
        <v>-31.238843152121245</v>
      </c>
      <c r="O3" s="6">
        <f>I3*PI()/180</f>
        <v>2.5586526834236869</v>
      </c>
      <c r="P3" s="6">
        <f>J3*PI()/180</f>
        <v>-0.88139127225713643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564</v>
      </c>
      <c r="B4">
        <v>2.5000000000000001E-2</v>
      </c>
      <c r="C4" s="71">
        <v>0.1</v>
      </c>
      <c r="D4" t="s">
        <v>17</v>
      </c>
      <c r="E4" t="s">
        <v>177</v>
      </c>
      <c r="F4">
        <v>100</v>
      </c>
      <c r="G4">
        <v>0.6</v>
      </c>
      <c r="H4">
        <v>8</v>
      </c>
      <c r="I4">
        <v>122.7</v>
      </c>
      <c r="J4">
        <v>-60.8</v>
      </c>
      <c r="K4" s="10"/>
      <c r="L4" s="12">
        <v>1</v>
      </c>
      <c r="M4" s="10"/>
      <c r="N4" s="52">
        <f>ATAN(0.5*TAN(P4))/(PI()/180)</f>
        <v>-41.817236385214912</v>
      </c>
      <c r="O4" s="6">
        <f>I4*PI()/180</f>
        <v>2.1415189921970423</v>
      </c>
      <c r="P4" s="6">
        <f>J4*PI()/180</f>
        <v>-1.0611601852125523</v>
      </c>
      <c r="Q4" s="6">
        <f>COS(O4)*COS(P4)*L4</f>
        <v>-0.26356145860122854</v>
      </c>
      <c r="R4" s="6">
        <f>COS(P4)*SIN(O4)*L4</f>
        <v>0.41053916324140555</v>
      </c>
      <c r="S4" s="6">
        <f>-1*SIN(P4)*L4</f>
        <v>0.87292207726980964</v>
      </c>
      <c r="U4" s="12">
        <v>0</v>
      </c>
      <c r="V4" s="12">
        <v>1</v>
      </c>
    </row>
    <row r="5" spans="1:22" s="11" customFormat="1" ht="15">
      <c r="A5" s="59" t="s">
        <v>565</v>
      </c>
      <c r="B5">
        <v>2.5000000000000001E-2</v>
      </c>
      <c r="C5" s="71">
        <v>0.1</v>
      </c>
      <c r="D5" t="s">
        <v>17</v>
      </c>
      <c r="E5" t="s">
        <v>177</v>
      </c>
      <c r="F5">
        <v>0</v>
      </c>
      <c r="G5">
        <v>0.5</v>
      </c>
      <c r="H5">
        <v>8</v>
      </c>
      <c r="I5">
        <v>135.30000000000001</v>
      </c>
      <c r="J5">
        <v>-50</v>
      </c>
      <c r="K5" s="10"/>
      <c r="L5" s="12">
        <v>0</v>
      </c>
      <c r="M5" s="10"/>
      <c r="N5" s="52">
        <f t="shared" ref="N5:N14" si="0">ATAN(0.5*TAN(P5))/(PI()/180)</f>
        <v>-30.789733028832146</v>
      </c>
      <c r="O5" s="6">
        <f t="shared" ref="O5:O14" si="1">I5*PI()/180</f>
        <v>2.3614304779483279</v>
      </c>
      <c r="P5" s="6">
        <f t="shared" ref="P5:P14" si="2">J5*PI()/180</f>
        <v>-0.87266462599716477</v>
      </c>
      <c r="Q5" s="6">
        <f t="shared" ref="Q5:Q14" si="3">COS(O5)*COS(P5)*L5</f>
        <v>0</v>
      </c>
      <c r="R5" s="6">
        <f t="shared" ref="R5:R14" si="4">COS(P5)*SIN(O5)*L5</f>
        <v>0</v>
      </c>
      <c r="S5" s="6">
        <f t="shared" ref="S5:S14" si="5">-1*SIN(P5)*L5</f>
        <v>0</v>
      </c>
      <c r="U5" s="12">
        <v>1</v>
      </c>
      <c r="V5" s="12">
        <v>0</v>
      </c>
    </row>
    <row r="6" spans="1:22" s="11" customFormat="1" ht="15">
      <c r="A6" s="59" t="s">
        <v>565</v>
      </c>
      <c r="B6">
        <v>2.5000000000000001E-2</v>
      </c>
      <c r="C6" s="71">
        <v>0.1</v>
      </c>
      <c r="D6" t="s">
        <v>17</v>
      </c>
      <c r="E6" t="s">
        <v>177</v>
      </c>
      <c r="F6">
        <v>100</v>
      </c>
      <c r="G6">
        <v>0.5</v>
      </c>
      <c r="H6">
        <v>8</v>
      </c>
      <c r="I6">
        <v>110.8</v>
      </c>
      <c r="J6">
        <v>-56.8</v>
      </c>
      <c r="K6" s="10"/>
      <c r="L6" s="12">
        <v>1</v>
      </c>
      <c r="M6" s="10"/>
      <c r="N6" s="52">
        <f t="shared" si="0"/>
        <v>-37.38272494893819</v>
      </c>
      <c r="O6" s="6">
        <f t="shared" si="1"/>
        <v>1.9338248112097169</v>
      </c>
      <c r="P6" s="6">
        <f t="shared" si="2"/>
        <v>-0.99134701513277912</v>
      </c>
      <c r="Q6" s="6">
        <f t="shared" si="3"/>
        <v>-0.19444351302084728</v>
      </c>
      <c r="R6" s="6">
        <f t="shared" si="4"/>
        <v>0.5118761607710054</v>
      </c>
      <c r="S6" s="6">
        <f t="shared" si="5"/>
        <v>0.83676431345896163</v>
      </c>
      <c r="U6" s="12">
        <v>0</v>
      </c>
      <c r="V6" s="12">
        <v>1</v>
      </c>
    </row>
    <row r="7" spans="1:22" s="11" customFormat="1" ht="15">
      <c r="A7" t="s">
        <v>566</v>
      </c>
      <c r="B7">
        <v>2.5000000000000001E-2</v>
      </c>
      <c r="C7" s="71">
        <v>0.1</v>
      </c>
      <c r="D7" t="s">
        <v>17</v>
      </c>
      <c r="E7" t="s">
        <v>177</v>
      </c>
      <c r="F7">
        <v>0</v>
      </c>
      <c r="G7">
        <v>0.7</v>
      </c>
      <c r="H7">
        <v>8</v>
      </c>
      <c r="I7">
        <v>135.1</v>
      </c>
      <c r="J7">
        <v>-47.1</v>
      </c>
      <c r="K7" s="10"/>
      <c r="L7" s="12">
        <v>0</v>
      </c>
      <c r="M7" s="10"/>
      <c r="N7" s="52">
        <f t="shared" si="0"/>
        <v>-28.283098862266243</v>
      </c>
      <c r="O7" s="6">
        <f t="shared" si="1"/>
        <v>2.3579398194443391</v>
      </c>
      <c r="P7" s="6">
        <f t="shared" si="2"/>
        <v>-0.82205007768932914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566</v>
      </c>
      <c r="B8">
        <v>2.5000000000000001E-2</v>
      </c>
      <c r="C8" s="71">
        <v>0.1</v>
      </c>
      <c r="D8" t="s">
        <v>17</v>
      </c>
      <c r="E8" t="s">
        <v>177</v>
      </c>
      <c r="F8">
        <v>100</v>
      </c>
      <c r="G8">
        <v>0.7</v>
      </c>
      <c r="H8">
        <v>8</v>
      </c>
      <c r="I8">
        <v>113.1</v>
      </c>
      <c r="J8">
        <v>-54.1</v>
      </c>
      <c r="K8" s="10"/>
      <c r="L8" s="12">
        <v>1</v>
      </c>
      <c r="M8" s="10"/>
      <c r="N8" s="52">
        <f t="shared" si="0"/>
        <v>-34.633726267082771</v>
      </c>
      <c r="O8" s="6">
        <f t="shared" si="1"/>
        <v>1.9739673840055865</v>
      </c>
      <c r="P8" s="6">
        <f t="shared" si="2"/>
        <v>-0.94422312532893227</v>
      </c>
      <c r="Q8" s="6">
        <f t="shared" si="3"/>
        <v>-0.23005563969775439</v>
      </c>
      <c r="R8" s="6">
        <f t="shared" si="4"/>
        <v>0.53935789916078991</v>
      </c>
      <c r="S8" s="6">
        <f t="shared" si="5"/>
        <v>0.81004164044579596</v>
      </c>
      <c r="U8" s="53">
        <v>0</v>
      </c>
      <c r="V8" s="12">
        <v>1</v>
      </c>
    </row>
    <row r="9" spans="1:22" s="11" customFormat="1" ht="15">
      <c r="A9" t="s">
        <v>567</v>
      </c>
      <c r="B9">
        <v>0.03</v>
      </c>
      <c r="C9" s="71">
        <v>0.12</v>
      </c>
      <c r="D9" t="s">
        <v>17</v>
      </c>
      <c r="E9" t="s">
        <v>177</v>
      </c>
      <c r="F9">
        <v>0</v>
      </c>
      <c r="G9">
        <v>0.3</v>
      </c>
      <c r="H9">
        <v>8</v>
      </c>
      <c r="I9">
        <v>126</v>
      </c>
      <c r="J9">
        <v>-47.8</v>
      </c>
      <c r="K9" s="10"/>
      <c r="L9" s="53">
        <v>0</v>
      </c>
      <c r="M9" s="10"/>
      <c r="N9" s="52">
        <f t="shared" si="0"/>
        <v>-28.873360153806193</v>
      </c>
      <c r="O9" s="6">
        <f t="shared" si="1"/>
        <v>2.1991148575128552</v>
      </c>
      <c r="P9" s="6">
        <f t="shared" si="2"/>
        <v>-0.83426738245328946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567</v>
      </c>
      <c r="B10">
        <v>0.03</v>
      </c>
      <c r="C10" s="71">
        <v>0.12</v>
      </c>
      <c r="D10" t="s">
        <v>17</v>
      </c>
      <c r="E10" t="s">
        <v>177</v>
      </c>
      <c r="F10">
        <v>100</v>
      </c>
      <c r="G10">
        <v>0.3</v>
      </c>
      <c r="H10">
        <v>8</v>
      </c>
      <c r="I10">
        <v>103.7</v>
      </c>
      <c r="J10">
        <v>-51.8</v>
      </c>
      <c r="K10" s="10"/>
      <c r="L10" s="53">
        <v>1</v>
      </c>
      <c r="M10" s="10"/>
      <c r="N10" s="52">
        <f t="shared" si="0"/>
        <v>-32.431332589883802</v>
      </c>
      <c r="O10" s="6">
        <f t="shared" si="1"/>
        <v>1.8099064343181197</v>
      </c>
      <c r="P10" s="6">
        <f t="shared" si="2"/>
        <v>-0.90408055253306263</v>
      </c>
      <c r="Q10" s="6">
        <f t="shared" si="3"/>
        <v>-0.14646269786789726</v>
      </c>
      <c r="R10" s="6">
        <f t="shared" si="4"/>
        <v>0.60081413230878822</v>
      </c>
      <c r="S10" s="6">
        <f t="shared" si="5"/>
        <v>0.78585689317540186</v>
      </c>
      <c r="U10" s="53">
        <v>0</v>
      </c>
      <c r="V10" s="53">
        <v>1</v>
      </c>
    </row>
    <row r="11" spans="1:22" s="11" customFormat="1" ht="15">
      <c r="A11" t="s">
        <v>568</v>
      </c>
      <c r="B11">
        <v>0.03</v>
      </c>
      <c r="C11" s="71">
        <v>0.12</v>
      </c>
      <c r="D11" t="s">
        <v>17</v>
      </c>
      <c r="E11" t="s">
        <v>177</v>
      </c>
      <c r="F11">
        <v>0</v>
      </c>
      <c r="G11">
        <v>0.2</v>
      </c>
      <c r="H11">
        <v>8</v>
      </c>
      <c r="I11">
        <v>137.4</v>
      </c>
      <c r="J11">
        <v>-51.4</v>
      </c>
      <c r="K11" s="10"/>
      <c r="L11" s="53">
        <v>0</v>
      </c>
      <c r="M11" s="10"/>
      <c r="N11" s="52">
        <f t="shared" si="0"/>
        <v>-32.060526250451304</v>
      </c>
      <c r="O11" s="6">
        <f t="shared" si="1"/>
        <v>2.3980823922402088</v>
      </c>
      <c r="P11" s="6">
        <f t="shared" si="2"/>
        <v>-0.89709923552508541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568</v>
      </c>
      <c r="B12">
        <v>0.03</v>
      </c>
      <c r="C12" s="71">
        <v>0.12</v>
      </c>
      <c r="D12" t="s">
        <v>17</v>
      </c>
      <c r="E12" t="s">
        <v>177</v>
      </c>
      <c r="F12">
        <v>100</v>
      </c>
      <c r="G12">
        <v>0.2</v>
      </c>
      <c r="H12">
        <v>8</v>
      </c>
      <c r="I12">
        <v>111.7</v>
      </c>
      <c r="J12">
        <v>-58.5</v>
      </c>
      <c r="K12" s="10"/>
      <c r="L12" s="12">
        <v>1</v>
      </c>
      <c r="M12" s="10"/>
      <c r="N12" s="52">
        <f t="shared" si="0"/>
        <v>-39.211894491594556</v>
      </c>
      <c r="O12" s="6">
        <f t="shared" si="1"/>
        <v>1.9495327744776663</v>
      </c>
      <c r="P12" s="6">
        <f t="shared" si="2"/>
        <v>-1.0210176124166828</v>
      </c>
      <c r="Q12" s="6">
        <f t="shared" si="3"/>
        <v>-0.19319214998395223</v>
      </c>
      <c r="R12" s="6">
        <f t="shared" si="4"/>
        <v>0.48547043505738308</v>
      </c>
      <c r="S12" s="6">
        <f t="shared" si="5"/>
        <v>0.85264016435409218</v>
      </c>
      <c r="U12" s="12">
        <v>0</v>
      </c>
      <c r="V12" s="12">
        <v>1</v>
      </c>
    </row>
    <row r="13" spans="1:22" s="11" customFormat="1" ht="15">
      <c r="A13" t="s">
        <v>569</v>
      </c>
      <c r="B13">
        <v>0.03</v>
      </c>
      <c r="C13" s="71">
        <v>0.12</v>
      </c>
      <c r="D13" t="s">
        <v>17</v>
      </c>
      <c r="E13" t="s">
        <v>177</v>
      </c>
      <c r="F13">
        <v>0</v>
      </c>
      <c r="G13">
        <v>0.4</v>
      </c>
      <c r="H13">
        <v>8</v>
      </c>
      <c r="I13">
        <v>138.4</v>
      </c>
      <c r="J13">
        <v>-52.5</v>
      </c>
      <c r="K13" s="10"/>
      <c r="L13" s="12">
        <v>0</v>
      </c>
      <c r="M13" s="10"/>
      <c r="N13" s="52">
        <f t="shared" si="0"/>
        <v>-33.088775848366872</v>
      </c>
      <c r="O13" s="6">
        <f t="shared" si="1"/>
        <v>2.4155356847601519</v>
      </c>
      <c r="P13" s="6">
        <f t="shared" si="2"/>
        <v>-0.91629785729702307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569</v>
      </c>
      <c r="B14">
        <v>0.03</v>
      </c>
      <c r="C14" s="71">
        <v>0.12</v>
      </c>
      <c r="D14" t="s">
        <v>17</v>
      </c>
      <c r="E14" t="s">
        <v>177</v>
      </c>
      <c r="F14">
        <v>100</v>
      </c>
      <c r="G14">
        <v>0.4</v>
      </c>
      <c r="H14">
        <v>8</v>
      </c>
      <c r="I14">
        <v>111.5</v>
      </c>
      <c r="J14">
        <v>-60</v>
      </c>
      <c r="K14" s="10"/>
      <c r="L14" s="12">
        <v>1</v>
      </c>
      <c r="M14" s="10"/>
      <c r="N14" s="52">
        <f t="shared" si="0"/>
        <v>-40.893394649130897</v>
      </c>
      <c r="O14" s="6">
        <f t="shared" si="1"/>
        <v>1.9460421159736774</v>
      </c>
      <c r="P14" s="6">
        <f t="shared" si="2"/>
        <v>-1.0471975511965976</v>
      </c>
      <c r="Q14" s="6">
        <f t="shared" si="3"/>
        <v>-0.18325061336214862</v>
      </c>
      <c r="R14" s="6">
        <f t="shared" si="4"/>
        <v>0.4652087839910124</v>
      </c>
      <c r="S14" s="6">
        <f t="shared" si="5"/>
        <v>0.8660254037844386</v>
      </c>
      <c r="U14" s="12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111.89411791083855</v>
      </c>
      <c r="J16" s="25">
        <f>P16*180/PI()</f>
        <v>-57.122836395202441</v>
      </c>
      <c r="K16" s="19"/>
      <c r="L16" s="12"/>
      <c r="M16" s="7"/>
      <c r="N16" s="7"/>
      <c r="O16" s="26">
        <f>IF(Q16&gt;0, ATAN(R16/Q16),PI()+ATAN(R16/Q16))</f>
        <v>1.9529207711588914</v>
      </c>
      <c r="P16" s="26">
        <f>-1*ATAN(S16/(SQRT(Q16*Q16+R16*R16)))</f>
        <v>-0.99698157317433134</v>
      </c>
      <c r="Q16" s="26">
        <f>SUM(Q3:Q14)</f>
        <v>-1.2109660725338283</v>
      </c>
      <c r="R16" s="26">
        <f>SUM(R3:R14)</f>
        <v>3.0132665745303839</v>
      </c>
      <c r="S16" s="26">
        <f>SUM(S3:S14)</f>
        <v>5.0242504924884992</v>
      </c>
    </row>
    <row r="17" spans="1:26" s="9" customFormat="1" ht="16" thickTop="1">
      <c r="A17" s="63">
        <v>136.3363435472898</v>
      </c>
      <c r="B17" s="64">
        <v>-50.043401707760154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5.9824165091776251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5.982653691520162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284.35764266089501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288.24576743873877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3.9801135709048152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3.9530895902639624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111.89411791083855</v>
      </c>
      <c r="B24" s="64">
        <v>-57.122836395202441</v>
      </c>
    </row>
    <row r="25" spans="1:26">
      <c r="A25" t="s">
        <v>144</v>
      </c>
      <c r="B25">
        <v>5.9824165091776251</v>
      </c>
    </row>
    <row r="26" spans="1:26">
      <c r="A26" t="s">
        <v>145</v>
      </c>
      <c r="B26">
        <v>284.35764266089501</v>
      </c>
    </row>
    <row r="27" spans="1:26">
      <c r="A27" t="s">
        <v>147</v>
      </c>
      <c r="B27" s="56">
        <v>3.9801135709048152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ignoredErrors>
    <ignoredError sqref="J19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3"/>
  <sheetViews>
    <sheetView zoomScale="115" zoomScaleNormal="115" zoomScalePageLayoutView="115" workbookViewId="0">
      <selection activeCell="A138" sqref="A138:XFD138"/>
    </sheetView>
  </sheetViews>
  <sheetFormatPr baseColWidth="10" defaultColWidth="8.83203125" defaultRowHeight="12" x14ac:dyDescent="0"/>
  <cols>
    <col min="1" max="1" width="17.1640625" customWidth="1"/>
    <col min="2" max="2" width="4.5" customWidth="1"/>
    <col min="3" max="3" width="13.33203125" customWidth="1"/>
    <col min="16" max="17" width="8.83203125" style="179"/>
    <col min="22" max="25" width="8.83203125" style="64"/>
    <col min="32" max="32" width="17.6640625" customWidth="1"/>
  </cols>
  <sheetData>
    <row r="1" spans="1:34" s="9" customFormat="1" ht="14.25" customHeight="1">
      <c r="A1" s="7"/>
      <c r="B1" s="7"/>
      <c r="C1" s="7"/>
      <c r="D1" s="22"/>
      <c r="E1" s="21"/>
      <c r="F1" s="40"/>
      <c r="G1" s="20"/>
      <c r="H1" s="20"/>
      <c r="I1" s="20"/>
      <c r="J1" s="20"/>
      <c r="K1" s="20"/>
      <c r="L1" s="20"/>
      <c r="M1" s="20"/>
      <c r="N1" s="20"/>
      <c r="O1" s="20"/>
      <c r="P1" s="176"/>
      <c r="Q1" s="176"/>
      <c r="R1" s="16"/>
      <c r="S1" s="16"/>
      <c r="T1" s="16"/>
      <c r="U1" s="20"/>
      <c r="V1" s="21"/>
      <c r="W1" s="21"/>
      <c r="X1" s="21" t="s">
        <v>151</v>
      </c>
      <c r="Y1" s="21"/>
      <c r="Z1" s="20"/>
      <c r="AA1" s="20"/>
      <c r="AB1" s="20"/>
      <c r="AC1" s="20"/>
      <c r="AD1" s="20"/>
      <c r="AE1"/>
      <c r="AF1"/>
      <c r="AG1" s="8"/>
      <c r="AH1" s="8"/>
    </row>
    <row r="2" spans="1:34" s="9" customFormat="1" ht="15">
      <c r="A2" s="49" t="s">
        <v>152</v>
      </c>
      <c r="B2" s="49" t="s">
        <v>28</v>
      </c>
      <c r="C2" s="49" t="s">
        <v>172</v>
      </c>
      <c r="D2" s="47" t="s">
        <v>153</v>
      </c>
      <c r="E2" s="46" t="s">
        <v>154</v>
      </c>
      <c r="F2" s="50" t="s">
        <v>155</v>
      </c>
      <c r="G2" s="49" t="s">
        <v>156</v>
      </c>
      <c r="H2" s="49" t="s">
        <v>170</v>
      </c>
      <c r="I2" s="46" t="s">
        <v>157</v>
      </c>
      <c r="J2" s="49" t="s">
        <v>158</v>
      </c>
      <c r="K2" s="49"/>
      <c r="L2" s="49" t="s">
        <v>159</v>
      </c>
      <c r="M2" s="49" t="s">
        <v>160</v>
      </c>
      <c r="N2" s="51" t="s">
        <v>161</v>
      </c>
      <c r="O2" s="41"/>
      <c r="P2" s="177" t="s">
        <v>162</v>
      </c>
      <c r="Q2" s="178" t="s">
        <v>163</v>
      </c>
      <c r="R2" s="44"/>
      <c r="S2" s="45" t="s">
        <v>164</v>
      </c>
      <c r="T2" s="43" t="s">
        <v>165</v>
      </c>
      <c r="U2" s="41"/>
      <c r="V2" s="46" t="s">
        <v>162</v>
      </c>
      <c r="W2" s="46" t="s">
        <v>163</v>
      </c>
      <c r="X2" s="46" t="s">
        <v>162</v>
      </c>
      <c r="Y2" s="46" t="s">
        <v>163</v>
      </c>
      <c r="Z2" s="48" t="s">
        <v>166</v>
      </c>
      <c r="AA2" s="49"/>
      <c r="AB2" s="49" t="s">
        <v>167</v>
      </c>
      <c r="AC2" s="49" t="s">
        <v>168</v>
      </c>
      <c r="AD2" s="49" t="s">
        <v>169</v>
      </c>
      <c r="AE2"/>
      <c r="AF2" s="46" t="s">
        <v>881</v>
      </c>
      <c r="AG2" s="8"/>
      <c r="AH2" s="8"/>
    </row>
    <row r="3" spans="1:34" s="9" customFormat="1" ht="15">
      <c r="A3" s="7" t="s">
        <v>783</v>
      </c>
      <c r="B3" s="10" t="s">
        <v>19</v>
      </c>
      <c r="C3" s="10">
        <v>0</v>
      </c>
      <c r="D3" s="63">
        <v>120.3</v>
      </c>
      <c r="E3" s="64">
        <v>-77.099999999999994</v>
      </c>
      <c r="F3" s="10">
        <v>2.7</v>
      </c>
      <c r="G3" s="12">
        <v>0</v>
      </c>
      <c r="H3" s="10">
        <v>7</v>
      </c>
      <c r="I3" s="52">
        <f t="shared" ref="I3:I20" si="0">ATAN(0.5*TAN(K3))/(PI()/180)</f>
        <v>-65.389324272363481</v>
      </c>
      <c r="J3" s="6">
        <f t="shared" ref="J3:J20" si="1">D3*PI()/180</f>
        <v>2.0996310901491784</v>
      </c>
      <c r="K3" s="6">
        <f t="shared" ref="K3:K20" si="2">E3*PI()/180</f>
        <v>-1.3456488532876281</v>
      </c>
      <c r="L3" s="6">
        <f t="shared" ref="L3:L20" si="3">COS(J3)*COS(K3)*G3</f>
        <v>0</v>
      </c>
      <c r="M3" s="6">
        <f t="shared" ref="M3:M20" si="4">COS(K3)*SIN(J3)*G3</f>
        <v>0</v>
      </c>
      <c r="N3" s="6">
        <f t="shared" ref="N3:N20" si="5">-1*SIN(K3)*G3</f>
        <v>0</v>
      </c>
      <c r="O3" s="3"/>
      <c r="P3" s="179">
        <v>48.812216967344199</v>
      </c>
      <c r="Q3" s="179">
        <v>-87.662021163850994</v>
      </c>
      <c r="R3" s="10"/>
      <c r="S3" s="1">
        <f t="shared" ref="S3:S20" si="6">ASIN(SIN(J3)*SIN((PI()/180)*(90-I3))/SIN((PI()/180)*(90-V3)))/(PI()/180)</f>
        <v>39.217718974621711</v>
      </c>
      <c r="T3" s="2">
        <f t="shared" ref="T3:T20" si="7">COS((PI()/180)*(90-I3))-SIN((PI()/180)*V3)*SIN((PI()/180)*P3)</f>
        <v>-0.29013957780027066</v>
      </c>
      <c r="U3" s="3"/>
      <c r="V3" s="175">
        <f t="shared" ref="V3:V20" si="8">90-ACOS(COS((PI()/180)*(90-P3))*COS((PI()/180)*(90-I3))+SIN((PI()/180)*(90-P3))*SIN((PI()/180)*(90-I3))*COS(J3))/(PI()/180)</f>
        <v>-55.341489071874406</v>
      </c>
      <c r="W3" s="175">
        <f t="shared" ref="W3:W20" si="9">IF(T3&lt;0,Q3+180-S3,Q3+S3)</f>
        <v>53.120259861527295</v>
      </c>
      <c r="X3" s="175">
        <f t="shared" ref="X3:X20" si="10">IF(V3&lt;0, -1*V3, V3)</f>
        <v>55.341489071874406</v>
      </c>
      <c r="Y3" s="175">
        <f t="shared" ref="Y3:Y20" si="11">IF(V3&lt;0, MOD(W3+180, 360), W3)</f>
        <v>233.1202598615273</v>
      </c>
      <c r="Z3" s="6">
        <f t="shared" ref="Z3:Z20" si="12">X3*PI()/180</f>
        <v>0.96589119726066919</v>
      </c>
      <c r="AA3" s="6">
        <f t="shared" ref="AA3:AA20" si="13">Y3*PI()/180</f>
        <v>4.068716087688431</v>
      </c>
      <c r="AB3" s="6" t="str">
        <f t="shared" ref="AB3:AB22" si="14">IF(G3&gt;0,G3*SIN(Z3),"")</f>
        <v/>
      </c>
      <c r="AC3" s="6" t="str">
        <f t="shared" ref="AC3:AC22" si="15">IF(G3&gt;0,G3*COS(Z3)*COS(AA3),"")</f>
        <v/>
      </c>
      <c r="AD3" s="6" t="str">
        <f t="shared" ref="AD3:AD22" si="16">IF(G3&gt;0,G3*COS(Z3)*SIN(AA3),"")</f>
        <v/>
      </c>
      <c r="AE3"/>
      <c r="AF3"/>
      <c r="AG3" s="8"/>
      <c r="AH3" s="8"/>
    </row>
    <row r="4" spans="1:34" s="9" customFormat="1" ht="15">
      <c r="A4" s="7" t="s">
        <v>783</v>
      </c>
      <c r="B4" s="10" t="s">
        <v>19</v>
      </c>
      <c r="C4" s="10">
        <v>100</v>
      </c>
      <c r="D4" s="63">
        <v>79.7</v>
      </c>
      <c r="E4" s="64">
        <v>-70.5</v>
      </c>
      <c r="F4" s="10">
        <v>2.7</v>
      </c>
      <c r="G4" s="12">
        <v>1</v>
      </c>
      <c r="H4" s="10">
        <v>7</v>
      </c>
      <c r="I4" s="52">
        <f t="shared" si="0"/>
        <v>-54.692456600678476</v>
      </c>
      <c r="J4" s="6">
        <f t="shared" si="1"/>
        <v>1.3910274138394807</v>
      </c>
      <c r="K4" s="6">
        <f t="shared" si="2"/>
        <v>-1.2304571226560022</v>
      </c>
      <c r="L4" s="6">
        <f t="shared" si="3"/>
        <v>5.968540585202977E-2</v>
      </c>
      <c r="M4" s="6">
        <f t="shared" si="4"/>
        <v>0.32842757435969533</v>
      </c>
      <c r="N4" s="6">
        <f t="shared" si="5"/>
        <v>0.94264149109217832</v>
      </c>
      <c r="O4" s="3"/>
      <c r="P4" s="179">
        <v>48.812216967344199</v>
      </c>
      <c r="Q4" s="179">
        <v>-87.662021163850994</v>
      </c>
      <c r="R4" s="10"/>
      <c r="S4" s="1">
        <f t="shared" si="6"/>
        <v>42.749677912027458</v>
      </c>
      <c r="T4" s="2">
        <f t="shared" si="7"/>
        <v>-0.40510750435563547</v>
      </c>
      <c r="U4" s="3"/>
      <c r="V4" s="175">
        <f t="shared" si="8"/>
        <v>-33.098368805608629</v>
      </c>
      <c r="W4" s="175">
        <f t="shared" si="9"/>
        <v>49.588300924121548</v>
      </c>
      <c r="X4" s="175">
        <f t="shared" si="10"/>
        <v>33.098368805608629</v>
      </c>
      <c r="Y4" s="175">
        <f t="shared" si="11"/>
        <v>229.58830092412154</v>
      </c>
      <c r="Z4" s="6">
        <f t="shared" si="12"/>
        <v>0.57767551269725359</v>
      </c>
      <c r="AA4" s="6">
        <f t="shared" si="13"/>
        <v>4.0070717751854605</v>
      </c>
      <c r="AB4" s="6">
        <f t="shared" si="14"/>
        <v>0.54607811118179017</v>
      </c>
      <c r="AC4" s="6">
        <f t="shared" si="15"/>
        <v>-0.5430825015170726</v>
      </c>
      <c r="AD4" s="6">
        <f t="shared" si="16"/>
        <v>-0.63785585600046613</v>
      </c>
      <c r="AE4"/>
      <c r="AF4"/>
      <c r="AG4" s="8"/>
      <c r="AH4" s="8"/>
    </row>
    <row r="5" spans="1:34" s="11" customFormat="1" ht="15">
      <c r="A5" s="7" t="s">
        <v>784</v>
      </c>
      <c r="B5" s="10" t="s">
        <v>19</v>
      </c>
      <c r="C5" s="10">
        <v>0</v>
      </c>
      <c r="D5" s="63">
        <v>140.99782641642366</v>
      </c>
      <c r="E5" s="64">
        <v>-67.383506370846845</v>
      </c>
      <c r="F5" s="57">
        <v>3.9</v>
      </c>
      <c r="G5" s="12">
        <v>0</v>
      </c>
      <c r="H5" s="10">
        <v>7</v>
      </c>
      <c r="I5" s="52">
        <f t="shared" si="0"/>
        <v>-50.199099216125681</v>
      </c>
      <c r="J5" s="6">
        <f t="shared" si="1"/>
        <v>2.46087630912203</v>
      </c>
      <c r="K5" s="6">
        <f t="shared" si="2"/>
        <v>-1.1760640477098525</v>
      </c>
      <c r="L5" s="6">
        <f t="shared" si="3"/>
        <v>0</v>
      </c>
      <c r="M5" s="6">
        <f t="shared" si="4"/>
        <v>0</v>
      </c>
      <c r="N5" s="6">
        <f t="shared" si="5"/>
        <v>0</v>
      </c>
      <c r="O5" s="3"/>
      <c r="P5" s="179">
        <v>48.810706296935599</v>
      </c>
      <c r="Q5" s="179">
        <v>-87.6623008679598</v>
      </c>
      <c r="R5" s="10"/>
      <c r="S5" s="1">
        <f t="shared" si="6"/>
        <v>71.910489146903373</v>
      </c>
      <c r="T5" s="2">
        <f t="shared" si="7"/>
        <v>-8.6660749549673954E-2</v>
      </c>
      <c r="U5" s="3"/>
      <c r="V5" s="175">
        <f t="shared" si="8"/>
        <v>-64.924743657356316</v>
      </c>
      <c r="W5" s="175">
        <f t="shared" si="9"/>
        <v>20.427209985136827</v>
      </c>
      <c r="X5" s="175">
        <f t="shared" si="10"/>
        <v>64.924743657356316</v>
      </c>
      <c r="Y5" s="175">
        <f t="shared" si="11"/>
        <v>200.42720998513681</v>
      </c>
      <c r="Z5" s="6">
        <f t="shared" si="12"/>
        <v>1.1331505428341728</v>
      </c>
      <c r="AA5" s="6">
        <f t="shared" si="13"/>
        <v>3.4981147248266926</v>
      </c>
      <c r="AB5" s="6" t="str">
        <f t="shared" si="14"/>
        <v/>
      </c>
      <c r="AC5" s="6" t="str">
        <f t="shared" si="15"/>
        <v/>
      </c>
      <c r="AD5" s="6" t="str">
        <f t="shared" si="16"/>
        <v/>
      </c>
      <c r="AE5" s="10"/>
      <c r="AF5" s="10"/>
      <c r="AG5" s="10"/>
      <c r="AH5" s="8"/>
    </row>
    <row r="6" spans="1:34" s="11" customFormat="1" ht="15">
      <c r="A6" s="7" t="s">
        <v>784</v>
      </c>
      <c r="B6" s="10" t="s">
        <v>19</v>
      </c>
      <c r="C6" s="10">
        <v>100</v>
      </c>
      <c r="D6" s="63">
        <v>109.78809617408119</v>
      </c>
      <c r="E6" s="64">
        <v>-66.788836984489393</v>
      </c>
      <c r="F6" s="57">
        <v>3.9</v>
      </c>
      <c r="G6" s="12">
        <v>1</v>
      </c>
      <c r="H6" s="10">
        <v>7</v>
      </c>
      <c r="I6" s="52">
        <f t="shared" si="0"/>
        <v>-49.381550378027988</v>
      </c>
      <c r="J6" s="6">
        <f t="shared" si="1"/>
        <v>1.9161637577339063</v>
      </c>
      <c r="K6" s="6">
        <f t="shared" si="2"/>
        <v>-1.1656851089571008</v>
      </c>
      <c r="L6" s="6">
        <f t="shared" si="3"/>
        <v>-0.13342667561233665</v>
      </c>
      <c r="M6" s="6">
        <f t="shared" si="4"/>
        <v>0.37084857818342276</v>
      </c>
      <c r="N6" s="6">
        <f t="shared" si="5"/>
        <v>0.91905856956690957</v>
      </c>
      <c r="O6" s="3"/>
      <c r="P6" s="179">
        <v>48.810706296935599</v>
      </c>
      <c r="Q6" s="179">
        <v>-87.6623008679598</v>
      </c>
      <c r="R6" s="10"/>
      <c r="S6" s="1">
        <f t="shared" si="6"/>
        <v>61.397542658199811</v>
      </c>
      <c r="T6" s="2">
        <f t="shared" si="7"/>
        <v>-0.21996965434498694</v>
      </c>
      <c r="U6" s="3"/>
      <c r="V6" s="175">
        <f t="shared" si="8"/>
        <v>-45.755198675656345</v>
      </c>
      <c r="W6" s="175">
        <f t="shared" si="9"/>
        <v>30.940156473840389</v>
      </c>
      <c r="X6" s="175">
        <f t="shared" si="10"/>
        <v>45.755198675656345</v>
      </c>
      <c r="Y6" s="175">
        <f t="shared" si="11"/>
        <v>210.94015647384037</v>
      </c>
      <c r="Z6" s="6">
        <f t="shared" si="12"/>
        <v>0.79857886679435219</v>
      </c>
      <c r="AA6" s="6">
        <f t="shared" si="13"/>
        <v>3.6816002551405469</v>
      </c>
      <c r="AB6" s="6">
        <f t="shared" si="14"/>
        <v>0.71636525380046256</v>
      </c>
      <c r="AC6" s="6">
        <f t="shared" si="15"/>
        <v>-0.59844246081245855</v>
      </c>
      <c r="AD6" s="6">
        <f t="shared" si="16"/>
        <v>-0.35873032244867153</v>
      </c>
      <c r="AE6" s="10"/>
      <c r="AF6" s="10"/>
      <c r="AG6" s="10"/>
      <c r="AH6" s="8"/>
    </row>
    <row r="7" spans="1:34" s="11" customFormat="1" ht="15">
      <c r="A7" s="7" t="s">
        <v>785</v>
      </c>
      <c r="B7" s="10" t="s">
        <v>19</v>
      </c>
      <c r="C7" s="10">
        <v>0</v>
      </c>
      <c r="D7" s="63">
        <v>131.21369877114691</v>
      </c>
      <c r="E7" s="64">
        <v>-69.129306923627865</v>
      </c>
      <c r="F7" s="56">
        <v>5.7</v>
      </c>
      <c r="G7" s="12">
        <v>0</v>
      </c>
      <c r="H7" s="10">
        <v>3</v>
      </c>
      <c r="I7" s="52">
        <f t="shared" si="0"/>
        <v>-52.672530878906173</v>
      </c>
      <c r="J7" s="6">
        <f t="shared" si="1"/>
        <v>2.290111067276551</v>
      </c>
      <c r="K7" s="6">
        <f t="shared" si="2"/>
        <v>-1.2065340154390185</v>
      </c>
      <c r="L7" s="6">
        <f t="shared" si="3"/>
        <v>0</v>
      </c>
      <c r="M7" s="6">
        <f t="shared" si="4"/>
        <v>0</v>
      </c>
      <c r="N7" s="6">
        <f t="shared" si="5"/>
        <v>0</v>
      </c>
      <c r="O7" s="3"/>
      <c r="P7" s="179">
        <v>48.810397926717897</v>
      </c>
      <c r="Q7" s="179">
        <v>-87.662248145788894</v>
      </c>
      <c r="R7" s="10"/>
      <c r="S7" s="1">
        <f t="shared" si="6"/>
        <v>63.945098702541031</v>
      </c>
      <c r="T7" s="2">
        <f t="shared" si="7"/>
        <v>-0.14686956431249787</v>
      </c>
      <c r="U7" s="3"/>
      <c r="V7" s="175">
        <f t="shared" si="8"/>
        <v>-59.486154503953315</v>
      </c>
      <c r="W7" s="175">
        <f t="shared" si="9"/>
        <v>28.392653151670075</v>
      </c>
      <c r="X7" s="175">
        <f t="shared" si="10"/>
        <v>59.486154503953315</v>
      </c>
      <c r="Y7" s="175">
        <f t="shared" si="11"/>
        <v>208.39265315167006</v>
      </c>
      <c r="Z7" s="6">
        <f t="shared" si="12"/>
        <v>1.0382292554440395</v>
      </c>
      <c r="AA7" s="6">
        <f t="shared" si="13"/>
        <v>3.6371379344631807</v>
      </c>
      <c r="AB7" s="6" t="str">
        <f t="shared" si="14"/>
        <v/>
      </c>
      <c r="AC7" s="6" t="str">
        <f t="shared" si="15"/>
        <v/>
      </c>
      <c r="AD7" s="6" t="str">
        <f t="shared" si="16"/>
        <v/>
      </c>
      <c r="AE7" s="10"/>
      <c r="AF7" s="10"/>
      <c r="AG7" s="10"/>
      <c r="AH7" s="8"/>
    </row>
    <row r="8" spans="1:34" s="11" customFormat="1" ht="15">
      <c r="A8" s="7" t="s">
        <v>785</v>
      </c>
      <c r="B8" s="10" t="s">
        <v>19</v>
      </c>
      <c r="C8" s="10">
        <v>100</v>
      </c>
      <c r="D8" s="63">
        <v>99.727499526312826</v>
      </c>
      <c r="E8" s="64">
        <v>-66.188145316944244</v>
      </c>
      <c r="F8" s="56">
        <v>5.6</v>
      </c>
      <c r="G8" s="12">
        <v>1</v>
      </c>
      <c r="H8" s="10">
        <v>3</v>
      </c>
      <c r="I8" s="52">
        <f t="shared" si="0"/>
        <v>-48.568394013521171</v>
      </c>
      <c r="J8" s="6">
        <f t="shared" si="1"/>
        <v>1.7405732215152443</v>
      </c>
      <c r="K8" s="6">
        <f t="shared" si="2"/>
        <v>-1.1552010615691428</v>
      </c>
      <c r="L8" s="6">
        <f t="shared" si="3"/>
        <v>-6.8215988761968507E-2</v>
      </c>
      <c r="M8" s="6">
        <f t="shared" si="4"/>
        <v>0.39792989678831037</v>
      </c>
      <c r="N8" s="6">
        <f t="shared" si="5"/>
        <v>0.91487615343240403</v>
      </c>
      <c r="O8" s="3"/>
      <c r="P8" s="179">
        <v>48.810397926717897</v>
      </c>
      <c r="Q8" s="179">
        <v>-87.662248145788894</v>
      </c>
      <c r="R8" s="10"/>
      <c r="S8" s="1">
        <f t="shared" si="6"/>
        <v>57.869907152500922</v>
      </c>
      <c r="T8" s="2">
        <f t="shared" si="7"/>
        <v>-0.26974923588305794</v>
      </c>
      <c r="U8" s="3"/>
      <c r="V8" s="175">
        <f t="shared" si="8"/>
        <v>-39.630977015437026</v>
      </c>
      <c r="W8" s="175">
        <f t="shared" si="9"/>
        <v>34.467844701710185</v>
      </c>
      <c r="X8" s="175">
        <f t="shared" si="10"/>
        <v>39.630977015437026</v>
      </c>
      <c r="Y8" s="175">
        <f t="shared" si="11"/>
        <v>214.46784470171019</v>
      </c>
      <c r="Z8" s="6">
        <f t="shared" si="12"/>
        <v>0.69169103470157167</v>
      </c>
      <c r="AA8" s="6">
        <f t="shared" si="13"/>
        <v>3.7431700297007189</v>
      </c>
      <c r="AB8" s="6">
        <f t="shared" si="14"/>
        <v>0.63784047525506893</v>
      </c>
      <c r="AC8" s="6">
        <f t="shared" si="15"/>
        <v>-0.63496075393643081</v>
      </c>
      <c r="AD8" s="6">
        <f t="shared" si="16"/>
        <v>-0.43587196409825102</v>
      </c>
      <c r="AE8" s="10"/>
      <c r="AF8" s="10"/>
      <c r="AG8" s="10"/>
      <c r="AH8" s="8"/>
    </row>
    <row r="9" spans="1:34" s="11" customFormat="1" ht="15">
      <c r="A9" s="7" t="s">
        <v>786</v>
      </c>
      <c r="B9" s="10" t="s">
        <v>19</v>
      </c>
      <c r="C9" s="10">
        <v>0</v>
      </c>
      <c r="D9" s="63">
        <v>127.7</v>
      </c>
      <c r="E9" s="64">
        <v>-72.3</v>
      </c>
      <c r="F9" s="10">
        <v>7.7</v>
      </c>
      <c r="G9" s="12">
        <v>0</v>
      </c>
      <c r="H9" s="10">
        <v>5</v>
      </c>
      <c r="I9" s="52">
        <f t="shared" si="0"/>
        <v>-57.450666332769352</v>
      </c>
      <c r="J9" s="6">
        <f t="shared" si="1"/>
        <v>2.2287854547967592</v>
      </c>
      <c r="K9" s="6">
        <f t="shared" si="2"/>
        <v>-1.2618730491919001</v>
      </c>
      <c r="L9" s="6">
        <f t="shared" si="3"/>
        <v>0</v>
      </c>
      <c r="M9" s="6">
        <f t="shared" si="4"/>
        <v>0</v>
      </c>
      <c r="N9" s="6">
        <f t="shared" si="5"/>
        <v>0</v>
      </c>
      <c r="O9" s="3"/>
      <c r="P9" s="179">
        <v>48.810004983097301</v>
      </c>
      <c r="Q9" s="179">
        <v>-87.662341184914098</v>
      </c>
      <c r="R9" s="10"/>
      <c r="S9" s="1">
        <f t="shared" si="6"/>
        <v>54.155877589474613</v>
      </c>
      <c r="T9" s="2">
        <f t="shared" si="7"/>
        <v>-0.2025211405018279</v>
      </c>
      <c r="U9" s="3"/>
      <c r="V9" s="175">
        <f t="shared" si="8"/>
        <v>-58.321239802472633</v>
      </c>
      <c r="W9" s="175">
        <f t="shared" si="9"/>
        <v>38.181781225611289</v>
      </c>
      <c r="X9" s="175">
        <f t="shared" si="10"/>
        <v>58.321239802472633</v>
      </c>
      <c r="Y9" s="175">
        <f t="shared" si="11"/>
        <v>218.1817812256113</v>
      </c>
      <c r="Z9" s="6">
        <f t="shared" si="12"/>
        <v>1.0178976583983148</v>
      </c>
      <c r="AA9" s="6">
        <f t="shared" si="13"/>
        <v>3.8079904502528663</v>
      </c>
      <c r="AB9" s="6" t="str">
        <f t="shared" si="14"/>
        <v/>
      </c>
      <c r="AC9" s="6" t="str">
        <f t="shared" si="15"/>
        <v/>
      </c>
      <c r="AD9" s="6" t="str">
        <f t="shared" si="16"/>
        <v/>
      </c>
      <c r="AE9" s="10"/>
      <c r="AF9" s="10"/>
      <c r="AG9" s="10"/>
      <c r="AH9" s="8"/>
    </row>
    <row r="10" spans="1:34" s="11" customFormat="1" ht="15">
      <c r="A10" s="7" t="s">
        <v>786</v>
      </c>
      <c r="B10" s="10" t="s">
        <v>19</v>
      </c>
      <c r="C10" s="10">
        <v>100</v>
      </c>
      <c r="D10" s="63">
        <v>92.6</v>
      </c>
      <c r="E10" s="64">
        <v>-68.099999999999994</v>
      </c>
      <c r="F10" s="10">
        <v>7.7</v>
      </c>
      <c r="G10" s="12">
        <v>1</v>
      </c>
      <c r="H10" s="10">
        <v>5</v>
      </c>
      <c r="I10" s="52">
        <f t="shared" si="0"/>
        <v>-51.200897756984375</v>
      </c>
      <c r="J10" s="6">
        <f t="shared" si="1"/>
        <v>1.616174887346749</v>
      </c>
      <c r="K10" s="6">
        <f t="shared" si="2"/>
        <v>-1.1885692206081382</v>
      </c>
      <c r="L10" s="6">
        <f t="shared" si="3"/>
        <v>-1.6919840353343037E-2</v>
      </c>
      <c r="M10" s="6">
        <f t="shared" si="4"/>
        <v>0.37260381768473133</v>
      </c>
      <c r="N10" s="6">
        <f t="shared" si="5"/>
        <v>0.92783625389891988</v>
      </c>
      <c r="O10" s="3"/>
      <c r="P10" s="179">
        <v>48.810004983097301</v>
      </c>
      <c r="Q10" s="179">
        <v>-87.662341184914098</v>
      </c>
      <c r="R10" s="10"/>
      <c r="S10" s="1">
        <f t="shared" si="6"/>
        <v>51.840473138197247</v>
      </c>
      <c r="T10" s="2">
        <f t="shared" si="7"/>
        <v>-0.32391560689527704</v>
      </c>
      <c r="U10" s="3"/>
      <c r="V10" s="175">
        <f t="shared" si="8"/>
        <v>-37.243337421898204</v>
      </c>
      <c r="W10" s="175">
        <f t="shared" si="9"/>
        <v>40.497185676888655</v>
      </c>
      <c r="X10" s="175">
        <f t="shared" si="10"/>
        <v>37.243337421898204</v>
      </c>
      <c r="Y10" s="175">
        <f t="shared" si="11"/>
        <v>220.49718567688865</v>
      </c>
      <c r="Z10" s="6">
        <f t="shared" si="12"/>
        <v>0.65001886244334017</v>
      </c>
      <c r="AA10" s="6">
        <f t="shared" si="13"/>
        <v>3.8484018814429888</v>
      </c>
      <c r="AB10" s="6">
        <f t="shared" si="14"/>
        <v>0.60520142171392266</v>
      </c>
      <c r="AC10" s="6">
        <f t="shared" si="15"/>
        <v>-0.60536358344317698</v>
      </c>
      <c r="AD10" s="6">
        <f t="shared" si="16"/>
        <v>-0.51697792118840269</v>
      </c>
      <c r="AE10" s="10"/>
      <c r="AF10" s="10"/>
      <c r="AG10" s="10"/>
      <c r="AH10" s="8"/>
    </row>
    <row r="11" spans="1:34" s="11" customFormat="1" ht="15">
      <c r="A11" s="7" t="s">
        <v>787</v>
      </c>
      <c r="B11" s="10" t="s">
        <v>19</v>
      </c>
      <c r="C11" s="10">
        <v>0</v>
      </c>
      <c r="D11" s="63">
        <v>134.90404691344872</v>
      </c>
      <c r="E11" s="64">
        <v>-77.680400469927804</v>
      </c>
      <c r="F11" s="56">
        <v>3.4</v>
      </c>
      <c r="G11" s="12">
        <v>0</v>
      </c>
      <c r="H11" s="10">
        <v>6</v>
      </c>
      <c r="I11" s="52">
        <f t="shared" si="0"/>
        <v>-66.404907958570377</v>
      </c>
      <c r="J11" s="6">
        <f t="shared" si="1"/>
        <v>2.3545197929045738</v>
      </c>
      <c r="K11" s="6">
        <f t="shared" si="2"/>
        <v>-1.3557787524679907</v>
      </c>
      <c r="L11" s="6">
        <f t="shared" si="3"/>
        <v>0</v>
      </c>
      <c r="M11" s="6">
        <f t="shared" si="4"/>
        <v>0</v>
      </c>
      <c r="N11" s="6">
        <f t="shared" si="5"/>
        <v>0</v>
      </c>
      <c r="O11" s="3"/>
      <c r="P11" s="179">
        <v>48.809545738622496</v>
      </c>
      <c r="Q11" s="179">
        <v>-87.662612088024602</v>
      </c>
      <c r="R11" s="10"/>
      <c r="S11" s="1">
        <f t="shared" si="6"/>
        <v>35.954082860013997</v>
      </c>
      <c r="T11" s="2">
        <f t="shared" si="7"/>
        <v>-0.25741498986777711</v>
      </c>
      <c r="U11" s="3"/>
      <c r="V11" s="175">
        <f t="shared" si="8"/>
        <v>-61.127330352624881</v>
      </c>
      <c r="W11" s="175">
        <f t="shared" si="9"/>
        <v>56.383305051961401</v>
      </c>
      <c r="X11" s="175">
        <f t="shared" si="10"/>
        <v>61.127330352624881</v>
      </c>
      <c r="Y11" s="175">
        <f t="shared" si="11"/>
        <v>236.3833050519614</v>
      </c>
      <c r="Z11" s="6">
        <f t="shared" si="12"/>
        <v>1.0668731776075706</v>
      </c>
      <c r="AA11" s="6">
        <f t="shared" si="13"/>
        <v>4.1256669699028725</v>
      </c>
      <c r="AB11" s="6" t="str">
        <f t="shared" si="14"/>
        <v/>
      </c>
      <c r="AC11" s="6" t="str">
        <f t="shared" si="15"/>
        <v/>
      </c>
      <c r="AD11" s="6" t="str">
        <f t="shared" si="16"/>
        <v/>
      </c>
      <c r="AE11" s="10"/>
      <c r="AF11" s="10"/>
      <c r="AG11" s="10"/>
      <c r="AH11" s="8"/>
    </row>
    <row r="12" spans="1:34" s="11" customFormat="1" ht="15">
      <c r="A12" s="7" t="s">
        <v>787</v>
      </c>
      <c r="B12" s="10" t="s">
        <v>19</v>
      </c>
      <c r="C12" s="10">
        <v>100</v>
      </c>
      <c r="D12" s="63">
        <v>85.388416857354429</v>
      </c>
      <c r="E12" s="64">
        <v>-73.283635079621959</v>
      </c>
      <c r="F12" s="56">
        <v>3.5</v>
      </c>
      <c r="G12" s="12">
        <v>1</v>
      </c>
      <c r="H12" s="10">
        <v>6</v>
      </c>
      <c r="I12" s="52">
        <f t="shared" si="0"/>
        <v>-59.008805441723041</v>
      </c>
      <c r="J12" s="6">
        <f t="shared" si="1"/>
        <v>1.4903090172262641</v>
      </c>
      <c r="K12" s="6">
        <f t="shared" si="2"/>
        <v>-1.2790407199694198</v>
      </c>
      <c r="L12" s="6">
        <f t="shared" si="3"/>
        <v>2.312590553381513E-2</v>
      </c>
      <c r="M12" s="6">
        <f t="shared" si="4"/>
        <v>0.28670290934666742</v>
      </c>
      <c r="N12" s="6">
        <f t="shared" si="5"/>
        <v>0.95774037936457379</v>
      </c>
      <c r="O12" s="3"/>
      <c r="P12" s="179">
        <v>48.809545738622496</v>
      </c>
      <c r="Q12" s="179">
        <v>-87.662612088024602</v>
      </c>
      <c r="R12" s="10"/>
      <c r="S12" s="1">
        <f t="shared" si="6"/>
        <v>40.747069097950508</v>
      </c>
      <c r="T12" s="2">
        <f t="shared" si="7"/>
        <v>-0.39231009921633114</v>
      </c>
      <c r="U12" s="3"/>
      <c r="V12" s="175">
        <f t="shared" si="8"/>
        <v>-38.158234002302521</v>
      </c>
      <c r="W12" s="175">
        <f t="shared" si="9"/>
        <v>51.59031881402489</v>
      </c>
      <c r="X12" s="175">
        <f t="shared" si="10"/>
        <v>38.158234002302521</v>
      </c>
      <c r="Y12" s="175">
        <f t="shared" si="11"/>
        <v>231.5903188140249</v>
      </c>
      <c r="Z12" s="6">
        <f t="shared" si="12"/>
        <v>0.66598682008663246</v>
      </c>
      <c r="AA12" s="6">
        <f t="shared" si="13"/>
        <v>4.0420135790481035</v>
      </c>
      <c r="AB12" s="6">
        <f t="shared" si="14"/>
        <v>0.61783537744177375</v>
      </c>
      <c r="AC12" s="6">
        <f t="shared" si="15"/>
        <v>-0.48851725868291651</v>
      </c>
      <c r="AD12" s="6">
        <f t="shared" si="16"/>
        <v>-0.61614148890519405</v>
      </c>
      <c r="AE12" s="10"/>
      <c r="AF12" s="10"/>
      <c r="AG12" s="10"/>
      <c r="AH12" s="10"/>
    </row>
    <row r="13" spans="1:34" s="11" customFormat="1" ht="15">
      <c r="A13" s="7" t="s">
        <v>788</v>
      </c>
      <c r="B13" s="10" t="s">
        <v>19</v>
      </c>
      <c r="C13" s="10">
        <v>0</v>
      </c>
      <c r="D13" s="63">
        <v>103</v>
      </c>
      <c r="E13" s="64">
        <v>-71.599999999999994</v>
      </c>
      <c r="F13" s="56">
        <v>4.5</v>
      </c>
      <c r="G13" s="12">
        <v>0</v>
      </c>
      <c r="H13" s="10">
        <v>6</v>
      </c>
      <c r="I13" s="52">
        <f t="shared" si="0"/>
        <v>-56.363722599717249</v>
      </c>
      <c r="J13" s="6">
        <f t="shared" si="1"/>
        <v>1.7976891295541593</v>
      </c>
      <c r="K13" s="6">
        <f t="shared" si="2"/>
        <v>-1.2496557444279399</v>
      </c>
      <c r="L13" s="6">
        <f t="shared" si="3"/>
        <v>0</v>
      </c>
      <c r="M13" s="6">
        <f t="shared" si="4"/>
        <v>0</v>
      </c>
      <c r="N13" s="6">
        <f t="shared" si="5"/>
        <v>0</v>
      </c>
      <c r="O13" s="12"/>
      <c r="P13" s="179">
        <v>48.809480778872903</v>
      </c>
      <c r="Q13" s="179">
        <v>-87.662660535424905</v>
      </c>
      <c r="R13" s="10"/>
      <c r="S13" s="1">
        <f t="shared" si="6"/>
        <v>49.897150929587973</v>
      </c>
      <c r="T13" s="2">
        <f t="shared" si="7"/>
        <v>-0.29934010649466991</v>
      </c>
      <c r="U13" s="3"/>
      <c r="V13" s="175">
        <f t="shared" si="8"/>
        <v>-45.12027448424513</v>
      </c>
      <c r="W13" s="175">
        <f t="shared" si="9"/>
        <v>42.440188534987122</v>
      </c>
      <c r="X13" s="175">
        <f t="shared" si="10"/>
        <v>45.12027448424513</v>
      </c>
      <c r="Y13" s="175">
        <f t="shared" si="11"/>
        <v>222.44018853498713</v>
      </c>
      <c r="Z13" s="6">
        <f t="shared" si="12"/>
        <v>0.78749734915366376</v>
      </c>
      <c r="AA13" s="6">
        <f t="shared" si="13"/>
        <v>3.8823136786924675</v>
      </c>
      <c r="AB13" s="6" t="str">
        <f t="shared" si="14"/>
        <v/>
      </c>
      <c r="AC13" s="6" t="str">
        <f t="shared" si="15"/>
        <v/>
      </c>
      <c r="AD13" s="6" t="str">
        <f t="shared" si="16"/>
        <v/>
      </c>
      <c r="AE13" s="10"/>
      <c r="AF13" s="10"/>
      <c r="AG13" s="10"/>
      <c r="AH13" s="7"/>
    </row>
    <row r="14" spans="1:34" s="13" customFormat="1" ht="15">
      <c r="A14" s="7" t="s">
        <v>788</v>
      </c>
      <c r="B14" s="10" t="s">
        <v>19</v>
      </c>
      <c r="C14" s="10">
        <v>100</v>
      </c>
      <c r="D14" s="63">
        <v>77.8</v>
      </c>
      <c r="E14" s="64">
        <v>-63.5</v>
      </c>
      <c r="F14" s="56">
        <v>4.5</v>
      </c>
      <c r="G14" s="12">
        <v>1</v>
      </c>
      <c r="H14" s="10">
        <v>6</v>
      </c>
      <c r="I14" s="52">
        <f t="shared" si="0"/>
        <v>-45.08138325092736</v>
      </c>
      <c r="J14" s="6">
        <f t="shared" si="1"/>
        <v>1.3578661580515883</v>
      </c>
      <c r="K14" s="6">
        <f t="shared" si="2"/>
        <v>-1.1082840750163994</v>
      </c>
      <c r="L14" s="6">
        <f t="shared" si="3"/>
        <v>9.4292662034269933E-2</v>
      </c>
      <c r="M14" s="6">
        <f t="shared" si="4"/>
        <v>0.43612083452922396</v>
      </c>
      <c r="N14" s="6">
        <f t="shared" si="5"/>
        <v>0.89493436160202511</v>
      </c>
      <c r="O14" s="12"/>
      <c r="P14" s="179">
        <v>48.809480778872903</v>
      </c>
      <c r="Q14" s="179">
        <v>-87.662660535424905</v>
      </c>
      <c r="R14" s="10"/>
      <c r="S14" s="1">
        <f t="shared" si="6"/>
        <v>50.023533473098368</v>
      </c>
      <c r="T14" s="2">
        <f t="shared" si="7"/>
        <v>-0.38106275137986495</v>
      </c>
      <c r="U14" s="3"/>
      <c r="V14" s="175">
        <f t="shared" si="8"/>
        <v>-25.759912550469082</v>
      </c>
      <c r="W14" s="175">
        <f t="shared" si="9"/>
        <v>42.313805991476727</v>
      </c>
      <c r="X14" s="175">
        <f t="shared" si="10"/>
        <v>25.759912550469082</v>
      </c>
      <c r="Y14" s="175">
        <f t="shared" si="11"/>
        <v>222.31380599147673</v>
      </c>
      <c r="Z14" s="6">
        <f t="shared" si="12"/>
        <v>0.44959528903149543</v>
      </c>
      <c r="AA14" s="6">
        <f t="shared" si="13"/>
        <v>3.8801078871911656</v>
      </c>
      <c r="AB14" s="6">
        <f t="shared" si="14"/>
        <v>0.43460107768058559</v>
      </c>
      <c r="AC14" s="6">
        <f t="shared" si="15"/>
        <v>-0.66598275036694676</v>
      </c>
      <c r="AD14" s="6">
        <f t="shared" si="16"/>
        <v>-0.60629108478729143</v>
      </c>
      <c r="AE14" s="10"/>
      <c r="AF14" s="10"/>
      <c r="AG14" s="10"/>
      <c r="AH14" s="7"/>
    </row>
    <row r="15" spans="1:34" s="11" customFormat="1" ht="15">
      <c r="A15" s="7" t="s">
        <v>789</v>
      </c>
      <c r="B15" s="10" t="s">
        <v>19</v>
      </c>
      <c r="C15" s="10">
        <v>0</v>
      </c>
      <c r="D15" s="63">
        <v>114.4</v>
      </c>
      <c r="E15" s="64">
        <v>-70.8</v>
      </c>
      <c r="F15" s="56">
        <v>8.6999999999999993</v>
      </c>
      <c r="G15" s="12">
        <v>0</v>
      </c>
      <c r="H15" s="10">
        <v>5</v>
      </c>
      <c r="I15" s="52">
        <f t="shared" si="0"/>
        <v>-55.143803750713388</v>
      </c>
      <c r="J15" s="6">
        <f t="shared" si="1"/>
        <v>1.9966566642815131</v>
      </c>
      <c r="K15" s="6">
        <f t="shared" si="2"/>
        <v>-1.2356931104119853</v>
      </c>
      <c r="L15" s="6">
        <f t="shared" si="3"/>
        <v>0</v>
      </c>
      <c r="M15" s="6">
        <f t="shared" si="4"/>
        <v>0</v>
      </c>
      <c r="N15" s="6">
        <f t="shared" si="5"/>
        <v>0</v>
      </c>
      <c r="O15" s="12"/>
      <c r="P15" s="179">
        <v>48.8085575122386</v>
      </c>
      <c r="Q15" s="179">
        <v>-87.662191400304394</v>
      </c>
      <c r="R15" s="10"/>
      <c r="S15" s="1">
        <f t="shared" si="6"/>
        <v>55.124570445734648</v>
      </c>
      <c r="T15" s="2">
        <f t="shared" si="7"/>
        <v>-0.23890218271074737</v>
      </c>
      <c r="U15" s="3"/>
      <c r="V15" s="175">
        <f t="shared" si="8"/>
        <v>-50.62334836401169</v>
      </c>
      <c r="W15" s="175">
        <f t="shared" si="9"/>
        <v>37.213238153960958</v>
      </c>
      <c r="X15" s="175">
        <f t="shared" si="10"/>
        <v>50.62334836401169</v>
      </c>
      <c r="Y15" s="175">
        <f t="shared" si="11"/>
        <v>217.21323815396096</v>
      </c>
      <c r="Z15" s="6">
        <f t="shared" si="12"/>
        <v>0.8835441073360889</v>
      </c>
      <c r="AA15" s="6">
        <f t="shared" si="13"/>
        <v>3.7910861847051884</v>
      </c>
      <c r="AB15" s="6" t="str">
        <f t="shared" si="14"/>
        <v/>
      </c>
      <c r="AC15" s="6" t="str">
        <f t="shared" si="15"/>
        <v/>
      </c>
      <c r="AD15" s="6" t="str">
        <f t="shared" si="16"/>
        <v/>
      </c>
      <c r="AE15" s="10"/>
      <c r="AF15" s="10"/>
      <c r="AG15" s="10"/>
      <c r="AH15" s="7"/>
    </row>
    <row r="16" spans="1:34" s="13" customFormat="1" ht="15">
      <c r="A16" s="7" t="s">
        <v>789</v>
      </c>
      <c r="B16" s="10" t="s">
        <v>19</v>
      </c>
      <c r="C16" s="10">
        <v>100</v>
      </c>
      <c r="D16" s="63">
        <v>86.1</v>
      </c>
      <c r="E16" s="64">
        <v>-64.400000000000006</v>
      </c>
      <c r="F16" s="56">
        <v>8.6999999999999993</v>
      </c>
      <c r="G16" s="12">
        <v>1</v>
      </c>
      <c r="H16" s="10">
        <v>5</v>
      </c>
      <c r="I16" s="52">
        <f t="shared" si="0"/>
        <v>-46.221679538541977</v>
      </c>
      <c r="J16" s="6">
        <f t="shared" si="1"/>
        <v>1.5027284859671175</v>
      </c>
      <c r="K16" s="6">
        <f t="shared" si="2"/>
        <v>-1.1239920382843482</v>
      </c>
      <c r="L16" s="6">
        <f t="shared" si="3"/>
        <v>2.9388437797078344E-2</v>
      </c>
      <c r="M16" s="6">
        <f t="shared" si="4"/>
        <v>0.43108515868864822</v>
      </c>
      <c r="N16" s="6">
        <f t="shared" si="5"/>
        <v>0.9018325264051138</v>
      </c>
      <c r="O16" s="12"/>
      <c r="P16" s="179">
        <v>48.8085575122386</v>
      </c>
      <c r="Q16" s="179">
        <v>-87.662191400304394</v>
      </c>
      <c r="R16" s="10"/>
      <c r="S16" s="1">
        <f t="shared" si="6"/>
        <v>53.492093746441995</v>
      </c>
      <c r="T16" s="2">
        <f t="shared" si="7"/>
        <v>-0.336479380259747</v>
      </c>
      <c r="U16" s="3"/>
      <c r="V16" s="175">
        <f t="shared" si="8"/>
        <v>-30.819825137671032</v>
      </c>
      <c r="W16" s="175">
        <f t="shared" si="9"/>
        <v>38.845714853253611</v>
      </c>
      <c r="X16" s="175">
        <f t="shared" si="10"/>
        <v>30.819825137671032</v>
      </c>
      <c r="Y16" s="175">
        <f t="shared" si="11"/>
        <v>218.84571485325361</v>
      </c>
      <c r="Z16" s="6">
        <f t="shared" si="12"/>
        <v>0.53790742354127419</v>
      </c>
      <c r="AA16" s="6">
        <f t="shared" si="13"/>
        <v>3.8195782780699346</v>
      </c>
      <c r="AB16" s="6">
        <f t="shared" si="14"/>
        <v>0.51234004629940222</v>
      </c>
      <c r="AC16" s="6">
        <f t="shared" si="15"/>
        <v>-0.66885237703696321</v>
      </c>
      <c r="AD16" s="6">
        <f t="shared" si="16"/>
        <v>-0.53865032691898584</v>
      </c>
      <c r="AE16" s="10"/>
      <c r="AF16" s="10"/>
      <c r="AG16" s="10"/>
      <c r="AH16" s="7"/>
    </row>
    <row r="17" spans="1:34" s="11" customFormat="1" ht="15">
      <c r="A17" s="7" t="s">
        <v>791</v>
      </c>
      <c r="B17" s="10" t="s">
        <v>19</v>
      </c>
      <c r="C17" s="10">
        <v>0</v>
      </c>
      <c r="D17" s="63">
        <v>134.31285638906706</v>
      </c>
      <c r="E17" s="64">
        <v>-75.807064350352377</v>
      </c>
      <c r="F17" s="56">
        <v>1.9</v>
      </c>
      <c r="G17" s="12">
        <v>0</v>
      </c>
      <c r="H17" s="10">
        <v>6</v>
      </c>
      <c r="I17" s="52">
        <f t="shared" si="0"/>
        <v>-63.169009737158099</v>
      </c>
      <c r="J17" s="6">
        <f t="shared" si="1"/>
        <v>2.3442015717475222</v>
      </c>
      <c r="K17" s="6">
        <f t="shared" si="2"/>
        <v>-1.3230828691848651</v>
      </c>
      <c r="L17" s="6">
        <f t="shared" si="3"/>
        <v>0</v>
      </c>
      <c r="M17" s="6">
        <f t="shared" si="4"/>
        <v>0</v>
      </c>
      <c r="N17" s="6">
        <f t="shared" si="5"/>
        <v>0</v>
      </c>
      <c r="O17" s="3"/>
      <c r="P17" s="179">
        <v>48.807285642251301</v>
      </c>
      <c r="Q17" s="179">
        <v>-87.661974811926399</v>
      </c>
      <c r="R17" s="10"/>
      <c r="S17" s="1">
        <f t="shared" si="6"/>
        <v>42.665136317369623</v>
      </c>
      <c r="T17" s="2">
        <f t="shared" si="7"/>
        <v>-0.23078501308991495</v>
      </c>
      <c r="U17" s="3"/>
      <c r="V17" s="175">
        <f t="shared" si="8"/>
        <v>-61.539615256786931</v>
      </c>
      <c r="W17" s="175">
        <f t="shared" si="9"/>
        <v>49.672888870703979</v>
      </c>
      <c r="X17" s="175">
        <f t="shared" si="10"/>
        <v>61.539615256786931</v>
      </c>
      <c r="Y17" s="175">
        <f t="shared" si="11"/>
        <v>229.67288887070399</v>
      </c>
      <c r="Z17" s="6">
        <f t="shared" si="12"/>
        <v>1.0740689066414677</v>
      </c>
      <c r="AA17" s="6">
        <f t="shared" si="13"/>
        <v>4.0085481133608258</v>
      </c>
      <c r="AB17" s="6" t="str">
        <f t="shared" si="14"/>
        <v/>
      </c>
      <c r="AC17" s="6" t="str">
        <f t="shared" si="15"/>
        <v/>
      </c>
      <c r="AD17" s="6" t="str">
        <f t="shared" si="16"/>
        <v/>
      </c>
      <c r="AE17" s="10"/>
      <c r="AF17" s="10"/>
      <c r="AG17" s="10"/>
      <c r="AH17" s="8"/>
    </row>
    <row r="18" spans="1:34" s="11" customFormat="1" ht="15">
      <c r="A18" s="7" t="s">
        <v>791</v>
      </c>
      <c r="B18" s="10" t="s">
        <v>19</v>
      </c>
      <c r="C18" s="10">
        <v>100</v>
      </c>
      <c r="D18" s="63">
        <v>89.870455754286667</v>
      </c>
      <c r="E18" s="64">
        <v>-71.933649032896938</v>
      </c>
      <c r="F18" s="56">
        <v>1.9</v>
      </c>
      <c r="G18" s="12">
        <v>1</v>
      </c>
      <c r="H18" s="10">
        <v>6</v>
      </c>
      <c r="I18" s="52">
        <f t="shared" si="0"/>
        <v>-56.879532149634123</v>
      </c>
      <c r="J18" s="6">
        <f t="shared" si="1"/>
        <v>1.5685353531801862</v>
      </c>
      <c r="K18" s="6">
        <f t="shared" si="2"/>
        <v>-1.2554790185980864</v>
      </c>
      <c r="L18" s="6">
        <f t="shared" si="3"/>
        <v>7.0116835970696198E-4</v>
      </c>
      <c r="M18" s="6">
        <f t="shared" si="4"/>
        <v>0.31011735844829219</v>
      </c>
      <c r="N18" s="6">
        <f t="shared" si="5"/>
        <v>0.95069802374465096</v>
      </c>
      <c r="O18" s="3"/>
      <c r="P18" s="179">
        <v>48.807285642251301</v>
      </c>
      <c r="Q18" s="179">
        <v>-87.661974811926399</v>
      </c>
      <c r="R18" s="10"/>
      <c r="S18" s="1">
        <f t="shared" si="6"/>
        <v>44.681038097274723</v>
      </c>
      <c r="T18" s="2">
        <f t="shared" si="7"/>
        <v>-0.36388455757356936</v>
      </c>
      <c r="U18" s="3"/>
      <c r="V18" s="175">
        <f t="shared" si="8"/>
        <v>-39.007472872511471</v>
      </c>
      <c r="W18" s="175">
        <f t="shared" si="9"/>
        <v>47.656987090798879</v>
      </c>
      <c r="X18" s="175">
        <f t="shared" si="10"/>
        <v>39.007472872511471</v>
      </c>
      <c r="Y18" s="175">
        <f t="shared" si="11"/>
        <v>227.65698709079888</v>
      </c>
      <c r="Z18" s="6">
        <f t="shared" si="12"/>
        <v>0.68080883450769547</v>
      </c>
      <c r="AA18" s="6">
        <f t="shared" si="13"/>
        <v>3.9733639899046675</v>
      </c>
      <c r="AB18" s="6">
        <f t="shared" si="14"/>
        <v>0.62942174591470523</v>
      </c>
      <c r="AC18" s="6">
        <f t="shared" si="15"/>
        <v>-0.5234050317143365</v>
      </c>
      <c r="AD18" s="6">
        <f t="shared" si="16"/>
        <v>-0.57434783759129682</v>
      </c>
      <c r="AE18" s="10"/>
      <c r="AF18" s="10"/>
      <c r="AG18" s="10"/>
      <c r="AH18" s="10"/>
    </row>
    <row r="19" spans="1:34" s="11" customFormat="1" ht="15">
      <c r="A19" s="7" t="s">
        <v>792</v>
      </c>
      <c r="B19" s="10" t="s">
        <v>19</v>
      </c>
      <c r="C19" s="10">
        <v>0</v>
      </c>
      <c r="D19" s="63">
        <v>128.19999999999999</v>
      </c>
      <c r="E19" s="64">
        <v>-74.599999999999994</v>
      </c>
      <c r="F19" s="56">
        <v>5</v>
      </c>
      <c r="G19" s="12">
        <v>0</v>
      </c>
      <c r="H19" s="10">
        <v>5</v>
      </c>
      <c r="I19" s="52">
        <f t="shared" si="0"/>
        <v>-61.149992371092594</v>
      </c>
      <c r="J19" s="6">
        <f t="shared" si="1"/>
        <v>2.2375121010567303</v>
      </c>
      <c r="K19" s="6">
        <f t="shared" si="2"/>
        <v>-1.3020156219877697</v>
      </c>
      <c r="L19" s="6">
        <f t="shared" si="3"/>
        <v>0</v>
      </c>
      <c r="M19" s="6">
        <f t="shared" si="4"/>
        <v>0</v>
      </c>
      <c r="N19" s="6">
        <f t="shared" si="5"/>
        <v>0</v>
      </c>
      <c r="O19" s="12"/>
      <c r="P19" s="179">
        <v>48.807126302272003</v>
      </c>
      <c r="Q19" s="179">
        <v>-87.661865344271007</v>
      </c>
      <c r="R19" s="10"/>
      <c r="S19" s="1">
        <f t="shared" si="6"/>
        <v>47.104109499928271</v>
      </c>
      <c r="T19" s="2">
        <f t="shared" si="7"/>
        <v>-0.23203303543219811</v>
      </c>
      <c r="U19" s="3"/>
      <c r="V19" s="175">
        <f t="shared" si="8"/>
        <v>-58.8285180578699</v>
      </c>
      <c r="W19" s="175">
        <f t="shared" si="9"/>
        <v>45.234025155800722</v>
      </c>
      <c r="X19" s="175">
        <f t="shared" si="10"/>
        <v>58.8285180578699</v>
      </c>
      <c r="Y19" s="175">
        <f t="shared" si="11"/>
        <v>225.23402515580074</v>
      </c>
      <c r="Z19" s="6">
        <f t="shared" si="12"/>
        <v>1.02675133417877</v>
      </c>
      <c r="AA19" s="6">
        <f t="shared" si="13"/>
        <v>3.9310753264884566</v>
      </c>
      <c r="AB19" s="6" t="str">
        <f t="shared" si="14"/>
        <v/>
      </c>
      <c r="AC19" s="6" t="str">
        <f t="shared" si="15"/>
        <v/>
      </c>
      <c r="AD19" s="6" t="str">
        <f t="shared" si="16"/>
        <v/>
      </c>
      <c r="AE19" s="10"/>
      <c r="AF19" s="10"/>
      <c r="AG19" s="10"/>
      <c r="AH19" s="7"/>
    </row>
    <row r="20" spans="1:34" s="13" customFormat="1" ht="15">
      <c r="A20" s="7" t="s">
        <v>792</v>
      </c>
      <c r="B20" s="10" t="s">
        <v>19</v>
      </c>
      <c r="C20" s="10">
        <v>100</v>
      </c>
      <c r="D20" s="63">
        <v>88.9</v>
      </c>
      <c r="E20" s="64">
        <v>-70</v>
      </c>
      <c r="F20" s="56">
        <v>4.9000000000000004</v>
      </c>
      <c r="G20" s="12">
        <v>1</v>
      </c>
      <c r="H20" s="10">
        <v>5</v>
      </c>
      <c r="I20" s="52">
        <f t="shared" si="0"/>
        <v>-53.947611267612089</v>
      </c>
      <c r="J20" s="6">
        <f t="shared" si="1"/>
        <v>1.551597705022959</v>
      </c>
      <c r="K20" s="6">
        <f t="shared" si="2"/>
        <v>-1.2217304763960306</v>
      </c>
      <c r="L20" s="6">
        <f t="shared" si="3"/>
        <v>6.565912001028123E-3</v>
      </c>
      <c r="M20" s="6">
        <f t="shared" si="4"/>
        <v>0.34195711315910038</v>
      </c>
      <c r="N20" s="6">
        <f t="shared" si="5"/>
        <v>0.93969262078590832</v>
      </c>
      <c r="O20" s="12"/>
      <c r="P20" s="179">
        <v>48.807126302272003</v>
      </c>
      <c r="Q20" s="179">
        <v>-87.661865344271007</v>
      </c>
      <c r="R20" s="10"/>
      <c r="S20" s="1">
        <f t="shared" si="6"/>
        <v>47.405993975671187</v>
      </c>
      <c r="T20" s="2">
        <f t="shared" si="7"/>
        <v>-0.35627593772928701</v>
      </c>
      <c r="U20" s="3"/>
      <c r="V20" s="175">
        <f t="shared" si="8"/>
        <v>-36.937043093095852</v>
      </c>
      <c r="W20" s="175">
        <f t="shared" si="9"/>
        <v>44.932140680057806</v>
      </c>
      <c r="X20" s="175">
        <f t="shared" si="10"/>
        <v>36.937043093095852</v>
      </c>
      <c r="Y20" s="175">
        <f t="shared" si="11"/>
        <v>224.93214068005781</v>
      </c>
      <c r="Z20" s="6">
        <f t="shared" si="12"/>
        <v>0.64467301792555298</v>
      </c>
      <c r="AA20" s="6">
        <f t="shared" si="13"/>
        <v>3.9258064484260862</v>
      </c>
      <c r="AB20" s="6">
        <f t="shared" si="14"/>
        <v>0.60093711507996228</v>
      </c>
      <c r="AC20" s="6">
        <f t="shared" si="15"/>
        <v>-0.56585683182547986</v>
      </c>
      <c r="AD20" s="6">
        <f t="shared" si="16"/>
        <v>-0.56451805072628347</v>
      </c>
      <c r="AE20" s="10"/>
      <c r="AF20" s="10"/>
      <c r="AG20" s="10"/>
      <c r="AH20" s="7"/>
    </row>
    <row r="21" spans="1:34" s="13" customFormat="1" ht="15">
      <c r="A21" s="7" t="s">
        <v>793</v>
      </c>
      <c r="B21" s="10" t="s">
        <v>19</v>
      </c>
      <c r="C21" s="10">
        <v>0</v>
      </c>
      <c r="D21" s="63">
        <v>120.1</v>
      </c>
      <c r="E21" s="64">
        <v>-72.8</v>
      </c>
      <c r="F21" s="56">
        <v>7.6</v>
      </c>
      <c r="G21" s="12">
        <v>0</v>
      </c>
      <c r="H21" s="10">
        <v>5</v>
      </c>
      <c r="I21" s="52">
        <f t="shared" ref="I21:I22" si="17">ATAN(0.5*TAN(K21))/(PI()/180)</f>
        <v>-58.238208625501649</v>
      </c>
      <c r="J21" s="6">
        <f t="shared" ref="J21:J22" si="18">D21*PI()/180</f>
        <v>2.0961404316451895</v>
      </c>
      <c r="K21" s="6">
        <f t="shared" ref="K21:K22" si="19">E21*PI()/180</f>
        <v>-1.2705996954518719</v>
      </c>
      <c r="L21" s="6">
        <f t="shared" ref="L21:L22" si="20">COS(J21)*COS(K21)*G21</f>
        <v>0</v>
      </c>
      <c r="M21" s="6">
        <f t="shared" ref="M21:M22" si="21">COS(K21)*SIN(J21)*G21</f>
        <v>0</v>
      </c>
      <c r="N21" s="6">
        <f t="shared" ref="N21:N22" si="22">-1*SIN(K21)*G21</f>
        <v>0</v>
      </c>
      <c r="O21" s="12"/>
      <c r="P21" s="179">
        <v>48.807037035003297</v>
      </c>
      <c r="Q21" s="179">
        <v>-87.661831062287007</v>
      </c>
      <c r="R21" s="10"/>
      <c r="S21" s="1">
        <f t="shared" ref="S21:S22" si="23">ASIN(SIN(J21)*SIN((PI()/180)*(90-I21))/SIN((PI()/180)*(90-V21)))/(PI()/180)</f>
        <v>51.571687245214072</v>
      </c>
      <c r="T21" s="2">
        <f t="shared" ref="T21:T22" si="24">COS((PI()/180)*(90-I21))-SIN((PI()/180)*V21)*SIN((PI()/180)*P21)</f>
        <v>-0.23796230317319622</v>
      </c>
      <c r="U21" s="3"/>
      <c r="V21" s="175">
        <f t="shared" ref="V21:V23" si="25">90-ACOS(COS((PI()/180)*(90-P21))*COS((PI()/180)*(90-I21))+SIN((PI()/180)*(90-P21))*SIN((PI()/180)*(90-I21))*COS(J21))/(PI()/180)</f>
        <v>-54.455849846258388</v>
      </c>
      <c r="W21" s="175">
        <f t="shared" ref="W21:W23" si="26">IF(T21&lt;0,Q21+180-S21,Q21+S21)</f>
        <v>40.766481692498921</v>
      </c>
      <c r="X21" s="175">
        <f t="shared" ref="X21:X23" si="27">IF(V21&lt;0, -1*V21, V21)</f>
        <v>54.455849846258388</v>
      </c>
      <c r="Y21" s="175">
        <f t="shared" ref="Y21:Y23" si="28">IF(V21&lt;0, MOD(W21+180, 360), W21)</f>
        <v>220.76648169249893</v>
      </c>
      <c r="Z21" s="6">
        <f t="shared" ref="Z21:Z23" si="29">X21*PI()/180</f>
        <v>0.95043387678885682</v>
      </c>
      <c r="AA21" s="6">
        <f t="shared" ref="AA21:AA23" si="30">Y21*PI()/180</f>
        <v>3.8531019835778904</v>
      </c>
      <c r="AB21" s="6" t="str">
        <f t="shared" si="14"/>
        <v/>
      </c>
      <c r="AC21" s="6" t="str">
        <f t="shared" si="15"/>
        <v/>
      </c>
      <c r="AD21" s="6" t="str">
        <f t="shared" si="16"/>
        <v/>
      </c>
      <c r="AE21" s="10"/>
      <c r="AF21" s="10"/>
      <c r="AG21" s="10"/>
      <c r="AH21" s="7"/>
    </row>
    <row r="22" spans="1:34" s="13" customFormat="1" ht="15">
      <c r="A22" s="7" t="s">
        <v>793</v>
      </c>
      <c r="B22" s="10" t="s">
        <v>19</v>
      </c>
      <c r="C22" s="10">
        <v>100</v>
      </c>
      <c r="D22" s="63">
        <v>87</v>
      </c>
      <c r="E22" s="64">
        <v>-67.2</v>
      </c>
      <c r="F22" s="56">
        <v>7.6</v>
      </c>
      <c r="G22" s="12">
        <v>1</v>
      </c>
      <c r="H22" s="10">
        <v>5</v>
      </c>
      <c r="I22" s="52">
        <f t="shared" si="17"/>
        <v>-49.945475714289167</v>
      </c>
      <c r="J22" s="6">
        <f t="shared" si="18"/>
        <v>1.5184364492350666</v>
      </c>
      <c r="K22" s="6">
        <f t="shared" si="19"/>
        <v>-1.1728612573401895</v>
      </c>
      <c r="L22" s="6">
        <f t="shared" si="20"/>
        <v>2.0280998776016027E-2</v>
      </c>
      <c r="M22" s="6">
        <f t="shared" si="21"/>
        <v>0.38698450980880938</v>
      </c>
      <c r="N22" s="6">
        <f t="shared" si="22"/>
        <v>0.92186315158850052</v>
      </c>
      <c r="O22" s="12"/>
      <c r="P22" s="179">
        <v>48.807037035003297</v>
      </c>
      <c r="Q22" s="179">
        <v>-87.661831062287007</v>
      </c>
      <c r="R22" s="10"/>
      <c r="S22" s="1">
        <f t="shared" si="23"/>
        <v>50.515507285809356</v>
      </c>
      <c r="T22" s="2">
        <f t="shared" si="24"/>
        <v>-0.34869740191822507</v>
      </c>
      <c r="U22" s="3"/>
      <c r="V22" s="175">
        <f t="shared" si="25"/>
        <v>-33.628359699525973</v>
      </c>
      <c r="W22" s="175">
        <f t="shared" si="26"/>
        <v>41.822661651903637</v>
      </c>
      <c r="X22" s="175">
        <f t="shared" si="27"/>
        <v>33.628359699525973</v>
      </c>
      <c r="Y22" s="175">
        <f t="shared" si="28"/>
        <v>221.82266165190364</v>
      </c>
      <c r="Z22" s="6">
        <f t="shared" si="29"/>
        <v>0.58692559880169926</v>
      </c>
      <c r="AA22" s="6">
        <f t="shared" si="30"/>
        <v>3.8715358013630823</v>
      </c>
      <c r="AB22" s="6">
        <f t="shared" si="14"/>
        <v>0.55380375257344128</v>
      </c>
      <c r="AC22" s="6">
        <f t="shared" si="15"/>
        <v>-0.62049896646976832</v>
      </c>
      <c r="AD22" s="6">
        <f t="shared" si="16"/>
        <v>-0.5552318761072027</v>
      </c>
      <c r="AE22" s="10"/>
      <c r="AF22" s="10"/>
      <c r="AG22" s="10"/>
      <c r="AH22" s="7"/>
    </row>
    <row r="23" spans="1:34" s="13" customFormat="1" ht="15">
      <c r="A23" s="7" t="s">
        <v>799</v>
      </c>
      <c r="B23" s="10" t="s">
        <v>19</v>
      </c>
      <c r="C23" s="10">
        <v>0</v>
      </c>
      <c r="D23" s="63">
        <v>118.4</v>
      </c>
      <c r="E23" s="64">
        <v>-74.8</v>
      </c>
      <c r="F23" s="56">
        <v>3</v>
      </c>
      <c r="G23" s="12">
        <v>0</v>
      </c>
      <c r="H23" s="10">
        <v>6</v>
      </c>
      <c r="I23" s="52">
        <f t="shared" ref="I23:I24" si="31">ATAN(0.5*TAN(K23))/(PI()/180)</f>
        <v>-61.480875070614829</v>
      </c>
      <c r="J23" s="6">
        <f t="shared" ref="J23:J24" si="32">D23*PI()/180</f>
        <v>2.066469834361286</v>
      </c>
      <c r="K23" s="6">
        <f t="shared" ref="K23:K24" si="33">E23*PI()/180</f>
        <v>-1.3055062804917585</v>
      </c>
      <c r="L23" s="6">
        <f t="shared" ref="L23:L24" si="34">COS(J23)*COS(K23)*G23</f>
        <v>0</v>
      </c>
      <c r="M23" s="6">
        <f t="shared" ref="M23:M24" si="35">COS(K23)*SIN(J23)*G23</f>
        <v>0</v>
      </c>
      <c r="N23" s="6">
        <f t="shared" ref="N23:N24" si="36">-1*SIN(K23)*G23</f>
        <v>0</v>
      </c>
      <c r="O23" s="12"/>
      <c r="P23" s="179">
        <v>48.8069028407335</v>
      </c>
      <c r="Q23" s="179">
        <v>-87.661766353994594</v>
      </c>
      <c r="R23" s="10"/>
      <c r="S23" s="1">
        <f t="shared" ref="S23:S24" si="37">ASIN(SIN(J23)*SIN((PI()/180)*(90-I23))/SIN((PI()/180)*(90-V23)))/(PI()/180)</f>
        <v>45.843625394916593</v>
      </c>
      <c r="T23" s="2">
        <f t="shared" ref="T23:T24" si="38">COS((PI()/180)*(90-I23))-SIN((PI()/180)*V23)*SIN((PI()/180)*P23)</f>
        <v>-0.26857707528864905</v>
      </c>
      <c r="U23" s="3"/>
      <c r="V23" s="175">
        <f t="shared" si="25"/>
        <v>-54.168752298141101</v>
      </c>
      <c r="W23" s="175">
        <f t="shared" si="26"/>
        <v>46.494608251088813</v>
      </c>
      <c r="X23" s="175">
        <f t="shared" si="27"/>
        <v>54.168752298141101</v>
      </c>
      <c r="Y23" s="175">
        <f t="shared" si="28"/>
        <v>226.49460825108881</v>
      </c>
      <c r="Z23" s="6">
        <f t="shared" si="29"/>
        <v>0.94542307929980718</v>
      </c>
      <c r="AA23" s="6">
        <f t="shared" si="30"/>
        <v>3.9530766519962155</v>
      </c>
      <c r="AB23" s="6" t="str">
        <f t="shared" ref="AB23:AB24" si="39">IF(G23&gt;0,G23*SIN(Z23),"")</f>
        <v/>
      </c>
      <c r="AC23" s="6" t="str">
        <f t="shared" ref="AC23:AC24" si="40">IF(G23&gt;0,G23*COS(Z23)*COS(AA23),"")</f>
        <v/>
      </c>
      <c r="AD23" s="6" t="str">
        <f t="shared" ref="AD23:AD24" si="41">IF(G23&gt;0,G23*COS(Z23)*SIN(AA23),"")</f>
        <v/>
      </c>
      <c r="AE23" s="10"/>
      <c r="AF23" s="10"/>
      <c r="AG23" s="10"/>
      <c r="AH23" s="7"/>
    </row>
    <row r="24" spans="1:34" s="13" customFormat="1" ht="15">
      <c r="A24" s="7" t="s">
        <v>799</v>
      </c>
      <c r="B24" s="10" t="s">
        <v>19</v>
      </c>
      <c r="C24" s="10">
        <v>100</v>
      </c>
      <c r="D24" s="63">
        <v>82.8</v>
      </c>
      <c r="E24" s="64">
        <v>-68.5</v>
      </c>
      <c r="F24" s="56">
        <v>3</v>
      </c>
      <c r="G24" s="12">
        <v>1</v>
      </c>
      <c r="H24" s="10">
        <v>6</v>
      </c>
      <c r="I24" s="52">
        <f t="shared" si="31"/>
        <v>-51.768219482711302</v>
      </c>
      <c r="J24" s="6">
        <f t="shared" si="32"/>
        <v>1.4451326206513049</v>
      </c>
      <c r="K24" s="6">
        <f t="shared" si="33"/>
        <v>-1.1955505376161157</v>
      </c>
      <c r="L24" s="6">
        <f t="shared" si="34"/>
        <v>4.5934783850640384E-2</v>
      </c>
      <c r="M24" s="6">
        <f t="shared" si="35"/>
        <v>0.36361125508296593</v>
      </c>
      <c r="N24" s="6">
        <f t="shared" si="36"/>
        <v>0.93041756798202457</v>
      </c>
      <c r="O24" s="12"/>
      <c r="P24" s="179">
        <v>48.8069028407335</v>
      </c>
      <c r="Q24" s="179">
        <v>-87.661766353994594</v>
      </c>
      <c r="R24" s="10"/>
      <c r="S24" s="1">
        <f t="shared" si="37"/>
        <v>46.842070700101729</v>
      </c>
      <c r="T24" s="2">
        <f t="shared" si="38"/>
        <v>-0.37915743373074545</v>
      </c>
      <c r="U24" s="3"/>
      <c r="V24" s="175">
        <f t="shared" ref="V24" si="42">90-ACOS(COS((PI()/180)*(90-P24))*COS((PI()/180)*(90-I24))+SIN((PI()/180)*(90-P24))*SIN((PI()/180)*(90-I24))*COS(J24))/(PI()/180)</f>
        <v>-32.684491246881976</v>
      </c>
      <c r="W24" s="175">
        <f t="shared" ref="W24" si="43">IF(T24&lt;0,Q24+180-S24,Q24+S24)</f>
        <v>45.496162945903677</v>
      </c>
      <c r="X24" s="175">
        <f t="shared" ref="X24" si="44">IF(V24&lt;0, -1*V24, V24)</f>
        <v>32.684491246881976</v>
      </c>
      <c r="Y24" s="175">
        <f t="shared" ref="Y24" si="45">IF(V24&lt;0, MOD(W24+180, 360), W24)</f>
        <v>225.49616294590368</v>
      </c>
      <c r="Z24" s="6">
        <f t="shared" ref="Z24" si="46">X24*PI()/180</f>
        <v>0.5704519865973573</v>
      </c>
      <c r="AA24" s="6">
        <f t="shared" ref="AA24" si="47">Y24*PI()/180</f>
        <v>3.9356504940196548</v>
      </c>
      <c r="AB24" s="6">
        <f t="shared" si="39"/>
        <v>0.54001252155686508</v>
      </c>
      <c r="AC24" s="6">
        <f t="shared" si="40"/>
        <v>-0.58996537767413026</v>
      </c>
      <c r="AD24" s="6">
        <f t="shared" si="41"/>
        <v>-0.60027271277946426</v>
      </c>
      <c r="AE24" s="10"/>
      <c r="AF24" s="10"/>
      <c r="AG24" s="10"/>
      <c r="AH24" s="7"/>
    </row>
    <row r="25" spans="1:34" s="11" customFormat="1" ht="15">
      <c r="A25" s="7" t="s">
        <v>798</v>
      </c>
      <c r="B25" s="10" t="s">
        <v>19</v>
      </c>
      <c r="C25" s="10">
        <v>0</v>
      </c>
      <c r="D25" s="63">
        <v>145.5</v>
      </c>
      <c r="E25" s="64">
        <v>-76.5</v>
      </c>
      <c r="F25" s="56">
        <v>4.3</v>
      </c>
      <c r="G25" s="12">
        <v>0</v>
      </c>
      <c r="H25" s="10">
        <v>5</v>
      </c>
      <c r="I25" s="52">
        <f t="shared" ref="I25:I34" si="48">ATAN(0.5*TAN(K25))/(PI()/180)</f>
        <v>-64.351659511224554</v>
      </c>
      <c r="J25" s="6">
        <f t="shared" ref="J25:J34" si="49">D25*PI()/180</f>
        <v>2.5394540616517491</v>
      </c>
      <c r="K25" s="6">
        <f t="shared" ref="K25:K34" si="50">E25*PI()/180</f>
        <v>-1.3351768777756621</v>
      </c>
      <c r="L25" s="6">
        <f t="shared" ref="L25:L34" si="51">COS(J25)*COS(K25)*G25</f>
        <v>0</v>
      </c>
      <c r="M25" s="6">
        <f t="shared" ref="M25:M34" si="52">COS(K25)*SIN(J25)*G25</f>
        <v>0</v>
      </c>
      <c r="N25" s="6">
        <f t="shared" ref="N25:N34" si="53">-1*SIN(K25)*G25</f>
        <v>0</v>
      </c>
      <c r="O25" s="12"/>
      <c r="P25" s="179">
        <v>48.806751966476398</v>
      </c>
      <c r="Q25" s="179">
        <v>-87.661989396438003</v>
      </c>
      <c r="R25" s="10"/>
      <c r="S25" s="1">
        <f t="shared" ref="S25:S34" si="54">ASIN(SIN(J25)*SIN((PI()/180)*(90-I25))/SIN((PI()/180)*(90-V25)))/(PI()/180)</f>
        <v>37.005877606378846</v>
      </c>
      <c r="T25" s="2">
        <f t="shared" ref="T25:T34" si="55">COS((PI()/180)*(90-I25))-SIN((PI()/180)*V25)*SIN((PI()/180)*P25)</f>
        <v>-0.21422840540028887</v>
      </c>
      <c r="U25" s="3"/>
      <c r="V25" s="175">
        <f t="shared" ref="V25:V34" si="56">90-ACOS(COS((PI()/180)*(90-P25))*COS((PI()/180)*(90-I25))+SIN((PI()/180)*(90-P25))*SIN((PI()/180)*(90-I25))*COS(J25))/(PI()/180)</f>
        <v>-65.963170484000926</v>
      </c>
      <c r="W25" s="175">
        <f t="shared" ref="W25:W34" si="57">IF(T25&lt;0,Q25+180-S25,Q25+S25)</f>
        <v>55.332132997183152</v>
      </c>
      <c r="X25" s="175">
        <f t="shared" ref="X25:X34" si="58">IF(V25&lt;0, -1*V25, V25)</f>
        <v>65.963170484000926</v>
      </c>
      <c r="Y25" s="175">
        <f t="shared" ref="Y25:Y34" si="59">IF(V25&lt;0, MOD(W25+180, 360), W25)</f>
        <v>235.33213299718315</v>
      </c>
      <c r="Z25" s="6">
        <f t="shared" ref="Z25:Z34" si="60">X25*PI()/180</f>
        <v>1.1512745100001578</v>
      </c>
      <c r="AA25" s="6">
        <f t="shared" ref="AA25:AA34" si="61">Y25*PI()/180</f>
        <v>4.107320556542037</v>
      </c>
      <c r="AB25" s="6" t="str">
        <f t="shared" ref="AB25:AB34" si="62">IF(G25&gt;0,G25*SIN(Z25),"")</f>
        <v/>
      </c>
      <c r="AC25" s="6" t="str">
        <f t="shared" ref="AC25:AC34" si="63">IF(G25&gt;0,G25*COS(Z25)*COS(AA25),"")</f>
        <v/>
      </c>
      <c r="AD25" s="6" t="str">
        <f t="shared" ref="AD25:AD34" si="64">IF(G25&gt;0,G25*COS(Z25)*SIN(AA25),"")</f>
        <v/>
      </c>
      <c r="AE25" s="10"/>
      <c r="AF25" s="10"/>
      <c r="AG25" s="10"/>
      <c r="AH25" s="7"/>
    </row>
    <row r="26" spans="1:34" s="13" customFormat="1" ht="15">
      <c r="A26" s="7" t="s">
        <v>798</v>
      </c>
      <c r="B26" s="10" t="s">
        <v>19</v>
      </c>
      <c r="C26" s="10">
        <v>100</v>
      </c>
      <c r="D26" s="63">
        <v>94.1</v>
      </c>
      <c r="E26" s="64">
        <v>-74.400000000000006</v>
      </c>
      <c r="F26" s="56">
        <v>4.3</v>
      </c>
      <c r="G26" s="12">
        <v>1</v>
      </c>
      <c r="H26" s="10">
        <v>5</v>
      </c>
      <c r="I26" s="52">
        <f t="shared" si="48"/>
        <v>-60.820570826267655</v>
      </c>
      <c r="J26" s="6">
        <f t="shared" si="49"/>
        <v>1.6423548261266641</v>
      </c>
      <c r="K26" s="6">
        <f t="shared" si="50"/>
        <v>-1.2985249634837812</v>
      </c>
      <c r="L26" s="6">
        <f t="shared" si="51"/>
        <v>-1.9227079904395823E-2</v>
      </c>
      <c r="M26" s="6">
        <f t="shared" si="52"/>
        <v>0.26823159642013961</v>
      </c>
      <c r="N26" s="6">
        <f t="shared" si="53"/>
        <v>0.96316256679765822</v>
      </c>
      <c r="O26" s="12"/>
      <c r="P26" s="179">
        <v>48.806751966476398</v>
      </c>
      <c r="Q26" s="179">
        <v>-87.661989396438003</v>
      </c>
      <c r="R26" s="10"/>
      <c r="S26" s="1">
        <f t="shared" si="54"/>
        <v>41.544972082453086</v>
      </c>
      <c r="T26" s="2">
        <f t="shared" si="55"/>
        <v>-0.36143475894838772</v>
      </c>
      <c r="U26" s="3"/>
      <c r="V26" s="175">
        <f t="shared" si="56"/>
        <v>-42.840268108371532</v>
      </c>
      <c r="W26" s="175">
        <f t="shared" si="57"/>
        <v>50.793038521108912</v>
      </c>
      <c r="X26" s="175">
        <f t="shared" si="58"/>
        <v>42.840268108371532</v>
      </c>
      <c r="Y26" s="175">
        <f t="shared" si="59"/>
        <v>230.79303852110891</v>
      </c>
      <c r="Z26" s="6">
        <f t="shared" si="60"/>
        <v>0.74770373092820619</v>
      </c>
      <c r="AA26" s="6">
        <f t="shared" si="61"/>
        <v>4.0280984128754556</v>
      </c>
      <c r="AB26" s="6">
        <f t="shared" si="62"/>
        <v>0.67995680989085661</v>
      </c>
      <c r="AC26" s="6">
        <f t="shared" si="63"/>
        <v>-0.46350589108408063</v>
      </c>
      <c r="AD26" s="6">
        <f t="shared" si="64"/>
        <v>-0.56817341156851209</v>
      </c>
      <c r="AE26" s="10"/>
      <c r="AF26" s="10"/>
      <c r="AG26" s="10"/>
      <c r="AH26" s="7"/>
    </row>
    <row r="27" spans="1:34" s="13" customFormat="1" ht="15">
      <c r="A27" s="7" t="s">
        <v>797</v>
      </c>
      <c r="B27" s="10" t="s">
        <v>19</v>
      </c>
      <c r="C27" s="10">
        <v>0</v>
      </c>
      <c r="D27" s="63">
        <v>136.61422490557604</v>
      </c>
      <c r="E27" s="64">
        <v>-80.035162397463822</v>
      </c>
      <c r="F27" s="56">
        <v>2.2999999999999998</v>
      </c>
      <c r="G27" s="12">
        <v>0</v>
      </c>
      <c r="H27" s="10">
        <v>5</v>
      </c>
      <c r="I27" s="52">
        <f t="shared" si="48"/>
        <v>-70.639109346759653</v>
      </c>
      <c r="J27" s="6">
        <f t="shared" si="49"/>
        <v>2.3843680296623413</v>
      </c>
      <c r="K27" s="6">
        <f t="shared" si="50"/>
        <v>-1.3968771012041021</v>
      </c>
      <c r="L27" s="6">
        <f t="shared" si="51"/>
        <v>0</v>
      </c>
      <c r="M27" s="6">
        <f t="shared" si="52"/>
        <v>0</v>
      </c>
      <c r="N27" s="6">
        <f t="shared" si="53"/>
        <v>0</v>
      </c>
      <c r="O27" s="12"/>
      <c r="P27" s="179">
        <v>48.8066290039569</v>
      </c>
      <c r="Q27" s="179">
        <v>-87.662064582109394</v>
      </c>
      <c r="R27" s="10"/>
      <c r="S27" s="1">
        <f t="shared" si="54"/>
        <v>27.360519251273317</v>
      </c>
      <c r="T27" s="2">
        <f t="shared" si="55"/>
        <v>-0.28982542101613717</v>
      </c>
      <c r="U27" s="3"/>
      <c r="V27" s="175">
        <f t="shared" si="56"/>
        <v>-60.297887143156629</v>
      </c>
      <c r="W27" s="175">
        <f t="shared" si="57"/>
        <v>64.977416166617289</v>
      </c>
      <c r="X27" s="175">
        <f t="shared" si="58"/>
        <v>60.297887143156629</v>
      </c>
      <c r="Y27" s="175">
        <f t="shared" si="59"/>
        <v>244.97741616661727</v>
      </c>
      <c r="Z27" s="6">
        <f t="shared" si="60"/>
        <v>1.0523966626440406</v>
      </c>
      <c r="AA27" s="6">
        <f t="shared" si="61"/>
        <v>4.2756625051358572</v>
      </c>
      <c r="AB27" s="6" t="str">
        <f t="shared" si="62"/>
        <v/>
      </c>
      <c r="AC27" s="6" t="str">
        <f t="shared" si="63"/>
        <v/>
      </c>
      <c r="AD27" s="6" t="str">
        <f t="shared" si="64"/>
        <v/>
      </c>
      <c r="AE27" s="10"/>
      <c r="AF27" s="10"/>
      <c r="AG27" s="10"/>
      <c r="AH27" s="7"/>
    </row>
    <row r="28" spans="1:34" s="13" customFormat="1" ht="15">
      <c r="A28" s="7" t="s">
        <v>797</v>
      </c>
      <c r="B28" s="10" t="s">
        <v>19</v>
      </c>
      <c r="C28" s="10">
        <v>100</v>
      </c>
      <c r="D28" s="63">
        <v>79.129420053905775</v>
      </c>
      <c r="E28" s="64">
        <v>-74.951648350912237</v>
      </c>
      <c r="F28" s="56">
        <v>2.4</v>
      </c>
      <c r="G28" s="12">
        <v>1</v>
      </c>
      <c r="H28" s="10">
        <v>5</v>
      </c>
      <c r="I28" s="52">
        <f t="shared" si="48"/>
        <v>-61.732735477830758</v>
      </c>
      <c r="J28" s="6">
        <f t="shared" si="49"/>
        <v>1.3810689151342848</v>
      </c>
      <c r="K28" s="6">
        <f t="shared" si="50"/>
        <v>-1.3081530435203967</v>
      </c>
      <c r="L28" s="6">
        <f t="shared" si="51"/>
        <v>4.8964706526199976E-2</v>
      </c>
      <c r="M28" s="6">
        <f t="shared" si="52"/>
        <v>0.25497513586243126</v>
      </c>
      <c r="N28" s="6">
        <f t="shared" si="53"/>
        <v>0.96570706614725454</v>
      </c>
      <c r="O28" s="12"/>
      <c r="P28" s="179">
        <v>48.8066290039569</v>
      </c>
      <c r="Q28" s="179">
        <v>-87.662064582109394</v>
      </c>
      <c r="R28" s="10"/>
      <c r="S28" s="1">
        <f t="shared" si="54"/>
        <v>35.698580254713029</v>
      </c>
      <c r="T28" s="2">
        <f t="shared" si="55"/>
        <v>-0.42629408833926508</v>
      </c>
      <c r="U28" s="3"/>
      <c r="V28" s="175">
        <f t="shared" si="56"/>
        <v>-37.152078671920719</v>
      </c>
      <c r="W28" s="175">
        <f t="shared" si="57"/>
        <v>56.639355163177576</v>
      </c>
      <c r="X28" s="175">
        <f t="shared" si="58"/>
        <v>37.152078671920719</v>
      </c>
      <c r="Y28" s="175">
        <f t="shared" si="59"/>
        <v>236.63935516317758</v>
      </c>
      <c r="Z28" s="6">
        <f t="shared" si="60"/>
        <v>0.64842609678497876</v>
      </c>
      <c r="AA28" s="6">
        <f t="shared" si="61"/>
        <v>4.130135887393692</v>
      </c>
      <c r="AB28" s="6">
        <f t="shared" si="62"/>
        <v>0.60393269782832359</v>
      </c>
      <c r="AC28" s="6">
        <f t="shared" si="63"/>
        <v>-0.43829543740057619</v>
      </c>
      <c r="AD28" s="6">
        <f t="shared" si="64"/>
        <v>-0.66570444346394475</v>
      </c>
      <c r="AE28" s="10"/>
      <c r="AF28" s="10"/>
      <c r="AG28" s="10"/>
      <c r="AH28" s="7"/>
    </row>
    <row r="29" spans="1:34" s="11" customFormat="1" ht="15">
      <c r="A29" s="7" t="s">
        <v>796</v>
      </c>
      <c r="B29" s="10" t="s">
        <v>19</v>
      </c>
      <c r="C29" s="10">
        <v>0</v>
      </c>
      <c r="D29" s="63">
        <v>112.9</v>
      </c>
      <c r="E29" s="64">
        <v>-78.2</v>
      </c>
      <c r="F29" s="56">
        <v>6.4</v>
      </c>
      <c r="G29" s="12">
        <v>0</v>
      </c>
      <c r="H29" s="10">
        <v>6</v>
      </c>
      <c r="I29" s="52">
        <f t="shared" si="48"/>
        <v>-67.323766022416109</v>
      </c>
      <c r="J29" s="6">
        <f t="shared" si="49"/>
        <v>1.970476725501598</v>
      </c>
      <c r="K29" s="6">
        <f t="shared" si="50"/>
        <v>-1.3648474750595656</v>
      </c>
      <c r="L29" s="6">
        <f t="shared" si="51"/>
        <v>0</v>
      </c>
      <c r="M29" s="6">
        <f t="shared" si="52"/>
        <v>0</v>
      </c>
      <c r="N29" s="6">
        <f t="shared" si="53"/>
        <v>0</v>
      </c>
      <c r="O29" s="3"/>
      <c r="P29" s="179">
        <v>48.806214099749901</v>
      </c>
      <c r="Q29" s="179">
        <v>-87.663394119590507</v>
      </c>
      <c r="R29" s="10"/>
      <c r="S29" s="1">
        <f t="shared" si="54"/>
        <v>35.667972021819494</v>
      </c>
      <c r="T29" s="2">
        <f t="shared" si="55"/>
        <v>-0.32588636674752525</v>
      </c>
      <c r="U29" s="3"/>
      <c r="V29" s="175">
        <f t="shared" si="56"/>
        <v>-52.478012128691518</v>
      </c>
      <c r="W29" s="175">
        <f t="shared" si="57"/>
        <v>56.668633858589999</v>
      </c>
      <c r="X29" s="175">
        <f t="shared" si="58"/>
        <v>52.478012128691518</v>
      </c>
      <c r="Y29" s="175">
        <f t="shared" si="59"/>
        <v>236.66863385859</v>
      </c>
      <c r="Z29" s="6">
        <f t="shared" si="60"/>
        <v>0.91591409654718525</v>
      </c>
      <c r="AA29" s="6">
        <f t="shared" si="61"/>
        <v>4.1306468970293277</v>
      </c>
      <c r="AB29" s="6" t="str">
        <f t="shared" si="62"/>
        <v/>
      </c>
      <c r="AC29" s="6" t="str">
        <f t="shared" si="63"/>
        <v/>
      </c>
      <c r="AD29" s="6" t="str">
        <f t="shared" si="64"/>
        <v/>
      </c>
      <c r="AE29" s="10"/>
      <c r="AF29" s="10"/>
      <c r="AG29" s="10"/>
      <c r="AH29" s="8"/>
    </row>
    <row r="30" spans="1:34" s="11" customFormat="1" ht="15">
      <c r="A30" s="7" t="s">
        <v>796</v>
      </c>
      <c r="B30" s="10" t="s">
        <v>19</v>
      </c>
      <c r="C30" s="10">
        <v>100</v>
      </c>
      <c r="D30" s="63">
        <v>74.099999999999994</v>
      </c>
      <c r="E30" s="64">
        <v>-70.3</v>
      </c>
      <c r="F30" s="56">
        <v>6.4</v>
      </c>
      <c r="G30" s="12">
        <v>1</v>
      </c>
      <c r="H30" s="10">
        <v>6</v>
      </c>
      <c r="I30" s="52">
        <f t="shared" si="48"/>
        <v>-54.393409715079407</v>
      </c>
      <c r="J30" s="6">
        <f t="shared" si="49"/>
        <v>1.2932889757277981</v>
      </c>
      <c r="K30" s="6">
        <f t="shared" si="50"/>
        <v>-1.2269664641520135</v>
      </c>
      <c r="L30" s="6">
        <f t="shared" si="51"/>
        <v>9.2350353622511261E-2</v>
      </c>
      <c r="M30" s="6">
        <f t="shared" si="52"/>
        <v>0.32419843527864495</v>
      </c>
      <c r="N30" s="6">
        <f t="shared" si="53"/>
        <v>0.94147054481203785</v>
      </c>
      <c r="O30" s="3"/>
      <c r="P30" s="179">
        <v>48.806214099749901</v>
      </c>
      <c r="Q30" s="179">
        <v>-87.663394119590507</v>
      </c>
      <c r="R30" s="10"/>
      <c r="S30" s="1">
        <f t="shared" si="54"/>
        <v>40.504865890600612</v>
      </c>
      <c r="T30" s="2">
        <f t="shared" si="55"/>
        <v>-0.43171396002190982</v>
      </c>
      <c r="U30" s="3"/>
      <c r="V30" s="175">
        <f t="shared" si="56"/>
        <v>-30.447359263827067</v>
      </c>
      <c r="W30" s="175">
        <f t="shared" si="57"/>
        <v>51.831739989808881</v>
      </c>
      <c r="X30" s="175">
        <f t="shared" si="58"/>
        <v>30.447359263827067</v>
      </c>
      <c r="Y30" s="175">
        <f t="shared" si="59"/>
        <v>231.83173998980888</v>
      </c>
      <c r="Z30" s="6">
        <f t="shared" si="60"/>
        <v>0.53140666769137923</v>
      </c>
      <c r="AA30" s="6">
        <f t="shared" si="61"/>
        <v>4.0462271734495703</v>
      </c>
      <c r="AB30" s="6">
        <f t="shared" si="62"/>
        <v>0.50674652348171267</v>
      </c>
      <c r="AC30" s="6">
        <f t="shared" si="63"/>
        <v>-0.5327514618167476</v>
      </c>
      <c r="AD30" s="6">
        <f t="shared" si="64"/>
        <v>-0.67777860756394248</v>
      </c>
      <c r="AE30" s="10"/>
      <c r="AF30" s="10"/>
      <c r="AG30" s="10"/>
      <c r="AH30" s="10"/>
    </row>
    <row r="31" spans="1:34" s="11" customFormat="1" ht="15">
      <c r="A31" s="7" t="s">
        <v>795</v>
      </c>
      <c r="B31" s="10" t="s">
        <v>19</v>
      </c>
      <c r="C31" s="10">
        <v>0</v>
      </c>
      <c r="D31" s="56">
        <v>124.2</v>
      </c>
      <c r="E31" s="56">
        <v>-74</v>
      </c>
      <c r="F31" s="56">
        <v>6.8</v>
      </c>
      <c r="G31" s="12">
        <v>0</v>
      </c>
      <c r="H31" s="10">
        <v>5</v>
      </c>
      <c r="I31" s="52">
        <f t="shared" si="48"/>
        <v>-60.166126864103916</v>
      </c>
      <c r="J31" s="6">
        <f t="shared" si="49"/>
        <v>2.1676989309769574</v>
      </c>
      <c r="K31" s="6">
        <f t="shared" si="50"/>
        <v>-1.2915436464758039</v>
      </c>
      <c r="L31" s="6">
        <f t="shared" si="51"/>
        <v>0</v>
      </c>
      <c r="M31" s="6">
        <f t="shared" si="52"/>
        <v>0</v>
      </c>
      <c r="N31" s="6">
        <f t="shared" si="53"/>
        <v>0</v>
      </c>
      <c r="O31" s="12"/>
      <c r="P31" s="179">
        <v>48.806028608232701</v>
      </c>
      <c r="Q31" s="179">
        <v>-87.663411553949103</v>
      </c>
      <c r="R31" s="10"/>
      <c r="S31" s="1">
        <f t="shared" si="54"/>
        <v>48.744735501297541</v>
      </c>
      <c r="T31" s="2">
        <f t="shared" si="55"/>
        <v>-0.23769848285603068</v>
      </c>
      <c r="U31" s="3"/>
      <c r="V31" s="175">
        <f t="shared" si="56"/>
        <v>-56.816839957036848</v>
      </c>
      <c r="W31" s="175">
        <f t="shared" si="57"/>
        <v>43.591852944753356</v>
      </c>
      <c r="X31" s="175">
        <f t="shared" si="58"/>
        <v>56.816839957036848</v>
      </c>
      <c r="Y31" s="175">
        <f t="shared" si="59"/>
        <v>223.59185294475336</v>
      </c>
      <c r="Z31" s="6">
        <f t="shared" si="60"/>
        <v>0.99164092782896651</v>
      </c>
      <c r="AA31" s="6">
        <f t="shared" si="61"/>
        <v>3.9024140145209247</v>
      </c>
      <c r="AB31" s="6" t="str">
        <f t="shared" si="62"/>
        <v/>
      </c>
      <c r="AC31" s="6" t="str">
        <f t="shared" si="63"/>
        <v/>
      </c>
      <c r="AD31" s="6" t="str">
        <f t="shared" si="64"/>
        <v/>
      </c>
      <c r="AE31" s="10"/>
      <c r="AF31" s="10"/>
      <c r="AG31" s="10"/>
      <c r="AH31" s="7"/>
    </row>
    <row r="32" spans="1:34" s="13" customFormat="1" ht="15">
      <c r="A32" s="7" t="s">
        <v>795</v>
      </c>
      <c r="B32" s="10" t="s">
        <v>19</v>
      </c>
      <c r="C32" s="10">
        <v>100</v>
      </c>
      <c r="D32" s="56">
        <v>87.5</v>
      </c>
      <c r="E32" s="56">
        <v>-68.900000000000006</v>
      </c>
      <c r="F32" s="56">
        <v>6.8</v>
      </c>
      <c r="G32" s="12">
        <v>1</v>
      </c>
      <c r="H32" s="10">
        <v>5</v>
      </c>
      <c r="I32" s="52">
        <f t="shared" si="48"/>
        <v>-52.341346417345413</v>
      </c>
      <c r="J32" s="6">
        <f t="shared" si="49"/>
        <v>1.5271630954950381</v>
      </c>
      <c r="K32" s="6">
        <f t="shared" si="50"/>
        <v>-1.2025318546240931</v>
      </c>
      <c r="L32" s="6">
        <f t="shared" si="51"/>
        <v>1.5702840223673135E-2</v>
      </c>
      <c r="M32" s="6">
        <f t="shared" si="52"/>
        <v>0.35965417092748253</v>
      </c>
      <c r="N32" s="6">
        <f t="shared" si="53"/>
        <v>0.93295353482548904</v>
      </c>
      <c r="O32" s="12"/>
      <c r="P32" s="179">
        <v>48.806028608232701</v>
      </c>
      <c r="Q32" s="179">
        <v>-87.663411553949103</v>
      </c>
      <c r="R32" s="10"/>
      <c r="S32" s="1">
        <f t="shared" si="54"/>
        <v>48.424363126698189</v>
      </c>
      <c r="T32" s="2">
        <f t="shared" si="55"/>
        <v>-0.35660573315071364</v>
      </c>
      <c r="U32" s="3"/>
      <c r="V32" s="175">
        <f t="shared" si="56"/>
        <v>-35.321475044804345</v>
      </c>
      <c r="W32" s="175">
        <f t="shared" si="57"/>
        <v>43.912225319352707</v>
      </c>
      <c r="X32" s="175">
        <f t="shared" si="58"/>
        <v>35.321475044804345</v>
      </c>
      <c r="Y32" s="175">
        <f t="shared" si="59"/>
        <v>223.9122253193527</v>
      </c>
      <c r="Z32" s="6">
        <f t="shared" si="60"/>
        <v>0.61647603619284752</v>
      </c>
      <c r="AA32" s="6">
        <f t="shared" si="61"/>
        <v>3.9080055672901159</v>
      </c>
      <c r="AB32" s="6">
        <f t="shared" si="62"/>
        <v>0.57816348051191135</v>
      </c>
      <c r="AC32" s="6">
        <f t="shared" si="63"/>
        <v>-0.58779201354586741</v>
      </c>
      <c r="AD32" s="6">
        <f t="shared" si="64"/>
        <v>-0.56588650683157982</v>
      </c>
      <c r="AE32" s="10"/>
      <c r="AF32" s="10"/>
      <c r="AG32" s="10"/>
      <c r="AH32" s="7"/>
    </row>
    <row r="33" spans="1:34" s="11" customFormat="1" ht="15">
      <c r="A33" s="7" t="s">
        <v>794</v>
      </c>
      <c r="B33" s="10" t="s">
        <v>19</v>
      </c>
      <c r="C33" s="10">
        <v>0</v>
      </c>
      <c r="D33" s="63">
        <v>111.3</v>
      </c>
      <c r="E33" s="64">
        <v>-76.8</v>
      </c>
      <c r="F33" s="56">
        <v>4.9000000000000004</v>
      </c>
      <c r="G33" s="12">
        <v>0</v>
      </c>
      <c r="H33" s="10">
        <v>6</v>
      </c>
      <c r="I33" s="52">
        <f t="shared" si="48"/>
        <v>-64.868925210107591</v>
      </c>
      <c r="J33" s="6">
        <f t="shared" si="49"/>
        <v>1.9425514574696885</v>
      </c>
      <c r="K33" s="6">
        <f t="shared" si="50"/>
        <v>-1.340412865531645</v>
      </c>
      <c r="L33" s="6">
        <f t="shared" si="51"/>
        <v>0</v>
      </c>
      <c r="M33" s="6">
        <f t="shared" si="52"/>
        <v>0</v>
      </c>
      <c r="N33" s="6">
        <f t="shared" si="53"/>
        <v>0</v>
      </c>
      <c r="O33" s="12"/>
      <c r="P33" s="179">
        <v>48.805841356515799</v>
      </c>
      <c r="Q33" s="179">
        <v>-87.663308037444907</v>
      </c>
      <c r="R33" s="10"/>
      <c r="S33" s="1">
        <f t="shared" si="54"/>
        <v>39.489228442282645</v>
      </c>
      <c r="T33" s="2">
        <f t="shared" si="55"/>
        <v>-0.31625439793955756</v>
      </c>
      <c r="U33" s="3"/>
      <c r="V33" s="175">
        <f t="shared" si="56"/>
        <v>-51.522707537570938</v>
      </c>
      <c r="W33" s="175">
        <f t="shared" si="57"/>
        <v>52.847463520272449</v>
      </c>
      <c r="X33" s="175">
        <f t="shared" si="58"/>
        <v>51.522707537570938</v>
      </c>
      <c r="Y33" s="175">
        <f t="shared" si="59"/>
        <v>232.84746352027244</v>
      </c>
      <c r="Z33" s="6">
        <f t="shared" si="60"/>
        <v>0.89924088607271291</v>
      </c>
      <c r="AA33" s="6">
        <f t="shared" si="61"/>
        <v>4.06395489334614</v>
      </c>
      <c r="AB33" s="6" t="str">
        <f t="shared" si="62"/>
        <v/>
      </c>
      <c r="AC33" s="6" t="str">
        <f t="shared" si="63"/>
        <v/>
      </c>
      <c r="AD33" s="6" t="str">
        <f t="shared" si="64"/>
        <v/>
      </c>
      <c r="AE33" s="10"/>
      <c r="AF33" s="10"/>
      <c r="AG33" s="10"/>
      <c r="AH33" s="7"/>
    </row>
    <row r="34" spans="1:34" s="13" customFormat="1" ht="15">
      <c r="A34" s="7" t="s">
        <v>794</v>
      </c>
      <c r="B34" s="10" t="s">
        <v>19</v>
      </c>
      <c r="C34" s="10">
        <v>100</v>
      </c>
      <c r="D34" s="63">
        <v>75.7</v>
      </c>
      <c r="E34" s="64">
        <v>-69.099999999999994</v>
      </c>
      <c r="F34" s="56">
        <v>4.9000000000000004</v>
      </c>
      <c r="G34" s="12">
        <v>1</v>
      </c>
      <c r="H34" s="10">
        <v>6</v>
      </c>
      <c r="I34" s="52">
        <f t="shared" si="48"/>
        <v>-52.630096274226865</v>
      </c>
      <c r="J34" s="6">
        <f t="shared" si="49"/>
        <v>1.3212142437597076</v>
      </c>
      <c r="K34" s="6">
        <f t="shared" si="50"/>
        <v>-1.2060225131280817</v>
      </c>
      <c r="L34" s="6">
        <f t="shared" si="51"/>
        <v>8.8113933632633909E-2</v>
      </c>
      <c r="M34" s="6">
        <f t="shared" si="52"/>
        <v>0.34568473333132993</v>
      </c>
      <c r="N34" s="6">
        <f t="shared" si="53"/>
        <v>0.93420447432102949</v>
      </c>
      <c r="O34" s="12"/>
      <c r="P34" s="179">
        <v>48.805841356515799</v>
      </c>
      <c r="Q34" s="179">
        <v>-87.663308037444907</v>
      </c>
      <c r="R34" s="10"/>
      <c r="S34" s="1">
        <f t="shared" si="54"/>
        <v>42.751221637752032</v>
      </c>
      <c r="T34" s="2">
        <f t="shared" si="55"/>
        <v>-0.41903074303233906</v>
      </c>
      <c r="U34" s="3"/>
      <c r="V34" s="175">
        <f t="shared" si="56"/>
        <v>-29.952690098745705</v>
      </c>
      <c r="W34" s="175">
        <f t="shared" si="57"/>
        <v>49.585470324803062</v>
      </c>
      <c r="X34" s="175">
        <f t="shared" si="58"/>
        <v>29.952690098745705</v>
      </c>
      <c r="Y34" s="175">
        <f t="shared" si="59"/>
        <v>229.58547032480305</v>
      </c>
      <c r="Z34" s="6">
        <f t="shared" si="60"/>
        <v>0.52277306205261798</v>
      </c>
      <c r="AA34" s="6">
        <f t="shared" si="61"/>
        <v>4.0070223719075484</v>
      </c>
      <c r="AB34" s="6">
        <f t="shared" si="62"/>
        <v>0.49928474072374451</v>
      </c>
      <c r="AC34" s="6">
        <f t="shared" si="63"/>
        <v>-0.56172299591991059</v>
      </c>
      <c r="AD34" s="6">
        <f t="shared" si="64"/>
        <v>-0.65968327516709357</v>
      </c>
      <c r="AE34" s="10"/>
      <c r="AF34" s="10"/>
      <c r="AG34" s="10"/>
      <c r="AH34" s="7"/>
    </row>
    <row r="35" spans="1:34" s="13" customFormat="1" ht="15">
      <c r="A35" s="7" t="s">
        <v>626</v>
      </c>
      <c r="B35" s="10" t="s">
        <v>19</v>
      </c>
      <c r="C35" s="10">
        <v>0</v>
      </c>
      <c r="D35" s="63">
        <v>139</v>
      </c>
      <c r="E35" s="64">
        <v>-54.1</v>
      </c>
      <c r="F35" s="10">
        <v>4.0999999999999996</v>
      </c>
      <c r="G35" s="12">
        <v>0</v>
      </c>
      <c r="H35" s="10">
        <v>6</v>
      </c>
      <c r="I35" s="52">
        <f t="shared" ref="I35:I94" si="65">ATAN(0.5*TAN(K35))/(PI()/180)</f>
        <v>-34.633726267082771</v>
      </c>
      <c r="J35" s="6">
        <f t="shared" ref="J35:J94" si="66">D35*PI()/180</f>
        <v>2.4260076602721181</v>
      </c>
      <c r="K35" s="6">
        <f t="shared" ref="K35:K94" si="67">E35*PI()/180</f>
        <v>-0.94422312532893227</v>
      </c>
      <c r="L35" s="6">
        <f t="shared" ref="L35:L94" si="68">COS(J35)*COS(K35)*G35</f>
        <v>0</v>
      </c>
      <c r="M35" s="6">
        <f t="shared" ref="M35:M94" si="69">COS(K35)*SIN(J35)*G35</f>
        <v>0</v>
      </c>
      <c r="N35" s="6">
        <f t="shared" ref="N35:N94" si="70">-1*SIN(K35)*G35</f>
        <v>0</v>
      </c>
      <c r="O35" s="7"/>
      <c r="P35" s="179">
        <v>48.7943050917238</v>
      </c>
      <c r="Q35" s="179">
        <v>-87.655555196106405</v>
      </c>
      <c r="R35" s="14"/>
      <c r="S35" s="1">
        <f t="shared" ref="S35:S94" si="71">ASIN(SIN(J35)*SIN((PI()/180)*(90-I35))/SIN((PI()/180)*(90-V35)))/(PI()/180)</f>
        <v>80.245740595809394</v>
      </c>
      <c r="T35" s="2">
        <f t="shared" ref="T35:T94" si="72">COS((PI()/180)*(90-I35))-SIN((PI()/180)*V35)*SIN((PI()/180)*P35)</f>
        <v>6.1131387770767653E-2</v>
      </c>
      <c r="U35" s="3"/>
      <c r="V35" s="175">
        <f t="shared" ref="V35:V94" si="73">90-ACOS(COS((PI()/180)*(90-P35))*COS((PI()/180)*(90-I35))+SIN((PI()/180)*(90-P35))*SIN((PI()/180)*(90-I35))*COS(J35))/(PI()/180)</f>
        <v>-56.788931110838945</v>
      </c>
      <c r="W35" s="175">
        <f t="shared" ref="W35:W94" si="74">IF(T35&lt;0,Q35+180-S35,Q35+S35)</f>
        <v>-7.4098146002970111</v>
      </c>
      <c r="X35" s="175">
        <f t="shared" ref="X35:X94" si="75">IF(V35&lt;0, -1*V35, V35)</f>
        <v>56.788931110838945</v>
      </c>
      <c r="Y35" s="175">
        <f t="shared" ref="Y35:Y94" si="76">IF(V35&lt;0, MOD(W35+180, 360), W35)</f>
        <v>172.59018539970299</v>
      </c>
      <c r="Z35" s="6">
        <f t="shared" ref="Z35:Z94" si="77">X35*PI()/180</f>
        <v>0.99115382657238038</v>
      </c>
      <c r="AA35" s="6">
        <f t="shared" ref="AA35:AA94" si="78">Y35*PI()/180</f>
        <v>3.0122669918522629</v>
      </c>
      <c r="AB35" s="6" t="str">
        <f t="shared" ref="AB35:AB94" si="79">IF(G35&gt;0,G35*SIN(Z35),"")</f>
        <v/>
      </c>
      <c r="AC35" s="6" t="str">
        <f t="shared" ref="AC35:AC94" si="80">IF(G35&gt;0,G35*COS(Z35)*COS(AA35),"")</f>
        <v/>
      </c>
      <c r="AD35" s="6" t="str">
        <f t="shared" ref="AD35:AD94" si="81">IF(G35&gt;0,G35*COS(Z35)*SIN(AA35),"")</f>
        <v/>
      </c>
      <c r="AE35" s="10"/>
      <c r="AF35" s="10"/>
      <c r="AG35" s="10"/>
      <c r="AH35" s="7"/>
    </row>
    <row r="36" spans="1:34" ht="13">
      <c r="A36" s="7" t="s">
        <v>626</v>
      </c>
      <c r="B36" s="10" t="s">
        <v>19</v>
      </c>
      <c r="C36" s="10">
        <v>100</v>
      </c>
      <c r="D36" s="63">
        <v>117.1</v>
      </c>
      <c r="E36" s="64">
        <v>-58.1</v>
      </c>
      <c r="F36" s="10">
        <v>4.0999999999999996</v>
      </c>
      <c r="G36" s="12">
        <v>1</v>
      </c>
      <c r="H36" s="10">
        <v>6</v>
      </c>
      <c r="I36" s="52">
        <f t="shared" si="65"/>
        <v>-38.774341707625496</v>
      </c>
      <c r="J36" s="6">
        <f t="shared" si="66"/>
        <v>2.0437805540853597</v>
      </c>
      <c r="K36" s="6">
        <f t="shared" si="67"/>
        <v>-1.0140362954087054</v>
      </c>
      <c r="L36" s="6">
        <f t="shared" si="68"/>
        <v>-0.24072739216972497</v>
      </c>
      <c r="M36" s="6">
        <f t="shared" si="69"/>
        <v>0.47042257201721394</v>
      </c>
      <c r="N36" s="6">
        <f t="shared" si="70"/>
        <v>0.84897168762914144</v>
      </c>
      <c r="P36" s="179">
        <v>48.7943050917238</v>
      </c>
      <c r="Q36" s="179">
        <v>-87.655555196106405</v>
      </c>
      <c r="S36" s="1">
        <f t="shared" si="71"/>
        <v>78.170992721537701</v>
      </c>
      <c r="T36" s="2">
        <f t="shared" si="72"/>
        <v>-9.5755600176830935E-2</v>
      </c>
      <c r="U36" s="3"/>
      <c r="V36" s="175">
        <f t="shared" si="73"/>
        <v>-44.839509106280047</v>
      </c>
      <c r="W36" s="175">
        <f t="shared" si="74"/>
        <v>14.173452082355894</v>
      </c>
      <c r="X36" s="175">
        <f t="shared" si="75"/>
        <v>44.839509106280047</v>
      </c>
      <c r="Y36" s="175">
        <f t="shared" si="76"/>
        <v>194.17345208235588</v>
      </c>
      <c r="Z36" s="6">
        <f t="shared" si="77"/>
        <v>0.78259706888256675</v>
      </c>
      <c r="AA36" s="6">
        <f t="shared" si="78"/>
        <v>3.3889660588005497</v>
      </c>
      <c r="AB36" s="6">
        <f t="shared" si="79"/>
        <v>0.70512333682621142</v>
      </c>
      <c r="AC36" s="6">
        <f t="shared" si="80"/>
        <v>-0.68749936605731354</v>
      </c>
      <c r="AD36" s="6">
        <f t="shared" si="81"/>
        <v>-0.17362517540339903</v>
      </c>
    </row>
    <row r="37" spans="1:34" ht="13">
      <c r="A37" s="7" t="s">
        <v>625</v>
      </c>
      <c r="B37" s="10" t="s">
        <v>19</v>
      </c>
      <c r="C37" s="10">
        <v>0</v>
      </c>
      <c r="D37" s="63">
        <v>171.82721937771618</v>
      </c>
      <c r="E37" s="64">
        <v>-57.28931965982386</v>
      </c>
      <c r="F37" s="56">
        <v>4.8</v>
      </c>
      <c r="G37" s="12">
        <v>0</v>
      </c>
      <c r="H37" s="10">
        <v>6</v>
      </c>
      <c r="I37" s="52">
        <f t="shared" si="65"/>
        <v>-37.90114265554714</v>
      </c>
      <c r="J37" s="6">
        <f t="shared" si="66"/>
        <v>2.9989507226877494</v>
      </c>
      <c r="K37" s="6">
        <f t="shared" si="67"/>
        <v>-0.99988725429144409</v>
      </c>
      <c r="L37" s="6">
        <f t="shared" si="68"/>
        <v>0</v>
      </c>
      <c r="M37" s="6">
        <f t="shared" si="69"/>
        <v>0</v>
      </c>
      <c r="N37" s="6">
        <f t="shared" si="70"/>
        <v>0</v>
      </c>
      <c r="P37" s="179">
        <v>48.7940025050193</v>
      </c>
      <c r="Q37" s="179">
        <v>-87.655518399551497</v>
      </c>
      <c r="S37" s="1">
        <f t="shared" si="71"/>
        <v>31.514866336961962</v>
      </c>
      <c r="T37" s="2">
        <f t="shared" si="72"/>
        <v>0.12051758572358517</v>
      </c>
      <c r="U37" s="3"/>
      <c r="V37" s="175">
        <f t="shared" si="73"/>
        <v>-77.60818934854791</v>
      </c>
      <c r="W37" s="175">
        <f t="shared" si="74"/>
        <v>-56.140652062589538</v>
      </c>
      <c r="X37" s="175">
        <f t="shared" si="75"/>
        <v>77.60818934854791</v>
      </c>
      <c r="Y37" s="175">
        <f t="shared" si="76"/>
        <v>123.85934793741046</v>
      </c>
      <c r="Z37" s="6">
        <f t="shared" si="77"/>
        <v>1.354518430643354</v>
      </c>
      <c r="AA37" s="6">
        <f t="shared" si="78"/>
        <v>2.1617534308810602</v>
      </c>
      <c r="AB37" s="6" t="str">
        <f t="shared" si="79"/>
        <v/>
      </c>
      <c r="AC37" s="6" t="str">
        <f t="shared" si="80"/>
        <v/>
      </c>
      <c r="AD37" s="6" t="str">
        <f t="shared" si="81"/>
        <v/>
      </c>
    </row>
    <row r="38" spans="1:34" ht="13">
      <c r="A38" s="7" t="s">
        <v>625</v>
      </c>
      <c r="B38" s="10" t="s">
        <v>19</v>
      </c>
      <c r="C38" s="10">
        <v>100</v>
      </c>
      <c r="D38" s="63">
        <v>152.32236887363933</v>
      </c>
      <c r="E38" s="64">
        <v>-68.765257418368776</v>
      </c>
      <c r="F38" s="56">
        <v>4.8</v>
      </c>
      <c r="G38" s="12">
        <v>1</v>
      </c>
      <c r="H38" s="10">
        <v>6</v>
      </c>
      <c r="I38" s="52">
        <f t="shared" si="65"/>
        <v>-52.147634607096265</v>
      </c>
      <c r="J38" s="6">
        <f t="shared" si="66"/>
        <v>2.6585268612823327</v>
      </c>
      <c r="K38" s="6">
        <f t="shared" si="67"/>
        <v>-1.2001801529319909</v>
      </c>
      <c r="L38" s="6">
        <f t="shared" si="68"/>
        <v>-0.32074628027048852</v>
      </c>
      <c r="M38" s="6">
        <f t="shared" si="69"/>
        <v>0.16823585582270556</v>
      </c>
      <c r="N38" s="6">
        <f t="shared" si="70"/>
        <v>0.93210435065407082</v>
      </c>
      <c r="P38" s="179">
        <v>48.7940025050193</v>
      </c>
      <c r="Q38" s="179">
        <v>-87.655518399551497</v>
      </c>
      <c r="S38" s="1">
        <f t="shared" si="71"/>
        <v>68.66578168494604</v>
      </c>
      <c r="T38" s="2">
        <f t="shared" si="72"/>
        <v>-7.3336765084964339E-2</v>
      </c>
      <c r="U38" s="3"/>
      <c r="V38" s="175">
        <f t="shared" si="73"/>
        <v>-72.181836304018589</v>
      </c>
      <c r="W38" s="175">
        <f t="shared" si="74"/>
        <v>23.678699915502463</v>
      </c>
      <c r="X38" s="175">
        <f t="shared" si="75"/>
        <v>72.181836304018589</v>
      </c>
      <c r="Y38" s="175">
        <f t="shared" si="76"/>
        <v>203.67869991550248</v>
      </c>
      <c r="Z38" s="6">
        <f t="shared" si="77"/>
        <v>1.2598107036406989</v>
      </c>
      <c r="AA38" s="6">
        <f t="shared" si="78"/>
        <v>3.5548639297070141</v>
      </c>
      <c r="AB38" s="6">
        <f t="shared" si="79"/>
        <v>0.95203243450531305</v>
      </c>
      <c r="AC38" s="6">
        <f t="shared" si="80"/>
        <v>-0.28023583052373452</v>
      </c>
      <c r="AD38" s="6">
        <f t="shared" si="81"/>
        <v>-0.1228906950934836</v>
      </c>
    </row>
    <row r="39" spans="1:34" ht="13">
      <c r="A39" s="7" t="s">
        <v>649</v>
      </c>
      <c r="B39" s="10" t="s">
        <v>19</v>
      </c>
      <c r="C39" s="10">
        <v>0</v>
      </c>
      <c r="D39" s="63">
        <v>144.69999999999999</v>
      </c>
      <c r="E39" s="64">
        <v>-57.3</v>
      </c>
      <c r="F39" s="57">
        <v>4.2</v>
      </c>
      <c r="G39" s="12">
        <v>0</v>
      </c>
      <c r="H39" s="10">
        <v>8</v>
      </c>
      <c r="I39" s="52">
        <f t="shared" si="65"/>
        <v>-37.912529959118764</v>
      </c>
      <c r="J39" s="6">
        <f t="shared" si="66"/>
        <v>2.5254914276357945</v>
      </c>
      <c r="K39" s="6">
        <f t="shared" si="67"/>
        <v>-1.0000736613927508</v>
      </c>
      <c r="L39" s="6">
        <f t="shared" si="68"/>
        <v>0</v>
      </c>
      <c r="M39" s="6">
        <f t="shared" si="69"/>
        <v>0</v>
      </c>
      <c r="N39" s="6">
        <f t="shared" si="70"/>
        <v>0</v>
      </c>
      <c r="P39" s="179">
        <v>48.792143231257697</v>
      </c>
      <c r="Q39" s="179">
        <v>-87.654597647488103</v>
      </c>
      <c r="S39" s="1">
        <f t="shared" si="71"/>
        <v>80.094171321422635</v>
      </c>
      <c r="T39" s="2">
        <f t="shared" si="72"/>
        <v>5.2449898409286599E-2</v>
      </c>
      <c r="U39" s="3"/>
      <c r="V39" s="175">
        <f t="shared" si="73"/>
        <v>-62.432057852262687</v>
      </c>
      <c r="W39" s="175">
        <f t="shared" si="74"/>
        <v>-7.5604263260654676</v>
      </c>
      <c r="X39" s="175">
        <f t="shared" si="75"/>
        <v>62.432057852262687</v>
      </c>
      <c r="Y39" s="175">
        <f t="shared" si="76"/>
        <v>172.43957367393455</v>
      </c>
      <c r="Z39" s="6">
        <f t="shared" si="77"/>
        <v>1.0896449683175633</v>
      </c>
      <c r="AA39" s="6">
        <f t="shared" si="78"/>
        <v>3.0096383213454923</v>
      </c>
      <c r="AB39" s="6" t="str">
        <f t="shared" si="79"/>
        <v/>
      </c>
      <c r="AC39" s="6" t="str">
        <f t="shared" si="80"/>
        <v/>
      </c>
      <c r="AD39" s="6" t="str">
        <f t="shared" si="81"/>
        <v/>
      </c>
    </row>
    <row r="40" spans="1:34" ht="13">
      <c r="A40" s="7" t="s">
        <v>649</v>
      </c>
      <c r="B40" s="10" t="s">
        <v>19</v>
      </c>
      <c r="C40" s="10">
        <v>100</v>
      </c>
      <c r="D40" s="63">
        <v>120</v>
      </c>
      <c r="E40" s="64">
        <v>-62.4</v>
      </c>
      <c r="F40" s="57">
        <v>4.2</v>
      </c>
      <c r="G40" s="12">
        <v>1</v>
      </c>
      <c r="H40" s="10">
        <v>8</v>
      </c>
      <c r="I40" s="52">
        <f t="shared" si="65"/>
        <v>-43.72368002531006</v>
      </c>
      <c r="J40" s="6">
        <f t="shared" si="66"/>
        <v>2.0943951023931953</v>
      </c>
      <c r="K40" s="6">
        <f t="shared" si="67"/>
        <v>-1.0890854532444616</v>
      </c>
      <c r="L40" s="6">
        <f t="shared" si="68"/>
        <v>-0.23164801755993078</v>
      </c>
      <c r="M40" s="6">
        <f t="shared" si="69"/>
        <v>0.40122613588640782</v>
      </c>
      <c r="N40" s="6">
        <f t="shared" si="70"/>
        <v>0.88620357923121473</v>
      </c>
      <c r="P40" s="179">
        <v>48.792143231257697</v>
      </c>
      <c r="Q40" s="179">
        <v>-87.654597647488103</v>
      </c>
      <c r="S40" s="1">
        <f t="shared" si="71"/>
        <v>73.659100480352436</v>
      </c>
      <c r="T40" s="2">
        <f t="shared" si="72"/>
        <v>-0.12088812023218698</v>
      </c>
      <c r="U40" s="3"/>
      <c r="V40" s="175">
        <f t="shared" si="73"/>
        <v>-49.291817875482593</v>
      </c>
      <c r="W40" s="175">
        <f t="shared" si="74"/>
        <v>18.686301872159461</v>
      </c>
      <c r="X40" s="175">
        <f t="shared" si="75"/>
        <v>49.291817875482593</v>
      </c>
      <c r="Y40" s="175">
        <f t="shared" si="76"/>
        <v>198.68630187215945</v>
      </c>
      <c r="Z40" s="6">
        <f t="shared" si="77"/>
        <v>0.86030451622056758</v>
      </c>
      <c r="AA40" s="6">
        <f t="shared" si="78"/>
        <v>3.4677301462805561</v>
      </c>
      <c r="AB40" s="6">
        <f t="shared" si="79"/>
        <v>0.75804120554674947</v>
      </c>
      <c r="AC40" s="6">
        <f t="shared" si="80"/>
        <v>-0.61782682884784534</v>
      </c>
      <c r="AD40" s="6">
        <f t="shared" si="81"/>
        <v>-0.20895822608609069</v>
      </c>
    </row>
    <row r="41" spans="1:34" ht="13">
      <c r="A41" s="7" t="s">
        <v>648</v>
      </c>
      <c r="B41" s="10" t="s">
        <v>19</v>
      </c>
      <c r="C41" s="10">
        <v>0</v>
      </c>
      <c r="D41" s="63">
        <v>140.74313331874015</v>
      </c>
      <c r="E41" s="64">
        <v>-64.267726515171603</v>
      </c>
      <c r="F41" s="10">
        <v>4.4000000000000004</v>
      </c>
      <c r="G41" s="12">
        <v>0</v>
      </c>
      <c r="H41" s="10">
        <v>5</v>
      </c>
      <c r="I41" s="52">
        <f t="shared" si="65"/>
        <v>-46.052401420018953</v>
      </c>
      <c r="J41" s="6">
        <f t="shared" si="66"/>
        <v>2.4564310759853494</v>
      </c>
      <c r="K41" s="6">
        <f t="shared" si="67"/>
        <v>-1.1216834304610059</v>
      </c>
      <c r="L41" s="6">
        <f t="shared" si="68"/>
        <v>0</v>
      </c>
      <c r="M41" s="6">
        <f t="shared" si="69"/>
        <v>0</v>
      </c>
      <c r="N41" s="6">
        <f t="shared" si="70"/>
        <v>0</v>
      </c>
      <c r="P41" s="179">
        <v>48.791574770584702</v>
      </c>
      <c r="Q41" s="179">
        <v>-87.653887532651396</v>
      </c>
      <c r="S41" s="1">
        <f t="shared" si="71"/>
        <v>80.938234951370504</v>
      </c>
      <c r="T41" s="2">
        <f t="shared" si="72"/>
        <v>-4.6143549972957332E-2</v>
      </c>
      <c r="U41" s="3"/>
      <c r="V41" s="175">
        <f t="shared" si="73"/>
        <v>-63.595059005941522</v>
      </c>
      <c r="W41" s="175">
        <f t="shared" si="74"/>
        <v>11.4078775159781</v>
      </c>
      <c r="X41" s="175">
        <f t="shared" si="75"/>
        <v>63.595059005941522</v>
      </c>
      <c r="Y41" s="175">
        <f t="shared" si="76"/>
        <v>191.4078775159781</v>
      </c>
      <c r="Z41" s="6">
        <f t="shared" si="77"/>
        <v>1.1099431676537517</v>
      </c>
      <c r="AA41" s="6">
        <f t="shared" si="78"/>
        <v>3.3406976769078431</v>
      </c>
      <c r="AB41" s="6" t="str">
        <f t="shared" si="79"/>
        <v/>
      </c>
      <c r="AC41" s="6" t="str">
        <f t="shared" si="80"/>
        <v/>
      </c>
      <c r="AD41" s="6" t="str">
        <f t="shared" si="81"/>
        <v/>
      </c>
    </row>
    <row r="42" spans="1:34" ht="13">
      <c r="A42" s="7" t="s">
        <v>648</v>
      </c>
      <c r="B42" s="10" t="s">
        <v>19</v>
      </c>
      <c r="C42" s="10">
        <v>100</v>
      </c>
      <c r="D42" s="63">
        <v>107.35118912211314</v>
      </c>
      <c r="E42" s="64">
        <v>-67.263992520459084</v>
      </c>
      <c r="F42" s="10">
        <v>4.4000000000000004</v>
      </c>
      <c r="G42" s="12">
        <v>1</v>
      </c>
      <c r="H42" s="10">
        <v>5</v>
      </c>
      <c r="I42" s="52">
        <f t="shared" si="65"/>
        <v>-50.03378336952089</v>
      </c>
      <c r="J42" s="6">
        <f t="shared" si="66"/>
        <v>1.8736317061119954</v>
      </c>
      <c r="K42" s="6">
        <f t="shared" si="67"/>
        <v>-1.1739781375188503</v>
      </c>
      <c r="L42" s="6">
        <f t="shared" si="68"/>
        <v>-0.1152607734386375</v>
      </c>
      <c r="M42" s="6">
        <f t="shared" si="69"/>
        <v>0.3688985997720699</v>
      </c>
      <c r="N42" s="6">
        <f t="shared" si="70"/>
        <v>0.92229538500012742</v>
      </c>
      <c r="P42" s="179">
        <v>48.791574770584702</v>
      </c>
      <c r="Q42" s="179">
        <v>-87.653887532651396</v>
      </c>
      <c r="S42" s="1">
        <f t="shared" si="71"/>
        <v>59.523816524043063</v>
      </c>
      <c r="T42" s="2">
        <f t="shared" si="72"/>
        <v>-0.23769766136617698</v>
      </c>
      <c r="U42" s="3"/>
      <c r="V42" s="175">
        <f t="shared" si="73"/>
        <v>-44.651711496371149</v>
      </c>
      <c r="W42" s="175">
        <f t="shared" si="74"/>
        <v>32.822295943305541</v>
      </c>
      <c r="X42" s="175">
        <f t="shared" si="75"/>
        <v>44.651711496371149</v>
      </c>
      <c r="Y42" s="175">
        <f t="shared" si="76"/>
        <v>212.82229594330553</v>
      </c>
      <c r="Z42" s="6">
        <f t="shared" si="77"/>
        <v>0.7793193822622807</v>
      </c>
      <c r="AA42" s="6">
        <f t="shared" si="78"/>
        <v>3.7144497858644527</v>
      </c>
      <c r="AB42" s="6">
        <f t="shared" si="79"/>
        <v>0.70279539598006124</v>
      </c>
      <c r="AC42" s="6">
        <f t="shared" si="80"/>
        <v>-0.59782238290176382</v>
      </c>
      <c r="AD42" s="6">
        <f t="shared" si="81"/>
        <v>-0.38559957195371192</v>
      </c>
    </row>
    <row r="43" spans="1:34" ht="13">
      <c r="A43" s="7" t="s">
        <v>755</v>
      </c>
      <c r="B43" s="10" t="s">
        <v>19</v>
      </c>
      <c r="C43" s="10">
        <v>0</v>
      </c>
      <c r="D43" s="63">
        <v>120.9</v>
      </c>
      <c r="E43" s="64">
        <v>-38.700000000000003</v>
      </c>
      <c r="F43" s="56">
        <v>4.4000000000000004</v>
      </c>
      <c r="G43" s="12">
        <v>0</v>
      </c>
      <c r="H43" s="10">
        <v>6</v>
      </c>
      <c r="I43" s="52">
        <f t="shared" si="65"/>
        <v>-21.829831207630285</v>
      </c>
      <c r="J43" s="6">
        <f t="shared" si="66"/>
        <v>2.1101030656611446</v>
      </c>
      <c r="K43" s="6">
        <f t="shared" si="67"/>
        <v>-0.67544242052180559</v>
      </c>
      <c r="L43" s="6">
        <f t="shared" si="68"/>
        <v>0</v>
      </c>
      <c r="M43" s="6">
        <f t="shared" si="69"/>
        <v>0</v>
      </c>
      <c r="N43" s="6">
        <f t="shared" si="70"/>
        <v>0</v>
      </c>
      <c r="P43" s="179">
        <v>48.790263840928603</v>
      </c>
      <c r="Q43" s="179">
        <v>-87.654510978609295</v>
      </c>
      <c r="S43" s="1">
        <f t="shared" si="71"/>
        <v>81.879594973293592</v>
      </c>
      <c r="T43" s="2">
        <f t="shared" si="72"/>
        <v>7.4876671916892457E-2</v>
      </c>
      <c r="U43" s="3"/>
      <c r="V43" s="175">
        <f t="shared" si="73"/>
        <v>-36.42811590888418</v>
      </c>
      <c r="W43" s="175">
        <f t="shared" si="74"/>
        <v>-5.7749160053157027</v>
      </c>
      <c r="X43" s="175">
        <f t="shared" si="75"/>
        <v>36.42811590888418</v>
      </c>
      <c r="Y43" s="175">
        <f t="shared" si="76"/>
        <v>174.2250839946843</v>
      </c>
      <c r="Z43" s="6">
        <f t="shared" si="77"/>
        <v>0.63579056290815561</v>
      </c>
      <c r="AA43" s="6">
        <f t="shared" si="78"/>
        <v>3.0408013552709159</v>
      </c>
      <c r="AB43" s="6" t="str">
        <f t="shared" si="79"/>
        <v/>
      </c>
      <c r="AC43" s="6" t="str">
        <f t="shared" si="80"/>
        <v/>
      </c>
      <c r="AD43" s="6" t="str">
        <f t="shared" si="81"/>
        <v/>
      </c>
    </row>
    <row r="44" spans="1:34" ht="13">
      <c r="A44" s="7" t="s">
        <v>755</v>
      </c>
      <c r="B44" s="10" t="s">
        <v>19</v>
      </c>
      <c r="C44" s="10">
        <v>100</v>
      </c>
      <c r="D44" s="63">
        <v>108.7</v>
      </c>
      <c r="E44" s="64">
        <v>-39.200000000000003</v>
      </c>
      <c r="F44" s="56">
        <v>4.4000000000000004</v>
      </c>
      <c r="G44" s="12">
        <v>1</v>
      </c>
      <c r="H44" s="10">
        <v>6</v>
      </c>
      <c r="I44" s="52">
        <f t="shared" si="65"/>
        <v>-22.18514616582576</v>
      </c>
      <c r="J44" s="6">
        <f t="shared" si="66"/>
        <v>1.8971728969178363</v>
      </c>
      <c r="K44" s="6">
        <f t="shared" si="67"/>
        <v>-0.68416906678177725</v>
      </c>
      <c r="L44" s="6">
        <f t="shared" si="68"/>
        <v>-0.24845727006133486</v>
      </c>
      <c r="M44" s="6">
        <f t="shared" si="69"/>
        <v>0.73403538438324023</v>
      </c>
      <c r="N44" s="6">
        <f t="shared" si="70"/>
        <v>0.63202930266485091</v>
      </c>
      <c r="P44" s="179">
        <v>48.790263840928603</v>
      </c>
      <c r="Q44" s="179">
        <v>-87.654510978609295</v>
      </c>
      <c r="S44" s="1">
        <f t="shared" si="71"/>
        <v>88.33937510812865</v>
      </c>
      <c r="T44" s="2">
        <f t="shared" si="72"/>
        <v>-1.6752443448698195E-2</v>
      </c>
      <c r="U44" s="3"/>
      <c r="V44" s="175">
        <f t="shared" si="73"/>
        <v>-28.66308200064536</v>
      </c>
      <c r="W44" s="175">
        <f t="shared" si="74"/>
        <v>4.0061139132620553</v>
      </c>
      <c r="X44" s="175">
        <f t="shared" si="75"/>
        <v>28.66308200064536</v>
      </c>
      <c r="Y44" s="175">
        <f t="shared" si="76"/>
        <v>184.00611391326206</v>
      </c>
      <c r="Z44" s="6">
        <f t="shared" si="77"/>
        <v>0.50026515468038502</v>
      </c>
      <c r="AA44" s="6">
        <f t="shared" si="78"/>
        <v>3.2115125315861701</v>
      </c>
      <c r="AB44" s="6">
        <f t="shared" si="79"/>
        <v>0.47965821687169918</v>
      </c>
      <c r="AC44" s="6">
        <f t="shared" si="80"/>
        <v>-0.87531143545803614</v>
      </c>
      <c r="AD44" s="6">
        <f t="shared" si="81"/>
        <v>-6.1301598216149868E-2</v>
      </c>
    </row>
    <row r="45" spans="1:34" ht="13">
      <c r="A45" s="7" t="s">
        <v>754</v>
      </c>
      <c r="B45" s="10" t="s">
        <v>19</v>
      </c>
      <c r="C45" s="10">
        <v>0</v>
      </c>
      <c r="D45" s="63">
        <v>127.2</v>
      </c>
      <c r="E45" s="64">
        <v>-45.6</v>
      </c>
      <c r="F45" s="56">
        <v>2.2999999999999998</v>
      </c>
      <c r="G45" s="12">
        <v>0</v>
      </c>
      <c r="H45" s="10">
        <v>6</v>
      </c>
      <c r="I45" s="52">
        <f t="shared" si="65"/>
        <v>-27.04809250026543</v>
      </c>
      <c r="J45" s="6">
        <f t="shared" si="66"/>
        <v>2.2200588085367872</v>
      </c>
      <c r="K45" s="6">
        <f t="shared" si="67"/>
        <v>-0.79587013890941438</v>
      </c>
      <c r="L45" s="6">
        <f t="shared" si="68"/>
        <v>0</v>
      </c>
      <c r="M45" s="6">
        <f t="shared" si="69"/>
        <v>0</v>
      </c>
      <c r="N45" s="6">
        <f t="shared" si="70"/>
        <v>0</v>
      </c>
      <c r="P45" s="179">
        <v>48.790221093222399</v>
      </c>
      <c r="Q45" s="179">
        <v>-87.654494550079093</v>
      </c>
      <c r="S45" s="1">
        <f t="shared" si="71"/>
        <v>81.540961791332691</v>
      </c>
      <c r="T45" s="2">
        <f t="shared" si="72"/>
        <v>6.9507609775831036E-2</v>
      </c>
      <c r="U45" s="3"/>
      <c r="V45" s="175">
        <f t="shared" si="73"/>
        <v>-44.175231590556564</v>
      </c>
      <c r="W45" s="175">
        <f t="shared" si="74"/>
        <v>-6.1135327587464019</v>
      </c>
      <c r="X45" s="175">
        <f t="shared" si="75"/>
        <v>44.175231590556564</v>
      </c>
      <c r="Y45" s="175">
        <f t="shared" si="76"/>
        <v>173.8864672412536</v>
      </c>
      <c r="Z45" s="6">
        <f t="shared" si="77"/>
        <v>0.7710032390862237</v>
      </c>
      <c r="AA45" s="6">
        <f t="shared" si="78"/>
        <v>3.0348913780211362</v>
      </c>
      <c r="AB45" s="6" t="str">
        <f t="shared" si="79"/>
        <v/>
      </c>
      <c r="AC45" s="6" t="str">
        <f t="shared" si="80"/>
        <v/>
      </c>
      <c r="AD45" s="6" t="str">
        <f t="shared" si="81"/>
        <v/>
      </c>
    </row>
    <row r="46" spans="1:34" ht="13">
      <c r="A46" s="7" t="s">
        <v>754</v>
      </c>
      <c r="B46" s="10" t="s">
        <v>19</v>
      </c>
      <c r="C46" s="10">
        <v>100</v>
      </c>
      <c r="D46" s="63">
        <v>111.3</v>
      </c>
      <c r="E46" s="64">
        <v>-47.3</v>
      </c>
      <c r="F46" s="56">
        <v>2.2999999999999998</v>
      </c>
      <c r="G46" s="12">
        <v>1</v>
      </c>
      <c r="H46" s="10">
        <v>6</v>
      </c>
      <c r="I46" s="52">
        <f t="shared" si="65"/>
        <v>-28.450819521737444</v>
      </c>
      <c r="J46" s="6">
        <f t="shared" si="66"/>
        <v>1.9425514574696885</v>
      </c>
      <c r="K46" s="6">
        <f t="shared" si="67"/>
        <v>-0.82554073619331791</v>
      </c>
      <c r="L46" s="6">
        <f t="shared" si="68"/>
        <v>-0.24634233453672522</v>
      </c>
      <c r="M46" s="6">
        <f t="shared" si="69"/>
        <v>0.63183541531839349</v>
      </c>
      <c r="N46" s="6">
        <f t="shared" si="70"/>
        <v>0.73491459514995994</v>
      </c>
      <c r="P46" s="179">
        <v>48.790221093222399</v>
      </c>
      <c r="Q46" s="179">
        <v>-87.654494550079093</v>
      </c>
      <c r="S46" s="1">
        <f t="shared" si="71"/>
        <v>84.86638398730976</v>
      </c>
      <c r="T46" s="2">
        <f t="shared" si="72"/>
        <v>-4.84845271435701E-2</v>
      </c>
      <c r="U46" s="3"/>
      <c r="V46" s="175">
        <f t="shared" si="73"/>
        <v>-34.667520546656149</v>
      </c>
      <c r="W46" s="175">
        <f t="shared" si="74"/>
        <v>7.4791214626111469</v>
      </c>
      <c r="X46" s="175">
        <f t="shared" si="75"/>
        <v>34.667520546656149</v>
      </c>
      <c r="Y46" s="175">
        <f t="shared" si="76"/>
        <v>187.47912146261115</v>
      </c>
      <c r="Z46" s="6">
        <f t="shared" si="77"/>
        <v>0.60506237704193422</v>
      </c>
      <c r="AA46" s="6">
        <f t="shared" si="78"/>
        <v>3.2721279482689316</v>
      </c>
      <c r="AB46" s="6">
        <f t="shared" si="79"/>
        <v>0.5688133804002049</v>
      </c>
      <c r="AC46" s="6">
        <f t="shared" si="80"/>
        <v>-0.81546936776941381</v>
      </c>
      <c r="AD46" s="6">
        <f t="shared" si="81"/>
        <v>-0.10705628663205288</v>
      </c>
    </row>
    <row r="47" spans="1:34" ht="14" customHeight="1">
      <c r="A47" s="7" t="s">
        <v>448</v>
      </c>
      <c r="B47" s="10" t="s">
        <v>19</v>
      </c>
      <c r="C47" s="10">
        <v>0</v>
      </c>
      <c r="D47" s="63">
        <v>156</v>
      </c>
      <c r="E47" s="64">
        <v>-56.8</v>
      </c>
      <c r="F47" s="10">
        <v>4.5</v>
      </c>
      <c r="G47" s="12">
        <v>0</v>
      </c>
      <c r="H47" s="10">
        <v>6</v>
      </c>
      <c r="I47" s="52">
        <f t="shared" si="65"/>
        <v>-37.38272494893819</v>
      </c>
      <c r="J47" s="6">
        <f t="shared" si="66"/>
        <v>2.7227136331111539</v>
      </c>
      <c r="K47" s="6">
        <f t="shared" si="67"/>
        <v>-0.99134701513277912</v>
      </c>
      <c r="L47" s="6">
        <f t="shared" si="68"/>
        <v>0</v>
      </c>
      <c r="M47" s="6">
        <f t="shared" si="69"/>
        <v>0</v>
      </c>
      <c r="N47" s="6">
        <f t="shared" si="70"/>
        <v>0</v>
      </c>
      <c r="P47" s="179">
        <v>48.782795481383801</v>
      </c>
      <c r="Q47" s="179">
        <v>-87.632623733952599</v>
      </c>
      <c r="S47" s="1">
        <f t="shared" si="71"/>
        <v>65.691604045240197</v>
      </c>
      <c r="T47" s="2">
        <f t="shared" si="72"/>
        <v>9.6190971523491764E-2</v>
      </c>
      <c r="U47" s="3"/>
      <c r="V47" s="175">
        <f t="shared" si="73"/>
        <v>-69.229065586173647</v>
      </c>
      <c r="W47" s="175">
        <f t="shared" si="74"/>
        <v>-21.941019688712402</v>
      </c>
      <c r="X47" s="175">
        <f t="shared" si="75"/>
        <v>69.229065586173647</v>
      </c>
      <c r="Y47" s="175">
        <f t="shared" si="76"/>
        <v>158.0589803112876</v>
      </c>
      <c r="Z47" s="6">
        <f t="shared" si="77"/>
        <v>1.2082751325578283</v>
      </c>
      <c r="AA47" s="6">
        <f t="shared" si="78"/>
        <v>2.7586496187768601</v>
      </c>
      <c r="AB47" s="6" t="str">
        <f t="shared" si="79"/>
        <v/>
      </c>
      <c r="AC47" s="6" t="str">
        <f t="shared" si="80"/>
        <v/>
      </c>
      <c r="AD47" s="6" t="str">
        <f t="shared" si="81"/>
        <v/>
      </c>
    </row>
    <row r="48" spans="1:34" ht="14" customHeight="1">
      <c r="A48" s="7" t="s">
        <v>448</v>
      </c>
      <c r="B48" s="10" t="s">
        <v>19</v>
      </c>
      <c r="C48" s="10">
        <v>100</v>
      </c>
      <c r="D48" s="63">
        <v>135.4</v>
      </c>
      <c r="E48" s="64">
        <v>-69.3</v>
      </c>
      <c r="F48" s="10">
        <v>4.5</v>
      </c>
      <c r="G48" s="12">
        <v>1</v>
      </c>
      <c r="H48" s="10">
        <v>6</v>
      </c>
      <c r="I48" s="52">
        <f t="shared" si="65"/>
        <v>-52.920308387592087</v>
      </c>
      <c r="J48" s="6">
        <f t="shared" si="66"/>
        <v>2.3631758072003226</v>
      </c>
      <c r="K48" s="6">
        <f t="shared" si="67"/>
        <v>-1.2095131716320704</v>
      </c>
      <c r="L48" s="6">
        <f t="shared" si="68"/>
        <v>-0.25168329537342971</v>
      </c>
      <c r="M48" s="6">
        <f t="shared" si="69"/>
        <v>0.24819344071659341</v>
      </c>
      <c r="N48" s="6">
        <f t="shared" si="70"/>
        <v>0.93544403082986738</v>
      </c>
      <c r="P48" s="179">
        <v>48.782795481383801</v>
      </c>
      <c r="Q48" s="179">
        <v>-87.632623733952599</v>
      </c>
      <c r="S48" s="1">
        <f t="shared" si="71"/>
        <v>64.408567013818796</v>
      </c>
      <c r="T48" s="2">
        <f t="shared" si="72"/>
        <v>-0.13359871263081247</v>
      </c>
      <c r="U48" s="3"/>
      <c r="V48" s="175">
        <f t="shared" si="73"/>
        <v>-62.004982306075476</v>
      </c>
      <c r="W48" s="175">
        <f t="shared" si="74"/>
        <v>27.958809252228605</v>
      </c>
      <c r="X48" s="175">
        <f t="shared" si="75"/>
        <v>62.004982306075476</v>
      </c>
      <c r="Y48" s="175">
        <f t="shared" si="76"/>
        <v>207.9588092522286</v>
      </c>
      <c r="Z48" s="6">
        <f t="shared" si="77"/>
        <v>1.0821910938818435</v>
      </c>
      <c r="AA48" s="6">
        <f t="shared" si="78"/>
        <v>3.6295659299782357</v>
      </c>
      <c r="AB48" s="6">
        <f t="shared" si="79"/>
        <v>0.88298841366227598</v>
      </c>
      <c r="AC48" s="6">
        <f t="shared" si="80"/>
        <v>-0.4146093110427303</v>
      </c>
      <c r="AD48" s="6">
        <f t="shared" si="81"/>
        <v>-0.22006949024080971</v>
      </c>
    </row>
    <row r="49" spans="1:30" ht="14" customHeight="1">
      <c r="A49" s="7" t="s">
        <v>449</v>
      </c>
      <c r="B49" s="10" t="s">
        <v>19</v>
      </c>
      <c r="C49" s="10">
        <v>0</v>
      </c>
      <c r="D49" s="63">
        <v>154.30000000000001</v>
      </c>
      <c r="E49" s="64">
        <v>-60.9</v>
      </c>
      <c r="F49" s="57">
        <v>3.6</v>
      </c>
      <c r="G49" s="12">
        <v>0</v>
      </c>
      <c r="H49" s="10">
        <v>10</v>
      </c>
      <c r="I49" s="52">
        <f t="shared" si="65"/>
        <v>-41.934073013130195</v>
      </c>
      <c r="J49" s="6">
        <f t="shared" si="66"/>
        <v>2.6930430358272508</v>
      </c>
      <c r="K49" s="6">
        <f t="shared" si="67"/>
        <v>-1.0629055144645465</v>
      </c>
      <c r="L49" s="6">
        <f t="shared" si="68"/>
        <v>0</v>
      </c>
      <c r="M49" s="6">
        <f t="shared" si="69"/>
        <v>0</v>
      </c>
      <c r="N49" s="6">
        <f t="shared" si="70"/>
        <v>0</v>
      </c>
      <c r="P49" s="179">
        <v>48.782584173604803</v>
      </c>
      <c r="Q49" s="179">
        <v>-87.632326595485196</v>
      </c>
      <c r="S49" s="1">
        <f t="shared" si="71"/>
        <v>78.798040511637083</v>
      </c>
      <c r="T49" s="2">
        <f t="shared" si="72"/>
        <v>4.2097628118686337E-2</v>
      </c>
      <c r="U49" s="3"/>
      <c r="V49" s="175">
        <f t="shared" si="73"/>
        <v>-70.799756880467015</v>
      </c>
      <c r="W49" s="175">
        <f t="shared" si="74"/>
        <v>-8.834286083848113</v>
      </c>
      <c r="X49" s="175">
        <f t="shared" si="75"/>
        <v>70.799756880467015</v>
      </c>
      <c r="Y49" s="175">
        <f t="shared" si="76"/>
        <v>171.1657139161519</v>
      </c>
      <c r="Z49" s="6">
        <f t="shared" si="77"/>
        <v>1.2356888671756587</v>
      </c>
      <c r="AA49" s="6">
        <f t="shared" si="78"/>
        <v>2.9874052743635282</v>
      </c>
      <c r="AB49" s="6" t="str">
        <f t="shared" si="79"/>
        <v/>
      </c>
      <c r="AC49" s="6" t="str">
        <f t="shared" si="80"/>
        <v/>
      </c>
      <c r="AD49" s="6" t="str">
        <f t="shared" si="81"/>
        <v/>
      </c>
    </row>
    <row r="50" spans="1:30" ht="14" customHeight="1">
      <c r="A50" s="7" t="s">
        <v>449</v>
      </c>
      <c r="B50" s="10" t="s">
        <v>19</v>
      </c>
      <c r="C50" s="10">
        <v>100</v>
      </c>
      <c r="D50" s="63">
        <v>127.5</v>
      </c>
      <c r="E50" s="64">
        <v>-72.5</v>
      </c>
      <c r="F50" s="57">
        <v>3.6</v>
      </c>
      <c r="G50" s="12">
        <v>1</v>
      </c>
      <c r="H50" s="10">
        <v>10</v>
      </c>
      <c r="I50" s="52">
        <f t="shared" si="65"/>
        <v>-57.764568406109902</v>
      </c>
      <c r="J50" s="6">
        <f t="shared" si="66"/>
        <v>2.2252947962927703</v>
      </c>
      <c r="K50" s="6">
        <f t="shared" si="67"/>
        <v>-1.2653637076958888</v>
      </c>
      <c r="L50" s="6">
        <f t="shared" si="68"/>
        <v>-0.18305809221743125</v>
      </c>
      <c r="M50" s="6">
        <f t="shared" si="69"/>
        <v>0.23856595048166165</v>
      </c>
      <c r="N50" s="6">
        <f t="shared" si="70"/>
        <v>0.95371695074822682</v>
      </c>
      <c r="P50" s="179">
        <v>48.782584173604803</v>
      </c>
      <c r="Q50" s="179">
        <v>-87.632326595485196</v>
      </c>
      <c r="S50" s="1">
        <f t="shared" si="71"/>
        <v>53.502762414564152</v>
      </c>
      <c r="T50" s="2">
        <f t="shared" si="72"/>
        <v>-0.2063078577222921</v>
      </c>
      <c r="U50" s="3"/>
      <c r="V50" s="175">
        <f t="shared" si="73"/>
        <v>-58.236715905860024</v>
      </c>
      <c r="W50" s="175">
        <f t="shared" si="74"/>
        <v>38.864910989950651</v>
      </c>
      <c r="X50" s="175">
        <f t="shared" si="75"/>
        <v>58.236715905860024</v>
      </c>
      <c r="Y50" s="175">
        <f t="shared" si="76"/>
        <v>218.86491098995066</v>
      </c>
      <c r="Z50" s="6">
        <f t="shared" si="77"/>
        <v>1.0164224381058093</v>
      </c>
      <c r="AA50" s="6">
        <f t="shared" si="78"/>
        <v>3.8199133138589612</v>
      </c>
      <c r="AB50" s="6">
        <f t="shared" si="79"/>
        <v>0.85023019882172868</v>
      </c>
      <c r="AC50" s="6">
        <f t="shared" si="80"/>
        <v>-0.40987817280107003</v>
      </c>
      <c r="AD50" s="6">
        <f t="shared" si="81"/>
        <v>-0.33031574663164331</v>
      </c>
    </row>
    <row r="51" spans="1:30" ht="14" customHeight="1">
      <c r="A51" s="7" t="s">
        <v>450</v>
      </c>
      <c r="B51" s="10" t="s">
        <v>19</v>
      </c>
      <c r="C51" s="10">
        <v>0</v>
      </c>
      <c r="D51" s="63">
        <v>145.92738251549827</v>
      </c>
      <c r="E51" s="64">
        <v>-64.81888898712684</v>
      </c>
      <c r="F51" s="56">
        <v>6.2</v>
      </c>
      <c r="G51" s="12">
        <v>0</v>
      </c>
      <c r="H51" s="10">
        <v>6</v>
      </c>
      <c r="I51" s="52">
        <f t="shared" si="65"/>
        <v>-46.761635990176899</v>
      </c>
      <c r="J51" s="6">
        <f t="shared" si="66"/>
        <v>2.5469132937126497</v>
      </c>
      <c r="K51" s="6">
        <f t="shared" si="67"/>
        <v>-1.1313030303100555</v>
      </c>
      <c r="L51" s="6">
        <f t="shared" si="68"/>
        <v>0</v>
      </c>
      <c r="M51" s="6">
        <f t="shared" si="69"/>
        <v>0</v>
      </c>
      <c r="N51" s="6">
        <f t="shared" si="70"/>
        <v>0</v>
      </c>
      <c r="P51" s="179">
        <v>48.782347049564102</v>
      </c>
      <c r="Q51" s="179">
        <v>-87.631830889731603</v>
      </c>
      <c r="S51" s="1">
        <f t="shared" si="71"/>
        <v>82.107975774887677</v>
      </c>
      <c r="T51" s="2">
        <f t="shared" si="72"/>
        <v>-3.5054799700107719E-2</v>
      </c>
      <c r="U51" s="3"/>
      <c r="V51" s="175">
        <f t="shared" si="73"/>
        <v>-67.203704718202488</v>
      </c>
      <c r="W51" s="175">
        <f t="shared" si="74"/>
        <v>10.26019333538072</v>
      </c>
      <c r="X51" s="175">
        <f t="shared" si="75"/>
        <v>67.203704718202488</v>
      </c>
      <c r="Y51" s="175">
        <f t="shared" si="76"/>
        <v>190.26019333538073</v>
      </c>
      <c r="Z51" s="6">
        <f t="shared" si="77"/>
        <v>1.1729259168706814</v>
      </c>
      <c r="AA51" s="6">
        <f t="shared" si="78"/>
        <v>3.3206668091833653</v>
      </c>
      <c r="AB51" s="6" t="str">
        <f t="shared" si="79"/>
        <v/>
      </c>
      <c r="AC51" s="6" t="str">
        <f t="shared" si="80"/>
        <v/>
      </c>
      <c r="AD51" s="6" t="str">
        <f t="shared" si="81"/>
        <v/>
      </c>
    </row>
    <row r="52" spans="1:30" ht="14" customHeight="1">
      <c r="A52" s="7" t="s">
        <v>450</v>
      </c>
      <c r="B52" s="10" t="s">
        <v>19</v>
      </c>
      <c r="C52" s="10">
        <v>100</v>
      </c>
      <c r="D52" s="63">
        <v>109.10342759457066</v>
      </c>
      <c r="E52" s="64">
        <v>-73.681667834312563</v>
      </c>
      <c r="F52" s="56">
        <v>6.2</v>
      </c>
      <c r="G52" s="12">
        <v>1</v>
      </c>
      <c r="H52" s="10">
        <v>6</v>
      </c>
      <c r="I52" s="52">
        <f t="shared" si="65"/>
        <v>-59.649506892078399</v>
      </c>
      <c r="J52" s="6">
        <f t="shared" si="66"/>
        <v>1.9042140367364948</v>
      </c>
      <c r="K52" s="6">
        <f t="shared" si="67"/>
        <v>-1.285987702069554</v>
      </c>
      <c r="L52" s="6">
        <f t="shared" si="68"/>
        <v>-9.1955536583259417E-2</v>
      </c>
      <c r="M52" s="6">
        <f t="shared" si="69"/>
        <v>0.26550037724216119</v>
      </c>
      <c r="N52" s="6">
        <f t="shared" si="70"/>
        <v>0.95971544166797429</v>
      </c>
      <c r="P52" s="179">
        <v>48.782347049564102</v>
      </c>
      <c r="Q52" s="179">
        <v>-87.631830889731603</v>
      </c>
      <c r="S52" s="1">
        <f t="shared" si="71"/>
        <v>47.065252705699656</v>
      </c>
      <c r="T52" s="2">
        <f t="shared" si="72"/>
        <v>-0.29270912132777649</v>
      </c>
      <c r="U52" s="3"/>
      <c r="V52" s="175">
        <f t="shared" si="73"/>
        <v>-49.295769030919757</v>
      </c>
      <c r="W52" s="175">
        <f t="shared" si="74"/>
        <v>45.302916404568741</v>
      </c>
      <c r="X52" s="175">
        <f t="shared" si="75"/>
        <v>49.295769030919757</v>
      </c>
      <c r="Y52" s="175">
        <f t="shared" si="76"/>
        <v>225.30291640456875</v>
      </c>
      <c r="Z52" s="6">
        <f t="shared" si="77"/>
        <v>0.86037347689220411</v>
      </c>
      <c r="AA52" s="6">
        <f t="shared" si="78"/>
        <v>3.9322777056052693</v>
      </c>
      <c r="AB52" s="6">
        <f t="shared" si="79"/>
        <v>0.75808618035374953</v>
      </c>
      <c r="AC52" s="6">
        <f t="shared" si="80"/>
        <v>-0.45869834477551097</v>
      </c>
      <c r="AD52" s="6">
        <f t="shared" si="81"/>
        <v>-0.46357434318226548</v>
      </c>
    </row>
    <row r="53" spans="1:30" ht="14" customHeight="1">
      <c r="A53" s="7" t="s">
        <v>451</v>
      </c>
      <c r="B53" s="10" t="s">
        <v>19</v>
      </c>
      <c r="C53" s="10">
        <v>0</v>
      </c>
      <c r="D53" s="63">
        <v>140.1</v>
      </c>
      <c r="E53" s="64">
        <v>-61.4</v>
      </c>
      <c r="F53" s="10">
        <v>1.9</v>
      </c>
      <c r="G53" s="12">
        <v>0</v>
      </c>
      <c r="H53" s="10">
        <v>9</v>
      </c>
      <c r="I53" s="52">
        <f t="shared" si="65"/>
        <v>-42.522842486087193</v>
      </c>
      <c r="J53" s="6">
        <f t="shared" si="66"/>
        <v>2.4452062820440554</v>
      </c>
      <c r="K53" s="6">
        <f t="shared" si="67"/>
        <v>-1.0716321607245183</v>
      </c>
      <c r="L53" s="6">
        <f t="shared" si="68"/>
        <v>0</v>
      </c>
      <c r="M53" s="6">
        <f t="shared" si="69"/>
        <v>0</v>
      </c>
      <c r="N53" s="6">
        <f t="shared" si="70"/>
        <v>0</v>
      </c>
      <c r="P53" s="179">
        <v>48.782148985192102</v>
      </c>
      <c r="Q53" s="179">
        <v>-87.631605081260204</v>
      </c>
      <c r="S53" s="1">
        <f t="shared" si="71"/>
        <v>87.571273241236653</v>
      </c>
      <c r="T53" s="2">
        <f t="shared" si="72"/>
        <v>-1.3212536706304734E-2</v>
      </c>
      <c r="U53" s="3"/>
      <c r="V53" s="175">
        <f t="shared" si="73"/>
        <v>-61.759180167789566</v>
      </c>
      <c r="W53" s="175">
        <f t="shared" si="74"/>
        <v>4.7971216775031422</v>
      </c>
      <c r="X53" s="175">
        <f t="shared" si="75"/>
        <v>61.759180167789566</v>
      </c>
      <c r="Y53" s="175">
        <f t="shared" si="76"/>
        <v>184.79712167750313</v>
      </c>
      <c r="Z53" s="6">
        <f t="shared" si="77"/>
        <v>1.0779010372603119</v>
      </c>
      <c r="AA53" s="6">
        <f t="shared" si="78"/>
        <v>3.2253182214810163</v>
      </c>
      <c r="AB53" s="6" t="str">
        <f t="shared" si="79"/>
        <v/>
      </c>
      <c r="AC53" s="6" t="str">
        <f t="shared" si="80"/>
        <v/>
      </c>
      <c r="AD53" s="6" t="str">
        <f t="shared" si="81"/>
        <v/>
      </c>
    </row>
    <row r="54" spans="1:30" ht="14" customHeight="1">
      <c r="A54" s="7" t="s">
        <v>451</v>
      </c>
      <c r="B54" s="10" t="s">
        <v>19</v>
      </c>
      <c r="C54" s="10">
        <v>100</v>
      </c>
      <c r="D54" s="63">
        <v>108.8</v>
      </c>
      <c r="E54" s="64">
        <v>-69.3</v>
      </c>
      <c r="F54" s="10">
        <v>1.9</v>
      </c>
      <c r="G54" s="12">
        <v>1</v>
      </c>
      <c r="H54" s="10">
        <v>9</v>
      </c>
      <c r="I54" s="52">
        <f t="shared" si="65"/>
        <v>-52.920308387592087</v>
      </c>
      <c r="J54" s="6">
        <f t="shared" si="66"/>
        <v>1.8989182261698305</v>
      </c>
      <c r="K54" s="6">
        <f t="shared" si="67"/>
        <v>-1.2095131716320704</v>
      </c>
      <c r="L54" s="6">
        <f t="shared" si="68"/>
        <v>-0.11391281627701857</v>
      </c>
      <c r="M54" s="6">
        <f t="shared" si="69"/>
        <v>0.33461669933314514</v>
      </c>
      <c r="N54" s="6">
        <f t="shared" si="70"/>
        <v>0.93544403082986738</v>
      </c>
      <c r="P54" s="179">
        <v>48.782148985192102</v>
      </c>
      <c r="Q54" s="179">
        <v>-87.631605081260204</v>
      </c>
      <c r="S54" s="1">
        <f t="shared" si="71"/>
        <v>56.377665075656282</v>
      </c>
      <c r="T54" s="2">
        <f t="shared" si="72"/>
        <v>-0.25008267906836035</v>
      </c>
      <c r="U54" s="3"/>
      <c r="V54" s="175">
        <f t="shared" si="73"/>
        <v>-46.730808381614878</v>
      </c>
      <c r="W54" s="175">
        <f t="shared" si="74"/>
        <v>35.990729843083514</v>
      </c>
      <c r="X54" s="175">
        <f t="shared" si="75"/>
        <v>46.730808381614878</v>
      </c>
      <c r="Y54" s="175">
        <f t="shared" si="76"/>
        <v>215.9907298430835</v>
      </c>
      <c r="Z54" s="6">
        <f t="shared" si="77"/>
        <v>0.81560646837774242</v>
      </c>
      <c r="AA54" s="6">
        <f t="shared" si="78"/>
        <v>3.7697493895473819</v>
      </c>
      <c r="AB54" s="6">
        <f t="shared" si="79"/>
        <v>0.72814142223582645</v>
      </c>
      <c r="AC54" s="6">
        <f t="shared" si="80"/>
        <v>-0.5545872077913977</v>
      </c>
      <c r="AD54" s="6">
        <f t="shared" si="81"/>
        <v>-0.40279411388267444</v>
      </c>
    </row>
    <row r="55" spans="1:30" ht="14" customHeight="1">
      <c r="A55" s="7" t="s">
        <v>452</v>
      </c>
      <c r="B55" s="10" t="s">
        <v>19</v>
      </c>
      <c r="C55" s="10">
        <v>0</v>
      </c>
      <c r="D55" s="63">
        <v>136</v>
      </c>
      <c r="E55" s="64">
        <v>-64.696940707626879</v>
      </c>
      <c r="F55" s="56">
        <v>4.3</v>
      </c>
      <c r="G55" s="12">
        <v>0</v>
      </c>
      <c r="H55" s="10">
        <v>6</v>
      </c>
      <c r="I55" s="52">
        <f t="shared" si="65"/>
        <v>-46.603831576550945</v>
      </c>
      <c r="J55" s="6">
        <f t="shared" si="66"/>
        <v>2.3736477827122884</v>
      </c>
      <c r="K55" s="6">
        <f t="shared" si="67"/>
        <v>-1.129174631315639</v>
      </c>
      <c r="L55" s="6">
        <f t="shared" si="68"/>
        <v>0</v>
      </c>
      <c r="M55" s="6">
        <f t="shared" si="69"/>
        <v>0</v>
      </c>
      <c r="N55" s="6">
        <f t="shared" si="70"/>
        <v>0</v>
      </c>
      <c r="P55" s="179">
        <v>48.781663253903297</v>
      </c>
      <c r="Q55" s="179">
        <v>-87.631006026640506</v>
      </c>
      <c r="S55" s="1">
        <f t="shared" si="71"/>
        <v>77.358556066016291</v>
      </c>
      <c r="T55" s="2">
        <f t="shared" si="72"/>
        <v>-7.053332601636797E-2</v>
      </c>
      <c r="U55" s="3"/>
      <c r="V55" s="175">
        <f t="shared" si="73"/>
        <v>-60.717630074736775</v>
      </c>
      <c r="W55" s="175">
        <f t="shared" si="74"/>
        <v>15.010437907343203</v>
      </c>
      <c r="X55" s="175">
        <f t="shared" si="75"/>
        <v>60.717630074736775</v>
      </c>
      <c r="Y55" s="175">
        <f t="shared" si="76"/>
        <v>195.0104379073432</v>
      </c>
      <c r="Z55" s="6">
        <f t="shared" si="77"/>
        <v>1.0597225588120873</v>
      </c>
      <c r="AA55" s="6">
        <f t="shared" si="78"/>
        <v>3.4035742172390995</v>
      </c>
      <c r="AB55" s="6" t="str">
        <f t="shared" si="79"/>
        <v/>
      </c>
      <c r="AC55" s="6" t="str">
        <f t="shared" si="80"/>
        <v/>
      </c>
      <c r="AD55" s="6" t="str">
        <f t="shared" si="81"/>
        <v/>
      </c>
    </row>
    <row r="56" spans="1:30" ht="14" customHeight="1">
      <c r="A56" s="7" t="s">
        <v>452</v>
      </c>
      <c r="B56" s="10" t="s">
        <v>19</v>
      </c>
      <c r="C56" s="10">
        <v>100</v>
      </c>
      <c r="D56" s="63">
        <v>99.6</v>
      </c>
      <c r="E56" s="64">
        <v>-70.5</v>
      </c>
      <c r="F56" s="56">
        <v>4.3</v>
      </c>
      <c r="G56" s="12">
        <v>1</v>
      </c>
      <c r="H56" s="10">
        <v>6</v>
      </c>
      <c r="I56" s="52">
        <f t="shared" si="65"/>
        <v>-54.692456600678476</v>
      </c>
      <c r="J56" s="6">
        <f t="shared" si="66"/>
        <v>1.7383479349863522</v>
      </c>
      <c r="K56" s="6">
        <f t="shared" si="67"/>
        <v>-1.2304571226560022</v>
      </c>
      <c r="L56" s="6">
        <f t="shared" si="68"/>
        <v>-5.5668551559654368E-2</v>
      </c>
      <c r="M56" s="6">
        <f t="shared" si="69"/>
        <v>0.32913224035145022</v>
      </c>
      <c r="N56" s="6">
        <f t="shared" si="70"/>
        <v>0.94264149109217832</v>
      </c>
      <c r="P56" s="179">
        <v>48.781663253903297</v>
      </c>
      <c r="Q56" s="179">
        <v>-87.631006026640506</v>
      </c>
      <c r="S56" s="1">
        <f t="shared" si="71"/>
        <v>50.772863927055525</v>
      </c>
      <c r="T56" s="2">
        <f t="shared" si="72"/>
        <v>-0.30655099053060508</v>
      </c>
      <c r="U56" s="3"/>
      <c r="V56" s="175">
        <f t="shared" si="73"/>
        <v>-42.637435127453045</v>
      </c>
      <c r="W56" s="175">
        <f t="shared" si="74"/>
        <v>41.596130046303969</v>
      </c>
      <c r="X56" s="175">
        <f t="shared" si="75"/>
        <v>42.637435127453045</v>
      </c>
      <c r="Y56" s="175">
        <f t="shared" si="76"/>
        <v>221.59613004630398</v>
      </c>
      <c r="Z56" s="6">
        <f t="shared" si="77"/>
        <v>0.7441636275795438</v>
      </c>
      <c r="AA56" s="6">
        <f t="shared" si="78"/>
        <v>3.8675820789855391</v>
      </c>
      <c r="AB56" s="6">
        <f t="shared" si="79"/>
        <v>0.67735676615222173</v>
      </c>
      <c r="AC56" s="6">
        <f t="shared" si="80"/>
        <v>-0.55015415490512731</v>
      </c>
      <c r="AD56" s="6">
        <f t="shared" si="81"/>
        <v>-0.48838326874334004</v>
      </c>
    </row>
    <row r="57" spans="1:30" ht="14" customHeight="1">
      <c r="A57" s="7" t="s">
        <v>453</v>
      </c>
      <c r="B57" s="10" t="s">
        <v>19</v>
      </c>
      <c r="C57" s="10">
        <v>0</v>
      </c>
      <c r="D57" s="63">
        <v>139.9</v>
      </c>
      <c r="E57" s="64">
        <v>-63.2</v>
      </c>
      <c r="F57" s="56">
        <v>4.3</v>
      </c>
      <c r="G57" s="12">
        <v>0</v>
      </c>
      <c r="H57" s="10">
        <v>6</v>
      </c>
      <c r="I57" s="52">
        <f t="shared" si="65"/>
        <v>-44.707215337878729</v>
      </c>
      <c r="J57" s="6">
        <f t="shared" si="66"/>
        <v>2.441715623540067</v>
      </c>
      <c r="K57" s="6">
        <f t="shared" si="67"/>
        <v>-1.1030480872604163</v>
      </c>
      <c r="L57" s="6">
        <f t="shared" si="68"/>
        <v>0</v>
      </c>
      <c r="M57" s="6">
        <f t="shared" si="69"/>
        <v>0</v>
      </c>
      <c r="N57" s="6">
        <f t="shared" si="70"/>
        <v>0</v>
      </c>
      <c r="P57" s="179">
        <v>48.781236531212897</v>
      </c>
      <c r="Q57" s="179">
        <v>-87.630439493805099</v>
      </c>
      <c r="S57" s="1">
        <f t="shared" si="71"/>
        <v>83.195151384975873</v>
      </c>
      <c r="T57" s="2">
        <f t="shared" si="72"/>
        <v>-3.5995640178078103E-2</v>
      </c>
      <c r="U57" s="3"/>
      <c r="V57" s="175">
        <f t="shared" si="73"/>
        <v>-62.546186734714155</v>
      </c>
      <c r="W57" s="175">
        <f t="shared" si="74"/>
        <v>9.1744091212190284</v>
      </c>
      <c r="X57" s="175">
        <f t="shared" si="75"/>
        <v>62.546186734714155</v>
      </c>
      <c r="Y57" s="175">
        <f t="shared" si="76"/>
        <v>189.17440912121901</v>
      </c>
      <c r="Z57" s="6">
        <f t="shared" si="77"/>
        <v>1.0916368930879632</v>
      </c>
      <c r="AA57" s="6">
        <f t="shared" si="78"/>
        <v>3.3017162996800646</v>
      </c>
      <c r="AB57" s="6" t="str">
        <f t="shared" si="79"/>
        <v/>
      </c>
      <c r="AC57" s="6" t="str">
        <f t="shared" si="80"/>
        <v/>
      </c>
      <c r="AD57" s="6" t="str">
        <f t="shared" si="81"/>
        <v/>
      </c>
    </row>
    <row r="58" spans="1:30" ht="14" customHeight="1">
      <c r="A58" s="7" t="s">
        <v>453</v>
      </c>
      <c r="B58" s="10" t="s">
        <v>19</v>
      </c>
      <c r="C58" s="10">
        <v>100</v>
      </c>
      <c r="D58" s="63">
        <v>105.6</v>
      </c>
      <c r="E58" s="64">
        <v>-70.7</v>
      </c>
      <c r="F58" s="56">
        <v>4.3</v>
      </c>
      <c r="G58" s="12">
        <v>1</v>
      </c>
      <c r="H58" s="10">
        <v>6</v>
      </c>
      <c r="I58" s="52">
        <f t="shared" si="65"/>
        <v>-54.99298416235213</v>
      </c>
      <c r="J58" s="6">
        <f t="shared" si="66"/>
        <v>1.8430676901060119</v>
      </c>
      <c r="K58" s="6">
        <f t="shared" si="67"/>
        <v>-1.233947781159991</v>
      </c>
      <c r="L58" s="6">
        <f t="shared" si="68"/>
        <v>-8.8881871199203377E-2</v>
      </c>
      <c r="M58" s="6">
        <f t="shared" si="69"/>
        <v>0.31833909084923712</v>
      </c>
      <c r="N58" s="6">
        <f t="shared" si="70"/>
        <v>0.94380095158322941</v>
      </c>
      <c r="P58" s="179">
        <v>48.781236531212897</v>
      </c>
      <c r="Q58" s="179">
        <v>-87.630439493805099</v>
      </c>
      <c r="S58" s="1">
        <f t="shared" si="71"/>
        <v>52.519820013976265</v>
      </c>
      <c r="T58" s="2">
        <f t="shared" si="72"/>
        <v>-0.27917680701993364</v>
      </c>
      <c r="U58" s="3"/>
      <c r="V58" s="175">
        <f t="shared" si="73"/>
        <v>-45.870564495464549</v>
      </c>
      <c r="W58" s="175">
        <f t="shared" si="74"/>
        <v>39.849740492218636</v>
      </c>
      <c r="X58" s="175">
        <f t="shared" si="75"/>
        <v>45.870564495464549</v>
      </c>
      <c r="Y58" s="175">
        <f t="shared" si="76"/>
        <v>219.84974049221864</v>
      </c>
      <c r="Z58" s="6">
        <f t="shared" si="77"/>
        <v>0.80059238019426793</v>
      </c>
      <c r="AA58" s="6">
        <f t="shared" si="78"/>
        <v>3.8371018312443139</v>
      </c>
      <c r="AB58" s="6">
        <f t="shared" si="79"/>
        <v>0.71776868026596607</v>
      </c>
      <c r="AC58" s="6">
        <f t="shared" si="80"/>
        <v>-0.53455458493837271</v>
      </c>
      <c r="AD58" s="6">
        <f t="shared" si="81"/>
        <v>-0.44616086488016571</v>
      </c>
    </row>
    <row r="59" spans="1:30" ht="14" customHeight="1">
      <c r="A59" s="7" t="s">
        <v>454</v>
      </c>
      <c r="B59" s="10" t="s">
        <v>19</v>
      </c>
      <c r="C59" s="10">
        <v>0</v>
      </c>
      <c r="D59" s="63">
        <v>122.4</v>
      </c>
      <c r="E59" s="64">
        <v>-65.900000000000006</v>
      </c>
      <c r="F59" s="56">
        <v>6.1</v>
      </c>
      <c r="G59" s="12">
        <v>0</v>
      </c>
      <c r="H59" s="10">
        <v>6</v>
      </c>
      <c r="I59" s="52">
        <f t="shared" si="65"/>
        <v>-48.182808968389381</v>
      </c>
      <c r="J59" s="6">
        <f t="shared" si="66"/>
        <v>2.1362830044410592</v>
      </c>
      <c r="K59" s="6">
        <f t="shared" si="67"/>
        <v>-1.1501719770642633</v>
      </c>
      <c r="L59" s="6">
        <f t="shared" si="68"/>
        <v>0</v>
      </c>
      <c r="M59" s="6">
        <f t="shared" si="69"/>
        <v>0</v>
      </c>
      <c r="N59" s="6">
        <f t="shared" si="70"/>
        <v>0</v>
      </c>
      <c r="P59" s="179">
        <v>48.779869778081697</v>
      </c>
      <c r="Q59" s="179">
        <v>-87.629474988207207</v>
      </c>
      <c r="S59" s="1">
        <f t="shared" si="71"/>
        <v>68.445672981560733</v>
      </c>
      <c r="T59" s="2">
        <f t="shared" si="72"/>
        <v>-0.14653353135378655</v>
      </c>
      <c r="U59" s="3"/>
      <c r="V59" s="175">
        <f t="shared" si="73"/>
        <v>-52.750368003819801</v>
      </c>
      <c r="W59" s="175">
        <f t="shared" si="74"/>
        <v>23.92485203023206</v>
      </c>
      <c r="X59" s="175">
        <f t="shared" si="75"/>
        <v>52.750368003819801</v>
      </c>
      <c r="Y59" s="175">
        <f t="shared" si="76"/>
        <v>203.92485203023205</v>
      </c>
      <c r="Z59" s="6">
        <f t="shared" si="77"/>
        <v>0.92066760330532438</v>
      </c>
      <c r="AA59" s="6">
        <f t="shared" si="78"/>
        <v>3.5591600945697923</v>
      </c>
      <c r="AB59" s="6" t="str">
        <f t="shared" si="79"/>
        <v/>
      </c>
      <c r="AC59" s="6" t="str">
        <f t="shared" si="80"/>
        <v/>
      </c>
      <c r="AD59" s="6" t="str">
        <f t="shared" si="81"/>
        <v/>
      </c>
    </row>
    <row r="60" spans="1:30" ht="14" customHeight="1">
      <c r="A60" s="7" t="s">
        <v>454</v>
      </c>
      <c r="B60" s="10" t="s">
        <v>19</v>
      </c>
      <c r="C60" s="10">
        <v>100</v>
      </c>
      <c r="D60" s="63">
        <v>84</v>
      </c>
      <c r="E60" s="64">
        <v>-68.099999999999994</v>
      </c>
      <c r="F60" s="56">
        <v>6.1</v>
      </c>
      <c r="G60" s="12">
        <v>1</v>
      </c>
      <c r="H60" s="10">
        <v>6</v>
      </c>
      <c r="I60" s="52">
        <f t="shared" si="65"/>
        <v>-51.200897756984375</v>
      </c>
      <c r="J60" s="6">
        <f t="shared" si="66"/>
        <v>1.4660765716752369</v>
      </c>
      <c r="K60" s="6">
        <f t="shared" si="67"/>
        <v>-1.1885692206081382</v>
      </c>
      <c r="L60" s="6">
        <f t="shared" si="68"/>
        <v>3.8987839730258982E-2</v>
      </c>
      <c r="M60" s="6">
        <f t="shared" si="69"/>
        <v>0.37094451647650317</v>
      </c>
      <c r="N60" s="6">
        <f t="shared" si="70"/>
        <v>0.92783625389891988</v>
      </c>
      <c r="P60" s="179">
        <v>48.779869778081697</v>
      </c>
      <c r="Q60" s="179">
        <v>-87.629474988207207</v>
      </c>
      <c r="S60" s="1">
        <f t="shared" si="71"/>
        <v>47.912543648721702</v>
      </c>
      <c r="T60" s="2">
        <f t="shared" si="72"/>
        <v>-0.37087213915784889</v>
      </c>
      <c r="U60" s="3"/>
      <c r="V60" s="175">
        <f t="shared" si="73"/>
        <v>-32.891728092820955</v>
      </c>
      <c r="W60" s="175">
        <f t="shared" si="74"/>
        <v>44.457981363071092</v>
      </c>
      <c r="X60" s="175">
        <f t="shared" si="75"/>
        <v>32.891728092820955</v>
      </c>
      <c r="Y60" s="175">
        <f t="shared" si="76"/>
        <v>224.4579813630711</v>
      </c>
      <c r="Z60" s="6">
        <f t="shared" si="77"/>
        <v>0.57406895189044072</v>
      </c>
      <c r="AA60" s="6">
        <f t="shared" si="78"/>
        <v>3.9175308071656603</v>
      </c>
      <c r="AB60" s="6">
        <f t="shared" si="79"/>
        <v>0.54305322667806422</v>
      </c>
      <c r="AC60" s="6">
        <f t="shared" si="80"/>
        <v>-0.59934663349673001</v>
      </c>
      <c r="AD60" s="6">
        <f t="shared" si="81"/>
        <v>-0.58811291935365562</v>
      </c>
    </row>
    <row r="61" spans="1:30" ht="14" customHeight="1">
      <c r="A61" s="7" t="s">
        <v>455</v>
      </c>
      <c r="B61" s="10" t="s">
        <v>19</v>
      </c>
      <c r="C61" s="10">
        <v>0</v>
      </c>
      <c r="D61" s="63">
        <v>114.09179339257618</v>
      </c>
      <c r="E61" s="64">
        <v>-63.149889047134089</v>
      </c>
      <c r="F61" s="56">
        <v>5</v>
      </c>
      <c r="G61" s="12">
        <v>0</v>
      </c>
      <c r="H61" s="10">
        <v>5</v>
      </c>
      <c r="I61" s="52">
        <f t="shared" si="65"/>
        <v>-44.645001560451398</v>
      </c>
      <c r="J61" s="6">
        <f t="shared" si="66"/>
        <v>1.9912774442055656</v>
      </c>
      <c r="K61" s="6">
        <f t="shared" si="67"/>
        <v>-1.1021734861415944</v>
      </c>
      <c r="L61" s="6">
        <f t="shared" si="68"/>
        <v>0</v>
      </c>
      <c r="M61" s="6">
        <f t="shared" si="69"/>
        <v>0</v>
      </c>
      <c r="N61" s="6">
        <f t="shared" si="70"/>
        <v>0</v>
      </c>
      <c r="P61" s="179">
        <v>48.779088668525198</v>
      </c>
      <c r="Q61" s="179">
        <v>-87.629214981570797</v>
      </c>
      <c r="S61" s="1">
        <f t="shared" si="71"/>
        <v>69.362763107241577</v>
      </c>
      <c r="T61" s="2">
        <f t="shared" si="72"/>
        <v>-0.16119100588974389</v>
      </c>
      <c r="U61" s="3"/>
      <c r="V61" s="175">
        <f t="shared" si="73"/>
        <v>-46.04959236997783</v>
      </c>
      <c r="W61" s="175">
        <f t="shared" si="74"/>
        <v>23.008021911187626</v>
      </c>
      <c r="X61" s="175">
        <f t="shared" si="75"/>
        <v>46.04959236997783</v>
      </c>
      <c r="Y61" s="175">
        <f t="shared" si="76"/>
        <v>203.00802191118763</v>
      </c>
      <c r="Z61" s="6">
        <f t="shared" si="77"/>
        <v>0.80371700605737195</v>
      </c>
      <c r="AA61" s="6">
        <f t="shared" si="78"/>
        <v>3.543158390311016</v>
      </c>
      <c r="AB61" s="6" t="str">
        <f t="shared" si="79"/>
        <v/>
      </c>
      <c r="AC61" s="6" t="str">
        <f t="shared" si="80"/>
        <v/>
      </c>
      <c r="AD61" s="6" t="str">
        <f t="shared" si="81"/>
        <v/>
      </c>
    </row>
    <row r="62" spans="1:30" ht="14" customHeight="1">
      <c r="A62" s="7" t="s">
        <v>455</v>
      </c>
      <c r="B62" s="10" t="s">
        <v>19</v>
      </c>
      <c r="C62" s="10">
        <v>100</v>
      </c>
      <c r="D62" s="63">
        <v>81.486307080901</v>
      </c>
      <c r="E62" s="64">
        <v>-63.682644779279329</v>
      </c>
      <c r="F62" s="56">
        <v>5</v>
      </c>
      <c r="G62" s="12">
        <v>1</v>
      </c>
      <c r="H62" s="10">
        <v>5</v>
      </c>
      <c r="I62" s="52">
        <f t="shared" si="65"/>
        <v>-45.310625999880955</v>
      </c>
      <c r="J62" s="6">
        <f t="shared" si="66"/>
        <v>1.4222043538528917</v>
      </c>
      <c r="K62" s="6">
        <f t="shared" si="67"/>
        <v>-1.111471827776402</v>
      </c>
      <c r="L62" s="6">
        <f t="shared" si="68"/>
        <v>6.5635013837576181E-2</v>
      </c>
      <c r="M62" s="6">
        <f t="shared" si="69"/>
        <v>0.43845731099130369</v>
      </c>
      <c r="N62" s="6">
        <f t="shared" si="70"/>
        <v>0.89635218044963572</v>
      </c>
      <c r="P62" s="179">
        <v>48.779088668525198</v>
      </c>
      <c r="Q62" s="179">
        <v>-87.629214981570797</v>
      </c>
      <c r="S62" s="1">
        <f t="shared" si="71"/>
        <v>51.826720371532979</v>
      </c>
      <c r="T62" s="2">
        <f t="shared" si="72"/>
        <v>-0.36031490680390582</v>
      </c>
      <c r="U62" s="3"/>
      <c r="V62" s="175">
        <f t="shared" si="73"/>
        <v>-27.783716310370679</v>
      </c>
      <c r="W62" s="175">
        <f t="shared" si="74"/>
        <v>40.544064646896224</v>
      </c>
      <c r="X62" s="175">
        <f t="shared" si="75"/>
        <v>27.783716310370679</v>
      </c>
      <c r="Y62" s="175">
        <f t="shared" si="76"/>
        <v>220.54406464689623</v>
      </c>
      <c r="Z62" s="6">
        <f t="shared" si="77"/>
        <v>0.48491732805601911</v>
      </c>
      <c r="AA62" s="6">
        <f t="shared" si="78"/>
        <v>3.8492200738195645</v>
      </c>
      <c r="AB62" s="6">
        <f t="shared" si="79"/>
        <v>0.4661352200577365</v>
      </c>
      <c r="AC62" s="6">
        <f t="shared" si="80"/>
        <v>-0.67229932498053968</v>
      </c>
      <c r="AD62" s="6">
        <f t="shared" si="81"/>
        <v>-0.57509266579607532</v>
      </c>
    </row>
    <row r="63" spans="1:30" ht="14" customHeight="1">
      <c r="A63" s="10" t="s">
        <v>171</v>
      </c>
      <c r="B63" s="10" t="s">
        <v>19</v>
      </c>
      <c r="C63" s="10">
        <v>0</v>
      </c>
      <c r="D63" s="56">
        <v>104.43957885858894</v>
      </c>
      <c r="E63" s="56">
        <v>-73.334386485358792</v>
      </c>
      <c r="F63" s="57">
        <v>3.2</v>
      </c>
      <c r="G63" s="12">
        <v>0</v>
      </c>
      <c r="H63" s="10">
        <v>7</v>
      </c>
      <c r="I63" s="52">
        <f t="shared" si="65"/>
        <v>-59.090172470897535</v>
      </c>
      <c r="J63" s="6">
        <f t="shared" si="66"/>
        <v>1.8228145204786383</v>
      </c>
      <c r="K63" s="6">
        <f t="shared" si="67"/>
        <v>-1.2799264990995434</v>
      </c>
      <c r="L63" s="6">
        <f t="shared" si="68"/>
        <v>0</v>
      </c>
      <c r="M63" s="6">
        <f t="shared" si="69"/>
        <v>0</v>
      </c>
      <c r="N63" s="6">
        <f t="shared" si="70"/>
        <v>0</v>
      </c>
      <c r="P63" s="179">
        <v>48.772081984206999</v>
      </c>
      <c r="Q63" s="179">
        <v>-87.622197987511697</v>
      </c>
      <c r="S63" s="1">
        <f t="shared" si="71"/>
        <v>46.679699754944124</v>
      </c>
      <c r="T63" s="2">
        <f t="shared" si="72"/>
        <v>-0.30917435666348592</v>
      </c>
      <c r="U63" s="3"/>
      <c r="V63" s="175">
        <f t="shared" si="73"/>
        <v>-46.861200715318944</v>
      </c>
      <c r="W63" s="175">
        <f t="shared" si="74"/>
        <v>45.698102257544178</v>
      </c>
      <c r="X63" s="175">
        <f t="shared" si="75"/>
        <v>46.861200715318944</v>
      </c>
      <c r="Y63" s="175">
        <f t="shared" si="76"/>
        <v>225.69810225754418</v>
      </c>
      <c r="Z63" s="6">
        <f t="shared" si="77"/>
        <v>0.81788224392023745</v>
      </c>
      <c r="AA63" s="6">
        <f t="shared" si="78"/>
        <v>3.9391749998969932</v>
      </c>
      <c r="AB63" s="6" t="str">
        <f t="shared" si="79"/>
        <v/>
      </c>
      <c r="AC63" s="6" t="str">
        <f t="shared" si="80"/>
        <v/>
      </c>
      <c r="AD63" s="6" t="str">
        <f t="shared" si="81"/>
        <v/>
      </c>
    </row>
    <row r="64" spans="1:30" ht="14" customHeight="1">
      <c r="A64" s="10" t="s">
        <v>171</v>
      </c>
      <c r="B64" s="10" t="s">
        <v>19</v>
      </c>
      <c r="C64" s="10">
        <v>100</v>
      </c>
      <c r="D64" s="56">
        <v>54.479168639803795</v>
      </c>
      <c r="E64" s="56">
        <v>-67.320200716903642</v>
      </c>
      <c r="F64" s="57">
        <v>3.2</v>
      </c>
      <c r="G64" s="12">
        <v>1</v>
      </c>
      <c r="H64" s="10">
        <v>7</v>
      </c>
      <c r="I64" s="52">
        <f t="shared" si="65"/>
        <v>-50.111469161646085</v>
      </c>
      <c r="J64" s="6">
        <f t="shared" si="66"/>
        <v>0.95084086651381683</v>
      </c>
      <c r="K64" s="6">
        <f t="shared" si="67"/>
        <v>-1.1749591556134156</v>
      </c>
      <c r="L64" s="6">
        <f t="shared" si="68"/>
        <v>0.22402200129064495</v>
      </c>
      <c r="M64" s="6">
        <f t="shared" si="69"/>
        <v>0.31382585205158259</v>
      </c>
      <c r="N64" s="6">
        <f t="shared" si="70"/>
        <v>0.92267409063104855</v>
      </c>
      <c r="P64" s="179">
        <v>48.772081984206999</v>
      </c>
      <c r="Q64" s="179">
        <v>-87.622197987511697</v>
      </c>
      <c r="S64" s="1">
        <f t="shared" si="71"/>
        <v>33.589567407767213</v>
      </c>
      <c r="T64" s="2">
        <f t="shared" si="72"/>
        <v>-0.51796121048137289</v>
      </c>
      <c r="U64" s="3"/>
      <c r="V64" s="175">
        <f t="shared" si="73"/>
        <v>-19.360911486152219</v>
      </c>
      <c r="W64" s="175">
        <f t="shared" si="74"/>
        <v>58.78823460472109</v>
      </c>
      <c r="X64" s="175">
        <f t="shared" si="75"/>
        <v>19.360911486152219</v>
      </c>
      <c r="Y64" s="175">
        <f t="shared" si="76"/>
        <v>238.78823460472108</v>
      </c>
      <c r="Z64" s="6">
        <f t="shared" si="77"/>
        <v>0.33791165162054476</v>
      </c>
      <c r="AA64" s="6">
        <f t="shared" si="78"/>
        <v>4.1676409088770434</v>
      </c>
      <c r="AB64" s="6">
        <f t="shared" si="79"/>
        <v>0.33151756619237455</v>
      </c>
      <c r="AC64" s="6">
        <f t="shared" si="80"/>
        <v>-0.48889778954132995</v>
      </c>
      <c r="AD64" s="6">
        <f t="shared" si="81"/>
        <v>-0.80689221999439675</v>
      </c>
    </row>
    <row r="65" spans="1:30" ht="14" customHeight="1">
      <c r="A65" s="7" t="s">
        <v>18</v>
      </c>
      <c r="B65" s="10" t="s">
        <v>19</v>
      </c>
      <c r="C65" s="10">
        <v>0</v>
      </c>
      <c r="D65" s="56">
        <v>107.74273744961121</v>
      </c>
      <c r="E65" s="56">
        <v>-68.995011384095378</v>
      </c>
      <c r="F65" s="57">
        <v>4.0999999999999996</v>
      </c>
      <c r="G65" s="12">
        <v>0</v>
      </c>
      <c r="H65" s="10">
        <v>8</v>
      </c>
      <c r="I65" s="52">
        <f t="shared" si="65"/>
        <v>-52.478336922207561</v>
      </c>
      <c r="J65" s="6">
        <f t="shared" si="66"/>
        <v>1.8804655136075137</v>
      </c>
      <c r="K65" s="6">
        <f t="shared" si="67"/>
        <v>-1.2041901161034343</v>
      </c>
      <c r="L65" s="6">
        <f t="shared" si="68"/>
        <v>0</v>
      </c>
      <c r="M65" s="6">
        <f t="shared" si="69"/>
        <v>0</v>
      </c>
      <c r="N65" s="6">
        <f t="shared" si="70"/>
        <v>0</v>
      </c>
      <c r="P65" s="179">
        <v>48.7717679981142</v>
      </c>
      <c r="Q65" s="179">
        <v>-87.622140990570102</v>
      </c>
      <c r="S65" s="1">
        <f t="shared" si="71"/>
        <v>56.557156779434941</v>
      </c>
      <c r="T65" s="2">
        <f t="shared" si="72"/>
        <v>-0.25250056853090508</v>
      </c>
      <c r="U65" s="3"/>
      <c r="V65" s="175">
        <f t="shared" si="73"/>
        <v>-45.957694492961792</v>
      </c>
      <c r="W65" s="175">
        <f t="shared" si="74"/>
        <v>35.820702229994957</v>
      </c>
      <c r="X65" s="175">
        <f t="shared" si="75"/>
        <v>45.957694492961792</v>
      </c>
      <c r="Y65" s="175">
        <f t="shared" si="76"/>
        <v>215.82070222999496</v>
      </c>
      <c r="Z65" s="6">
        <f t="shared" si="77"/>
        <v>0.80211308552784921</v>
      </c>
      <c r="AA65" s="6">
        <f t="shared" si="78"/>
        <v>3.7667818478796802</v>
      </c>
      <c r="AB65" s="6" t="str">
        <f t="shared" si="79"/>
        <v/>
      </c>
      <c r="AC65" s="6" t="str">
        <f t="shared" si="80"/>
        <v/>
      </c>
      <c r="AD65" s="6" t="str">
        <f t="shared" si="81"/>
        <v/>
      </c>
    </row>
    <row r="66" spans="1:30" ht="14" customHeight="1">
      <c r="A66" s="7" t="s">
        <v>18</v>
      </c>
      <c r="B66" s="10" t="s">
        <v>19</v>
      </c>
      <c r="C66" s="10">
        <v>100</v>
      </c>
      <c r="D66" s="56">
        <v>64.423110285685553</v>
      </c>
      <c r="E66" s="56">
        <v>-65.287895298388989</v>
      </c>
      <c r="F66" s="57">
        <v>4.0999999999999996</v>
      </c>
      <c r="G66" s="12">
        <v>1</v>
      </c>
      <c r="H66" s="10">
        <v>8</v>
      </c>
      <c r="I66" s="52">
        <f t="shared" si="65"/>
        <v>-47.373248933605879</v>
      </c>
      <c r="J66" s="6">
        <f t="shared" si="66"/>
        <v>1.1243953888606377</v>
      </c>
      <c r="K66" s="6">
        <f t="shared" si="67"/>
        <v>-1.1394887346542135</v>
      </c>
      <c r="L66" s="6">
        <f t="shared" si="68"/>
        <v>0.18048525139576826</v>
      </c>
      <c r="M66" s="6">
        <f t="shared" si="69"/>
        <v>0.37709203562429494</v>
      </c>
      <c r="N66" s="6">
        <f t="shared" si="70"/>
        <v>0.90841987577184358</v>
      </c>
      <c r="P66" s="179">
        <v>48.7717679981142</v>
      </c>
      <c r="Q66" s="179">
        <v>-87.622140990570102</v>
      </c>
      <c r="S66" s="1">
        <f t="shared" si="71"/>
        <v>40.915252472420754</v>
      </c>
      <c r="T66" s="2">
        <f t="shared" si="72"/>
        <v>-0.46451411422862587</v>
      </c>
      <c r="U66" s="3"/>
      <c r="V66" s="175">
        <f t="shared" si="73"/>
        <v>-21.142204007614524</v>
      </c>
      <c r="W66" s="175">
        <f t="shared" si="74"/>
        <v>51.462606537009144</v>
      </c>
      <c r="X66" s="175">
        <f t="shared" si="75"/>
        <v>21.142204007614524</v>
      </c>
      <c r="Y66" s="175">
        <f t="shared" si="76"/>
        <v>231.46260653700915</v>
      </c>
      <c r="Z66" s="6">
        <f t="shared" si="77"/>
        <v>0.36900107106121371</v>
      </c>
      <c r="AA66" s="6">
        <f t="shared" si="78"/>
        <v>4.03978457931896</v>
      </c>
      <c r="AB66" s="6">
        <f t="shared" si="79"/>
        <v>0.36068392293330731</v>
      </c>
      <c r="AC66" s="6">
        <f t="shared" si="80"/>
        <v>-0.58108825565049416</v>
      </c>
      <c r="AD66" s="6">
        <f t="shared" si="81"/>
        <v>-0.7295502360238848</v>
      </c>
    </row>
    <row r="67" spans="1:30" ht="14" customHeight="1">
      <c r="A67" t="s">
        <v>72</v>
      </c>
      <c r="B67" s="10" t="s">
        <v>19</v>
      </c>
      <c r="C67" s="10">
        <v>0</v>
      </c>
      <c r="D67" s="56">
        <v>116.02620972645254</v>
      </c>
      <c r="E67" s="56">
        <v>-69.959568420959002</v>
      </c>
      <c r="F67" s="56">
        <v>3.6353510305142076</v>
      </c>
      <c r="G67" s="12">
        <v>0</v>
      </c>
      <c r="H67" s="10">
        <v>7</v>
      </c>
      <c r="I67" s="52">
        <f t="shared" si="65"/>
        <v>-53.887784158211979</v>
      </c>
      <c r="J67" s="6">
        <f t="shared" si="66"/>
        <v>2.0250393783360661</v>
      </c>
      <c r="K67" s="6">
        <f t="shared" si="67"/>
        <v>-1.2210248122199849</v>
      </c>
      <c r="L67" s="6">
        <f t="shared" si="68"/>
        <v>0</v>
      </c>
      <c r="M67" s="6">
        <f t="shared" si="69"/>
        <v>0</v>
      </c>
      <c r="N67" s="6">
        <f t="shared" si="70"/>
        <v>0</v>
      </c>
      <c r="P67" s="179">
        <v>48.770008971914599</v>
      </c>
      <c r="Q67" s="179">
        <v>-87.620333014056001</v>
      </c>
      <c r="S67" s="1">
        <f t="shared" si="71"/>
        <v>57.456394760764496</v>
      </c>
      <c r="T67" s="2">
        <f t="shared" si="72"/>
        <v>-0.22274447735553005</v>
      </c>
      <c r="U67" s="3"/>
      <c r="V67" s="175">
        <f t="shared" si="73"/>
        <v>-51.078947060313567</v>
      </c>
      <c r="W67" s="175">
        <f t="shared" si="74"/>
        <v>34.923272225179502</v>
      </c>
      <c r="X67" s="175">
        <f t="shared" si="75"/>
        <v>51.078947060313567</v>
      </c>
      <c r="Y67" s="175">
        <f t="shared" si="76"/>
        <v>214.92327222517952</v>
      </c>
      <c r="Z67" s="6">
        <f t="shared" si="77"/>
        <v>0.89149580465435041</v>
      </c>
      <c r="AA67" s="6">
        <f t="shared" si="78"/>
        <v>3.7511187394894625</v>
      </c>
      <c r="AB67" s="6" t="str">
        <f t="shared" si="79"/>
        <v/>
      </c>
      <c r="AC67" s="6" t="str">
        <f t="shared" si="80"/>
        <v/>
      </c>
      <c r="AD67" s="6" t="str">
        <f t="shared" si="81"/>
        <v/>
      </c>
    </row>
    <row r="68" spans="1:30" ht="14" customHeight="1">
      <c r="A68" t="s">
        <v>72</v>
      </c>
      <c r="B68" s="10" t="s">
        <v>19</v>
      </c>
      <c r="C68" s="10">
        <v>100</v>
      </c>
      <c r="D68" s="56">
        <v>67.369187986541348</v>
      </c>
      <c r="E68" s="56">
        <v>-68.143936985736588</v>
      </c>
      <c r="F68" s="56">
        <v>3.6146270391328752</v>
      </c>
      <c r="G68" s="12">
        <v>1</v>
      </c>
      <c r="H68" s="10">
        <v>7</v>
      </c>
      <c r="I68" s="52">
        <f t="shared" si="65"/>
        <v>-51.262930947785087</v>
      </c>
      <c r="J68" s="6">
        <f t="shared" si="66"/>
        <v>1.1758141447601558</v>
      </c>
      <c r="K68" s="6">
        <f t="shared" si="67"/>
        <v>-1.1893360656726437</v>
      </c>
      <c r="L68" s="6">
        <f t="shared" si="68"/>
        <v>0.14324879485317124</v>
      </c>
      <c r="M68" s="6">
        <f t="shared" si="69"/>
        <v>0.34361217496938834</v>
      </c>
      <c r="N68" s="6">
        <f t="shared" si="70"/>
        <v>0.92812200490340735</v>
      </c>
      <c r="P68" s="179">
        <v>48.770008971914599</v>
      </c>
      <c r="Q68" s="179">
        <v>-87.620333014056001</v>
      </c>
      <c r="S68" s="1">
        <f t="shared" si="71"/>
        <v>39.720073946004902</v>
      </c>
      <c r="T68" s="2">
        <f t="shared" si="72"/>
        <v>-0.4581861665560234</v>
      </c>
      <c r="U68" s="3"/>
      <c r="V68" s="175">
        <f t="shared" si="73"/>
        <v>-25.336789961720939</v>
      </c>
      <c r="W68" s="175">
        <f t="shared" si="74"/>
        <v>52.659593039939097</v>
      </c>
      <c r="X68" s="175">
        <f t="shared" si="75"/>
        <v>25.336789961720939</v>
      </c>
      <c r="Y68" s="175">
        <f t="shared" si="76"/>
        <v>232.6595930399391</v>
      </c>
      <c r="Z68" s="6">
        <f t="shared" si="77"/>
        <v>0.44221040671827844</v>
      </c>
      <c r="AA68" s="6">
        <f t="shared" si="78"/>
        <v>4.0606759348970201</v>
      </c>
      <c r="AB68" s="6">
        <f t="shared" si="79"/>
        <v>0.42793829204429212</v>
      </c>
      <c r="AC68" s="6">
        <f t="shared" si="80"/>
        <v>-0.54820403216192204</v>
      </c>
      <c r="AD68" s="6">
        <f t="shared" si="81"/>
        <v>-0.71856882573879066</v>
      </c>
    </row>
    <row r="69" spans="1:30" ht="14" customHeight="1">
      <c r="A69" t="s">
        <v>80</v>
      </c>
      <c r="B69" s="10" t="s">
        <v>19</v>
      </c>
      <c r="C69" s="10">
        <v>0</v>
      </c>
      <c r="D69" s="56">
        <v>104.67824050405225</v>
      </c>
      <c r="E69" s="56">
        <v>-76.690055396621332</v>
      </c>
      <c r="F69" s="56">
        <v>4.1904140579502558</v>
      </c>
      <c r="G69" s="12">
        <v>0</v>
      </c>
      <c r="H69" s="10">
        <v>8</v>
      </c>
      <c r="I69" s="52">
        <f t="shared" si="65"/>
        <v>-64.678991411212905</v>
      </c>
      <c r="J69" s="6">
        <f t="shared" si="66"/>
        <v>1.8269799519902004</v>
      </c>
      <c r="K69" s="6">
        <f t="shared" si="67"/>
        <v>-1.338493970207888</v>
      </c>
      <c r="L69" s="6">
        <f t="shared" si="68"/>
        <v>0</v>
      </c>
      <c r="M69" s="6">
        <f t="shared" si="69"/>
        <v>0</v>
      </c>
      <c r="N69" s="6">
        <f t="shared" si="70"/>
        <v>0</v>
      </c>
      <c r="P69" s="179">
        <v>48.769589038565698</v>
      </c>
      <c r="Q69" s="179">
        <v>-87.620366038754497</v>
      </c>
      <c r="S69" s="1">
        <f t="shared" si="71"/>
        <v>38.817068298952691</v>
      </c>
      <c r="T69" s="2">
        <f t="shared" si="72"/>
        <v>-0.33894570572228555</v>
      </c>
      <c r="U69" s="3"/>
      <c r="V69" s="175">
        <f t="shared" si="73"/>
        <v>-48.697747002598845</v>
      </c>
      <c r="W69" s="175">
        <f t="shared" si="74"/>
        <v>53.562565662292812</v>
      </c>
      <c r="X69" s="175">
        <f t="shared" si="75"/>
        <v>48.697747002598845</v>
      </c>
      <c r="Y69" s="175">
        <f t="shared" si="76"/>
        <v>233.5625656622928</v>
      </c>
      <c r="Z69" s="6">
        <f t="shared" si="77"/>
        <v>0.84993602349854946</v>
      </c>
      <c r="AA69" s="6">
        <f t="shared" si="78"/>
        <v>4.0764357802124591</v>
      </c>
      <c r="AB69" s="6" t="str">
        <f t="shared" si="79"/>
        <v/>
      </c>
      <c r="AC69" s="6" t="str">
        <f t="shared" si="80"/>
        <v/>
      </c>
      <c r="AD69" s="6" t="str">
        <f t="shared" si="81"/>
        <v/>
      </c>
    </row>
    <row r="70" spans="1:30" ht="14" customHeight="1">
      <c r="A70" t="s">
        <v>80</v>
      </c>
      <c r="B70" s="10" t="s">
        <v>19</v>
      </c>
      <c r="C70" s="10">
        <v>100</v>
      </c>
      <c r="D70" s="56">
        <v>47.097020242948815</v>
      </c>
      <c r="E70" s="56">
        <v>-69.214007041939439</v>
      </c>
      <c r="F70" s="56">
        <v>4.1996486025516706</v>
      </c>
      <c r="G70" s="12">
        <v>1</v>
      </c>
      <c r="H70" s="10">
        <v>8</v>
      </c>
      <c r="I70" s="52">
        <f t="shared" si="65"/>
        <v>-52.79534798780103</v>
      </c>
      <c r="J70" s="6">
        <f t="shared" si="66"/>
        <v>0.82199807111787648</v>
      </c>
      <c r="K70" s="6">
        <f t="shared" si="67"/>
        <v>-1.2080123113803842</v>
      </c>
      <c r="L70" s="6">
        <f t="shared" si="68"/>
        <v>0.24158666313859076</v>
      </c>
      <c r="M70" s="6">
        <f t="shared" si="69"/>
        <v>0.25995109975819969</v>
      </c>
      <c r="N70" s="6">
        <f t="shared" si="70"/>
        <v>0.93491246110428095</v>
      </c>
      <c r="P70" s="179">
        <v>48.769589038565698</v>
      </c>
      <c r="Q70" s="179">
        <v>-87.620366038754497</v>
      </c>
      <c r="S70" s="1">
        <f t="shared" si="71"/>
        <v>27.956964475208991</v>
      </c>
      <c r="T70" s="2">
        <f t="shared" si="72"/>
        <v>-0.55002559101672066</v>
      </c>
      <c r="U70" s="3"/>
      <c r="V70" s="175">
        <f t="shared" si="73"/>
        <v>-19.129514192758862</v>
      </c>
      <c r="W70" s="175">
        <f t="shared" si="74"/>
        <v>64.422669486036511</v>
      </c>
      <c r="X70" s="175">
        <f t="shared" si="75"/>
        <v>19.129514192758862</v>
      </c>
      <c r="Y70" s="175">
        <f t="shared" si="76"/>
        <v>244.42266948603651</v>
      </c>
      <c r="Z70" s="6">
        <f t="shared" si="77"/>
        <v>0.33387300697062733</v>
      </c>
      <c r="AA70" s="6">
        <f t="shared" si="78"/>
        <v>4.2659803490452131</v>
      </c>
      <c r="AB70" s="6">
        <f t="shared" si="79"/>
        <v>0.32770461747636204</v>
      </c>
      <c r="AC70" s="6">
        <f t="shared" si="80"/>
        <v>-0.40788892816478406</v>
      </c>
      <c r="AD70" s="6">
        <f t="shared" si="81"/>
        <v>-0.85219499292430423</v>
      </c>
    </row>
    <row r="71" spans="1:30" ht="14" customHeight="1">
      <c r="A71" t="s">
        <v>39</v>
      </c>
      <c r="B71" s="10" t="s">
        <v>19</v>
      </c>
      <c r="C71" s="10">
        <v>0</v>
      </c>
      <c r="D71" s="56">
        <v>117.60612364272301</v>
      </c>
      <c r="E71" s="56">
        <v>-48.582828824832845</v>
      </c>
      <c r="F71" s="56">
        <v>5.378193809375853</v>
      </c>
      <c r="G71" s="12">
        <v>0</v>
      </c>
      <c r="H71" s="10">
        <v>8</v>
      </c>
      <c r="I71" s="52">
        <f t="shared" si="65"/>
        <v>-29.544397719077047</v>
      </c>
      <c r="J71" s="6">
        <f t="shared" si="66"/>
        <v>2.0526140780730637</v>
      </c>
      <c r="K71" s="6">
        <f t="shared" si="67"/>
        <v>-0.84793032292614057</v>
      </c>
      <c r="L71" s="6">
        <f t="shared" si="68"/>
        <v>0</v>
      </c>
      <c r="M71" s="6">
        <f t="shared" si="69"/>
        <v>0</v>
      </c>
      <c r="N71" s="6">
        <f t="shared" si="70"/>
        <v>0</v>
      </c>
      <c r="P71" s="179">
        <v>48.768036039546097</v>
      </c>
      <c r="Q71" s="179">
        <v>-87.619222998618994</v>
      </c>
      <c r="S71" s="1">
        <f t="shared" si="71"/>
        <v>88.378278743925634</v>
      </c>
      <c r="T71" s="2">
        <f t="shared" si="72"/>
        <v>-1.4386075199526338E-2</v>
      </c>
      <c r="U71" s="3"/>
      <c r="V71" s="175">
        <f t="shared" si="73"/>
        <v>-39.534648848196582</v>
      </c>
      <c r="W71" s="175">
        <f t="shared" si="74"/>
        <v>4.0024982574553718</v>
      </c>
      <c r="X71" s="175">
        <f t="shared" si="75"/>
        <v>39.534648848196582</v>
      </c>
      <c r="Y71" s="175">
        <f t="shared" si="76"/>
        <v>184.00249825745539</v>
      </c>
      <c r="Z71" s="6">
        <f t="shared" si="77"/>
        <v>0.69000979102081417</v>
      </c>
      <c r="AA71" s="6">
        <f t="shared" si="78"/>
        <v>3.2114494264877251</v>
      </c>
      <c r="AB71" s="6" t="str">
        <f t="shared" si="79"/>
        <v/>
      </c>
      <c r="AC71" s="6" t="str">
        <f t="shared" si="80"/>
        <v/>
      </c>
      <c r="AD71" s="6" t="str">
        <f t="shared" si="81"/>
        <v/>
      </c>
    </row>
    <row r="72" spans="1:30" ht="14" customHeight="1">
      <c r="A72" t="s">
        <v>39</v>
      </c>
      <c r="B72" s="10" t="s">
        <v>19</v>
      </c>
      <c r="C72" s="10">
        <v>100</v>
      </c>
      <c r="D72" s="56">
        <v>96.038496106091614</v>
      </c>
      <c r="E72" s="56">
        <v>-51.752216454586623</v>
      </c>
      <c r="F72" s="56">
        <v>5.3855760373474686</v>
      </c>
      <c r="G72" s="12">
        <v>1</v>
      </c>
      <c r="H72" s="10">
        <v>8</v>
      </c>
      <c r="I72" s="52">
        <f t="shared" si="65"/>
        <v>-32.386851802089943</v>
      </c>
      <c r="J72" s="6">
        <f t="shared" si="66"/>
        <v>1.676187965715052</v>
      </c>
      <c r="K72" s="6">
        <f t="shared" si="67"/>
        <v>-0.90324657233732308</v>
      </c>
      <c r="L72" s="6">
        <f t="shared" si="68"/>
        <v>-6.5123409155314033E-2</v>
      </c>
      <c r="M72" s="6">
        <f t="shared" si="69"/>
        <v>0.6156286578978043</v>
      </c>
      <c r="N72" s="6">
        <f t="shared" si="70"/>
        <v>0.78534087958983634</v>
      </c>
      <c r="P72" s="179">
        <v>48.768036039546097</v>
      </c>
      <c r="Q72" s="179">
        <v>-87.619222998618994</v>
      </c>
      <c r="S72" s="1">
        <f t="shared" si="71"/>
        <v>71.178343927854272</v>
      </c>
      <c r="T72" s="2">
        <f t="shared" si="72"/>
        <v>-0.18865923313496435</v>
      </c>
      <c r="U72" s="3"/>
      <c r="V72" s="175">
        <f t="shared" si="73"/>
        <v>-27.475693996488275</v>
      </c>
      <c r="W72" s="175">
        <f t="shared" si="74"/>
        <v>21.202433073526734</v>
      </c>
      <c r="X72" s="175">
        <f t="shared" si="75"/>
        <v>27.475693996488275</v>
      </c>
      <c r="Y72" s="175">
        <f t="shared" si="76"/>
        <v>201.20243307352672</v>
      </c>
      <c r="Z72" s="6">
        <f t="shared" si="77"/>
        <v>0.47954132450915971</v>
      </c>
      <c r="AA72" s="6">
        <f t="shared" si="78"/>
        <v>3.5116449201565754</v>
      </c>
      <c r="AB72" s="6">
        <f t="shared" si="79"/>
        <v>0.46137228414887893</v>
      </c>
      <c r="AC72" s="6">
        <f t="shared" si="80"/>
        <v>-0.8271502384983862</v>
      </c>
      <c r="AD72" s="6">
        <f t="shared" si="81"/>
        <v>-0.32087084375385216</v>
      </c>
    </row>
    <row r="73" spans="1:30" ht="14" customHeight="1">
      <c r="A73" t="s">
        <v>40</v>
      </c>
      <c r="B73" s="10" t="s">
        <v>19</v>
      </c>
      <c r="C73" s="10">
        <v>0</v>
      </c>
      <c r="D73" s="56">
        <v>120.64774342125571</v>
      </c>
      <c r="E73" s="56">
        <v>-49.18142324041392</v>
      </c>
      <c r="F73" s="56">
        <v>4.6620261986835629</v>
      </c>
      <c r="G73" s="12">
        <v>0</v>
      </c>
      <c r="H73" s="10">
        <v>8</v>
      </c>
      <c r="I73" s="52">
        <f t="shared" si="65"/>
        <v>-30.065521234153007</v>
      </c>
      <c r="J73" s="6">
        <f t="shared" si="66"/>
        <v>2.1057003578022404</v>
      </c>
      <c r="K73" s="6">
        <f t="shared" si="67"/>
        <v>-0.85837776636208152</v>
      </c>
      <c r="L73" s="6">
        <f t="shared" si="68"/>
        <v>0</v>
      </c>
      <c r="M73" s="6">
        <f t="shared" si="69"/>
        <v>0</v>
      </c>
      <c r="N73" s="6">
        <f t="shared" si="70"/>
        <v>0</v>
      </c>
      <c r="P73" s="179">
        <v>48.767573023214901</v>
      </c>
      <c r="Q73" s="179">
        <v>-87.618907000869498</v>
      </c>
      <c r="S73" s="1">
        <f t="shared" si="71"/>
        <v>89.879203781447785</v>
      </c>
      <c r="T73" s="2">
        <f t="shared" si="72"/>
        <v>1.0346535952764357E-3</v>
      </c>
      <c r="U73" s="3"/>
      <c r="V73" s="175">
        <f t="shared" si="73"/>
        <v>-41.878155229962942</v>
      </c>
      <c r="W73" s="175">
        <f t="shared" si="74"/>
        <v>2.2602967805782868</v>
      </c>
      <c r="X73" s="175">
        <f t="shared" si="75"/>
        <v>41.878155229962942</v>
      </c>
      <c r="Y73" s="175">
        <f t="shared" si="76"/>
        <v>182.2602967805783</v>
      </c>
      <c r="Z73" s="6">
        <f t="shared" si="77"/>
        <v>0.73091169342413642</v>
      </c>
      <c r="AA73" s="6">
        <f t="shared" si="78"/>
        <v>3.1810422744831119</v>
      </c>
      <c r="AB73" s="6" t="str">
        <f t="shared" si="79"/>
        <v/>
      </c>
      <c r="AC73" s="6" t="str">
        <f t="shared" si="80"/>
        <v/>
      </c>
      <c r="AD73" s="6" t="str">
        <f t="shared" si="81"/>
        <v/>
      </c>
    </row>
    <row r="74" spans="1:30" ht="14" customHeight="1">
      <c r="A74" t="s">
        <v>40</v>
      </c>
      <c r="B74" s="10" t="s">
        <v>19</v>
      </c>
      <c r="C74" s="10">
        <v>100</v>
      </c>
      <c r="D74" s="56">
        <v>98.480862598651285</v>
      </c>
      <c r="E74" s="56">
        <v>-53.23071781013472</v>
      </c>
      <c r="F74" s="56">
        <v>4.6515789750980634</v>
      </c>
      <c r="G74" s="12">
        <v>1</v>
      </c>
      <c r="H74" s="10">
        <v>8</v>
      </c>
      <c r="I74" s="52">
        <f t="shared" si="65"/>
        <v>-33.786930924977632</v>
      </c>
      <c r="J74" s="6">
        <f t="shared" si="66"/>
        <v>1.7188153025506039</v>
      </c>
      <c r="K74" s="6">
        <f t="shared" si="67"/>
        <v>-0.92905128898683675</v>
      </c>
      <c r="L74" s="6">
        <f t="shared" si="68"/>
        <v>-8.8280113335772389E-2</v>
      </c>
      <c r="M74" s="6">
        <f t="shared" si="69"/>
        <v>0.59204869763257206</v>
      </c>
      <c r="N74" s="6">
        <f t="shared" si="70"/>
        <v>0.80105240853579518</v>
      </c>
      <c r="P74" s="179">
        <v>48.767573023214901</v>
      </c>
      <c r="Q74" s="179">
        <v>-87.618907000869498</v>
      </c>
      <c r="S74" s="1">
        <f t="shared" si="71"/>
        <v>71.543019425039247</v>
      </c>
      <c r="T74" s="2">
        <f t="shared" si="72"/>
        <v>-0.18083419552294655</v>
      </c>
      <c r="U74" s="3"/>
      <c r="V74" s="175">
        <f t="shared" si="73"/>
        <v>-29.934117702641032</v>
      </c>
      <c r="W74" s="175">
        <f t="shared" si="74"/>
        <v>20.838073574091254</v>
      </c>
      <c r="X74" s="175">
        <f t="shared" si="75"/>
        <v>29.934117702641032</v>
      </c>
      <c r="Y74" s="175">
        <f t="shared" si="76"/>
        <v>200.83807357409125</v>
      </c>
      <c r="Z74" s="6">
        <f t="shared" si="77"/>
        <v>0.52244891259060688</v>
      </c>
      <c r="AA74" s="6">
        <f t="shared" si="78"/>
        <v>3.5052856472305076</v>
      </c>
      <c r="AB74" s="6">
        <f t="shared" si="79"/>
        <v>0.49900385909771</v>
      </c>
      <c r="AC74" s="6">
        <f t="shared" si="80"/>
        <v>-0.80991503727364511</v>
      </c>
      <c r="AD74" s="6">
        <f t="shared" si="81"/>
        <v>-0.30827387337175177</v>
      </c>
    </row>
    <row r="75" spans="1:30" ht="14" customHeight="1">
      <c r="A75" t="s">
        <v>52</v>
      </c>
      <c r="B75" s="10" t="s">
        <v>19</v>
      </c>
      <c r="C75" s="10">
        <v>0</v>
      </c>
      <c r="D75" s="56">
        <v>129.30218591898443</v>
      </c>
      <c r="E75" s="56">
        <v>-45.930492222858206</v>
      </c>
      <c r="F75" s="56">
        <v>9.2808065356455867</v>
      </c>
      <c r="G75" s="12">
        <v>0</v>
      </c>
      <c r="H75" s="10">
        <v>8</v>
      </c>
      <c r="I75" s="52">
        <f t="shared" si="65"/>
        <v>-27.316793375435115</v>
      </c>
      <c r="J75" s="6">
        <f t="shared" si="66"/>
        <v>2.256748874312128</v>
      </c>
      <c r="K75" s="6">
        <f t="shared" si="67"/>
        <v>-0.80163831635052485</v>
      </c>
      <c r="L75" s="6">
        <f t="shared" si="68"/>
        <v>0</v>
      </c>
      <c r="M75" s="6">
        <f t="shared" si="69"/>
        <v>0</v>
      </c>
      <c r="N75" s="6">
        <f t="shared" si="70"/>
        <v>0</v>
      </c>
      <c r="P75" s="179">
        <v>48.767356015741797</v>
      </c>
      <c r="Q75" s="179">
        <v>-87.618497963994699</v>
      </c>
      <c r="S75" s="1">
        <f t="shared" si="71"/>
        <v>80.038486714784128</v>
      </c>
      <c r="T75" s="2">
        <f t="shared" si="72"/>
        <v>7.9590211722232795E-2</v>
      </c>
      <c r="U75" s="3"/>
      <c r="V75" s="175">
        <f t="shared" si="73"/>
        <v>-45.729569317499653</v>
      </c>
      <c r="W75" s="175">
        <f t="shared" si="74"/>
        <v>-7.5800112492105711</v>
      </c>
      <c r="X75" s="175">
        <f t="shared" si="75"/>
        <v>45.729569317499653</v>
      </c>
      <c r="Y75" s="175">
        <f t="shared" si="76"/>
        <v>172.41998875078943</v>
      </c>
      <c r="Z75" s="6">
        <f t="shared" si="77"/>
        <v>0.79813155010934511</v>
      </c>
      <c r="AA75" s="6">
        <f t="shared" si="78"/>
        <v>3.0092964999528604</v>
      </c>
      <c r="AB75" s="6" t="str">
        <f t="shared" si="79"/>
        <v/>
      </c>
      <c r="AC75" s="6" t="str">
        <f t="shared" si="80"/>
        <v/>
      </c>
      <c r="AD75" s="6" t="str">
        <f t="shared" si="81"/>
        <v/>
      </c>
    </row>
    <row r="76" spans="1:30" ht="14" customHeight="1">
      <c r="A76" t="s">
        <v>52</v>
      </c>
      <c r="B76" s="10" t="s">
        <v>19</v>
      </c>
      <c r="C76" s="10">
        <v>100</v>
      </c>
      <c r="D76" s="56">
        <v>109.61205390879419</v>
      </c>
      <c r="E76" s="56">
        <v>-52.963926469186276</v>
      </c>
      <c r="F76" s="56">
        <v>9.2882909764940909</v>
      </c>
      <c r="G76" s="12">
        <v>1</v>
      </c>
      <c r="H76" s="10">
        <v>8</v>
      </c>
      <c r="I76" s="52">
        <f t="shared" si="65"/>
        <v>-33.530603176909075</v>
      </c>
      <c r="J76" s="6">
        <f t="shared" si="66"/>
        <v>1.9130912405819791</v>
      </c>
      <c r="K76" s="6">
        <f t="shared" si="67"/>
        <v>-0.92439490167147553</v>
      </c>
      <c r="L76" s="6">
        <f t="shared" si="68"/>
        <v>-0.20216779589419287</v>
      </c>
      <c r="M76" s="6">
        <f t="shared" si="69"/>
        <v>0.56737538338679894</v>
      </c>
      <c r="N76" s="6">
        <f t="shared" si="70"/>
        <v>0.79825644791004779</v>
      </c>
      <c r="P76" s="179">
        <v>48.767356015741797</v>
      </c>
      <c r="Q76" s="179">
        <v>-87.618497963994699</v>
      </c>
      <c r="S76" s="1">
        <f t="shared" si="71"/>
        <v>78.927247642818813</v>
      </c>
      <c r="T76" s="2">
        <f t="shared" si="72"/>
        <v>-0.1012857238798745</v>
      </c>
      <c r="U76" s="3"/>
      <c r="V76" s="175">
        <f t="shared" si="73"/>
        <v>-36.857792639166021</v>
      </c>
      <c r="W76" s="175">
        <f t="shared" si="74"/>
        <v>13.454254393186488</v>
      </c>
      <c r="X76" s="175">
        <f t="shared" si="75"/>
        <v>36.857792639166021</v>
      </c>
      <c r="Y76" s="175">
        <f t="shared" si="76"/>
        <v>193.45425439318649</v>
      </c>
      <c r="Z76" s="6">
        <f t="shared" si="77"/>
        <v>0.64328983657077743</v>
      </c>
      <c r="AA76" s="6">
        <f t="shared" si="78"/>
        <v>3.376413691151809</v>
      </c>
      <c r="AB76" s="6">
        <f t="shared" si="79"/>
        <v>0.59983096883246623</v>
      </c>
      <c r="AC76" s="6">
        <f t="shared" si="80"/>
        <v>-0.77816806380047654</v>
      </c>
      <c r="AD76" s="6">
        <f t="shared" si="81"/>
        <v>-0.18616464033355637</v>
      </c>
    </row>
    <row r="77" spans="1:30" ht="14" customHeight="1">
      <c r="A77" t="s">
        <v>97</v>
      </c>
      <c r="B77" s="10" t="s">
        <v>19</v>
      </c>
      <c r="C77" s="10">
        <v>0</v>
      </c>
      <c r="D77" s="56">
        <v>127.2</v>
      </c>
      <c r="E77" s="56">
        <v>-39.1</v>
      </c>
      <c r="F77" s="56">
        <v>6.9</v>
      </c>
      <c r="G77" s="12">
        <v>0</v>
      </c>
      <c r="H77" s="10">
        <v>6</v>
      </c>
      <c r="I77" s="52">
        <f t="shared" si="65"/>
        <v>-22.113824068288029</v>
      </c>
      <c r="J77" s="6">
        <f t="shared" si="66"/>
        <v>2.2200588085367872</v>
      </c>
      <c r="K77" s="6">
        <f t="shared" si="67"/>
        <v>-0.6824237375297828</v>
      </c>
      <c r="L77" s="6">
        <f t="shared" si="68"/>
        <v>0</v>
      </c>
      <c r="M77" s="6">
        <f t="shared" si="69"/>
        <v>0</v>
      </c>
      <c r="N77" s="6">
        <f t="shared" si="70"/>
        <v>0</v>
      </c>
      <c r="P77" s="179">
        <v>48.767184019088702</v>
      </c>
      <c r="Q77" s="179">
        <v>-87.618952011689501</v>
      </c>
      <c r="S77" s="1">
        <f t="shared" si="71"/>
        <v>76.797917213275056</v>
      </c>
      <c r="T77" s="2">
        <f t="shared" si="72"/>
        <v>0.11409998343978323</v>
      </c>
      <c r="U77" s="3"/>
      <c r="V77" s="175">
        <f t="shared" si="73"/>
        <v>-40.714604862938018</v>
      </c>
      <c r="W77" s="175">
        <f t="shared" si="74"/>
        <v>-10.821034798414445</v>
      </c>
      <c r="X77" s="175">
        <f t="shared" si="75"/>
        <v>40.714604862938018</v>
      </c>
      <c r="Y77" s="175">
        <f t="shared" si="76"/>
        <v>169.17896520158556</v>
      </c>
      <c r="Z77" s="6">
        <f t="shared" si="77"/>
        <v>0.71060390850676303</v>
      </c>
      <c r="AA77" s="6">
        <f t="shared" si="78"/>
        <v>2.9527299678845798</v>
      </c>
      <c r="AB77" s="6" t="str">
        <f t="shared" si="79"/>
        <v/>
      </c>
      <c r="AC77" s="6" t="str">
        <f t="shared" si="80"/>
        <v/>
      </c>
      <c r="AD77" s="6" t="str">
        <f t="shared" si="81"/>
        <v/>
      </c>
    </row>
    <row r="78" spans="1:30" ht="14" customHeight="1">
      <c r="A78" t="s">
        <v>97</v>
      </c>
      <c r="B78" s="10" t="s">
        <v>19</v>
      </c>
      <c r="C78" s="10">
        <v>100</v>
      </c>
      <c r="D78" s="56">
        <v>111.7</v>
      </c>
      <c r="E78" s="56">
        <v>-46.1</v>
      </c>
      <c r="F78" s="56">
        <v>6.9</v>
      </c>
      <c r="G78" s="12">
        <v>1</v>
      </c>
      <c r="H78" s="10">
        <v>6</v>
      </c>
      <c r="I78" s="52">
        <f t="shared" si="65"/>
        <v>-27.455345188619713</v>
      </c>
      <c r="J78" s="6">
        <f t="shared" si="66"/>
        <v>1.9495327744776663</v>
      </c>
      <c r="K78" s="6">
        <f t="shared" si="67"/>
        <v>-0.80459678516938593</v>
      </c>
      <c r="L78" s="6">
        <f t="shared" si="68"/>
        <v>-0.2563830774927266</v>
      </c>
      <c r="M78" s="6">
        <f t="shared" si="69"/>
        <v>0.64426222381232212</v>
      </c>
      <c r="N78" s="6">
        <f t="shared" si="70"/>
        <v>0.72055111168033037</v>
      </c>
      <c r="P78" s="179">
        <v>48.767184019088702</v>
      </c>
      <c r="Q78" s="179">
        <v>-87.618952011689501</v>
      </c>
      <c r="S78" s="1">
        <f t="shared" si="71"/>
        <v>86.035044448859523</v>
      </c>
      <c r="T78" s="2">
        <f t="shared" si="72"/>
        <v>-3.7666654600204241E-2</v>
      </c>
      <c r="U78" s="3"/>
      <c r="V78" s="175">
        <f t="shared" si="73"/>
        <v>-34.26291244426821</v>
      </c>
      <c r="W78" s="175">
        <f t="shared" si="74"/>
        <v>6.3460035394509759</v>
      </c>
      <c r="X78" s="175">
        <f t="shared" si="75"/>
        <v>34.26291244426821</v>
      </c>
      <c r="Y78" s="175">
        <f t="shared" si="76"/>
        <v>186.34600353945098</v>
      </c>
      <c r="Z78" s="6">
        <f t="shared" si="77"/>
        <v>0.59800063347501842</v>
      </c>
      <c r="AA78" s="6">
        <f t="shared" si="78"/>
        <v>3.2523513096964267</v>
      </c>
      <c r="AB78" s="6">
        <f t="shared" si="79"/>
        <v>0.56299119752480142</v>
      </c>
      <c r="AC78" s="6">
        <f t="shared" si="80"/>
        <v>-0.82139876351924701</v>
      </c>
      <c r="AD78" s="6">
        <f t="shared" si="81"/>
        <v>-9.1350877382990012E-2</v>
      </c>
    </row>
    <row r="79" spans="1:30" ht="14" customHeight="1">
      <c r="A79" t="s">
        <v>847</v>
      </c>
      <c r="B79" s="10" t="s">
        <v>19</v>
      </c>
      <c r="C79" s="10">
        <v>0</v>
      </c>
      <c r="D79" s="56">
        <v>143.6</v>
      </c>
      <c r="E79" s="56">
        <v>-50.4</v>
      </c>
      <c r="F79" s="56">
        <v>2.8</v>
      </c>
      <c r="G79" s="12">
        <v>0</v>
      </c>
      <c r="H79" s="10">
        <v>8</v>
      </c>
      <c r="I79" s="52">
        <f t="shared" si="65"/>
        <v>-31.148604940704946</v>
      </c>
      <c r="J79" s="6">
        <f t="shared" si="66"/>
        <v>2.5062928058638572</v>
      </c>
      <c r="K79" s="6">
        <f t="shared" si="67"/>
        <v>-0.87964594300514198</v>
      </c>
      <c r="L79" s="6">
        <f t="shared" si="68"/>
        <v>0</v>
      </c>
      <c r="M79" s="6">
        <f t="shared" si="69"/>
        <v>0</v>
      </c>
      <c r="N79" s="6">
        <f t="shared" si="70"/>
        <v>0</v>
      </c>
      <c r="P79" s="179">
        <v>48.766169976443003</v>
      </c>
      <c r="Q79" s="179">
        <v>-87.618095967918606</v>
      </c>
      <c r="S79" s="1">
        <f t="shared" si="71"/>
        <v>70.776512819137054</v>
      </c>
      <c r="T79" s="2">
        <f t="shared" si="72"/>
        <v>0.11672644554453304</v>
      </c>
      <c r="U79" s="3"/>
      <c r="V79" s="175">
        <f t="shared" si="73"/>
        <v>-57.462272353606295</v>
      </c>
      <c r="W79" s="175">
        <f t="shared" si="74"/>
        <v>-16.841583148781552</v>
      </c>
      <c r="X79" s="175">
        <f t="shared" si="75"/>
        <v>57.462272353606295</v>
      </c>
      <c r="Y79" s="175">
        <f t="shared" si="76"/>
        <v>163.15841685121845</v>
      </c>
      <c r="Z79" s="6">
        <f t="shared" si="77"/>
        <v>1.0029058482481412</v>
      </c>
      <c r="AA79" s="6">
        <f t="shared" si="78"/>
        <v>2.8476515763951613</v>
      </c>
      <c r="AB79" s="6" t="str">
        <f t="shared" si="79"/>
        <v/>
      </c>
      <c r="AC79" s="6" t="str">
        <f t="shared" si="80"/>
        <v/>
      </c>
      <c r="AD79" s="6" t="str">
        <f t="shared" si="81"/>
        <v/>
      </c>
    </row>
    <row r="80" spans="1:30" ht="14" customHeight="1">
      <c r="A80" t="s">
        <v>847</v>
      </c>
      <c r="B80" s="10" t="s">
        <v>19</v>
      </c>
      <c r="C80" s="10">
        <v>100</v>
      </c>
      <c r="D80" s="56">
        <v>121.8</v>
      </c>
      <c r="E80" s="56">
        <v>-61.2</v>
      </c>
      <c r="F80" s="56">
        <v>2.8</v>
      </c>
      <c r="G80" s="12">
        <v>1</v>
      </c>
      <c r="H80" s="10">
        <v>8</v>
      </c>
      <c r="I80" s="52">
        <f t="shared" si="65"/>
        <v>-42.286413737151918</v>
      </c>
      <c r="J80" s="6">
        <f t="shared" si="66"/>
        <v>2.125811028929093</v>
      </c>
      <c r="K80" s="6">
        <f t="shared" si="67"/>
        <v>-1.0681415022205296</v>
      </c>
      <c r="L80" s="6">
        <f t="shared" si="68"/>
        <v>-0.25386289056971639</v>
      </c>
      <c r="M80" s="6">
        <f t="shared" si="69"/>
        <v>0.40943892743862292</v>
      </c>
      <c r="N80" s="6">
        <f t="shared" si="70"/>
        <v>0.87630668004386358</v>
      </c>
      <c r="P80" s="179">
        <v>48.766169976443003</v>
      </c>
      <c r="Q80" s="179">
        <v>-87.618095967918606</v>
      </c>
      <c r="S80" s="1">
        <f t="shared" si="71"/>
        <v>76.5539232838602</v>
      </c>
      <c r="T80" s="2">
        <f t="shared" si="72"/>
        <v>-9.9082323141078898E-2</v>
      </c>
      <c r="U80" s="3"/>
      <c r="V80" s="175">
        <f t="shared" si="73"/>
        <v>-49.724564298121805</v>
      </c>
      <c r="W80" s="175">
        <f t="shared" si="74"/>
        <v>15.827980748221194</v>
      </c>
      <c r="X80" s="175">
        <f t="shared" si="75"/>
        <v>49.724564298121805</v>
      </c>
      <c r="Y80" s="175">
        <f t="shared" si="76"/>
        <v>195.82798074822119</v>
      </c>
      <c r="Z80" s="6">
        <f t="shared" si="77"/>
        <v>0.86785736612184872</v>
      </c>
      <c r="AA80" s="6">
        <f t="shared" si="78"/>
        <v>3.4178430315885286</v>
      </c>
      <c r="AB80" s="6">
        <f t="shared" si="79"/>
        <v>0.76294555640648509</v>
      </c>
      <c r="AC80" s="6">
        <f t="shared" si="80"/>
        <v>-0.62195204920961533</v>
      </c>
      <c r="AD80" s="6">
        <f t="shared" si="81"/>
        <v>-0.17632279048256669</v>
      </c>
    </row>
    <row r="81" spans="1:30" ht="14" customHeight="1">
      <c r="A81" t="s">
        <v>102</v>
      </c>
      <c r="B81" s="10" t="s">
        <v>19</v>
      </c>
      <c r="C81" s="10">
        <v>0</v>
      </c>
      <c r="D81" s="56">
        <v>135.72437356385117</v>
      </c>
      <c r="E81" s="56">
        <v>-47.632151258652655</v>
      </c>
      <c r="F81" s="56">
        <v>3.8452888995378296</v>
      </c>
      <c r="G81" s="12">
        <v>0</v>
      </c>
      <c r="H81" s="10">
        <v>8</v>
      </c>
      <c r="I81" s="52">
        <f t="shared" si="65"/>
        <v>-28.730994632118652</v>
      </c>
      <c r="J81" s="6">
        <f t="shared" si="66"/>
        <v>2.3688371938959532</v>
      </c>
      <c r="K81" s="6">
        <f t="shared" si="67"/>
        <v>-0.83133786927145004</v>
      </c>
      <c r="L81" s="6">
        <f t="shared" si="68"/>
        <v>0</v>
      </c>
      <c r="M81" s="6">
        <f t="shared" si="69"/>
        <v>0</v>
      </c>
      <c r="N81" s="6">
        <f t="shared" si="70"/>
        <v>0</v>
      </c>
      <c r="P81" s="179">
        <v>48.763049980625503</v>
      </c>
      <c r="Q81" s="179">
        <v>-87.615051995962801</v>
      </c>
      <c r="S81" s="1">
        <f t="shared" si="71"/>
        <v>75.767854442967135</v>
      </c>
      <c r="T81" s="2">
        <f t="shared" si="72"/>
        <v>0.10234788001096168</v>
      </c>
      <c r="U81" s="3"/>
      <c r="V81" s="175">
        <f t="shared" si="73"/>
        <v>-50.835615942974101</v>
      </c>
      <c r="W81" s="175">
        <f t="shared" si="74"/>
        <v>-11.847197552995667</v>
      </c>
      <c r="X81" s="175">
        <f t="shared" si="75"/>
        <v>50.835615942974101</v>
      </c>
      <c r="Y81" s="175">
        <f t="shared" si="76"/>
        <v>168.15280244700432</v>
      </c>
      <c r="Z81" s="6">
        <f t="shared" si="77"/>
        <v>0.88724887548421993</v>
      </c>
      <c r="AA81" s="6">
        <f t="shared" si="78"/>
        <v>2.9348200491558032</v>
      </c>
      <c r="AB81" s="6" t="str">
        <f t="shared" si="79"/>
        <v/>
      </c>
      <c r="AC81" s="6" t="str">
        <f t="shared" si="80"/>
        <v/>
      </c>
      <c r="AD81" s="6" t="str">
        <f t="shared" si="81"/>
        <v/>
      </c>
    </row>
    <row r="82" spans="1:30" ht="14" customHeight="1">
      <c r="A82" t="s">
        <v>102</v>
      </c>
      <c r="B82" s="10" t="s">
        <v>19</v>
      </c>
      <c r="C82" s="10">
        <v>100</v>
      </c>
      <c r="D82" s="56">
        <v>115.18543383106139</v>
      </c>
      <c r="E82" s="56">
        <v>-56.412989626516136</v>
      </c>
      <c r="F82" s="56">
        <v>3.8528214270491454</v>
      </c>
      <c r="G82" s="12">
        <v>1</v>
      </c>
      <c r="H82" s="10">
        <v>8</v>
      </c>
      <c r="I82" s="52">
        <f t="shared" si="65"/>
        <v>-36.977216058012452</v>
      </c>
      <c r="J82" s="6">
        <f t="shared" si="66"/>
        <v>2.0103650706900869</v>
      </c>
      <c r="K82" s="6">
        <f t="shared" si="67"/>
        <v>-0.98459240987611274</v>
      </c>
      <c r="L82" s="6">
        <f t="shared" si="68"/>
        <v>-0.23541499260170651</v>
      </c>
      <c r="M82" s="6">
        <f t="shared" si="69"/>
        <v>0.50061263542532874</v>
      </c>
      <c r="N82" s="6">
        <f t="shared" si="70"/>
        <v>0.83304667967098056</v>
      </c>
      <c r="P82" s="179">
        <v>48.763049980625503</v>
      </c>
      <c r="Q82" s="179">
        <v>-87.615051995962801</v>
      </c>
      <c r="S82" s="1">
        <f t="shared" si="71"/>
        <v>78.97544870947273</v>
      </c>
      <c r="T82" s="2">
        <f t="shared" si="72"/>
        <v>-9.2841343889433547E-2</v>
      </c>
      <c r="U82" s="3"/>
      <c r="V82" s="175">
        <f t="shared" si="73"/>
        <v>-42.564001323047847</v>
      </c>
      <c r="W82" s="175">
        <f t="shared" si="74"/>
        <v>13.409499294564469</v>
      </c>
      <c r="X82" s="175">
        <f t="shared" si="75"/>
        <v>42.564001323047847</v>
      </c>
      <c r="Y82" s="175">
        <f t="shared" si="76"/>
        <v>193.40949929456445</v>
      </c>
      <c r="Z82" s="6">
        <f t="shared" si="77"/>
        <v>0.74288196591040756</v>
      </c>
      <c r="AA82" s="6">
        <f t="shared" si="78"/>
        <v>3.3756325673237995</v>
      </c>
      <c r="AB82" s="6">
        <f t="shared" si="79"/>
        <v>0.67641334967032407</v>
      </c>
      <c r="AC82" s="6">
        <f t="shared" si="80"/>
        <v>-0.71644274047027778</v>
      </c>
      <c r="AD82" s="6">
        <f t="shared" si="81"/>
        <v>-0.17080626456664288</v>
      </c>
    </row>
    <row r="83" spans="1:30" ht="14" customHeight="1">
      <c r="A83" t="s">
        <v>112</v>
      </c>
      <c r="B83" s="10" t="s">
        <v>19</v>
      </c>
      <c r="C83" s="10">
        <v>0</v>
      </c>
      <c r="D83" s="56">
        <v>136.14251844903106</v>
      </c>
      <c r="E83" s="56">
        <v>-46.336871510030299</v>
      </c>
      <c r="F83" s="56">
        <v>7.2992808887070586</v>
      </c>
      <c r="G83" s="12">
        <v>0</v>
      </c>
      <c r="H83" s="10">
        <v>4</v>
      </c>
      <c r="I83" s="52">
        <f t="shared" si="65"/>
        <v>-27.649803653187419</v>
      </c>
      <c r="J83" s="6">
        <f t="shared" si="66"/>
        <v>2.3761351988927157</v>
      </c>
      <c r="K83" s="6">
        <f t="shared" si="67"/>
        <v>-0.80873097292358531</v>
      </c>
      <c r="L83" s="6">
        <f t="shared" si="68"/>
        <v>0</v>
      </c>
      <c r="M83" s="6">
        <f t="shared" si="69"/>
        <v>0</v>
      </c>
      <c r="N83" s="6">
        <f t="shared" si="70"/>
        <v>0</v>
      </c>
      <c r="P83" s="179">
        <v>48.7622719723731</v>
      </c>
      <c r="Q83" s="179">
        <v>-87.614240963011895</v>
      </c>
      <c r="S83" s="1">
        <f t="shared" si="71"/>
        <v>74.137040186016407</v>
      </c>
      <c r="T83" s="2">
        <f t="shared" si="72"/>
        <v>0.11496188413394437</v>
      </c>
      <c r="U83" s="3"/>
      <c r="V83" s="175">
        <f t="shared" si="73"/>
        <v>-50.354209564109425</v>
      </c>
      <c r="W83" s="175">
        <f t="shared" si="74"/>
        <v>-13.477200776995488</v>
      </c>
      <c r="X83" s="175">
        <f t="shared" si="75"/>
        <v>50.354209564109425</v>
      </c>
      <c r="Y83" s="175">
        <f t="shared" si="76"/>
        <v>166.52279922300451</v>
      </c>
      <c r="Z83" s="6">
        <f t="shared" si="77"/>
        <v>0.87884674913292804</v>
      </c>
      <c r="AA83" s="6">
        <f t="shared" si="78"/>
        <v>2.9063711260788838</v>
      </c>
      <c r="AB83" s="6" t="str">
        <f t="shared" si="79"/>
        <v/>
      </c>
      <c r="AC83" s="6" t="str">
        <f t="shared" si="80"/>
        <v/>
      </c>
      <c r="AD83" s="6" t="str">
        <f t="shared" si="81"/>
        <v/>
      </c>
    </row>
    <row r="84" spans="1:30" ht="14" customHeight="1">
      <c r="A84" t="s">
        <v>112</v>
      </c>
      <c r="B84" s="10" t="s">
        <v>19</v>
      </c>
      <c r="C84" s="10">
        <v>100</v>
      </c>
      <c r="D84" s="56">
        <v>116.57328924684177</v>
      </c>
      <c r="E84" s="56">
        <v>-55.335259202931333</v>
      </c>
      <c r="F84" s="56">
        <v>7.328598405448262</v>
      </c>
      <c r="G84" s="12">
        <v>1</v>
      </c>
      <c r="H84" s="10">
        <v>4</v>
      </c>
      <c r="I84" s="52">
        <f t="shared" si="65"/>
        <v>-35.868509173169706</v>
      </c>
      <c r="J84" s="6">
        <f t="shared" si="66"/>
        <v>2.0345877172370894</v>
      </c>
      <c r="K84" s="6">
        <f t="shared" si="67"/>
        <v>-0.96578246553564484</v>
      </c>
      <c r="L84" s="6">
        <f t="shared" si="68"/>
        <v>-0.25443637452212908</v>
      </c>
      <c r="M84" s="6">
        <f t="shared" si="69"/>
        <v>0.50868988548442051</v>
      </c>
      <c r="N84" s="6">
        <f t="shared" si="70"/>
        <v>0.82249421379477317</v>
      </c>
      <c r="P84" s="179">
        <v>48.7622719723731</v>
      </c>
      <c r="Q84" s="179">
        <v>-87.614240963011895</v>
      </c>
      <c r="S84" s="1">
        <f t="shared" si="71"/>
        <v>81.089248914607637</v>
      </c>
      <c r="T84" s="2">
        <f t="shared" si="72"/>
        <v>-7.4905546013943725E-2</v>
      </c>
      <c r="U84" s="3"/>
      <c r="V84" s="175">
        <f t="shared" si="73"/>
        <v>-42.809818969858952</v>
      </c>
      <c r="W84" s="175">
        <f t="shared" si="74"/>
        <v>11.296510122380468</v>
      </c>
      <c r="X84" s="175">
        <f t="shared" si="75"/>
        <v>42.809818969858952</v>
      </c>
      <c r="Y84" s="175">
        <f t="shared" si="76"/>
        <v>191.29651012238048</v>
      </c>
      <c r="Z84" s="6">
        <f t="shared" si="77"/>
        <v>0.74717229320676593</v>
      </c>
      <c r="AA84" s="6">
        <f t="shared" si="78"/>
        <v>3.3387539492102003</v>
      </c>
      <c r="AB84" s="6">
        <f t="shared" si="79"/>
        <v>0.67956703603092194</v>
      </c>
      <c r="AC84" s="6">
        <f t="shared" si="80"/>
        <v>-0.71940082341757361</v>
      </c>
      <c r="AD84" s="6">
        <f t="shared" si="81"/>
        <v>-0.14370490181710877</v>
      </c>
    </row>
    <row r="85" spans="1:30" ht="14" customHeight="1">
      <c r="A85" t="s">
        <v>125</v>
      </c>
      <c r="B85" s="10" t="s">
        <v>19</v>
      </c>
      <c r="C85" s="10">
        <v>0</v>
      </c>
      <c r="D85" s="56">
        <v>137.56241120000001</v>
      </c>
      <c r="E85" s="56">
        <v>-46.781815420000001</v>
      </c>
      <c r="F85" s="56">
        <v>6.9</v>
      </c>
      <c r="G85" s="12">
        <v>0</v>
      </c>
      <c r="H85" s="10">
        <v>7</v>
      </c>
      <c r="I85" s="52">
        <f t="shared" si="65"/>
        <v>-28.017772911007913</v>
      </c>
      <c r="J85" s="6">
        <f t="shared" si="66"/>
        <v>2.4009170024223243</v>
      </c>
      <c r="K85" s="6">
        <f t="shared" si="67"/>
        <v>-0.81649670913925387</v>
      </c>
      <c r="L85" s="6">
        <f t="shared" si="68"/>
        <v>0</v>
      </c>
      <c r="M85" s="6">
        <f t="shared" si="69"/>
        <v>0</v>
      </c>
      <c r="N85" s="6">
        <f t="shared" si="70"/>
        <v>0</v>
      </c>
      <c r="P85" s="179">
        <v>48.762011965736697</v>
      </c>
      <c r="Q85" s="179">
        <v>-87.6139569841325</v>
      </c>
      <c r="S85" s="1">
        <f t="shared" si="71"/>
        <v>73.162625135455116</v>
      </c>
      <c r="T85" s="2">
        <f t="shared" si="72"/>
        <v>0.11883675073526617</v>
      </c>
      <c r="U85" s="3"/>
      <c r="V85" s="175">
        <f t="shared" si="73"/>
        <v>-51.509553290861334</v>
      </c>
      <c r="W85" s="175">
        <f t="shared" si="74"/>
        <v>-14.451331848677384</v>
      </c>
      <c r="X85" s="175">
        <f t="shared" si="75"/>
        <v>51.509553290861334</v>
      </c>
      <c r="Y85" s="175">
        <f t="shared" si="76"/>
        <v>165.5486681513226</v>
      </c>
      <c r="Z85" s="6">
        <f t="shared" si="77"/>
        <v>0.89901130115701067</v>
      </c>
      <c r="AA85" s="6">
        <f t="shared" si="78"/>
        <v>2.8893693315320537</v>
      </c>
      <c r="AB85" s="6" t="str">
        <f t="shared" si="79"/>
        <v/>
      </c>
      <c r="AC85" s="6" t="str">
        <f t="shared" si="80"/>
        <v/>
      </c>
      <c r="AD85" s="6" t="str">
        <f t="shared" si="81"/>
        <v/>
      </c>
    </row>
    <row r="86" spans="1:30" ht="14" customHeight="1">
      <c r="A86" t="s">
        <v>125</v>
      </c>
      <c r="B86" s="10" t="s">
        <v>19</v>
      </c>
      <c r="C86" s="10">
        <v>100</v>
      </c>
      <c r="D86" s="56">
        <v>117.8404573</v>
      </c>
      <c r="E86" s="56">
        <v>-56.161891529999998</v>
      </c>
      <c r="F86" s="56">
        <v>6.9</v>
      </c>
      <c r="G86" s="12">
        <v>1</v>
      </c>
      <c r="H86" s="10">
        <v>7</v>
      </c>
      <c r="I86" s="52">
        <f t="shared" si="65"/>
        <v>-36.71622098172292</v>
      </c>
      <c r="J86" s="6">
        <f t="shared" si="66"/>
        <v>2.0567039719407871</v>
      </c>
      <c r="K86" s="6">
        <f t="shared" si="67"/>
        <v>-0.98020992134641571</v>
      </c>
      <c r="L86" s="6">
        <f t="shared" si="68"/>
        <v>-0.26005430953789538</v>
      </c>
      <c r="M86" s="6">
        <f t="shared" si="69"/>
        <v>0.49239381472102578</v>
      </c>
      <c r="N86" s="6">
        <f t="shared" si="70"/>
        <v>0.83061428311536079</v>
      </c>
      <c r="P86" s="179">
        <v>48.762011965736697</v>
      </c>
      <c r="Q86" s="179">
        <v>-87.6139569841325</v>
      </c>
      <c r="S86" s="1">
        <f t="shared" si="71"/>
        <v>80.974697858434283</v>
      </c>
      <c r="T86" s="2">
        <f t="shared" si="72"/>
        <v>-7.4216158356969486E-2</v>
      </c>
      <c r="U86" s="3"/>
      <c r="V86" s="175">
        <f t="shared" si="73"/>
        <v>-44.134474290549576</v>
      </c>
      <c r="W86" s="175">
        <f t="shared" si="74"/>
        <v>11.411345157433217</v>
      </c>
      <c r="X86" s="175">
        <f t="shared" si="75"/>
        <v>44.134474290549576</v>
      </c>
      <c r="Y86" s="175">
        <f t="shared" si="76"/>
        <v>191.41134515743323</v>
      </c>
      <c r="Z86" s="6">
        <f t="shared" si="77"/>
        <v>0.77029189000687859</v>
      </c>
      <c r="AA86" s="6">
        <f t="shared" si="78"/>
        <v>3.3407581986685142</v>
      </c>
      <c r="AB86" s="6">
        <f t="shared" si="79"/>
        <v>0.69634475991938904</v>
      </c>
      <c r="AC86" s="6">
        <f t="shared" si="80"/>
        <v>-0.70351981570448396</v>
      </c>
      <c r="AD86" s="6">
        <f t="shared" si="81"/>
        <v>-0.14199945156210003</v>
      </c>
    </row>
    <row r="87" spans="1:30" ht="14" customHeight="1">
      <c r="A87" t="s">
        <v>126</v>
      </c>
      <c r="B87" s="10" t="s">
        <v>19</v>
      </c>
      <c r="C87" s="10">
        <v>0</v>
      </c>
      <c r="D87" s="56">
        <v>143.2295874105794</v>
      </c>
      <c r="E87" s="56">
        <v>-53.446789554327538</v>
      </c>
      <c r="F87" s="56">
        <v>4.0732246646437567</v>
      </c>
      <c r="G87" s="12">
        <v>0</v>
      </c>
      <c r="H87" s="10">
        <v>7</v>
      </c>
      <c r="I87" s="52">
        <f t="shared" si="65"/>
        <v>-33.995744359735845</v>
      </c>
      <c r="J87" s="6">
        <f t="shared" si="66"/>
        <v>2.4998278865876298</v>
      </c>
      <c r="K87" s="6">
        <f t="shared" si="67"/>
        <v>-0.93282245234352834</v>
      </c>
      <c r="L87" s="6">
        <f t="shared" si="68"/>
        <v>0</v>
      </c>
      <c r="M87" s="6">
        <f t="shared" si="69"/>
        <v>0</v>
      </c>
      <c r="N87" s="6">
        <f t="shared" si="70"/>
        <v>0</v>
      </c>
      <c r="P87" s="179">
        <v>48.761680964380503</v>
      </c>
      <c r="Q87" s="179">
        <v>-87.613750034943195</v>
      </c>
      <c r="S87" s="1">
        <f t="shared" si="71"/>
        <v>75.231985746959495</v>
      </c>
      <c r="T87" s="2">
        <f t="shared" si="72"/>
        <v>8.6242457165272901E-2</v>
      </c>
      <c r="U87" s="3"/>
      <c r="V87" s="175">
        <f t="shared" si="73"/>
        <v>-59.119456710321089</v>
      </c>
      <c r="W87" s="175">
        <f t="shared" si="74"/>
        <v>-12.3817642879837</v>
      </c>
      <c r="X87" s="175">
        <f t="shared" si="75"/>
        <v>59.119456710321089</v>
      </c>
      <c r="Y87" s="175">
        <f t="shared" si="76"/>
        <v>167.61823571201631</v>
      </c>
      <c r="Z87" s="6">
        <f t="shared" si="77"/>
        <v>1.0318291715853585</v>
      </c>
      <c r="AA87" s="6">
        <f t="shared" si="78"/>
        <v>2.9254900995586266</v>
      </c>
      <c r="AB87" s="6" t="str">
        <f t="shared" si="79"/>
        <v/>
      </c>
      <c r="AC87" s="6" t="str">
        <f t="shared" si="80"/>
        <v/>
      </c>
      <c r="AD87" s="6" t="str">
        <f t="shared" si="81"/>
        <v/>
      </c>
    </row>
    <row r="88" spans="1:30" ht="14" customHeight="1">
      <c r="A88" t="s">
        <v>126</v>
      </c>
      <c r="B88" s="10" t="s">
        <v>19</v>
      </c>
      <c r="C88" s="10">
        <v>100</v>
      </c>
      <c r="D88" s="56">
        <v>118.32773245606107</v>
      </c>
      <c r="E88" s="56">
        <v>-63.751270620763982</v>
      </c>
      <c r="F88" s="56">
        <v>4.0787960819001086</v>
      </c>
      <c r="G88" s="12">
        <v>1</v>
      </c>
      <c r="H88" s="10">
        <v>7</v>
      </c>
      <c r="I88" s="52">
        <f t="shared" si="65"/>
        <v>-45.397043969217378</v>
      </c>
      <c r="J88" s="6">
        <f t="shared" si="66"/>
        <v>2.0652085277772221</v>
      </c>
      <c r="K88" s="6">
        <f t="shared" si="67"/>
        <v>-1.1126695746622608</v>
      </c>
      <c r="L88" s="6">
        <f t="shared" si="68"/>
        <v>-0.20986288116035359</v>
      </c>
      <c r="M88" s="6">
        <f t="shared" si="69"/>
        <v>0.38930613030513955</v>
      </c>
      <c r="N88" s="6">
        <f t="shared" si="70"/>
        <v>0.8968825497343077</v>
      </c>
      <c r="P88" s="179">
        <v>48.761680964380503</v>
      </c>
      <c r="Q88" s="179">
        <v>-87.613750034943195</v>
      </c>
      <c r="S88" s="1">
        <f t="shared" si="71"/>
        <v>70.508222345128885</v>
      </c>
      <c r="T88" s="2">
        <f t="shared" si="72"/>
        <v>-0.14421894737297325</v>
      </c>
      <c r="U88" s="3"/>
      <c r="V88" s="175">
        <f t="shared" si="73"/>
        <v>-49.028895412709062</v>
      </c>
      <c r="W88" s="175">
        <f t="shared" si="74"/>
        <v>21.87802761992792</v>
      </c>
      <c r="X88" s="175">
        <f t="shared" si="75"/>
        <v>49.028895412709062</v>
      </c>
      <c r="Y88" s="175">
        <f t="shared" si="76"/>
        <v>201.87802761992793</v>
      </c>
      <c r="Z88" s="6">
        <f t="shared" si="77"/>
        <v>0.85571565356771717</v>
      </c>
      <c r="AA88" s="6">
        <f t="shared" si="78"/>
        <v>3.5234362693997943</v>
      </c>
      <c r="AB88" s="6">
        <f t="shared" si="79"/>
        <v>0.75504034798167274</v>
      </c>
      <c r="AC88" s="6">
        <f t="shared" si="80"/>
        <v>-0.60845586748766478</v>
      </c>
      <c r="AD88" s="6">
        <f t="shared" si="81"/>
        <v>-0.24432668753033879</v>
      </c>
    </row>
    <row r="89" spans="1:30" ht="14" customHeight="1">
      <c r="A89" s="7" t="s">
        <v>357</v>
      </c>
      <c r="B89" s="10" t="s">
        <v>19</v>
      </c>
      <c r="C89" s="10">
        <v>0</v>
      </c>
      <c r="D89" s="63">
        <v>152.74335687465893</v>
      </c>
      <c r="E89" s="64">
        <v>-60.842545137032616</v>
      </c>
      <c r="F89" s="10">
        <v>3</v>
      </c>
      <c r="G89" s="12">
        <v>0</v>
      </c>
      <c r="H89" s="10">
        <v>6</v>
      </c>
      <c r="I89" s="52">
        <f t="shared" si="65"/>
        <v>-41.86690752887246</v>
      </c>
      <c r="J89" s="6">
        <f t="shared" si="66"/>
        <v>2.6658744880115139</v>
      </c>
      <c r="K89" s="6">
        <f t="shared" si="67"/>
        <v>-1.0619027379344836</v>
      </c>
      <c r="L89" s="6">
        <f t="shared" si="68"/>
        <v>0</v>
      </c>
      <c r="M89" s="6">
        <f t="shared" si="69"/>
        <v>0</v>
      </c>
      <c r="N89" s="6">
        <f t="shared" si="70"/>
        <v>0</v>
      </c>
      <c r="P89" s="179">
        <v>48.752537816762903</v>
      </c>
      <c r="Q89" s="179">
        <v>-87.597106508910599</v>
      </c>
      <c r="S89" s="1">
        <f t="shared" si="71"/>
        <v>80.394741444820639</v>
      </c>
      <c r="T89" s="2">
        <f t="shared" si="72"/>
        <v>3.8053665683664417E-2</v>
      </c>
      <c r="U89" s="3"/>
      <c r="V89" s="175">
        <f t="shared" si="73"/>
        <v>-69.763043281742938</v>
      </c>
      <c r="W89" s="175">
        <f t="shared" si="74"/>
        <v>-7.2023650640899604</v>
      </c>
      <c r="X89" s="175">
        <f t="shared" si="75"/>
        <v>69.763043281742938</v>
      </c>
      <c r="Y89" s="175">
        <f t="shared" si="76"/>
        <v>172.79763493591003</v>
      </c>
      <c r="Z89" s="6">
        <f t="shared" si="77"/>
        <v>1.2175948014777243</v>
      </c>
      <c r="AA89" s="6">
        <f t="shared" si="78"/>
        <v>3.015887669290811</v>
      </c>
      <c r="AB89" s="6" t="str">
        <f t="shared" si="79"/>
        <v/>
      </c>
      <c r="AC89" s="6" t="str">
        <f t="shared" si="80"/>
        <v/>
      </c>
      <c r="AD89" s="6" t="str">
        <f t="shared" si="81"/>
        <v/>
      </c>
    </row>
    <row r="90" spans="1:30" ht="14" customHeight="1">
      <c r="A90" s="7" t="s">
        <v>357</v>
      </c>
      <c r="B90" s="10" t="s">
        <v>19</v>
      </c>
      <c r="C90" s="10">
        <v>100</v>
      </c>
      <c r="D90" s="63">
        <v>119.44839105244397</v>
      </c>
      <c r="E90" s="64">
        <v>-72.735905119737197</v>
      </c>
      <c r="F90" s="10">
        <v>3</v>
      </c>
      <c r="G90" s="12">
        <v>1</v>
      </c>
      <c r="H90" s="10">
        <v>6</v>
      </c>
      <c r="I90" s="52">
        <f t="shared" si="65"/>
        <v>-58.136734758664979</v>
      </c>
      <c r="J90" s="6">
        <f t="shared" si="66"/>
        <v>2.0847677100748818</v>
      </c>
      <c r="K90" s="6">
        <f t="shared" si="67"/>
        <v>-1.2694810287576144</v>
      </c>
      <c r="L90" s="6">
        <f t="shared" si="68"/>
        <v>-0.14590701913540788</v>
      </c>
      <c r="M90" s="6">
        <f t="shared" si="69"/>
        <v>0.25843264969776464</v>
      </c>
      <c r="N90" s="6">
        <f t="shared" si="70"/>
        <v>0.95494696571967397</v>
      </c>
      <c r="P90" s="179">
        <v>48.752537816762903</v>
      </c>
      <c r="Q90" s="179">
        <v>-87.597106508910599</v>
      </c>
      <c r="S90" s="1">
        <f t="shared" si="71"/>
        <v>51.563242868712862</v>
      </c>
      <c r="T90" s="2">
        <f t="shared" si="72"/>
        <v>-0.24053419314753999</v>
      </c>
      <c r="U90" s="3"/>
      <c r="V90" s="175">
        <f t="shared" si="73"/>
        <v>-54.065044910375974</v>
      </c>
      <c r="W90" s="175">
        <f t="shared" si="74"/>
        <v>40.839650622376539</v>
      </c>
      <c r="X90" s="175">
        <f t="shared" si="75"/>
        <v>54.065044910375974</v>
      </c>
      <c r="Y90" s="175">
        <f t="shared" si="76"/>
        <v>220.83965062237655</v>
      </c>
      <c r="Z90" s="6">
        <f t="shared" si="77"/>
        <v>0.94361304392466328</v>
      </c>
      <c r="AA90" s="6">
        <f t="shared" si="78"/>
        <v>3.8543790223144154</v>
      </c>
      <c r="AB90" s="6">
        <f t="shared" si="79"/>
        <v>0.80968375484869637</v>
      </c>
      <c r="AC90" s="6">
        <f t="shared" si="80"/>
        <v>-0.44398951155958183</v>
      </c>
      <c r="AD90" s="6">
        <f t="shared" si="81"/>
        <v>-0.38377797065386648</v>
      </c>
    </row>
    <row r="91" spans="1:30" ht="14" customHeight="1">
      <c r="A91" s="7" t="s">
        <v>358</v>
      </c>
      <c r="B91" s="10" t="s">
        <v>19</v>
      </c>
      <c r="C91" s="10">
        <v>0</v>
      </c>
      <c r="D91" s="89">
        <v>148.60704355214045</v>
      </c>
      <c r="E91" s="90">
        <v>-62.180536298803908</v>
      </c>
      <c r="F91" s="57">
        <v>2.2000000000000002</v>
      </c>
      <c r="G91" s="12">
        <v>0</v>
      </c>
      <c r="H91" s="10">
        <v>6</v>
      </c>
      <c r="I91" s="52">
        <f t="shared" si="65"/>
        <v>-43.457445819761929</v>
      </c>
      <c r="J91" s="6">
        <f t="shared" si="66"/>
        <v>2.5936822016394605</v>
      </c>
      <c r="K91" s="6">
        <f t="shared" si="67"/>
        <v>-1.0852550890699768</v>
      </c>
      <c r="L91" s="6">
        <f t="shared" si="68"/>
        <v>0</v>
      </c>
      <c r="M91" s="6">
        <f t="shared" si="69"/>
        <v>0</v>
      </c>
      <c r="N91" s="6">
        <f t="shared" si="70"/>
        <v>0</v>
      </c>
      <c r="P91" s="179">
        <v>48.7524109147489</v>
      </c>
      <c r="Q91" s="179">
        <v>-87.597336340695605</v>
      </c>
      <c r="S91" s="1">
        <f t="shared" si="71"/>
        <v>88.123148714377322</v>
      </c>
      <c r="T91" s="2">
        <f t="shared" si="72"/>
        <v>8.169234618449206E-3</v>
      </c>
      <c r="U91" s="3"/>
      <c r="V91" s="175">
        <f t="shared" si="73"/>
        <v>-67.770336535145361</v>
      </c>
      <c r="W91" s="175">
        <f t="shared" si="74"/>
        <v>0.52581237368171685</v>
      </c>
      <c r="X91" s="175">
        <f t="shared" si="75"/>
        <v>67.770336535145361</v>
      </c>
      <c r="Y91" s="175">
        <f t="shared" si="76"/>
        <v>180.52581237368173</v>
      </c>
      <c r="Z91" s="6">
        <f t="shared" si="77"/>
        <v>1.1828155077228923</v>
      </c>
      <c r="AA91" s="6">
        <f t="shared" si="78"/>
        <v>3.1507698107582662</v>
      </c>
      <c r="AB91" s="6" t="str">
        <f t="shared" si="79"/>
        <v/>
      </c>
      <c r="AC91" s="6" t="str">
        <f t="shared" si="80"/>
        <v/>
      </c>
      <c r="AD91" s="6" t="str">
        <f t="shared" si="81"/>
        <v/>
      </c>
    </row>
    <row r="92" spans="1:30" ht="14" customHeight="1">
      <c r="A92" s="7" t="s">
        <v>358</v>
      </c>
      <c r="B92" s="10" t="s">
        <v>19</v>
      </c>
      <c r="C92" s="10">
        <v>100</v>
      </c>
      <c r="D92" s="89">
        <v>111.37040521300487</v>
      </c>
      <c r="E92" s="90">
        <v>-72.556442388456006</v>
      </c>
      <c r="F92" s="57">
        <v>2.2000000000000002</v>
      </c>
      <c r="G92" s="12">
        <v>1</v>
      </c>
      <c r="H92" s="10">
        <v>6</v>
      </c>
      <c r="I92" s="52">
        <f t="shared" si="65"/>
        <v>-57.853424322613726</v>
      </c>
      <c r="J92" s="6">
        <f t="shared" si="66"/>
        <v>1.9437802602471916</v>
      </c>
      <c r="K92" s="6">
        <f t="shared" si="67"/>
        <v>-1.2663488132121359</v>
      </c>
      <c r="L92" s="6">
        <f t="shared" si="68"/>
        <v>-0.10923352930482658</v>
      </c>
      <c r="M92" s="6">
        <f t="shared" si="69"/>
        <v>0.27915546907959199</v>
      </c>
      <c r="N92" s="6">
        <f t="shared" si="70"/>
        <v>0.95401271488306938</v>
      </c>
      <c r="P92" s="179">
        <v>48.7524109147489</v>
      </c>
      <c r="Q92" s="179">
        <v>-87.597336340695605</v>
      </c>
      <c r="S92" s="1">
        <f t="shared" si="71"/>
        <v>50.226136893543327</v>
      </c>
      <c r="T92" s="2">
        <f t="shared" si="72"/>
        <v>-0.27193722226605144</v>
      </c>
      <c r="U92" s="3"/>
      <c r="V92" s="175">
        <f t="shared" si="73"/>
        <v>-49.856584786385184</v>
      </c>
      <c r="W92" s="175">
        <f t="shared" si="74"/>
        <v>42.176526765761068</v>
      </c>
      <c r="X92" s="175">
        <f t="shared" si="75"/>
        <v>49.856584786385184</v>
      </c>
      <c r="Y92" s="175">
        <f t="shared" si="76"/>
        <v>222.17652676576108</v>
      </c>
      <c r="Z92" s="6">
        <f t="shared" si="77"/>
        <v>0.87016155832213526</v>
      </c>
      <c r="AA92" s="6">
        <f t="shared" si="78"/>
        <v>3.8777119127078392</v>
      </c>
      <c r="AB92" s="6">
        <f t="shared" si="79"/>
        <v>0.76443310414518251</v>
      </c>
      <c r="AC92" s="6">
        <f t="shared" si="80"/>
        <v>-0.47777636480328001</v>
      </c>
      <c r="AD92" s="6">
        <f t="shared" si="81"/>
        <v>-0.43286461454168751</v>
      </c>
    </row>
    <row r="93" spans="1:30" ht="14" customHeight="1">
      <c r="A93" s="7" t="s">
        <v>359</v>
      </c>
      <c r="B93" s="10" t="s">
        <v>19</v>
      </c>
      <c r="C93" s="10">
        <v>0</v>
      </c>
      <c r="D93" s="89">
        <v>140.67622361625723</v>
      </c>
      <c r="E93" s="90">
        <v>-63.09287251123142</v>
      </c>
      <c r="F93" s="56">
        <v>3.3</v>
      </c>
      <c r="G93" s="12">
        <v>0</v>
      </c>
      <c r="H93" s="10">
        <v>7</v>
      </c>
      <c r="I93" s="52">
        <f t="shared" si="65"/>
        <v>-44.574313545559733</v>
      </c>
      <c r="J93" s="6">
        <f t="shared" si="66"/>
        <v>2.4552632813754927</v>
      </c>
      <c r="K93" s="6">
        <f t="shared" si="67"/>
        <v>-1.1011783598620113</v>
      </c>
      <c r="L93" s="6">
        <f t="shared" si="68"/>
        <v>0</v>
      </c>
      <c r="M93" s="6">
        <f t="shared" si="69"/>
        <v>0</v>
      </c>
      <c r="N93" s="6">
        <f t="shared" si="70"/>
        <v>0</v>
      </c>
      <c r="P93" s="179">
        <v>48.751971954479799</v>
      </c>
      <c r="Q93" s="179">
        <v>-87.597243133932295</v>
      </c>
      <c r="S93" s="1">
        <f t="shared" si="71"/>
        <v>83.877827938157409</v>
      </c>
      <c r="T93" s="2">
        <f t="shared" si="72"/>
        <v>-3.1923403831441766E-2</v>
      </c>
      <c r="U93" s="3"/>
      <c r="V93" s="175">
        <f t="shared" si="73"/>
        <v>-62.999324439991909</v>
      </c>
      <c r="W93" s="175">
        <f t="shared" si="74"/>
        <v>8.5249289279102953</v>
      </c>
      <c r="X93" s="175">
        <f t="shared" si="75"/>
        <v>62.999324439991909</v>
      </c>
      <c r="Y93" s="175">
        <f t="shared" si="76"/>
        <v>188.52492892791031</v>
      </c>
      <c r="Z93" s="6">
        <f t="shared" si="77"/>
        <v>1.0995456380099915</v>
      </c>
      <c r="AA93" s="6">
        <f t="shared" si="78"/>
        <v>3.290380731880338</v>
      </c>
      <c r="AB93" s="6" t="str">
        <f t="shared" si="79"/>
        <v/>
      </c>
      <c r="AC93" s="6" t="str">
        <f t="shared" si="80"/>
        <v/>
      </c>
      <c r="AD93" s="6" t="str">
        <f t="shared" si="81"/>
        <v/>
      </c>
    </row>
    <row r="94" spans="1:30" ht="14" customHeight="1">
      <c r="A94" s="7" t="s">
        <v>359</v>
      </c>
      <c r="B94" s="10" t="s">
        <v>19</v>
      </c>
      <c r="C94" s="10">
        <v>100</v>
      </c>
      <c r="D94" s="89">
        <v>100.74947396411068</v>
      </c>
      <c r="E94" s="90">
        <v>-70.837494345540946</v>
      </c>
      <c r="F94" s="56">
        <v>3.3</v>
      </c>
      <c r="G94" s="12">
        <v>1</v>
      </c>
      <c r="H94" s="10">
        <v>7</v>
      </c>
      <c r="I94" s="52">
        <f t="shared" si="65"/>
        <v>-55.200448137877679</v>
      </c>
      <c r="J94" s="6">
        <f t="shared" si="66"/>
        <v>1.7584100403260348</v>
      </c>
      <c r="K94" s="6">
        <f t="shared" si="67"/>
        <v>-1.2363475101925552</v>
      </c>
      <c r="L94" s="6">
        <f t="shared" si="68"/>
        <v>-6.1223288552629804E-2</v>
      </c>
      <c r="M94" s="6">
        <f t="shared" si="69"/>
        <v>0.32248850681679242</v>
      </c>
      <c r="N94" s="6">
        <f t="shared" si="70"/>
        <v>0.94459137827415995</v>
      </c>
      <c r="P94" s="179">
        <v>48.751971954479799</v>
      </c>
      <c r="Q94" s="179">
        <v>-87.597243133932295</v>
      </c>
      <c r="S94" s="1">
        <f t="shared" si="71"/>
        <v>50.550446964212831</v>
      </c>
      <c r="T94" s="2">
        <f t="shared" si="72"/>
        <v>-0.3041908655209159</v>
      </c>
      <c r="U94" s="3"/>
      <c r="V94" s="175">
        <f t="shared" si="73"/>
        <v>-43.438553938450241</v>
      </c>
      <c r="W94" s="175">
        <f t="shared" si="74"/>
        <v>41.852309901854873</v>
      </c>
      <c r="X94" s="175">
        <f t="shared" si="75"/>
        <v>43.438553938450241</v>
      </c>
      <c r="Y94" s="175">
        <f t="shared" si="76"/>
        <v>221.85230990185488</v>
      </c>
      <c r="Z94" s="6">
        <f t="shared" si="77"/>
        <v>0.75814578853110692</v>
      </c>
      <c r="AA94" s="6">
        <f t="shared" si="78"/>
        <v>3.8720532609421854</v>
      </c>
      <c r="AB94" s="6">
        <f t="shared" si="79"/>
        <v>0.68757626234637281</v>
      </c>
      <c r="AC94" s="6">
        <f t="shared" si="80"/>
        <v>-0.54085710865765901</v>
      </c>
      <c r="AD94" s="6">
        <f t="shared" si="81"/>
        <v>-0.48447133194056913</v>
      </c>
    </row>
    <row r="95" spans="1:30" ht="14" customHeight="1">
      <c r="A95" s="7" t="s">
        <v>360</v>
      </c>
      <c r="B95" s="10" t="s">
        <v>19</v>
      </c>
      <c r="C95" s="10">
        <v>0</v>
      </c>
      <c r="D95" s="89">
        <v>165.51700480326255</v>
      </c>
      <c r="E95" s="90">
        <v>-58.461195984554351</v>
      </c>
      <c r="F95" s="10">
        <v>5.0999999999999996</v>
      </c>
      <c r="G95" s="12">
        <v>0</v>
      </c>
      <c r="H95" s="10">
        <v>6</v>
      </c>
      <c r="I95" s="52">
        <f t="shared" ref="I95:I158" si="82">ATAN(0.5*TAN(K95))/(PI()/180)</f>
        <v>-39.169250829515612</v>
      </c>
      <c r="J95" s="6">
        <f t="shared" ref="J95:J158" si="83">D95*PI()/180</f>
        <v>2.8888167018562005</v>
      </c>
      <c r="K95" s="6">
        <f t="shared" ref="K95:K158" si="84">E95*PI()/180</f>
        <v>-1.0203403545841614</v>
      </c>
      <c r="L95" s="6">
        <f t="shared" ref="L95:L158" si="85">COS(J95)*COS(K95)*G95</f>
        <v>0</v>
      </c>
      <c r="M95" s="6">
        <f t="shared" ref="M95:M158" si="86">COS(K95)*SIN(J95)*G95</f>
        <v>0</v>
      </c>
      <c r="N95" s="6">
        <f t="shared" ref="N95:N158" si="87">-1*SIN(K95)*G95</f>
        <v>0</v>
      </c>
      <c r="P95" s="179">
        <v>48.751588314771602</v>
      </c>
      <c r="Q95" s="179">
        <v>-87.596669727936302</v>
      </c>
      <c r="S95" s="1">
        <f t="shared" ref="S95:S158" si="88">ASIN(SIN(J95)*SIN((PI()/180)*(90-I95))/SIN((PI()/180)*(90-V95)))/(PI()/180)</f>
        <v>52.656166135901337</v>
      </c>
      <c r="T95" s="2">
        <f t="shared" ref="T95:T158" si="89">COS((PI()/180)*(90-I95))-SIN((PI()/180)*V95)*SIN((PI()/180)*P95)</f>
        <v>9.7541350449986686E-2</v>
      </c>
      <c r="U95" s="3"/>
      <c r="V95" s="175">
        <f t="shared" ref="V95:V158" si="90">90-ACOS(COS((PI()/180)*(90-P95))*COS((PI()/180)*(90-I95))+SIN((PI()/180)*(90-P95))*SIN((PI()/180)*(90-I95))*COS(J95))/(PI()/180)</f>
        <v>-75.883915811817047</v>
      </c>
      <c r="W95" s="175">
        <f t="shared" ref="W95:W158" si="91">IF(T95&lt;0,Q95+180-S95,Q95+S95)</f>
        <v>-34.940503592034965</v>
      </c>
      <c r="X95" s="175">
        <f t="shared" ref="X95:X158" si="92">IF(V95&lt;0, -1*V95, V95)</f>
        <v>75.883915811817047</v>
      </c>
      <c r="Y95" s="175">
        <f t="shared" ref="Y95:Y158" si="93">IF(V95&lt;0, MOD(W95+180, 360), W95)</f>
        <v>145.05949640796504</v>
      </c>
      <c r="Z95" s="6">
        <f t="shared" ref="Z95:Z158" si="94">X95*PI()/180</f>
        <v>1.3244241802223931</v>
      </c>
      <c r="AA95" s="6">
        <f t="shared" ref="AA95:AA158" si="95">Y95*PI()/180</f>
        <v>2.5317658236038776</v>
      </c>
      <c r="AB95" s="6" t="str">
        <f t="shared" ref="AB95:AB158" si="96">IF(G95&gt;0,G95*SIN(Z95),"")</f>
        <v/>
      </c>
      <c r="AC95" s="6" t="str">
        <f t="shared" ref="AC95:AC158" si="97">IF(G95&gt;0,G95*COS(Z95)*COS(AA95),"")</f>
        <v/>
      </c>
      <c r="AD95" s="6" t="str">
        <f t="shared" ref="AD95:AD158" si="98">IF(G95&gt;0,G95*COS(Z95)*SIN(AA95),"")</f>
        <v/>
      </c>
    </row>
    <row r="96" spans="1:30" ht="14" customHeight="1">
      <c r="A96" s="7" t="s">
        <v>360</v>
      </c>
      <c r="B96" s="10" t="s">
        <v>19</v>
      </c>
      <c r="C96" s="10">
        <v>100</v>
      </c>
      <c r="D96" s="89">
        <v>143.21591156519636</v>
      </c>
      <c r="E96" s="90">
        <v>-73.896317505827497</v>
      </c>
      <c r="F96" s="10">
        <v>5.0999999999999996</v>
      </c>
      <c r="G96" s="12">
        <v>1</v>
      </c>
      <c r="H96" s="10">
        <v>6</v>
      </c>
      <c r="I96" s="52">
        <f t="shared" si="82"/>
        <v>-59.997450839281385</v>
      </c>
      <c r="J96" s="6">
        <f t="shared" si="83"/>
        <v>2.4995891980577021</v>
      </c>
      <c r="K96" s="6">
        <f t="shared" si="84"/>
        <v>-1.2897340455758139</v>
      </c>
      <c r="L96" s="6">
        <f t="shared" si="85"/>
        <v>-0.22215012212518914</v>
      </c>
      <c r="M96" s="6">
        <f t="shared" si="86"/>
        <v>0.1660933246937415</v>
      </c>
      <c r="N96" s="6">
        <f t="shared" si="87"/>
        <v>0.96076132870341058</v>
      </c>
      <c r="P96" s="179">
        <v>48.751588314771602</v>
      </c>
      <c r="Q96" s="179">
        <v>-87.596669727936302</v>
      </c>
      <c r="S96" s="1">
        <f t="shared" si="88"/>
        <v>47.971340851152718</v>
      </c>
      <c r="T96" s="2">
        <f t="shared" si="89"/>
        <v>-0.17793440623978773</v>
      </c>
      <c r="U96" s="3"/>
      <c r="V96" s="175">
        <f t="shared" si="90"/>
        <v>-66.228139115847597</v>
      </c>
      <c r="W96" s="175">
        <f t="shared" si="91"/>
        <v>44.43198942091098</v>
      </c>
      <c r="X96" s="175">
        <f t="shared" si="92"/>
        <v>66.228139115847597</v>
      </c>
      <c r="Y96" s="175">
        <f t="shared" si="93"/>
        <v>224.43198942091098</v>
      </c>
      <c r="Z96" s="6">
        <f t="shared" si="94"/>
        <v>1.1558990850403867</v>
      </c>
      <c r="AA96" s="6">
        <f t="shared" si="95"/>
        <v>3.9170771621959783</v>
      </c>
      <c r="AB96" s="6">
        <f t="shared" si="96"/>
        <v>0.91515774675293038</v>
      </c>
      <c r="AC96" s="6">
        <f t="shared" si="97"/>
        <v>-0.28784349360540429</v>
      </c>
      <c r="AD96" s="6">
        <f t="shared" si="98"/>
        <v>-0.28219217166167987</v>
      </c>
    </row>
    <row r="97" spans="1:30" ht="14" customHeight="1">
      <c r="A97" s="7" t="s">
        <v>361</v>
      </c>
      <c r="B97" s="10" t="s">
        <v>19</v>
      </c>
      <c r="C97" s="10">
        <v>0</v>
      </c>
      <c r="D97" s="89">
        <v>159.08179647651596</v>
      </c>
      <c r="E97" s="90">
        <v>-58.637670788764744</v>
      </c>
      <c r="F97" s="56">
        <v>3.3</v>
      </c>
      <c r="G97" s="12">
        <v>0</v>
      </c>
      <c r="H97" s="10">
        <v>6</v>
      </c>
      <c r="I97" s="52">
        <f t="shared" si="82"/>
        <v>-39.36353070142988</v>
      </c>
      <c r="J97" s="6">
        <f t="shared" si="83"/>
        <v>2.7765011285027175</v>
      </c>
      <c r="K97" s="6">
        <f t="shared" si="84"/>
        <v>-1.0234204209644453</v>
      </c>
      <c r="L97" s="6">
        <f t="shared" si="85"/>
        <v>0</v>
      </c>
      <c r="M97" s="6">
        <f t="shared" si="86"/>
        <v>0</v>
      </c>
      <c r="N97" s="6">
        <f t="shared" si="87"/>
        <v>0</v>
      </c>
      <c r="P97" s="179">
        <v>48.750807037576998</v>
      </c>
      <c r="Q97" s="179">
        <v>-87.5956889614462</v>
      </c>
      <c r="S97" s="1">
        <f t="shared" si="88"/>
        <v>65.672471995803008</v>
      </c>
      <c r="T97" s="2">
        <f t="shared" si="89"/>
        <v>8.2281845723712443E-2</v>
      </c>
      <c r="U97" s="3"/>
      <c r="V97" s="175">
        <f t="shared" si="90"/>
        <v>-72.365966812817533</v>
      </c>
      <c r="W97" s="175">
        <f t="shared" si="91"/>
        <v>-21.923216965643192</v>
      </c>
      <c r="X97" s="175">
        <f t="shared" si="92"/>
        <v>72.365966812817533</v>
      </c>
      <c r="Y97" s="175">
        <f t="shared" si="93"/>
        <v>158.07678303435682</v>
      </c>
      <c r="Z97" s="6">
        <f t="shared" si="94"/>
        <v>1.263024387272613</v>
      </c>
      <c r="AA97" s="6">
        <f t="shared" si="95"/>
        <v>2.7589603349102392</v>
      </c>
      <c r="AB97" s="6" t="str">
        <f t="shared" si="96"/>
        <v/>
      </c>
      <c r="AC97" s="6" t="str">
        <f t="shared" si="97"/>
        <v/>
      </c>
      <c r="AD97" s="6" t="str">
        <f t="shared" si="98"/>
        <v/>
      </c>
    </row>
    <row r="98" spans="1:30" ht="14" customHeight="1">
      <c r="A98" s="7" t="s">
        <v>361</v>
      </c>
      <c r="B98" s="10" t="s">
        <v>19</v>
      </c>
      <c r="C98" s="10">
        <v>100</v>
      </c>
      <c r="D98" s="89">
        <v>132.43920728014859</v>
      </c>
      <c r="E98" s="90">
        <v>-72.664886788555989</v>
      </c>
      <c r="F98" s="56">
        <v>3.3</v>
      </c>
      <c r="G98" s="12">
        <v>1</v>
      </c>
      <c r="H98" s="10">
        <v>6</v>
      </c>
      <c r="I98" s="52">
        <f t="shared" si="82"/>
        <v>-58.024477987577413</v>
      </c>
      <c r="J98" s="6">
        <f t="shared" si="83"/>
        <v>2.3115002257698372</v>
      </c>
      <c r="K98" s="6">
        <f t="shared" si="84"/>
        <v>-1.2682415250492305</v>
      </c>
      <c r="L98" s="6">
        <f t="shared" si="85"/>
        <v>-0.20106561420791907</v>
      </c>
      <c r="M98" s="6">
        <f t="shared" si="86"/>
        <v>0.21989256829586487</v>
      </c>
      <c r="N98" s="6">
        <f t="shared" si="87"/>
        <v>0.9545783766624093</v>
      </c>
      <c r="P98" s="179">
        <v>48.750807037576998</v>
      </c>
      <c r="Q98" s="179">
        <v>-87.5956889614462</v>
      </c>
      <c r="S98" s="1">
        <f t="shared" si="88"/>
        <v>53.363752602442119</v>
      </c>
      <c r="T98" s="2">
        <f t="shared" si="89"/>
        <v>-0.19161908596436505</v>
      </c>
      <c r="U98" s="3"/>
      <c r="V98" s="175">
        <f t="shared" si="90"/>
        <v>-60.854664360621172</v>
      </c>
      <c r="W98" s="175">
        <f t="shared" si="91"/>
        <v>39.040558436111681</v>
      </c>
      <c r="X98" s="175">
        <f t="shared" si="92"/>
        <v>60.854664360621172</v>
      </c>
      <c r="Y98" s="175">
        <f t="shared" si="93"/>
        <v>219.04055843611167</v>
      </c>
      <c r="Z98" s="6">
        <f t="shared" si="94"/>
        <v>1.0621142582888894</v>
      </c>
      <c r="AA98" s="6">
        <f t="shared" si="95"/>
        <v>3.8229789401171899</v>
      </c>
      <c r="AB98" s="6">
        <f t="shared" si="96"/>
        <v>0.87338713367400878</v>
      </c>
      <c r="AC98" s="6">
        <f t="shared" si="97"/>
        <v>-0.3782737032969633</v>
      </c>
      <c r="AD98" s="6">
        <f t="shared" si="98"/>
        <v>-0.30676362256092238</v>
      </c>
    </row>
    <row r="99" spans="1:30" ht="14" customHeight="1">
      <c r="A99" s="7" t="s">
        <v>362</v>
      </c>
      <c r="B99" s="10" t="s">
        <v>19</v>
      </c>
      <c r="C99" s="10">
        <v>0</v>
      </c>
      <c r="D99" s="89">
        <v>152.48839416534662</v>
      </c>
      <c r="E99" s="90">
        <v>-51.993592795502018</v>
      </c>
      <c r="F99" s="56">
        <v>1.8</v>
      </c>
      <c r="G99" s="12">
        <v>0</v>
      </c>
      <c r="H99" s="10">
        <v>6</v>
      </c>
      <c r="I99" s="52">
        <f t="shared" si="82"/>
        <v>-32.612061159662126</v>
      </c>
      <c r="J99" s="6">
        <f t="shared" si="83"/>
        <v>2.661424549264209</v>
      </c>
      <c r="K99" s="6">
        <f t="shared" si="84"/>
        <v>-0.90745938422271288</v>
      </c>
      <c r="L99" s="6">
        <f t="shared" si="85"/>
        <v>0</v>
      </c>
      <c r="M99" s="6">
        <f t="shared" si="86"/>
        <v>0</v>
      </c>
      <c r="N99" s="6">
        <f t="shared" si="87"/>
        <v>0</v>
      </c>
      <c r="P99" s="179">
        <v>48.750674016773701</v>
      </c>
      <c r="Q99" s="179">
        <v>-87.595282020047307</v>
      </c>
      <c r="S99" s="1">
        <f t="shared" si="88"/>
        <v>62.062328406982623</v>
      </c>
      <c r="T99" s="2">
        <f t="shared" si="89"/>
        <v>0.13605128829054081</v>
      </c>
      <c r="U99" s="3"/>
      <c r="V99" s="175">
        <f t="shared" si="90"/>
        <v>-63.868761121040251</v>
      </c>
      <c r="W99" s="175">
        <f t="shared" si="91"/>
        <v>-25.532953613064684</v>
      </c>
      <c r="X99" s="175">
        <f t="shared" si="92"/>
        <v>63.868761121040251</v>
      </c>
      <c r="Y99" s="175">
        <f t="shared" si="93"/>
        <v>154.46704638693532</v>
      </c>
      <c r="Z99" s="6">
        <f t="shared" si="94"/>
        <v>1.1147201707318968</v>
      </c>
      <c r="AA99" s="6">
        <f t="shared" si="95"/>
        <v>2.6959585452828323</v>
      </c>
      <c r="AB99" s="6" t="str">
        <f t="shared" si="96"/>
        <v/>
      </c>
      <c r="AC99" s="6" t="str">
        <f t="shared" si="97"/>
        <v/>
      </c>
      <c r="AD99" s="6" t="str">
        <f t="shared" si="98"/>
        <v/>
      </c>
    </row>
    <row r="100" spans="1:30" ht="14" customHeight="1">
      <c r="A100" s="7" t="s">
        <v>362</v>
      </c>
      <c r="B100" s="10" t="s">
        <v>19</v>
      </c>
      <c r="C100" s="10">
        <v>100</v>
      </c>
      <c r="D100" s="89">
        <v>131.43676171442871</v>
      </c>
      <c r="E100" s="90">
        <v>-64.993402481419906</v>
      </c>
      <c r="F100" s="56">
        <v>1.8</v>
      </c>
      <c r="G100" s="12">
        <v>1</v>
      </c>
      <c r="H100" s="10">
        <v>6</v>
      </c>
      <c r="I100" s="52">
        <f t="shared" si="82"/>
        <v>-46.988337679502678</v>
      </c>
      <c r="J100" s="6">
        <f t="shared" si="83"/>
        <v>2.2940042500760081</v>
      </c>
      <c r="K100" s="6">
        <f t="shared" si="84"/>
        <v>-1.1343488653746301</v>
      </c>
      <c r="L100" s="6">
        <f t="shared" si="85"/>
        <v>-0.27975487438749841</v>
      </c>
      <c r="M100" s="6">
        <f t="shared" si="86"/>
        <v>0.31690948667367747</v>
      </c>
      <c r="N100" s="6">
        <f t="shared" si="87"/>
        <v>0.90625911720250363</v>
      </c>
      <c r="P100" s="179">
        <v>48.750674016773701</v>
      </c>
      <c r="Q100" s="179">
        <v>-87.595282020047307</v>
      </c>
      <c r="S100" s="1">
        <f t="shared" si="88"/>
        <v>74.408498571639996</v>
      </c>
      <c r="T100" s="2">
        <f t="shared" si="89"/>
        <v>-9.4089192239710795E-2</v>
      </c>
      <c r="U100" s="3"/>
      <c r="V100" s="175">
        <f t="shared" si="90"/>
        <v>-57.931437730840514</v>
      </c>
      <c r="W100" s="175">
        <f t="shared" si="91"/>
        <v>17.996219408312697</v>
      </c>
      <c r="X100" s="175">
        <f t="shared" si="92"/>
        <v>57.931437730840514</v>
      </c>
      <c r="Y100" s="175">
        <f t="shared" si="93"/>
        <v>197.9962194083127</v>
      </c>
      <c r="Z100" s="6">
        <f t="shared" si="94"/>
        <v>1.0110943288172396</v>
      </c>
      <c r="AA100" s="6">
        <f t="shared" si="95"/>
        <v>3.4556859351761551</v>
      </c>
      <c r="AB100" s="6">
        <f t="shared" si="96"/>
        <v>0.84741336795196254</v>
      </c>
      <c r="AC100" s="6">
        <f t="shared" si="97"/>
        <v>-0.50495877086327934</v>
      </c>
      <c r="AD100" s="6">
        <f t="shared" si="98"/>
        <v>-0.16403421455464046</v>
      </c>
    </row>
    <row r="101" spans="1:30" ht="14" customHeight="1">
      <c r="A101" s="7" t="s">
        <v>375</v>
      </c>
      <c r="B101" s="10" t="s">
        <v>19</v>
      </c>
      <c r="C101" s="10">
        <v>0</v>
      </c>
      <c r="D101" s="63">
        <v>145.05521329636684</v>
      </c>
      <c r="E101" s="64">
        <v>-54.056701804456736</v>
      </c>
      <c r="F101" s="56">
        <v>4.7</v>
      </c>
      <c r="G101" s="12">
        <v>0</v>
      </c>
      <c r="H101" s="10">
        <v>8</v>
      </c>
      <c r="I101" s="52">
        <f t="shared" si="82"/>
        <v>-34.591121977097551</v>
      </c>
      <c r="J101" s="6">
        <f t="shared" si="83"/>
        <v>2.5316910692042587</v>
      </c>
      <c r="K101" s="6">
        <f t="shared" si="84"/>
        <v>-0.94346742925653004</v>
      </c>
      <c r="L101" s="6">
        <f t="shared" si="85"/>
        <v>0</v>
      </c>
      <c r="M101" s="6">
        <f t="shared" si="86"/>
        <v>0</v>
      </c>
      <c r="N101" s="6">
        <f t="shared" si="87"/>
        <v>0</v>
      </c>
      <c r="P101" s="179">
        <v>48.750523980706902</v>
      </c>
      <c r="Q101" s="179">
        <v>-87.595085967332096</v>
      </c>
      <c r="S101" s="1">
        <f t="shared" si="88"/>
        <v>74.245176714770835</v>
      </c>
      <c r="T101" s="2">
        <f t="shared" si="89"/>
        <v>8.7710962211858368E-2</v>
      </c>
      <c r="U101" s="3"/>
      <c r="V101" s="175">
        <f t="shared" si="90"/>
        <v>-60.663504680500068</v>
      </c>
      <c r="W101" s="175">
        <f t="shared" si="91"/>
        <v>-13.349909252561261</v>
      </c>
      <c r="X101" s="175">
        <f t="shared" si="92"/>
        <v>60.663504680500068</v>
      </c>
      <c r="Y101" s="175">
        <f t="shared" si="93"/>
        <v>166.65009074743875</v>
      </c>
      <c r="Z101" s="6">
        <f t="shared" si="94"/>
        <v>1.058777892473717</v>
      </c>
      <c r="AA101" s="6">
        <f t="shared" si="95"/>
        <v>2.9085927822901443</v>
      </c>
      <c r="AB101" s="6" t="str">
        <f t="shared" si="96"/>
        <v/>
      </c>
      <c r="AC101" s="6" t="str">
        <f t="shared" si="97"/>
        <v/>
      </c>
      <c r="AD101" s="6" t="str">
        <f t="shared" si="98"/>
        <v/>
      </c>
    </row>
    <row r="102" spans="1:30" ht="14" customHeight="1">
      <c r="A102" s="7" t="s">
        <v>375</v>
      </c>
      <c r="B102" s="10" t="s">
        <v>19</v>
      </c>
      <c r="C102" s="10">
        <v>100</v>
      </c>
      <c r="D102" s="63">
        <v>119.76208998544088</v>
      </c>
      <c r="E102" s="64">
        <v>-64.839881743579411</v>
      </c>
      <c r="F102" s="56">
        <v>4.7</v>
      </c>
      <c r="G102" s="12">
        <v>1</v>
      </c>
      <c r="H102" s="10">
        <v>8</v>
      </c>
      <c r="I102" s="52">
        <f t="shared" si="82"/>
        <v>-46.788851965427298</v>
      </c>
      <c r="J102" s="6">
        <f t="shared" si="83"/>
        <v>2.090242789315671</v>
      </c>
      <c r="K102" s="6">
        <f t="shared" si="84"/>
        <v>-1.1316694230292224</v>
      </c>
      <c r="L102" s="6">
        <f t="shared" si="85"/>
        <v>-0.21104401480998819</v>
      </c>
      <c r="M102" s="6">
        <f t="shared" si="86"/>
        <v>0.36906965269588582</v>
      </c>
      <c r="N102" s="6">
        <f t="shared" si="87"/>
        <v>0.90512320447098238</v>
      </c>
      <c r="P102" s="179">
        <v>48.750523980706902</v>
      </c>
      <c r="Q102" s="179">
        <v>-87.595085967332096</v>
      </c>
      <c r="S102" s="1">
        <f t="shared" si="88"/>
        <v>69.264807187132234</v>
      </c>
      <c r="T102" s="2">
        <f t="shared" si="89"/>
        <v>-0.14835962320047202</v>
      </c>
      <c r="U102" s="3"/>
      <c r="V102" s="175">
        <f t="shared" si="90"/>
        <v>-50.539920756868185</v>
      </c>
      <c r="W102" s="175">
        <f t="shared" si="91"/>
        <v>23.140106845535669</v>
      </c>
      <c r="X102" s="175">
        <f t="shared" si="92"/>
        <v>50.539920756868185</v>
      </c>
      <c r="Y102" s="175">
        <f t="shared" si="93"/>
        <v>203.14010684553568</v>
      </c>
      <c r="Z102" s="6">
        <f t="shared" si="94"/>
        <v>0.88208802090437444</v>
      </c>
      <c r="AA102" s="6">
        <f t="shared" si="95"/>
        <v>3.5454637073076696</v>
      </c>
      <c r="AB102" s="6">
        <f t="shared" si="96"/>
        <v>0.77206758269546061</v>
      </c>
      <c r="AC102" s="6">
        <f t="shared" si="97"/>
        <v>-0.58440907225984895</v>
      </c>
      <c r="AD102" s="6">
        <f t="shared" si="98"/>
        <v>-0.24975524821546927</v>
      </c>
    </row>
    <row r="103" spans="1:30" ht="14" customHeight="1">
      <c r="A103" s="7" t="s">
        <v>376</v>
      </c>
      <c r="B103" s="10" t="s">
        <v>19</v>
      </c>
      <c r="C103" s="10">
        <v>0</v>
      </c>
      <c r="D103" s="63">
        <v>139.9971006281759</v>
      </c>
      <c r="E103" s="64">
        <v>-46.643945287497232</v>
      </c>
      <c r="F103" s="56">
        <v>4.3</v>
      </c>
      <c r="G103" s="12">
        <v>0</v>
      </c>
      <c r="H103" s="10">
        <v>7</v>
      </c>
      <c r="I103" s="52">
        <f t="shared" si="82"/>
        <v>-27.903375213443592</v>
      </c>
      <c r="J103" s="6">
        <f t="shared" si="83"/>
        <v>2.443410349207491</v>
      </c>
      <c r="K103" s="6">
        <f t="shared" si="84"/>
        <v>-0.81409042138691978</v>
      </c>
      <c r="L103" s="6">
        <f t="shared" si="85"/>
        <v>0</v>
      </c>
      <c r="M103" s="6">
        <f t="shared" si="86"/>
        <v>0</v>
      </c>
      <c r="N103" s="6">
        <f t="shared" si="87"/>
        <v>0</v>
      </c>
      <c r="P103" s="179">
        <v>48.749891985207697</v>
      </c>
      <c r="Q103" s="179">
        <v>-87.595327030867296</v>
      </c>
      <c r="S103" s="1">
        <f t="shared" si="88"/>
        <v>70.56937514761627</v>
      </c>
      <c r="T103" s="2">
        <f t="shared" si="89"/>
        <v>0.13213152644760207</v>
      </c>
      <c r="U103" s="3"/>
      <c r="V103" s="175">
        <f t="shared" si="90"/>
        <v>-52.95803331484376</v>
      </c>
      <c r="W103" s="175">
        <f t="shared" si="91"/>
        <v>-17.025951883251025</v>
      </c>
      <c r="X103" s="175">
        <f t="shared" si="92"/>
        <v>52.95803331484376</v>
      </c>
      <c r="Y103" s="175">
        <f t="shared" si="93"/>
        <v>162.97404811674897</v>
      </c>
      <c r="Z103" s="6">
        <f t="shared" si="94"/>
        <v>0.92429204672487042</v>
      </c>
      <c r="AA103" s="6">
        <f t="shared" si="95"/>
        <v>2.8444337349409334</v>
      </c>
      <c r="AB103" s="6" t="str">
        <f t="shared" si="96"/>
        <v/>
      </c>
      <c r="AC103" s="6" t="str">
        <f t="shared" si="97"/>
        <v/>
      </c>
      <c r="AD103" s="6" t="str">
        <f t="shared" si="98"/>
        <v/>
      </c>
    </row>
    <row r="104" spans="1:30" ht="14" customHeight="1">
      <c r="A104" s="7" t="s">
        <v>376</v>
      </c>
      <c r="B104" s="10" t="s">
        <v>19</v>
      </c>
      <c r="C104" s="10">
        <v>100</v>
      </c>
      <c r="D104" s="63">
        <v>120.68691731229028</v>
      </c>
      <c r="E104" s="64">
        <v>-56.774391226235274</v>
      </c>
      <c r="F104" s="56">
        <v>4.3</v>
      </c>
      <c r="G104" s="12">
        <v>1</v>
      </c>
      <c r="H104" s="10">
        <v>7</v>
      </c>
      <c r="I104" s="52">
        <f t="shared" si="82"/>
        <v>-37.355769633546409</v>
      </c>
      <c r="J104" s="6">
        <f t="shared" si="83"/>
        <v>2.1063840711816111</v>
      </c>
      <c r="K104" s="6">
        <f t="shared" si="84"/>
        <v>-0.99090005771318634</v>
      </c>
      <c r="L104" s="6">
        <f t="shared" si="85"/>
        <v>-0.27963785332389851</v>
      </c>
      <c r="M104" s="6">
        <f t="shared" si="86"/>
        <v>0.47120888123476434</v>
      </c>
      <c r="N104" s="6">
        <f t="shared" si="87"/>
        <v>0.83651949244108081</v>
      </c>
      <c r="P104" s="179">
        <v>48.749891985207697</v>
      </c>
      <c r="Q104" s="179">
        <v>-87.595327030867296</v>
      </c>
      <c r="S104" s="1">
        <f t="shared" si="88"/>
        <v>82.082076727328058</v>
      </c>
      <c r="T104" s="2">
        <f t="shared" si="89"/>
        <v>-6.2685333173502111E-2</v>
      </c>
      <c r="U104" s="3"/>
      <c r="V104" s="175">
        <f t="shared" si="90"/>
        <v>-46.3576627756741</v>
      </c>
      <c r="W104" s="175">
        <f t="shared" si="91"/>
        <v>10.322596241804646</v>
      </c>
      <c r="X104" s="175">
        <f t="shared" si="92"/>
        <v>46.3576627756741</v>
      </c>
      <c r="Y104" s="175">
        <f t="shared" si="93"/>
        <v>190.32259624180466</v>
      </c>
      <c r="Z104" s="6">
        <f t="shared" si="94"/>
        <v>0.80909384896472658</v>
      </c>
      <c r="AA104" s="6">
        <f t="shared" si="95"/>
        <v>3.321755945363277</v>
      </c>
      <c r="AB104" s="6">
        <f t="shared" si="96"/>
        <v>0.72366208737721593</v>
      </c>
      <c r="AC104" s="6">
        <f t="shared" si="97"/>
        <v>-0.67898393075718189</v>
      </c>
      <c r="AD104" s="6">
        <f t="shared" si="98"/>
        <v>-0.12366893331139038</v>
      </c>
    </row>
    <row r="105" spans="1:30" ht="14" customHeight="1">
      <c r="A105" s="7" t="s">
        <v>377</v>
      </c>
      <c r="B105" s="10" t="s">
        <v>19</v>
      </c>
      <c r="C105" s="10">
        <v>0</v>
      </c>
      <c r="D105" s="63">
        <v>129.59368735105099</v>
      </c>
      <c r="E105" s="64">
        <v>-43.575218824051255</v>
      </c>
      <c r="F105" s="56">
        <v>4.0999999999999996</v>
      </c>
      <c r="G105" s="12">
        <v>0</v>
      </c>
      <c r="H105" s="10">
        <v>7</v>
      </c>
      <c r="I105" s="52">
        <f t="shared" si="82"/>
        <v>-25.441898465637326</v>
      </c>
      <c r="J105" s="6">
        <f t="shared" si="83"/>
        <v>2.2618365340759681</v>
      </c>
      <c r="K105" s="6">
        <f t="shared" si="84"/>
        <v>-0.76053104075670608</v>
      </c>
      <c r="L105" s="6">
        <f t="shared" si="85"/>
        <v>0</v>
      </c>
      <c r="M105" s="6">
        <f t="shared" si="86"/>
        <v>0</v>
      </c>
      <c r="N105" s="6">
        <f t="shared" si="87"/>
        <v>0</v>
      </c>
      <c r="P105" s="179">
        <v>48.7494129594415</v>
      </c>
      <c r="Q105" s="179">
        <v>-87.595353014767099</v>
      </c>
      <c r="S105" s="1">
        <f t="shared" si="88"/>
        <v>77.878770614017284</v>
      </c>
      <c r="T105" s="2">
        <f t="shared" si="89"/>
        <v>9.8538888471879249E-2</v>
      </c>
      <c r="U105" s="3"/>
      <c r="V105" s="175">
        <f t="shared" si="90"/>
        <v>-44.624901888007486</v>
      </c>
      <c r="W105" s="175">
        <f t="shared" si="91"/>
        <v>-9.7165824007498145</v>
      </c>
      <c r="X105" s="175">
        <f t="shared" si="92"/>
        <v>44.624901888007486</v>
      </c>
      <c r="Y105" s="175">
        <f t="shared" si="93"/>
        <v>170.28341759925019</v>
      </c>
      <c r="Z105" s="6">
        <f t="shared" si="94"/>
        <v>0.77885146632516455</v>
      </c>
      <c r="AA105" s="6">
        <f t="shared" si="95"/>
        <v>2.9720062986553732</v>
      </c>
      <c r="AB105" s="6" t="str">
        <f t="shared" si="96"/>
        <v/>
      </c>
      <c r="AC105" s="6" t="str">
        <f t="shared" si="97"/>
        <v/>
      </c>
      <c r="AD105" s="6" t="str">
        <f t="shared" si="98"/>
        <v/>
      </c>
    </row>
    <row r="106" spans="1:30" ht="14" customHeight="1">
      <c r="A106" s="7" t="s">
        <v>377</v>
      </c>
      <c r="B106" s="10" t="s">
        <v>19</v>
      </c>
      <c r="C106" s="10">
        <v>100</v>
      </c>
      <c r="D106" s="63">
        <v>111.5068763079082</v>
      </c>
      <c r="E106" s="64">
        <v>-50.909865657352867</v>
      </c>
      <c r="F106" s="56">
        <v>4.0999999999999996</v>
      </c>
      <c r="G106" s="12">
        <v>1</v>
      </c>
      <c r="H106" s="10">
        <v>7</v>
      </c>
      <c r="I106" s="52">
        <f t="shared" si="82"/>
        <v>-31.61089924178502</v>
      </c>
      <c r="J106" s="6">
        <f t="shared" si="83"/>
        <v>1.9461621301870564</v>
      </c>
      <c r="K106" s="6">
        <f t="shared" si="84"/>
        <v>-0.88854477746879479</v>
      </c>
      <c r="L106" s="6">
        <f t="shared" si="85"/>
        <v>-0.23116488633196419</v>
      </c>
      <c r="M106" s="6">
        <f t="shared" si="86"/>
        <v>0.58663977537779655</v>
      </c>
      <c r="N106" s="6">
        <f t="shared" si="87"/>
        <v>0.77615499049598247</v>
      </c>
      <c r="P106" s="179">
        <v>48.7494129594415</v>
      </c>
      <c r="Q106" s="179">
        <v>-87.595353014767099</v>
      </c>
      <c r="S106" s="1">
        <f t="shared" si="88"/>
        <v>82.034863891789058</v>
      </c>
      <c r="T106" s="2">
        <f t="shared" si="89"/>
        <v>-7.3098121108410352E-2</v>
      </c>
      <c r="U106" s="3"/>
      <c r="V106" s="175">
        <f t="shared" si="90"/>
        <v>-36.865131571862761</v>
      </c>
      <c r="W106" s="175">
        <f t="shared" si="91"/>
        <v>10.369783093443843</v>
      </c>
      <c r="X106" s="175">
        <f t="shared" si="92"/>
        <v>36.865131571862761</v>
      </c>
      <c r="Y106" s="175">
        <f t="shared" si="93"/>
        <v>190.36978309344386</v>
      </c>
      <c r="Z106" s="6">
        <f t="shared" si="94"/>
        <v>0.6434179251099178</v>
      </c>
      <c r="AA106" s="6">
        <f t="shared" si="95"/>
        <v>3.3225795112880312</v>
      </c>
      <c r="AB106" s="6">
        <f t="shared" si="96"/>
        <v>0.59993345097752593</v>
      </c>
      <c r="AC106" s="6">
        <f t="shared" si="97"/>
        <v>-0.78698232190259343</v>
      </c>
      <c r="AD106" s="6">
        <f t="shared" si="98"/>
        <v>-0.14400930320989425</v>
      </c>
    </row>
    <row r="107" spans="1:30" ht="14" customHeight="1">
      <c r="A107" s="7" t="s">
        <v>378</v>
      </c>
      <c r="B107" s="10" t="s">
        <v>19</v>
      </c>
      <c r="C107" s="10">
        <v>0</v>
      </c>
      <c r="D107" s="63">
        <v>134.78520049846458</v>
      </c>
      <c r="E107" s="64">
        <v>-52.699554287107624</v>
      </c>
      <c r="F107" s="56">
        <v>4.7</v>
      </c>
      <c r="G107" s="12">
        <v>0</v>
      </c>
      <c r="H107" s="10">
        <v>7</v>
      </c>
      <c r="I107" s="52">
        <f t="shared" si="82"/>
        <v>-33.278220941227701</v>
      </c>
      <c r="J107" s="6">
        <f t="shared" si="83"/>
        <v>2.3524455316589092</v>
      </c>
      <c r="K107" s="6">
        <f t="shared" si="84"/>
        <v>-0.91978073664352111</v>
      </c>
      <c r="L107" s="6">
        <f t="shared" si="85"/>
        <v>0</v>
      </c>
      <c r="M107" s="6">
        <f t="shared" si="86"/>
        <v>0</v>
      </c>
      <c r="N107" s="6">
        <f t="shared" si="87"/>
        <v>0</v>
      </c>
      <c r="P107" s="179">
        <v>48.749009999999998</v>
      </c>
      <c r="Q107" s="179">
        <v>-87.595477000000002</v>
      </c>
      <c r="S107" s="1">
        <f t="shared" si="88"/>
        <v>82.228283659439398</v>
      </c>
      <c r="T107" s="2">
        <f t="shared" si="89"/>
        <v>5.3396495952793499E-2</v>
      </c>
      <c r="U107" s="3"/>
      <c r="V107" s="175">
        <f t="shared" si="90"/>
        <v>-53.211320771413767</v>
      </c>
      <c r="W107" s="175">
        <f t="shared" si="91"/>
        <v>-5.367193340560604</v>
      </c>
      <c r="X107" s="175">
        <f t="shared" si="92"/>
        <v>53.211320771413767</v>
      </c>
      <c r="Y107" s="175">
        <f t="shared" si="93"/>
        <v>174.63280665943938</v>
      </c>
      <c r="Z107" s="6">
        <f t="shared" si="94"/>
        <v>0.92871274679601912</v>
      </c>
      <c r="AA107" s="6">
        <f t="shared" si="95"/>
        <v>3.0479174582058968</v>
      </c>
      <c r="AB107" s="6" t="str">
        <f t="shared" si="96"/>
        <v/>
      </c>
      <c r="AC107" s="6" t="str">
        <f t="shared" si="97"/>
        <v/>
      </c>
      <c r="AD107" s="6" t="str">
        <f t="shared" si="98"/>
        <v/>
      </c>
    </row>
    <row r="108" spans="1:30" ht="14" customHeight="1">
      <c r="A108" s="7" t="s">
        <v>378</v>
      </c>
      <c r="B108" s="10" t="s">
        <v>19</v>
      </c>
      <c r="C108" s="10">
        <v>100</v>
      </c>
      <c r="D108" s="63">
        <v>109.64665778327965</v>
      </c>
      <c r="E108" s="64">
        <v>-60.579173541587551</v>
      </c>
      <c r="F108" s="56">
        <v>4.7</v>
      </c>
      <c r="G108" s="12">
        <v>1</v>
      </c>
      <c r="H108" s="10">
        <v>7</v>
      </c>
      <c r="I108" s="52">
        <f t="shared" si="82"/>
        <v>-41.560304316581721</v>
      </c>
      <c r="J108" s="6">
        <f t="shared" si="83"/>
        <v>1.9136951921256971</v>
      </c>
      <c r="K108" s="6">
        <f t="shared" si="84"/>
        <v>-1.0573060364377367</v>
      </c>
      <c r="L108" s="6">
        <f t="shared" si="85"/>
        <v>-0.1651574377217708</v>
      </c>
      <c r="M108" s="6">
        <f t="shared" si="86"/>
        <v>0.46262349819504034</v>
      </c>
      <c r="N108" s="6">
        <f t="shared" si="87"/>
        <v>0.87103531483112839</v>
      </c>
      <c r="P108" s="179">
        <v>48.749009999999998</v>
      </c>
      <c r="Q108" s="179">
        <v>-87.595477000000002</v>
      </c>
      <c r="S108" s="1">
        <f t="shared" si="88"/>
        <v>70.591527542868775</v>
      </c>
      <c r="T108" s="2">
        <f t="shared" si="89"/>
        <v>-0.16370575216008082</v>
      </c>
      <c r="U108" s="3"/>
      <c r="V108" s="175">
        <f t="shared" si="90"/>
        <v>-41.655424423275718</v>
      </c>
      <c r="W108" s="175">
        <f t="shared" si="91"/>
        <v>21.812995457131223</v>
      </c>
      <c r="X108" s="175">
        <f t="shared" si="92"/>
        <v>41.655424423275718</v>
      </c>
      <c r="Y108" s="175">
        <f t="shared" si="93"/>
        <v>201.81299545713122</v>
      </c>
      <c r="Z108" s="6">
        <f t="shared" si="94"/>
        <v>0.72702430750182134</v>
      </c>
      <c r="AA108" s="6">
        <f t="shared" si="95"/>
        <v>3.5223012440392987</v>
      </c>
      <c r="AB108" s="6">
        <f t="shared" si="96"/>
        <v>0.6646492759188517</v>
      </c>
      <c r="AC108" s="6">
        <f t="shared" si="97"/>
        <v>-0.69366033982481112</v>
      </c>
      <c r="AD108" s="6">
        <f t="shared" si="98"/>
        <v>-0.27762685924577557</v>
      </c>
    </row>
    <row r="109" spans="1:30" ht="14" customHeight="1">
      <c r="A109" s="7" t="s">
        <v>379</v>
      </c>
      <c r="B109" s="10" t="s">
        <v>19</v>
      </c>
      <c r="C109" s="10">
        <v>0</v>
      </c>
      <c r="D109" s="63">
        <v>163.69999999999999</v>
      </c>
      <c r="E109" s="64">
        <v>-46.6</v>
      </c>
      <c r="F109" s="56">
        <v>4</v>
      </c>
      <c r="G109" s="12">
        <v>0</v>
      </c>
      <c r="H109" s="10">
        <v>8</v>
      </c>
      <c r="I109" s="52">
        <f t="shared" si="82"/>
        <v>-27.866983392359096</v>
      </c>
      <c r="J109" s="6">
        <f t="shared" si="83"/>
        <v>2.8571039855147173</v>
      </c>
      <c r="K109" s="6">
        <f t="shared" si="84"/>
        <v>-0.81332343142935759</v>
      </c>
      <c r="L109" s="6">
        <f t="shared" si="85"/>
        <v>0</v>
      </c>
      <c r="M109" s="6">
        <f t="shared" si="86"/>
        <v>0</v>
      </c>
      <c r="N109" s="6">
        <f t="shared" si="87"/>
        <v>0</v>
      </c>
      <c r="P109" s="179">
        <v>48.748451974242897</v>
      </c>
      <c r="Q109" s="179">
        <v>-87.595790969207798</v>
      </c>
      <c r="S109" s="1">
        <f t="shared" si="88"/>
        <v>36.961929834069032</v>
      </c>
      <c r="T109" s="2">
        <f t="shared" si="89"/>
        <v>0.2174068161048659</v>
      </c>
      <c r="U109" s="3"/>
      <c r="V109" s="175">
        <f t="shared" si="90"/>
        <v>-65.628661629320931</v>
      </c>
      <c r="W109" s="175">
        <f t="shared" si="91"/>
        <v>-50.633861135138766</v>
      </c>
      <c r="X109" s="175">
        <f t="shared" si="92"/>
        <v>65.628661629320931</v>
      </c>
      <c r="Y109" s="175">
        <f t="shared" si="93"/>
        <v>129.36613886486123</v>
      </c>
      <c r="Z109" s="6">
        <f t="shared" si="94"/>
        <v>1.1454362291089166</v>
      </c>
      <c r="AA109" s="6">
        <f t="shared" si="95"/>
        <v>2.2578650637840281</v>
      </c>
      <c r="AB109" s="6" t="str">
        <f t="shared" si="96"/>
        <v/>
      </c>
      <c r="AC109" s="6" t="str">
        <f t="shared" si="97"/>
        <v/>
      </c>
      <c r="AD109" s="6" t="str">
        <f t="shared" si="98"/>
        <v/>
      </c>
    </row>
    <row r="110" spans="1:30" ht="14" customHeight="1">
      <c r="A110" s="7" t="s">
        <v>379</v>
      </c>
      <c r="B110" s="10" t="s">
        <v>19</v>
      </c>
      <c r="C110" s="10">
        <v>100</v>
      </c>
      <c r="D110" s="63">
        <v>151.1</v>
      </c>
      <c r="E110" s="64">
        <v>-62.4</v>
      </c>
      <c r="F110" s="56">
        <v>4</v>
      </c>
      <c r="G110" s="12">
        <v>1</v>
      </c>
      <c r="H110" s="10">
        <v>8</v>
      </c>
      <c r="I110" s="52">
        <f t="shared" si="82"/>
        <v>-43.72368002531006</v>
      </c>
      <c r="J110" s="6">
        <f t="shared" si="83"/>
        <v>2.6371924997634317</v>
      </c>
      <c r="K110" s="6">
        <f t="shared" si="84"/>
        <v>-1.0890854532444616</v>
      </c>
      <c r="L110" s="6">
        <f t="shared" si="85"/>
        <v>-0.4055992442471934</v>
      </c>
      <c r="M110" s="6">
        <f t="shared" si="86"/>
        <v>0.2239028120053202</v>
      </c>
      <c r="N110" s="6">
        <f t="shared" si="87"/>
        <v>0.88620357923121473</v>
      </c>
      <c r="P110" s="179">
        <v>48.748451974242897</v>
      </c>
      <c r="Q110" s="179">
        <v>-87.595790969207798</v>
      </c>
      <c r="S110" s="1">
        <f t="shared" si="88"/>
        <v>86.735206561225624</v>
      </c>
      <c r="T110" s="2">
        <f t="shared" si="89"/>
        <v>1.3136450389467536E-2</v>
      </c>
      <c r="U110" s="3"/>
      <c r="V110" s="175">
        <f t="shared" si="90"/>
        <v>-69.523264166987133</v>
      </c>
      <c r="W110" s="175">
        <f t="shared" si="91"/>
        <v>-0.86058440798217362</v>
      </c>
      <c r="X110" s="175">
        <f t="shared" si="92"/>
        <v>69.523264166987133</v>
      </c>
      <c r="Y110" s="175">
        <f t="shared" si="93"/>
        <v>179.13941559201783</v>
      </c>
      <c r="Z110" s="6">
        <f t="shared" si="94"/>
        <v>1.2134098664477182</v>
      </c>
      <c r="AA110" s="6">
        <f t="shared" si="95"/>
        <v>3.1265726221791783</v>
      </c>
      <c r="AB110" s="6">
        <f t="shared" si="96"/>
        <v>0.93681430894543583</v>
      </c>
      <c r="AC110" s="6">
        <f t="shared" si="97"/>
        <v>-0.3497875694983324</v>
      </c>
      <c r="AD110" s="6">
        <f t="shared" si="98"/>
        <v>5.2542154062020568E-3</v>
      </c>
    </row>
    <row r="111" spans="1:30" ht="14" customHeight="1">
      <c r="A111" s="7" t="s">
        <v>186</v>
      </c>
      <c r="B111" s="10" t="s">
        <v>19</v>
      </c>
      <c r="C111" s="10">
        <v>0</v>
      </c>
      <c r="D111">
        <v>152.4</v>
      </c>
      <c r="E111">
        <v>-56.4</v>
      </c>
      <c r="F111">
        <v>2.2000000000000002</v>
      </c>
      <c r="G111" s="12">
        <v>0</v>
      </c>
      <c r="H111" s="10">
        <v>8</v>
      </c>
      <c r="I111" s="52">
        <f t="shared" si="82"/>
        <v>-36.9636740046029</v>
      </c>
      <c r="J111" s="6">
        <f t="shared" si="83"/>
        <v>2.6598817800393584</v>
      </c>
      <c r="K111" s="6">
        <f t="shared" si="84"/>
        <v>-0.9843656981248019</v>
      </c>
      <c r="L111" s="6">
        <f t="shared" si="85"/>
        <v>0</v>
      </c>
      <c r="M111" s="6">
        <f t="shared" si="86"/>
        <v>0</v>
      </c>
      <c r="N111" s="6">
        <f t="shared" si="87"/>
        <v>0</v>
      </c>
      <c r="P111" s="179">
        <v>48.746628994122098</v>
      </c>
      <c r="Q111" s="179">
        <v>-87.619422990828696</v>
      </c>
      <c r="S111" s="1">
        <f t="shared" si="88"/>
        <v>69.848149260080774</v>
      </c>
      <c r="T111" s="2">
        <f t="shared" si="89"/>
        <v>8.9576247253414398E-2</v>
      </c>
      <c r="U111" s="3"/>
      <c r="V111" s="175">
        <f t="shared" si="90"/>
        <v>-66.776395577552336</v>
      </c>
      <c r="W111" s="175">
        <f t="shared" si="91"/>
        <v>-17.771273730747922</v>
      </c>
      <c r="X111" s="175">
        <f t="shared" si="92"/>
        <v>66.776395577552336</v>
      </c>
      <c r="Y111" s="175">
        <f t="shared" si="93"/>
        <v>162.22872626925209</v>
      </c>
      <c r="Z111" s="6">
        <f t="shared" si="94"/>
        <v>1.1654679654424689</v>
      </c>
      <c r="AA111" s="6">
        <f t="shared" si="95"/>
        <v>2.8314254147150657</v>
      </c>
      <c r="AB111" s="6" t="str">
        <f t="shared" si="96"/>
        <v/>
      </c>
      <c r="AC111" s="6" t="str">
        <f t="shared" si="97"/>
        <v/>
      </c>
      <c r="AD111" s="6" t="str">
        <f t="shared" si="98"/>
        <v/>
      </c>
    </row>
    <row r="112" spans="1:30" ht="14" customHeight="1">
      <c r="A112" s="7" t="s">
        <v>186</v>
      </c>
      <c r="B112" s="10" t="s">
        <v>19</v>
      </c>
      <c r="C112" s="10">
        <v>100</v>
      </c>
      <c r="D112">
        <v>126.1</v>
      </c>
      <c r="E112">
        <v>-68.900000000000006</v>
      </c>
      <c r="F112">
        <v>2.2000000000000002</v>
      </c>
      <c r="G112" s="12">
        <v>1</v>
      </c>
      <c r="H112" s="10">
        <v>8</v>
      </c>
      <c r="I112" s="52">
        <f t="shared" si="82"/>
        <v>-52.341346417345413</v>
      </c>
      <c r="J112" s="6">
        <f t="shared" si="83"/>
        <v>2.2008601867648494</v>
      </c>
      <c r="K112" s="6">
        <f t="shared" si="84"/>
        <v>-1.2025318546240931</v>
      </c>
      <c r="L112" s="6">
        <f t="shared" si="85"/>
        <v>-0.21210880800316415</v>
      </c>
      <c r="M112" s="6">
        <f t="shared" si="86"/>
        <v>0.29087377919658181</v>
      </c>
      <c r="N112" s="6">
        <f t="shared" si="87"/>
        <v>0.93295353482548904</v>
      </c>
      <c r="P112" s="179">
        <v>48.746628994122098</v>
      </c>
      <c r="Q112" s="179">
        <v>-87.619422990828696</v>
      </c>
      <c r="S112" s="1">
        <f t="shared" si="88"/>
        <v>63.012679364709875</v>
      </c>
      <c r="T112" s="2">
        <f t="shared" si="89"/>
        <v>-0.16576255514963578</v>
      </c>
      <c r="U112" s="3"/>
      <c r="V112" s="175">
        <f t="shared" si="90"/>
        <v>-56.360225525526772</v>
      </c>
      <c r="W112" s="175">
        <f t="shared" si="91"/>
        <v>29.367897644461429</v>
      </c>
      <c r="X112" s="175">
        <f t="shared" si="92"/>
        <v>56.360225525526772</v>
      </c>
      <c r="Y112" s="175">
        <f t="shared" si="93"/>
        <v>209.36789764446144</v>
      </c>
      <c r="Z112" s="6">
        <f t="shared" si="94"/>
        <v>0.98367150258699354</v>
      </c>
      <c r="AA112" s="6">
        <f t="shared" si="95"/>
        <v>3.6541591618743321</v>
      </c>
      <c r="AB112" s="6">
        <f t="shared" si="96"/>
        <v>0.83253687810134369</v>
      </c>
      <c r="AC112" s="6">
        <f t="shared" si="97"/>
        <v>-0.48277828239006421</v>
      </c>
      <c r="AD112" s="6">
        <f t="shared" si="98"/>
        <v>-0.2716753147670356</v>
      </c>
    </row>
    <row r="113" spans="1:30" ht="14" customHeight="1">
      <c r="A113" s="7" t="s">
        <v>196</v>
      </c>
      <c r="B113" s="10" t="s">
        <v>19</v>
      </c>
      <c r="C113" s="10">
        <v>0</v>
      </c>
      <c r="D113">
        <v>153.19999999999999</v>
      </c>
      <c r="E113">
        <v>-59.3</v>
      </c>
      <c r="F113" s="57">
        <v>5.3</v>
      </c>
      <c r="G113" s="12">
        <v>0</v>
      </c>
      <c r="H113" s="10">
        <v>7</v>
      </c>
      <c r="I113" s="52">
        <f t="shared" si="82"/>
        <v>-40.100596147714008</v>
      </c>
      <c r="J113" s="6">
        <f t="shared" si="83"/>
        <v>2.6738444140553126</v>
      </c>
      <c r="K113" s="6">
        <f t="shared" si="84"/>
        <v>-1.0349802464326374</v>
      </c>
      <c r="L113" s="6">
        <f t="shared" si="85"/>
        <v>0</v>
      </c>
      <c r="M113" s="6">
        <f t="shared" si="86"/>
        <v>0</v>
      </c>
      <c r="N113" s="6">
        <f t="shared" si="87"/>
        <v>0</v>
      </c>
      <c r="P113" s="179">
        <v>48.746536960825303</v>
      </c>
      <c r="Q113" s="179">
        <v>-87.619489040225702</v>
      </c>
      <c r="S113" s="1">
        <f t="shared" si="88"/>
        <v>75.59885802770107</v>
      </c>
      <c r="T113" s="2">
        <f t="shared" si="89"/>
        <v>5.8394499157124802E-2</v>
      </c>
      <c r="U113" s="3"/>
      <c r="V113" s="175">
        <f t="shared" si="90"/>
        <v>-69.140886491663991</v>
      </c>
      <c r="W113" s="175">
        <f t="shared" si="91"/>
        <v>-12.020631012524632</v>
      </c>
      <c r="X113" s="175">
        <f t="shared" si="92"/>
        <v>69.140886491663991</v>
      </c>
      <c r="Y113" s="175">
        <f t="shared" si="93"/>
        <v>167.97936898747537</v>
      </c>
      <c r="Z113" s="6">
        <f t="shared" si="94"/>
        <v>1.2067361170272075</v>
      </c>
      <c r="AA113" s="6">
        <f t="shared" si="95"/>
        <v>2.9317930642538985</v>
      </c>
      <c r="AB113" s="6" t="str">
        <f t="shared" si="96"/>
        <v/>
      </c>
      <c r="AC113" s="6" t="str">
        <f t="shared" si="97"/>
        <v/>
      </c>
      <c r="AD113" s="6" t="str">
        <f t="shared" si="98"/>
        <v/>
      </c>
    </row>
    <row r="114" spans="1:30" ht="14" customHeight="1">
      <c r="A114" s="7" t="s">
        <v>196</v>
      </c>
      <c r="B114" s="10" t="s">
        <v>19</v>
      </c>
      <c r="C114" s="10">
        <v>100</v>
      </c>
      <c r="D114">
        <v>123</v>
      </c>
      <c r="E114">
        <v>-71.599999999999994</v>
      </c>
      <c r="F114" s="57">
        <v>5.3</v>
      </c>
      <c r="G114" s="12">
        <v>1</v>
      </c>
      <c r="H114" s="10">
        <v>7</v>
      </c>
      <c r="I114" s="52">
        <f t="shared" si="82"/>
        <v>-56.363722599717249</v>
      </c>
      <c r="J114" s="6">
        <f t="shared" si="83"/>
        <v>2.1467549799530254</v>
      </c>
      <c r="K114" s="6">
        <f t="shared" si="84"/>
        <v>-1.2496557444279399</v>
      </c>
      <c r="L114" s="6">
        <f t="shared" si="85"/>
        <v>-0.17191478688629253</v>
      </c>
      <c r="M114" s="6">
        <f t="shared" si="86"/>
        <v>0.26472555708785256</v>
      </c>
      <c r="N114" s="6">
        <f t="shared" si="87"/>
        <v>0.94887601164449653</v>
      </c>
      <c r="P114" s="179">
        <v>48.746536960825303</v>
      </c>
      <c r="Q114" s="179">
        <v>-87.619489040225702</v>
      </c>
      <c r="S114" s="1">
        <f t="shared" si="88"/>
        <v>55.257585538901537</v>
      </c>
      <c r="T114" s="2">
        <f t="shared" si="89"/>
        <v>-0.21244429467311421</v>
      </c>
      <c r="U114" s="3"/>
      <c r="V114" s="175">
        <f t="shared" si="90"/>
        <v>-55.573852942323725</v>
      </c>
      <c r="W114" s="175">
        <f t="shared" si="91"/>
        <v>37.122925420872761</v>
      </c>
      <c r="X114" s="175">
        <f t="shared" si="92"/>
        <v>55.573852942323725</v>
      </c>
      <c r="Y114" s="175">
        <f t="shared" si="93"/>
        <v>217.12292542087278</v>
      </c>
      <c r="Z114" s="6">
        <f t="shared" si="94"/>
        <v>0.96994671186268733</v>
      </c>
      <c r="AA114" s="6">
        <f t="shared" si="95"/>
        <v>3.7895099301563246</v>
      </c>
      <c r="AB114" s="6">
        <f t="shared" si="96"/>
        <v>0.8248555884082418</v>
      </c>
      <c r="AC114" s="6">
        <f t="shared" si="97"/>
        <v>-0.4507723931950639</v>
      </c>
      <c r="AD114" s="6">
        <f t="shared" si="98"/>
        <v>-0.34120009936236539</v>
      </c>
    </row>
    <row r="115" spans="1:30" ht="14" customHeight="1">
      <c r="A115" t="s">
        <v>187</v>
      </c>
      <c r="B115" s="10" t="s">
        <v>19</v>
      </c>
      <c r="C115" s="10">
        <v>0</v>
      </c>
      <c r="D115">
        <v>132.9</v>
      </c>
      <c r="E115">
        <v>-51.6</v>
      </c>
      <c r="F115" s="56">
        <v>5.5</v>
      </c>
      <c r="G115" s="12">
        <v>0</v>
      </c>
      <c r="H115" s="10">
        <v>8</v>
      </c>
      <c r="I115" s="52">
        <f t="shared" si="82"/>
        <v>-32.245491353555138</v>
      </c>
      <c r="J115" s="6">
        <f t="shared" si="83"/>
        <v>2.319542575900464</v>
      </c>
      <c r="K115" s="6">
        <f t="shared" si="84"/>
        <v>-0.90058989402907408</v>
      </c>
      <c r="L115" s="6">
        <f t="shared" si="85"/>
        <v>0</v>
      </c>
      <c r="M115" s="6">
        <f t="shared" si="86"/>
        <v>0</v>
      </c>
      <c r="N115" s="6">
        <f t="shared" si="87"/>
        <v>0</v>
      </c>
      <c r="P115" s="179">
        <v>48.746246024966197</v>
      </c>
      <c r="Q115" s="179">
        <v>-87.620049035176606</v>
      </c>
      <c r="S115" s="1">
        <f t="shared" si="88"/>
        <v>82.550150684914428</v>
      </c>
      <c r="T115" s="2">
        <f t="shared" si="89"/>
        <v>5.3421114039187034E-2</v>
      </c>
      <c r="U115" s="3"/>
      <c r="V115" s="175">
        <f t="shared" si="90"/>
        <v>-51.329768979080853</v>
      </c>
      <c r="W115" s="175">
        <f t="shared" si="91"/>
        <v>-5.0698983502621786</v>
      </c>
      <c r="X115" s="175">
        <f t="shared" si="92"/>
        <v>51.329768979080853</v>
      </c>
      <c r="Y115" s="175">
        <f t="shared" si="93"/>
        <v>174.93010164973782</v>
      </c>
      <c r="Z115" s="6">
        <f t="shared" si="94"/>
        <v>0.89587347297300923</v>
      </c>
      <c r="AA115" s="6">
        <f t="shared" si="95"/>
        <v>3.0531062346362892</v>
      </c>
      <c r="AB115" s="6" t="str">
        <f t="shared" si="96"/>
        <v/>
      </c>
      <c r="AC115" s="6" t="str">
        <f t="shared" si="97"/>
        <v/>
      </c>
      <c r="AD115" s="6" t="str">
        <f t="shared" si="98"/>
        <v/>
      </c>
    </row>
    <row r="116" spans="1:30" ht="14" customHeight="1">
      <c r="A116" t="s">
        <v>187</v>
      </c>
      <c r="B116" s="10" t="s">
        <v>19</v>
      </c>
      <c r="C116" s="10">
        <v>100</v>
      </c>
      <c r="D116">
        <v>108.7</v>
      </c>
      <c r="E116">
        <v>-59.1</v>
      </c>
      <c r="F116" s="56">
        <v>5.5</v>
      </c>
      <c r="G116" s="12">
        <v>1</v>
      </c>
      <c r="H116" s="10">
        <v>8</v>
      </c>
      <c r="I116" s="52">
        <f t="shared" si="82"/>
        <v>-39.876702331428326</v>
      </c>
      <c r="J116" s="6">
        <f t="shared" si="83"/>
        <v>1.8971728969178363</v>
      </c>
      <c r="K116" s="6">
        <f t="shared" si="84"/>
        <v>-1.0314895879286488</v>
      </c>
      <c r="L116" s="6">
        <f t="shared" si="85"/>
        <v>-0.16464799661148255</v>
      </c>
      <c r="M116" s="6">
        <f t="shared" si="86"/>
        <v>0.48643155199606275</v>
      </c>
      <c r="N116" s="6">
        <f t="shared" si="87"/>
        <v>0.85806490572364458</v>
      </c>
      <c r="P116" s="179">
        <v>48.746246024966197</v>
      </c>
      <c r="Q116" s="179">
        <v>-87.620049035176606</v>
      </c>
      <c r="S116" s="1">
        <f t="shared" si="88"/>
        <v>71.886194020479337</v>
      </c>
      <c r="T116" s="2">
        <f t="shared" si="89"/>
        <v>-0.15679485726672482</v>
      </c>
      <c r="U116" s="3"/>
      <c r="V116" s="175">
        <f t="shared" si="90"/>
        <v>-40.109248320471494</v>
      </c>
      <c r="W116" s="175">
        <f t="shared" si="91"/>
        <v>20.493756944344057</v>
      </c>
      <c r="X116" s="175">
        <f t="shared" si="92"/>
        <v>40.109248320471494</v>
      </c>
      <c r="Y116" s="175">
        <f t="shared" si="93"/>
        <v>200.49375694434406</v>
      </c>
      <c r="Z116" s="6">
        <f t="shared" si="94"/>
        <v>0.70003844369223334</v>
      </c>
      <c r="AA116" s="6">
        <f t="shared" si="95"/>
        <v>3.4992761883720491</v>
      </c>
      <c r="AB116" s="6">
        <f t="shared" si="96"/>
        <v>0.6442470901192886</v>
      </c>
      <c r="AC116" s="6">
        <f t="shared" si="97"/>
        <v>-0.71641238834975562</v>
      </c>
      <c r="AD116" s="6">
        <f t="shared" si="98"/>
        <v>-0.267766645965901</v>
      </c>
    </row>
    <row r="117" spans="1:30" ht="14" customHeight="1">
      <c r="A117" s="7" t="s">
        <v>197</v>
      </c>
      <c r="B117" s="10" t="s">
        <v>19</v>
      </c>
      <c r="C117" s="10">
        <v>0</v>
      </c>
      <c r="D117">
        <v>145.6</v>
      </c>
      <c r="E117">
        <v>-53.4</v>
      </c>
      <c r="F117">
        <v>5.6</v>
      </c>
      <c r="G117" s="12">
        <v>0</v>
      </c>
      <c r="H117" s="10">
        <v>6</v>
      </c>
      <c r="I117" s="52">
        <f t="shared" si="82"/>
        <v>-33.950433735341022</v>
      </c>
      <c r="J117" s="6">
        <f t="shared" si="83"/>
        <v>2.5411993909037438</v>
      </c>
      <c r="K117" s="6">
        <f t="shared" si="84"/>
        <v>-0.93200582056497183</v>
      </c>
      <c r="L117" s="6">
        <f t="shared" si="85"/>
        <v>0</v>
      </c>
      <c r="M117" s="6">
        <f t="shared" si="86"/>
        <v>0</v>
      </c>
      <c r="N117" s="6">
        <f t="shared" si="87"/>
        <v>0</v>
      </c>
      <c r="P117" s="179">
        <v>48.7457700166851</v>
      </c>
      <c r="Q117" s="179">
        <v>-87.621123008430004</v>
      </c>
      <c r="S117" s="1">
        <f t="shared" si="88"/>
        <v>72.662745636790305</v>
      </c>
      <c r="T117" s="2">
        <f t="shared" si="89"/>
        <v>9.647252062420586E-2</v>
      </c>
      <c r="U117" s="3"/>
      <c r="V117" s="175">
        <f t="shared" si="90"/>
        <v>-60.596461360348457</v>
      </c>
      <c r="W117" s="175">
        <f t="shared" si="91"/>
        <v>-14.958377371639699</v>
      </c>
      <c r="X117" s="175">
        <f t="shared" si="92"/>
        <v>60.596461360348457</v>
      </c>
      <c r="Y117" s="175">
        <f t="shared" si="93"/>
        <v>165.0416226283603</v>
      </c>
      <c r="Z117" s="6">
        <f t="shared" si="94"/>
        <v>1.0576077657956027</v>
      </c>
      <c r="AA117" s="6">
        <f t="shared" si="95"/>
        <v>2.8805197176988648</v>
      </c>
      <c r="AB117" s="6" t="str">
        <f t="shared" si="96"/>
        <v/>
      </c>
      <c r="AC117" s="6" t="str">
        <f t="shared" si="97"/>
        <v/>
      </c>
      <c r="AD117" s="6" t="str">
        <f t="shared" si="98"/>
        <v/>
      </c>
    </row>
    <row r="118" spans="1:30" ht="14" customHeight="1">
      <c r="A118" s="7" t="s">
        <v>197</v>
      </c>
      <c r="B118" s="10" t="s">
        <v>19</v>
      </c>
      <c r="C118" s="10">
        <v>100</v>
      </c>
      <c r="D118">
        <v>121.2</v>
      </c>
      <c r="E118">
        <v>-64.400000000000006</v>
      </c>
      <c r="F118">
        <v>5.6</v>
      </c>
      <c r="G118" s="12">
        <v>1</v>
      </c>
      <c r="H118" s="10">
        <v>6</v>
      </c>
      <c r="I118" s="52">
        <f t="shared" si="82"/>
        <v>-46.221679538541977</v>
      </c>
      <c r="J118" s="6">
        <f t="shared" si="83"/>
        <v>2.1153390534171272</v>
      </c>
      <c r="K118" s="6">
        <f t="shared" si="84"/>
        <v>-1.1239920382843482</v>
      </c>
      <c r="L118" s="6">
        <f t="shared" si="85"/>
        <v>-0.2238320882446404</v>
      </c>
      <c r="M118" s="6">
        <f t="shared" si="86"/>
        <v>0.36959070684990614</v>
      </c>
      <c r="N118" s="6">
        <f t="shared" si="87"/>
        <v>0.9018325264051138</v>
      </c>
      <c r="P118" s="179">
        <v>48.7457700166851</v>
      </c>
      <c r="Q118" s="179">
        <v>-87.621123008430004</v>
      </c>
      <c r="S118" s="1">
        <f t="shared" si="88"/>
        <v>70.750974401783139</v>
      </c>
      <c r="T118" s="2">
        <f t="shared" si="89"/>
        <v>-0.1362684686674086</v>
      </c>
      <c r="U118" s="3"/>
      <c r="V118" s="175">
        <f t="shared" si="90"/>
        <v>-51.182274086869512</v>
      </c>
      <c r="W118" s="175">
        <f t="shared" si="91"/>
        <v>21.627902589786856</v>
      </c>
      <c r="X118" s="175">
        <f t="shared" si="92"/>
        <v>51.182274086869512</v>
      </c>
      <c r="Y118" s="175">
        <f t="shared" si="93"/>
        <v>201.62790258978686</v>
      </c>
      <c r="Z118" s="6">
        <f t="shared" si="94"/>
        <v>0.89329920147404718</v>
      </c>
      <c r="AA118" s="6">
        <f t="shared" si="95"/>
        <v>3.5190707640821826</v>
      </c>
      <c r="AB118" s="6">
        <f t="shared" si="96"/>
        <v>0.77914407174116607</v>
      </c>
      <c r="AC118" s="6">
        <f t="shared" si="97"/>
        <v>-0.58271319260835264</v>
      </c>
      <c r="AD118" s="6">
        <f t="shared" si="98"/>
        <v>-0.23104079862824586</v>
      </c>
    </row>
    <row r="119" spans="1:30" ht="14" customHeight="1">
      <c r="A119" s="7" t="s">
        <v>198</v>
      </c>
      <c r="B119" s="10" t="s">
        <v>19</v>
      </c>
      <c r="C119" s="10">
        <v>0</v>
      </c>
      <c r="D119">
        <v>140.19999999999999</v>
      </c>
      <c r="E119">
        <v>-61.5</v>
      </c>
      <c r="F119" s="56">
        <v>2.7</v>
      </c>
      <c r="G119" s="12">
        <v>0</v>
      </c>
      <c r="H119" s="10">
        <v>8</v>
      </c>
      <c r="I119" s="52">
        <f t="shared" si="82"/>
        <v>-42.641520100613796</v>
      </c>
      <c r="J119" s="6">
        <f t="shared" si="83"/>
        <v>2.4469516112960497</v>
      </c>
      <c r="K119" s="6">
        <f t="shared" si="84"/>
        <v>-1.0733774899765127</v>
      </c>
      <c r="L119" s="6">
        <f t="shared" si="85"/>
        <v>0</v>
      </c>
      <c r="M119" s="6">
        <f t="shared" si="86"/>
        <v>0</v>
      </c>
      <c r="N119" s="6">
        <f t="shared" si="87"/>
        <v>0</v>
      </c>
      <c r="P119" s="179">
        <v>48.745644958689802</v>
      </c>
      <c r="Q119" s="179">
        <v>-87.622284991666604</v>
      </c>
      <c r="S119" s="1">
        <f t="shared" si="88"/>
        <v>87.348216345473404</v>
      </c>
      <c r="T119" s="2">
        <f t="shared" si="89"/>
        <v>-1.4380583184487095E-2</v>
      </c>
      <c r="U119" s="3"/>
      <c r="V119" s="175">
        <f t="shared" si="90"/>
        <v>-61.876506513106108</v>
      </c>
      <c r="W119" s="175">
        <f t="shared" si="91"/>
        <v>5.0294986628599929</v>
      </c>
      <c r="X119" s="175">
        <f t="shared" si="92"/>
        <v>61.876506513106108</v>
      </c>
      <c r="Y119" s="175">
        <f t="shared" si="93"/>
        <v>185.02949866285999</v>
      </c>
      <c r="Z119" s="6">
        <f t="shared" si="94"/>
        <v>1.0799487682854174</v>
      </c>
      <c r="AA119" s="6">
        <f t="shared" si="95"/>
        <v>3.2293739649813524</v>
      </c>
      <c r="AB119" s="6" t="str">
        <f t="shared" si="96"/>
        <v/>
      </c>
      <c r="AC119" s="6" t="str">
        <f t="shared" si="97"/>
        <v/>
      </c>
      <c r="AD119" s="6" t="str">
        <f t="shared" si="98"/>
        <v/>
      </c>
    </row>
    <row r="120" spans="1:30" ht="14" customHeight="1">
      <c r="A120" s="7" t="s">
        <v>198</v>
      </c>
      <c r="B120" s="10" t="s">
        <v>19</v>
      </c>
      <c r="C120" s="10">
        <v>100</v>
      </c>
      <c r="D120">
        <v>103.3</v>
      </c>
      <c r="E120">
        <v>-69.599999999999994</v>
      </c>
      <c r="F120" s="56">
        <v>2.7</v>
      </c>
      <c r="G120" s="12">
        <v>1</v>
      </c>
      <c r="H120" s="10">
        <v>8</v>
      </c>
      <c r="I120" s="52">
        <f t="shared" si="82"/>
        <v>-53.358375359280387</v>
      </c>
      <c r="J120" s="6">
        <f t="shared" si="83"/>
        <v>1.8029251173101424</v>
      </c>
      <c r="K120" s="6">
        <f t="shared" si="84"/>
        <v>-1.2147491593880533</v>
      </c>
      <c r="L120" s="6">
        <f t="shared" si="85"/>
        <v>-8.0188907877503074E-2</v>
      </c>
      <c r="M120" s="6">
        <f t="shared" si="86"/>
        <v>0.33922295209424608</v>
      </c>
      <c r="N120" s="6">
        <f t="shared" si="87"/>
        <v>0.93728198949189145</v>
      </c>
      <c r="P120" s="179">
        <v>48.745644958689802</v>
      </c>
      <c r="Q120" s="179">
        <v>-87.622284991666604</v>
      </c>
      <c r="S120" s="1">
        <f t="shared" si="88"/>
        <v>53.748955813845235</v>
      </c>
      <c r="T120" s="2">
        <f t="shared" si="89"/>
        <v>-0.28082462645596751</v>
      </c>
      <c r="U120" s="3"/>
      <c r="V120" s="175">
        <f t="shared" si="90"/>
        <v>-43.928262331031164</v>
      </c>
      <c r="W120" s="175">
        <f t="shared" si="91"/>
        <v>38.628759194488161</v>
      </c>
      <c r="X120" s="175">
        <f t="shared" si="92"/>
        <v>43.928262331031164</v>
      </c>
      <c r="Y120" s="175">
        <f t="shared" si="93"/>
        <v>218.62875919448817</v>
      </c>
      <c r="Z120" s="6">
        <f t="shared" si="94"/>
        <v>0.76669281235629305</v>
      </c>
      <c r="AA120" s="6">
        <f t="shared" si="95"/>
        <v>3.8157916874936442</v>
      </c>
      <c r="AB120" s="6">
        <f t="shared" si="96"/>
        <v>0.69375717067694131</v>
      </c>
      <c r="AC120" s="6">
        <f t="shared" si="97"/>
        <v>-0.56263246387127142</v>
      </c>
      <c r="AD120" s="6">
        <f t="shared" si="98"/>
        <v>-0.44960615958021283</v>
      </c>
    </row>
    <row r="121" spans="1:30" ht="14" customHeight="1">
      <c r="A121" s="59" t="s">
        <v>199</v>
      </c>
      <c r="B121" s="10" t="s">
        <v>19</v>
      </c>
      <c r="C121" s="10">
        <v>0</v>
      </c>
      <c r="D121">
        <v>121.2</v>
      </c>
      <c r="E121">
        <v>-64.7</v>
      </c>
      <c r="F121" s="56">
        <v>4.3</v>
      </c>
      <c r="G121" s="12">
        <v>0</v>
      </c>
      <c r="H121" s="10">
        <v>8</v>
      </c>
      <c r="I121" s="52">
        <f t="shared" si="82"/>
        <v>-46.607784237182941</v>
      </c>
      <c r="J121" s="6">
        <f t="shared" si="83"/>
        <v>2.1153390534171272</v>
      </c>
      <c r="K121" s="6">
        <f t="shared" si="84"/>
        <v>-1.1292280260403311</v>
      </c>
      <c r="L121" s="6">
        <f t="shared" si="85"/>
        <v>0</v>
      </c>
      <c r="M121" s="6">
        <f t="shared" si="86"/>
        <v>0</v>
      </c>
      <c r="N121" s="6">
        <f t="shared" si="87"/>
        <v>0</v>
      </c>
      <c r="P121" s="179">
        <v>48.745329966768601</v>
      </c>
      <c r="Q121" s="179">
        <v>-87.6239180378615</v>
      </c>
      <c r="S121" s="1">
        <f t="shared" si="88"/>
        <v>70.194208159546164</v>
      </c>
      <c r="T121" s="2">
        <f t="shared" si="89"/>
        <v>-0.13954726225188263</v>
      </c>
      <c r="U121" s="3"/>
      <c r="V121" s="175">
        <f t="shared" si="90"/>
        <v>-51.349277001161653</v>
      </c>
      <c r="W121" s="175">
        <f t="shared" si="91"/>
        <v>22.181873802592335</v>
      </c>
      <c r="X121" s="175">
        <f t="shared" si="92"/>
        <v>51.349277001161653</v>
      </c>
      <c r="Y121" s="175">
        <f t="shared" si="93"/>
        <v>202.18187380259235</v>
      </c>
      <c r="Z121" s="6">
        <f t="shared" si="94"/>
        <v>0.89621395218887101</v>
      </c>
      <c r="AA121" s="6">
        <f t="shared" si="95"/>
        <v>3.528739385706904</v>
      </c>
      <c r="AB121" s="6" t="str">
        <f t="shared" si="96"/>
        <v/>
      </c>
      <c r="AC121" s="6" t="str">
        <f t="shared" si="97"/>
        <v/>
      </c>
      <c r="AD121" s="6" t="str">
        <f t="shared" si="98"/>
        <v/>
      </c>
    </row>
    <row r="122" spans="1:30" ht="14" customHeight="1">
      <c r="A122" s="59" t="s">
        <v>199</v>
      </c>
      <c r="B122" s="10" t="s">
        <v>19</v>
      </c>
      <c r="C122" s="10">
        <v>100</v>
      </c>
      <c r="D122">
        <v>80.900000000000006</v>
      </c>
      <c r="E122">
        <v>-66</v>
      </c>
      <c r="F122" s="56">
        <v>4.3</v>
      </c>
      <c r="G122" s="12">
        <v>1</v>
      </c>
      <c r="H122" s="10">
        <v>8</v>
      </c>
      <c r="I122" s="52">
        <f t="shared" si="82"/>
        <v>-48.316297964967788</v>
      </c>
      <c r="J122" s="6">
        <f t="shared" si="83"/>
        <v>1.4119713648634127</v>
      </c>
      <c r="K122" s="6">
        <f t="shared" si="84"/>
        <v>-1.1519173063162575</v>
      </c>
      <c r="L122" s="6">
        <f t="shared" si="85"/>
        <v>6.4328681350445255E-2</v>
      </c>
      <c r="M122" s="6">
        <f t="shared" si="86"/>
        <v>0.40161737708456263</v>
      </c>
      <c r="N122" s="6">
        <f t="shared" si="87"/>
        <v>0.91354545764260087</v>
      </c>
      <c r="P122" s="179">
        <v>48.745329966768601</v>
      </c>
      <c r="Q122" s="179">
        <v>-87.6239180378615</v>
      </c>
      <c r="S122" s="1">
        <f t="shared" si="88"/>
        <v>48.964271728656321</v>
      </c>
      <c r="T122" s="2">
        <f t="shared" si="89"/>
        <v>-0.37687396300855214</v>
      </c>
      <c r="U122" s="3"/>
      <c r="V122" s="175">
        <f t="shared" si="90"/>
        <v>-29.478657893523973</v>
      </c>
      <c r="W122" s="175">
        <f t="shared" si="91"/>
        <v>43.411810233482178</v>
      </c>
      <c r="X122" s="175">
        <f t="shared" si="92"/>
        <v>29.478657893523973</v>
      </c>
      <c r="Y122" s="175">
        <f t="shared" si="93"/>
        <v>223.41181023348219</v>
      </c>
      <c r="Z122" s="6">
        <f t="shared" si="94"/>
        <v>0.51449963931100939</v>
      </c>
      <c r="AA122" s="6">
        <f t="shared" si="95"/>
        <v>3.8992716764150255</v>
      </c>
      <c r="AB122" s="6">
        <f t="shared" si="96"/>
        <v>0.49209932713241361</v>
      </c>
      <c r="AC122" s="6">
        <f t="shared" si="97"/>
        <v>-0.63238832414263302</v>
      </c>
      <c r="AD122" s="6">
        <f t="shared" si="98"/>
        <v>-0.59826688001584871</v>
      </c>
    </row>
    <row r="123" spans="1:30" ht="14" customHeight="1">
      <c r="A123" s="7" t="s">
        <v>200</v>
      </c>
      <c r="B123" s="10" t="s">
        <v>19</v>
      </c>
      <c r="C123" s="10">
        <v>0</v>
      </c>
      <c r="D123">
        <v>135.19999999999999</v>
      </c>
      <c r="E123">
        <v>-58</v>
      </c>
      <c r="F123" s="56">
        <v>7.2</v>
      </c>
      <c r="G123" s="12">
        <v>0</v>
      </c>
      <c r="H123" s="10">
        <v>8</v>
      </c>
      <c r="I123" s="52">
        <f t="shared" si="82"/>
        <v>-38.665651406025184</v>
      </c>
      <c r="J123" s="6">
        <f t="shared" si="83"/>
        <v>2.3596851486963333</v>
      </c>
      <c r="K123" s="6">
        <f t="shared" si="84"/>
        <v>-1.0122909661567112</v>
      </c>
      <c r="L123" s="6">
        <f t="shared" si="85"/>
        <v>0</v>
      </c>
      <c r="M123" s="6">
        <f t="shared" si="86"/>
        <v>0</v>
      </c>
      <c r="N123" s="6">
        <f t="shared" si="87"/>
        <v>0</v>
      </c>
      <c r="P123" s="179">
        <v>48.744886983185999</v>
      </c>
      <c r="Q123" s="179">
        <v>-87.627559974789605</v>
      </c>
      <c r="S123" s="1">
        <f t="shared" si="88"/>
        <v>89.528302749327622</v>
      </c>
      <c r="T123" s="2">
        <f t="shared" si="89"/>
        <v>2.9868563184504149E-3</v>
      </c>
      <c r="U123" s="3"/>
      <c r="V123" s="175">
        <f t="shared" si="90"/>
        <v>-56.619221996502318</v>
      </c>
      <c r="W123" s="175">
        <f t="shared" si="91"/>
        <v>1.900742774538017</v>
      </c>
      <c r="X123" s="175">
        <f t="shared" si="92"/>
        <v>56.619221996502318</v>
      </c>
      <c r="Y123" s="175">
        <f t="shared" si="93"/>
        <v>181.900742774538</v>
      </c>
      <c r="Z123" s="6">
        <f t="shared" si="94"/>
        <v>0.98819184375656277</v>
      </c>
      <c r="AA123" s="6">
        <f t="shared" si="95"/>
        <v>3.1747668732389736</v>
      </c>
      <c r="AB123" s="6" t="str">
        <f t="shared" si="96"/>
        <v/>
      </c>
      <c r="AC123" s="6" t="str">
        <f t="shared" si="97"/>
        <v/>
      </c>
      <c r="AD123" s="6" t="str">
        <f t="shared" si="98"/>
        <v/>
      </c>
    </row>
    <row r="124" spans="1:30" ht="14" customHeight="1">
      <c r="A124" s="7" t="s">
        <v>200</v>
      </c>
      <c r="B124" s="10" t="s">
        <v>19</v>
      </c>
      <c r="C124" s="10">
        <v>100</v>
      </c>
      <c r="D124">
        <v>103.8</v>
      </c>
      <c r="E124">
        <v>-65.2</v>
      </c>
      <c r="F124" s="56">
        <v>7.2</v>
      </c>
      <c r="G124" s="12">
        <v>1</v>
      </c>
      <c r="H124" s="10">
        <v>8</v>
      </c>
      <c r="I124" s="52">
        <f t="shared" si="82"/>
        <v>-47.258057131135722</v>
      </c>
      <c r="J124" s="6">
        <f t="shared" si="83"/>
        <v>1.8116517635701139</v>
      </c>
      <c r="K124" s="6">
        <f t="shared" si="84"/>
        <v>-1.1379546723003029</v>
      </c>
      <c r="L124" s="6">
        <f t="shared" si="85"/>
        <v>-0.10005335551442253</v>
      </c>
      <c r="M124" s="6">
        <f t="shared" si="86"/>
        <v>0.40734429604296551</v>
      </c>
      <c r="N124" s="6">
        <f t="shared" si="87"/>
        <v>0.90777747853290869</v>
      </c>
      <c r="P124" s="179">
        <v>48.744886983185999</v>
      </c>
      <c r="Q124" s="179">
        <v>-87.627559974789605</v>
      </c>
      <c r="S124" s="1">
        <f t="shared" si="88"/>
        <v>61.184614564190639</v>
      </c>
      <c r="T124" s="2">
        <f t="shared" si="89"/>
        <v>-0.23908816004122974</v>
      </c>
      <c r="U124" s="3"/>
      <c r="V124" s="175">
        <f t="shared" si="90"/>
        <v>-41.214141789588439</v>
      </c>
      <c r="W124" s="175">
        <f t="shared" si="91"/>
        <v>31.187825461019756</v>
      </c>
      <c r="X124" s="175">
        <f t="shared" si="92"/>
        <v>41.214141789588439</v>
      </c>
      <c r="Y124" s="175">
        <f t="shared" si="93"/>
        <v>211.18782546101977</v>
      </c>
      <c r="Z124" s="6">
        <f t="shared" si="94"/>
        <v>0.71932247261210625</v>
      </c>
      <c r="AA124" s="6">
        <f t="shared" si="95"/>
        <v>3.6859228944219065</v>
      </c>
      <c r="AB124" s="6">
        <f t="shared" si="96"/>
        <v>0.65887515169550281</v>
      </c>
      <c r="AC124" s="6">
        <f t="shared" si="97"/>
        <v>-0.64353252707793573</v>
      </c>
      <c r="AD124" s="6">
        <f t="shared" si="98"/>
        <v>-0.38955028054272289</v>
      </c>
    </row>
    <row r="125" spans="1:30" ht="14" customHeight="1">
      <c r="A125" s="7" t="s">
        <v>265</v>
      </c>
      <c r="B125" s="10" t="s">
        <v>19</v>
      </c>
      <c r="C125" s="10">
        <v>0</v>
      </c>
      <c r="D125" s="63">
        <v>137.01356338140889</v>
      </c>
      <c r="E125" s="64">
        <v>-55.275893017776951</v>
      </c>
      <c r="F125" s="10">
        <v>6.1</v>
      </c>
      <c r="G125" s="12">
        <v>0</v>
      </c>
      <c r="H125" s="10">
        <v>5</v>
      </c>
      <c r="I125" s="52">
        <f t="shared" si="82"/>
        <v>-35.80829896059447</v>
      </c>
      <c r="J125" s="6">
        <f t="shared" si="83"/>
        <v>2.3913378008955202</v>
      </c>
      <c r="K125" s="6">
        <f t="shared" si="84"/>
        <v>-0.96474633014035227</v>
      </c>
      <c r="L125" s="6">
        <f t="shared" si="85"/>
        <v>0</v>
      </c>
      <c r="M125" s="6">
        <f t="shared" si="86"/>
        <v>0</v>
      </c>
      <c r="N125" s="6">
        <f t="shared" si="87"/>
        <v>0</v>
      </c>
      <c r="P125" s="179">
        <v>48.7462000083178</v>
      </c>
      <c r="Q125" s="179">
        <v>-87.639319030568004</v>
      </c>
      <c r="S125" s="1">
        <f t="shared" si="88"/>
        <v>83.786386752370063</v>
      </c>
      <c r="T125" s="2">
        <f t="shared" si="89"/>
        <v>3.9696996809388985E-2</v>
      </c>
      <c r="U125" s="3"/>
      <c r="V125" s="175">
        <f t="shared" si="90"/>
        <v>-56.205655722561715</v>
      </c>
      <c r="W125" s="175">
        <f t="shared" si="91"/>
        <v>-3.8529322781979403</v>
      </c>
      <c r="X125" s="175">
        <f t="shared" si="92"/>
        <v>56.205655722561715</v>
      </c>
      <c r="Y125" s="175">
        <f t="shared" si="93"/>
        <v>176.14706772180205</v>
      </c>
      <c r="Z125" s="6">
        <f t="shared" si="94"/>
        <v>0.98097375060109437</v>
      </c>
      <c r="AA125" s="6">
        <f t="shared" si="95"/>
        <v>3.0743462994788731</v>
      </c>
      <c r="AB125" s="6" t="str">
        <f t="shared" si="96"/>
        <v/>
      </c>
      <c r="AC125" s="6" t="str">
        <f t="shared" si="97"/>
        <v/>
      </c>
      <c r="AD125" s="6" t="str">
        <f t="shared" si="98"/>
        <v/>
      </c>
    </row>
    <row r="126" spans="1:30" ht="14" customHeight="1">
      <c r="A126" s="7" t="s">
        <v>265</v>
      </c>
      <c r="B126" s="10" t="s">
        <v>19</v>
      </c>
      <c r="C126" s="10">
        <v>100</v>
      </c>
      <c r="D126" s="63">
        <v>103.2184807262785</v>
      </c>
      <c r="E126" s="64">
        <v>-63.259168860048547</v>
      </c>
      <c r="F126" s="10">
        <v>6.1</v>
      </c>
      <c r="G126" s="12">
        <v>1</v>
      </c>
      <c r="H126" s="10">
        <v>5</v>
      </c>
      <c r="I126" s="52">
        <f t="shared" si="82"/>
        <v>-44.780779846381328</v>
      </c>
      <c r="J126" s="6">
        <f t="shared" si="83"/>
        <v>1.8015023375798678</v>
      </c>
      <c r="K126" s="6">
        <f t="shared" si="84"/>
        <v>-1.1040807786829152</v>
      </c>
      <c r="L126" s="6">
        <f t="shared" si="85"/>
        <v>-0.10288903088697304</v>
      </c>
      <c r="M126" s="6">
        <f t="shared" si="86"/>
        <v>0.43803405180873628</v>
      </c>
      <c r="N126" s="6">
        <f t="shared" si="87"/>
        <v>0.89305095978849991</v>
      </c>
      <c r="P126" s="179">
        <v>48.7462000083178</v>
      </c>
      <c r="Q126" s="179">
        <v>-87.639319030568004</v>
      </c>
      <c r="S126" s="1">
        <f t="shared" si="88"/>
        <v>63.637433579317104</v>
      </c>
      <c r="T126" s="2">
        <f t="shared" si="89"/>
        <v>-0.22581221848333305</v>
      </c>
      <c r="U126" s="3"/>
      <c r="V126" s="175">
        <f t="shared" si="90"/>
        <v>-39.537819939329836</v>
      </c>
      <c r="W126" s="175">
        <f t="shared" si="91"/>
        <v>28.723247390114892</v>
      </c>
      <c r="X126" s="175">
        <f t="shared" si="92"/>
        <v>39.537819939329836</v>
      </c>
      <c r="Y126" s="175">
        <f t="shared" si="93"/>
        <v>208.72324739011489</v>
      </c>
      <c r="Z126" s="6">
        <f t="shared" si="94"/>
        <v>0.69006513700197025</v>
      </c>
      <c r="AA126" s="6">
        <f t="shared" si="95"/>
        <v>3.6429078924121661</v>
      </c>
      <c r="AB126" s="6">
        <f t="shared" si="96"/>
        <v>0.63658741752477166</v>
      </c>
      <c r="AC126" s="6">
        <f t="shared" si="97"/>
        <v>-0.67630879054513593</v>
      </c>
      <c r="AD126" s="6">
        <f t="shared" si="98"/>
        <v>-0.37062498523509924</v>
      </c>
    </row>
    <row r="127" spans="1:30" ht="14" customHeight="1">
      <c r="A127" s="7" t="s">
        <v>266</v>
      </c>
      <c r="B127" s="10" t="s">
        <v>19</v>
      </c>
      <c r="C127" s="10">
        <v>0</v>
      </c>
      <c r="D127" s="63">
        <v>120.7672761748542</v>
      </c>
      <c r="E127" s="64">
        <v>-62.81342780276227</v>
      </c>
      <c r="F127" s="57">
        <v>2.2999999999999998</v>
      </c>
      <c r="G127" s="12">
        <v>0</v>
      </c>
      <c r="H127" s="10">
        <v>8</v>
      </c>
      <c r="I127" s="52">
        <f t="shared" si="82"/>
        <v>-44.229384832179555</v>
      </c>
      <c r="J127" s="6">
        <f t="shared" si="83"/>
        <v>2.1077865979165091</v>
      </c>
      <c r="K127" s="6">
        <f t="shared" si="84"/>
        <v>-1.0963011296219489</v>
      </c>
      <c r="L127" s="6">
        <f t="shared" si="85"/>
        <v>0</v>
      </c>
      <c r="M127" s="6">
        <f t="shared" si="86"/>
        <v>0</v>
      </c>
      <c r="N127" s="6">
        <f t="shared" si="87"/>
        <v>0</v>
      </c>
      <c r="P127" s="179">
        <v>48.745978977531102</v>
      </c>
      <c r="Q127" s="179">
        <v>-87.6393730100244</v>
      </c>
      <c r="S127" s="1">
        <f t="shared" si="88"/>
        <v>73.329015508274153</v>
      </c>
      <c r="T127" s="2">
        <f t="shared" si="89"/>
        <v>-0.1215792194274572</v>
      </c>
      <c r="U127" s="3"/>
      <c r="V127" s="175">
        <f t="shared" si="90"/>
        <v>-50.005479189334352</v>
      </c>
      <c r="W127" s="175">
        <f t="shared" si="91"/>
        <v>19.031611481701447</v>
      </c>
      <c r="X127" s="175">
        <f t="shared" si="92"/>
        <v>50.005479189334352</v>
      </c>
      <c r="Y127" s="175">
        <f t="shared" si="93"/>
        <v>199.03161148170145</v>
      </c>
      <c r="Z127" s="6">
        <f t="shared" si="94"/>
        <v>0.87276025589138928</v>
      </c>
      <c r="AA127" s="6">
        <f t="shared" si="95"/>
        <v>3.4737569359058398</v>
      </c>
      <c r="AB127" s="6" t="str">
        <f t="shared" si="96"/>
        <v/>
      </c>
      <c r="AC127" s="6" t="str">
        <f t="shared" si="97"/>
        <v/>
      </c>
      <c r="AD127" s="6" t="str">
        <f t="shared" si="98"/>
        <v/>
      </c>
    </row>
    <row r="128" spans="1:30" ht="14" customHeight="1">
      <c r="A128" s="7" t="s">
        <v>266</v>
      </c>
      <c r="B128" s="10" t="s">
        <v>19</v>
      </c>
      <c r="C128" s="10">
        <v>100</v>
      </c>
      <c r="D128" s="63">
        <v>78.270834989849916</v>
      </c>
      <c r="E128" s="64">
        <v>-63.025727589742644</v>
      </c>
      <c r="F128" s="57">
        <v>2.2999999999999998</v>
      </c>
      <c r="G128" s="12">
        <v>1</v>
      </c>
      <c r="H128" s="10">
        <v>8</v>
      </c>
      <c r="I128" s="52">
        <f t="shared" si="82"/>
        <v>-44.491203718600239</v>
      </c>
      <c r="J128" s="6">
        <f t="shared" si="83"/>
        <v>1.3660837788580635</v>
      </c>
      <c r="K128" s="6">
        <f t="shared" si="84"/>
        <v>-1.1000064599060391</v>
      </c>
      <c r="L128" s="6">
        <f t="shared" si="85"/>
        <v>9.2208443065399437E-2</v>
      </c>
      <c r="M128" s="6">
        <f t="shared" si="86"/>
        <v>0.4441191524957453</v>
      </c>
      <c r="N128" s="6">
        <f t="shared" si="87"/>
        <v>0.89121029023116416</v>
      </c>
      <c r="P128" s="179">
        <v>48.745978977531102</v>
      </c>
      <c r="Q128" s="179">
        <v>-87.6393730100244</v>
      </c>
      <c r="S128" s="1">
        <f t="shared" si="88"/>
        <v>50.727374695634715</v>
      </c>
      <c r="T128" s="2">
        <f t="shared" si="89"/>
        <v>-0.37660104294393248</v>
      </c>
      <c r="U128" s="3"/>
      <c r="V128" s="175">
        <f t="shared" si="90"/>
        <v>-25.545879792552427</v>
      </c>
      <c r="W128" s="175">
        <f t="shared" si="91"/>
        <v>41.633252294340885</v>
      </c>
      <c r="X128" s="175">
        <f t="shared" si="92"/>
        <v>25.545879792552427</v>
      </c>
      <c r="Y128" s="175">
        <f t="shared" si="93"/>
        <v>221.63325229434088</v>
      </c>
      <c r="Z128" s="6">
        <f t="shared" si="94"/>
        <v>0.44585971269872582</v>
      </c>
      <c r="AA128" s="6">
        <f t="shared" si="95"/>
        <v>3.8682299844395249</v>
      </c>
      <c r="AB128" s="6">
        <f t="shared" si="96"/>
        <v>0.43123370697939101</v>
      </c>
      <c r="AC128" s="6">
        <f t="shared" si="97"/>
        <v>-0.6743457823049831</v>
      </c>
      <c r="AD128" s="6">
        <f t="shared" si="98"/>
        <v>-0.5994124255070904</v>
      </c>
    </row>
    <row r="129" spans="1:30" ht="14" customHeight="1">
      <c r="A129" s="7" t="s">
        <v>269</v>
      </c>
      <c r="B129" s="10" t="s">
        <v>19</v>
      </c>
      <c r="C129" s="10">
        <v>0</v>
      </c>
      <c r="D129" s="63">
        <v>134.75894864770783</v>
      </c>
      <c r="E129" s="64">
        <v>-59.14377627124145</v>
      </c>
      <c r="F129" s="56">
        <v>5.3</v>
      </c>
      <c r="G129" s="12">
        <v>0</v>
      </c>
      <c r="H129" s="10">
        <v>6</v>
      </c>
      <c r="I129" s="52">
        <f t="shared" si="82"/>
        <v>-39.925609887817437</v>
      </c>
      <c r="J129" s="6">
        <f t="shared" si="83"/>
        <v>2.3519873504284616</v>
      </c>
      <c r="K129" s="6">
        <f t="shared" si="84"/>
        <v>-1.0322536279960581</v>
      </c>
      <c r="L129" s="6">
        <f t="shared" si="85"/>
        <v>0</v>
      </c>
      <c r="M129" s="6">
        <f t="shared" si="86"/>
        <v>0</v>
      </c>
      <c r="N129" s="6">
        <f t="shared" si="87"/>
        <v>0</v>
      </c>
      <c r="P129" s="179">
        <v>48.745114970952201</v>
      </c>
      <c r="Q129" s="179">
        <v>-87.639306960627394</v>
      </c>
      <c r="S129" s="1">
        <f t="shared" si="88"/>
        <v>88.184834298603761</v>
      </c>
      <c r="T129" s="2">
        <f t="shared" si="89"/>
        <v>-1.1379558272280654E-2</v>
      </c>
      <c r="U129" s="3"/>
      <c r="V129" s="175">
        <f t="shared" si="90"/>
        <v>-56.987987924820317</v>
      </c>
      <c r="W129" s="175">
        <f t="shared" si="91"/>
        <v>4.1758587407688452</v>
      </c>
      <c r="X129" s="175">
        <f t="shared" si="92"/>
        <v>56.987987924820317</v>
      </c>
      <c r="Y129" s="175">
        <f t="shared" si="93"/>
        <v>184.17585874076883</v>
      </c>
      <c r="Z129" s="6">
        <f t="shared" si="94"/>
        <v>0.99462802337488532</v>
      </c>
      <c r="AA129" s="6">
        <f t="shared" si="95"/>
        <v>3.2144751377143939</v>
      </c>
      <c r="AB129" s="6" t="str">
        <f t="shared" si="96"/>
        <v/>
      </c>
      <c r="AC129" s="6" t="str">
        <f t="shared" si="97"/>
        <v/>
      </c>
      <c r="AD129" s="6" t="str">
        <f t="shared" si="98"/>
        <v/>
      </c>
    </row>
    <row r="130" spans="1:30" ht="14" customHeight="1">
      <c r="A130" s="7" t="s">
        <v>269</v>
      </c>
      <c r="B130" s="10" t="s">
        <v>19</v>
      </c>
      <c r="C130" s="10">
        <v>100</v>
      </c>
      <c r="D130" s="63">
        <v>95.208797330864229</v>
      </c>
      <c r="E130" s="64">
        <v>-65.338862048223803</v>
      </c>
      <c r="F130" s="56">
        <v>5.3</v>
      </c>
      <c r="G130" s="12">
        <v>1</v>
      </c>
      <c r="H130" s="10">
        <v>6</v>
      </c>
      <c r="I130" s="52">
        <f t="shared" si="82"/>
        <v>-47.440164868680782</v>
      </c>
      <c r="J130" s="6">
        <f t="shared" si="83"/>
        <v>1.6617069902875699</v>
      </c>
      <c r="K130" s="6">
        <f t="shared" si="84"/>
        <v>-1.1403782722478715</v>
      </c>
      <c r="L130" s="6">
        <f t="shared" si="85"/>
        <v>-3.7880314827441565E-2</v>
      </c>
      <c r="M130" s="6">
        <f t="shared" si="86"/>
        <v>0.41552771410005063</v>
      </c>
      <c r="N130" s="6">
        <f t="shared" si="87"/>
        <v>0.90879139551569288</v>
      </c>
      <c r="P130" s="179">
        <v>48.745114970952201</v>
      </c>
      <c r="Q130" s="179">
        <v>-87.639306960627394</v>
      </c>
      <c r="S130" s="1">
        <f t="shared" si="88"/>
        <v>56.873289305242814</v>
      </c>
      <c r="T130" s="2">
        <f t="shared" si="89"/>
        <v>-0.28983718244975915</v>
      </c>
      <c r="U130" s="3"/>
      <c r="V130" s="175">
        <f t="shared" si="90"/>
        <v>-36.457936046117993</v>
      </c>
      <c r="W130" s="175">
        <f t="shared" si="91"/>
        <v>35.487403734129792</v>
      </c>
      <c r="X130" s="175">
        <f t="shared" si="92"/>
        <v>36.457936046117993</v>
      </c>
      <c r="Y130" s="175">
        <f t="shared" si="93"/>
        <v>215.4874037341298</v>
      </c>
      <c r="Z130" s="6">
        <f t="shared" si="94"/>
        <v>0.63631102248628213</v>
      </c>
      <c r="AA130" s="6">
        <f t="shared" si="95"/>
        <v>3.7609646917348889</v>
      </c>
      <c r="AB130" s="6">
        <f t="shared" si="96"/>
        <v>0.59423247137986723</v>
      </c>
      <c r="AC130" s="6">
        <f t="shared" si="97"/>
        <v>-0.65489035056660372</v>
      </c>
      <c r="AD130" s="6">
        <f t="shared" si="98"/>
        <v>-0.46691155339370871</v>
      </c>
    </row>
    <row r="131" spans="1:30" ht="14" customHeight="1">
      <c r="A131" s="7" t="s">
        <v>268</v>
      </c>
      <c r="B131" s="10" t="s">
        <v>19</v>
      </c>
      <c r="C131" s="10">
        <v>0</v>
      </c>
      <c r="D131" s="63">
        <v>149.75638778200977</v>
      </c>
      <c r="E131" s="64">
        <v>-61.291566433507874</v>
      </c>
      <c r="F131" s="10">
        <v>6</v>
      </c>
      <c r="G131" s="12">
        <v>0</v>
      </c>
      <c r="H131" s="10">
        <v>7</v>
      </c>
      <c r="I131" s="52">
        <f t="shared" si="82"/>
        <v>-42.394505425358062</v>
      </c>
      <c r="J131" s="6">
        <f t="shared" si="83"/>
        <v>2.6137420426894784</v>
      </c>
      <c r="K131" s="6">
        <f t="shared" si="84"/>
        <v>-1.0697396379695505</v>
      </c>
      <c r="L131" s="6">
        <f t="shared" si="85"/>
        <v>0</v>
      </c>
      <c r="M131" s="6">
        <f t="shared" si="86"/>
        <v>0</v>
      </c>
      <c r="N131" s="6">
        <f t="shared" si="87"/>
        <v>0</v>
      </c>
      <c r="P131" s="179">
        <v>48.744800984859403</v>
      </c>
      <c r="Q131" s="179">
        <v>-87.648550020530806</v>
      </c>
      <c r="S131" s="1">
        <f t="shared" si="88"/>
        <v>84.618818872130063</v>
      </c>
      <c r="T131" s="2">
        <f t="shared" si="89"/>
        <v>2.3105092031894814E-2</v>
      </c>
      <c r="U131" s="3"/>
      <c r="V131" s="175">
        <f t="shared" si="90"/>
        <v>-68.060790042443188</v>
      </c>
      <c r="W131" s="175">
        <f t="shared" si="91"/>
        <v>-3.0297311484007423</v>
      </c>
      <c r="X131" s="175">
        <f t="shared" si="92"/>
        <v>68.060790042443188</v>
      </c>
      <c r="Y131" s="175">
        <f t="shared" si="93"/>
        <v>176.97026885159926</v>
      </c>
      <c r="Z131" s="6">
        <f t="shared" si="94"/>
        <v>1.1878848777492048</v>
      </c>
      <c r="AA131" s="6">
        <f t="shared" si="95"/>
        <v>3.0887138695999714</v>
      </c>
      <c r="AB131" s="6" t="str">
        <f t="shared" si="96"/>
        <v/>
      </c>
      <c r="AC131" s="6" t="str">
        <f t="shared" si="97"/>
        <v/>
      </c>
      <c r="AD131" s="6" t="str">
        <f t="shared" si="98"/>
        <v/>
      </c>
    </row>
    <row r="132" spans="1:30" ht="14" customHeight="1">
      <c r="A132" s="7" t="s">
        <v>268</v>
      </c>
      <c r="B132" s="10" t="s">
        <v>19</v>
      </c>
      <c r="C132" s="10">
        <v>100</v>
      </c>
      <c r="D132" s="63">
        <v>105.18144855700541</v>
      </c>
      <c r="E132" s="64">
        <v>-72.193332542811888</v>
      </c>
      <c r="F132" s="10">
        <v>6</v>
      </c>
      <c r="G132" s="12">
        <v>1</v>
      </c>
      <c r="H132" s="10">
        <v>7</v>
      </c>
      <c r="I132" s="52">
        <f t="shared" si="82"/>
        <v>-57.283858744449816</v>
      </c>
      <c r="J132" s="6">
        <f t="shared" si="83"/>
        <v>1.835762589336783</v>
      </c>
      <c r="K132" s="6">
        <f t="shared" si="84"/>
        <v>-1.2600113508592374</v>
      </c>
      <c r="L132" s="6">
        <f t="shared" si="85"/>
        <v>-8.0083495169869609E-2</v>
      </c>
      <c r="M132" s="6">
        <f t="shared" si="86"/>
        <v>0.29513387708452415</v>
      </c>
      <c r="N132" s="6">
        <f t="shared" si="87"/>
        <v>0.95209381281386052</v>
      </c>
      <c r="P132" s="179">
        <v>48.744800984859403</v>
      </c>
      <c r="Q132" s="179">
        <v>-87.648550020530806</v>
      </c>
      <c r="S132" s="1">
        <f t="shared" si="88"/>
        <v>49.316556178656384</v>
      </c>
      <c r="T132" s="2">
        <f t="shared" si="89"/>
        <v>-0.29567985328377111</v>
      </c>
      <c r="U132" s="3"/>
      <c r="V132" s="175">
        <f t="shared" si="90"/>
        <v>-46.539515690174682</v>
      </c>
      <c r="W132" s="175">
        <f t="shared" si="91"/>
        <v>43.03489380081281</v>
      </c>
      <c r="X132" s="175">
        <f t="shared" si="92"/>
        <v>46.539515690174682</v>
      </c>
      <c r="Y132" s="175">
        <f t="shared" si="93"/>
        <v>223.03489380081282</v>
      </c>
      <c r="Z132" s="6">
        <f t="shared" si="94"/>
        <v>0.8122677810771094</v>
      </c>
      <c r="AA132" s="6">
        <f t="shared" si="95"/>
        <v>3.8926932436600739</v>
      </c>
      <c r="AB132" s="6">
        <f t="shared" si="96"/>
        <v>0.7258489420863653</v>
      </c>
      <c r="AC132" s="6">
        <f t="shared" si="97"/>
        <v>-0.50277887895121398</v>
      </c>
      <c r="AD132" s="6">
        <f t="shared" si="98"/>
        <v>-0.46942167840084353</v>
      </c>
    </row>
    <row r="133" spans="1:30" ht="14" customHeight="1">
      <c r="A133" s="7" t="s">
        <v>267</v>
      </c>
      <c r="B133" s="10" t="s">
        <v>19</v>
      </c>
      <c r="C133" s="10">
        <v>0</v>
      </c>
      <c r="D133" s="63">
        <v>160.6216726791331</v>
      </c>
      <c r="E133" s="64">
        <v>-65.445819066330671</v>
      </c>
      <c r="F133" s="56">
        <v>3.8</v>
      </c>
      <c r="G133" s="12">
        <v>0</v>
      </c>
      <c r="H133" s="10">
        <v>5</v>
      </c>
      <c r="I133" s="52">
        <f t="shared" si="82"/>
        <v>-47.58088183591682</v>
      </c>
      <c r="J133" s="6">
        <f t="shared" si="83"/>
        <v>2.8033770383114938</v>
      </c>
      <c r="K133" s="6">
        <f t="shared" si="84"/>
        <v>-1.1422450243719513</v>
      </c>
      <c r="L133" s="6">
        <f t="shared" si="85"/>
        <v>0</v>
      </c>
      <c r="M133" s="6">
        <f t="shared" si="86"/>
        <v>0</v>
      </c>
      <c r="N133" s="6">
        <f t="shared" si="87"/>
        <v>0</v>
      </c>
      <c r="P133" s="179">
        <v>48.744456991553299</v>
      </c>
      <c r="Q133" s="179">
        <v>-87.648554965853606</v>
      </c>
      <c r="S133" s="1">
        <f t="shared" si="88"/>
        <v>87.845090911675598</v>
      </c>
      <c r="T133" s="2">
        <f t="shared" si="89"/>
        <v>-5.5535119186568283E-3</v>
      </c>
      <c r="U133" s="3"/>
      <c r="V133" s="175">
        <f t="shared" si="90"/>
        <v>-77.057294931655463</v>
      </c>
      <c r="W133" s="175">
        <f t="shared" si="91"/>
        <v>4.5063541224707961</v>
      </c>
      <c r="X133" s="175">
        <f t="shared" si="92"/>
        <v>77.057294931655463</v>
      </c>
      <c r="Y133" s="175">
        <f t="shared" si="93"/>
        <v>184.50635412247078</v>
      </c>
      <c r="Z133" s="6">
        <f t="shared" si="94"/>
        <v>1.3449035092377266</v>
      </c>
      <c r="AA133" s="6">
        <f t="shared" si="95"/>
        <v>3.220243370287728</v>
      </c>
      <c r="AB133" s="6" t="str">
        <f t="shared" si="96"/>
        <v/>
      </c>
      <c r="AC133" s="6" t="str">
        <f t="shared" si="97"/>
        <v/>
      </c>
      <c r="AD133" s="6" t="str">
        <f t="shared" si="98"/>
        <v/>
      </c>
    </row>
    <row r="134" spans="1:30" ht="14" customHeight="1">
      <c r="A134" s="7" t="s">
        <v>267</v>
      </c>
      <c r="B134" s="10" t="s">
        <v>19</v>
      </c>
      <c r="C134" s="10">
        <v>100</v>
      </c>
      <c r="D134" s="63">
        <v>103.40821959201155</v>
      </c>
      <c r="E134" s="64">
        <v>-78.623656695336649</v>
      </c>
      <c r="F134" s="56">
        <v>3.8</v>
      </c>
      <c r="G134" s="12">
        <v>1</v>
      </c>
      <c r="H134" s="10">
        <v>5</v>
      </c>
      <c r="I134" s="52">
        <f t="shared" si="82"/>
        <v>-68.079580492030473</v>
      </c>
      <c r="J134" s="6">
        <f t="shared" si="83"/>
        <v>1.8048139055059089</v>
      </c>
      <c r="K134" s="6">
        <f t="shared" si="84"/>
        <v>-1.3722416792913086</v>
      </c>
      <c r="L134" s="6">
        <f t="shared" si="85"/>
        <v>-4.5740399158231505E-2</v>
      </c>
      <c r="M134" s="6">
        <f t="shared" si="86"/>
        <v>0.19187599388544585</v>
      </c>
      <c r="N134" s="6">
        <f t="shared" si="87"/>
        <v>0.98035270125364471</v>
      </c>
      <c r="P134" s="179">
        <v>48.744456991553299</v>
      </c>
      <c r="Q134" s="179">
        <v>-87.648554965853606</v>
      </c>
      <c r="S134" s="1">
        <f t="shared" si="88"/>
        <v>33.595587771430047</v>
      </c>
      <c r="T134" s="2">
        <f t="shared" si="89"/>
        <v>-0.36048110637185848</v>
      </c>
      <c r="U134" s="3"/>
      <c r="V134" s="175">
        <f t="shared" si="90"/>
        <v>-48.982531046167935</v>
      </c>
      <c r="W134" s="175">
        <f t="shared" si="91"/>
        <v>58.755857262716347</v>
      </c>
      <c r="X134" s="175">
        <f t="shared" si="92"/>
        <v>48.982531046167935</v>
      </c>
      <c r="Y134" s="175">
        <f t="shared" si="93"/>
        <v>238.75585726271635</v>
      </c>
      <c r="Z134" s="6">
        <f t="shared" si="94"/>
        <v>0.85490644271597305</v>
      </c>
      <c r="AA134" s="6">
        <f t="shared" si="95"/>
        <v>4.1670758176560163</v>
      </c>
      <c r="AB134" s="6">
        <f t="shared" si="96"/>
        <v>0.75450951881080985</v>
      </c>
      <c r="AC134" s="6">
        <f t="shared" si="97"/>
        <v>-0.34040787691741287</v>
      </c>
      <c r="AD134" s="6">
        <f t="shared" si="98"/>
        <v>-0.56110414662205066</v>
      </c>
    </row>
    <row r="135" spans="1:30" ht="14" customHeight="1">
      <c r="A135" s="7" t="s">
        <v>305</v>
      </c>
      <c r="B135" s="10" t="s">
        <v>19</v>
      </c>
      <c r="C135" s="10">
        <v>0</v>
      </c>
      <c r="D135" s="63">
        <v>159.02936785334094</v>
      </c>
      <c r="E135" s="64">
        <v>-69.971776484364298</v>
      </c>
      <c r="F135" s="56">
        <v>6.3</v>
      </c>
      <c r="G135" s="12">
        <v>0</v>
      </c>
      <c r="H135" s="10">
        <v>7</v>
      </c>
      <c r="I135" s="52">
        <f t="shared" si="82"/>
        <v>-53.905842228248517</v>
      </c>
      <c r="J135" s="6">
        <f t="shared" si="83"/>
        <v>2.7755860764060261</v>
      </c>
      <c r="K135" s="6">
        <f t="shared" si="84"/>
        <v>-1.2212378831216995</v>
      </c>
      <c r="L135" s="6">
        <f t="shared" si="85"/>
        <v>0</v>
      </c>
      <c r="M135" s="6">
        <f t="shared" si="86"/>
        <v>0</v>
      </c>
      <c r="N135" s="6">
        <f t="shared" si="87"/>
        <v>0</v>
      </c>
      <c r="P135" s="179">
        <v>48.743881992995703</v>
      </c>
      <c r="Q135" s="179">
        <v>-87.649326017126398</v>
      </c>
      <c r="S135" s="1">
        <f t="shared" si="88"/>
        <v>60.49595677091834</v>
      </c>
      <c r="T135" s="2">
        <f t="shared" si="89"/>
        <v>-7.8673380556356087E-2</v>
      </c>
      <c r="U135" s="3"/>
      <c r="V135" s="175">
        <f t="shared" si="90"/>
        <v>-75.980462906178246</v>
      </c>
      <c r="W135" s="175">
        <f t="shared" si="91"/>
        <v>31.854717211955261</v>
      </c>
      <c r="X135" s="175">
        <f t="shared" si="92"/>
        <v>75.980462906178246</v>
      </c>
      <c r="Y135" s="175">
        <f t="shared" si="93"/>
        <v>211.85471721195526</v>
      </c>
      <c r="Z135" s="6">
        <f t="shared" si="94"/>
        <v>1.3261092449022298</v>
      </c>
      <c r="AA135" s="6">
        <f t="shared" si="95"/>
        <v>3.697562351230121</v>
      </c>
      <c r="AB135" s="6" t="str">
        <f t="shared" si="96"/>
        <v/>
      </c>
      <c r="AC135" s="6" t="str">
        <f t="shared" si="97"/>
        <v/>
      </c>
      <c r="AD135" s="6" t="str">
        <f t="shared" si="98"/>
        <v/>
      </c>
    </row>
    <row r="136" spans="1:30" ht="14" customHeight="1">
      <c r="A136" s="7" t="s">
        <v>305</v>
      </c>
      <c r="B136" s="10" t="s">
        <v>19</v>
      </c>
      <c r="C136" s="10">
        <v>100</v>
      </c>
      <c r="D136" s="63">
        <v>79.870382006036465</v>
      </c>
      <c r="E136" s="64">
        <v>-79.525383957242141</v>
      </c>
      <c r="F136" s="56">
        <v>6.3</v>
      </c>
      <c r="G136" s="12">
        <v>1</v>
      </c>
      <c r="H136" s="10">
        <v>7</v>
      </c>
      <c r="I136" s="52">
        <f t="shared" si="82"/>
        <v>-69.707538678691975</v>
      </c>
      <c r="J136" s="6">
        <f t="shared" si="83"/>
        <v>1.3940011408309698</v>
      </c>
      <c r="K136" s="6">
        <f t="shared" si="84"/>
        <v>-1.3879797889665528</v>
      </c>
      <c r="L136" s="6">
        <f t="shared" si="85"/>
        <v>3.197416944245976E-2</v>
      </c>
      <c r="M136" s="6">
        <f t="shared" si="86"/>
        <v>0.17896606786966252</v>
      </c>
      <c r="N136" s="6">
        <f t="shared" si="87"/>
        <v>0.98333554753183627</v>
      </c>
      <c r="P136" s="179">
        <v>48.743881992995703</v>
      </c>
      <c r="Q136" s="179">
        <v>-87.649326017126398</v>
      </c>
      <c r="S136" s="1">
        <f t="shared" si="88"/>
        <v>27.198297385632692</v>
      </c>
      <c r="T136" s="2">
        <f t="shared" si="89"/>
        <v>-0.43809191516952112</v>
      </c>
      <c r="U136" s="3"/>
      <c r="V136" s="175">
        <f t="shared" si="90"/>
        <v>-41.673754791404832</v>
      </c>
      <c r="W136" s="175">
        <f t="shared" si="91"/>
        <v>65.152376597240902</v>
      </c>
      <c r="X136" s="175">
        <f t="shared" si="92"/>
        <v>41.673754791404832</v>
      </c>
      <c r="Y136" s="175">
        <f t="shared" si="93"/>
        <v>245.1523765972409</v>
      </c>
      <c r="Z136" s="6">
        <f t="shared" si="94"/>
        <v>0.72734423277877702</v>
      </c>
      <c r="AA136" s="6">
        <f t="shared" si="95"/>
        <v>4.2787161407109462</v>
      </c>
      <c r="AB136" s="6">
        <f t="shared" si="96"/>
        <v>0.66488827583064047</v>
      </c>
      <c r="AC136" s="6">
        <f t="shared" si="97"/>
        <v>-0.3138702058906454</v>
      </c>
      <c r="AD136" s="6">
        <f t="shared" si="98"/>
        <v>-0.67779722227014327</v>
      </c>
    </row>
    <row r="137" spans="1:30" ht="14" customHeight="1">
      <c r="A137" s="7" t="s">
        <v>306</v>
      </c>
      <c r="B137" s="10" t="s">
        <v>19</v>
      </c>
      <c r="C137" s="10">
        <v>0</v>
      </c>
      <c r="D137" s="63">
        <v>105.6</v>
      </c>
      <c r="E137" s="64">
        <v>-56.6</v>
      </c>
      <c r="F137" s="56">
        <v>4.5999999999999996</v>
      </c>
      <c r="G137" s="12">
        <v>0</v>
      </c>
      <c r="H137" s="10">
        <v>8</v>
      </c>
      <c r="I137" s="52">
        <f t="shared" si="82"/>
        <v>-37.17267129056394</v>
      </c>
      <c r="J137" s="6">
        <f t="shared" si="83"/>
        <v>1.8430676901060119</v>
      </c>
      <c r="K137" s="6">
        <f t="shared" si="84"/>
        <v>-0.98785635662879057</v>
      </c>
      <c r="L137" s="6">
        <f t="shared" si="85"/>
        <v>0</v>
      </c>
      <c r="M137" s="6">
        <f t="shared" si="86"/>
        <v>0</v>
      </c>
      <c r="N137" s="6">
        <f t="shared" si="87"/>
        <v>0</v>
      </c>
      <c r="P137" s="179">
        <v>48.742320025339701</v>
      </c>
      <c r="Q137" s="179">
        <v>-87.650026995688606</v>
      </c>
      <c r="S137" s="1">
        <f t="shared" si="88"/>
        <v>72.813998803517904</v>
      </c>
      <c r="T137" s="2">
        <f t="shared" si="89"/>
        <v>-0.15652939693879458</v>
      </c>
      <c r="U137" s="3"/>
      <c r="V137" s="175">
        <f t="shared" si="90"/>
        <v>-36.550347879317755</v>
      </c>
      <c r="W137" s="175">
        <f t="shared" si="91"/>
        <v>19.53597420079349</v>
      </c>
      <c r="X137" s="175">
        <f t="shared" si="92"/>
        <v>36.550347879317755</v>
      </c>
      <c r="Y137" s="175">
        <f t="shared" si="93"/>
        <v>199.53597420079348</v>
      </c>
      <c r="Z137" s="6">
        <f t="shared" si="94"/>
        <v>0.6379239132434219</v>
      </c>
      <c r="AA137" s="6">
        <f t="shared" si="95"/>
        <v>3.482559725978307</v>
      </c>
      <c r="AB137" s="6" t="str">
        <f t="shared" si="96"/>
        <v/>
      </c>
      <c r="AC137" s="6" t="str">
        <f t="shared" si="97"/>
        <v/>
      </c>
      <c r="AD137" s="6" t="str">
        <f t="shared" si="98"/>
        <v/>
      </c>
    </row>
    <row r="138" spans="1:30" ht="14" customHeight="1">
      <c r="A138" s="7" t="s">
        <v>306</v>
      </c>
      <c r="B138" s="10" t="s">
        <v>19</v>
      </c>
      <c r="C138" s="10">
        <v>100</v>
      </c>
      <c r="D138" s="63">
        <v>75.3</v>
      </c>
      <c r="E138" s="64">
        <v>-53.3</v>
      </c>
      <c r="F138" s="56">
        <v>4.5999999999999996</v>
      </c>
      <c r="G138" s="12">
        <v>1</v>
      </c>
      <c r="H138" s="10">
        <v>8</v>
      </c>
      <c r="I138" s="52">
        <f t="shared" si="82"/>
        <v>-33.853766737354952</v>
      </c>
      <c r="J138" s="6">
        <f t="shared" si="83"/>
        <v>1.3142329267517301</v>
      </c>
      <c r="K138" s="6">
        <f t="shared" si="84"/>
        <v>-0.93026049131297761</v>
      </c>
      <c r="L138" s="6">
        <f t="shared" si="85"/>
        <v>0.15165212892870067</v>
      </c>
      <c r="M138" s="6">
        <f t="shared" si="86"/>
        <v>0.57806353291736545</v>
      </c>
      <c r="N138" s="6">
        <f t="shared" si="87"/>
        <v>0.80177564424375392</v>
      </c>
      <c r="P138" s="179">
        <v>48.742320025339701</v>
      </c>
      <c r="Q138" s="179">
        <v>-87.650026995688606</v>
      </c>
      <c r="S138" s="1">
        <f t="shared" si="88"/>
        <v>56.793433056183702</v>
      </c>
      <c r="T138" s="2">
        <f t="shared" si="89"/>
        <v>-0.34672558685512</v>
      </c>
      <c r="U138" s="3"/>
      <c r="V138" s="175">
        <f t="shared" si="90"/>
        <v>-16.249025581682162</v>
      </c>
      <c r="W138" s="175">
        <f t="shared" si="91"/>
        <v>35.556539948127693</v>
      </c>
      <c r="X138" s="175">
        <f t="shared" si="92"/>
        <v>16.249025581682162</v>
      </c>
      <c r="Y138" s="175">
        <f t="shared" si="93"/>
        <v>215.55653994812769</v>
      </c>
      <c r="Z138" s="6">
        <f t="shared" si="94"/>
        <v>0.28359899664114052</v>
      </c>
      <c r="AA138" s="6">
        <f t="shared" si="95"/>
        <v>3.762171346301515</v>
      </c>
      <c r="AB138" s="6">
        <f t="shared" si="96"/>
        <v>0.27981268660704067</v>
      </c>
      <c r="AC138" s="6">
        <f t="shared" si="97"/>
        <v>-0.78104482658029817</v>
      </c>
      <c r="AD138" s="6">
        <f t="shared" si="98"/>
        <v>-0.55827756473451629</v>
      </c>
    </row>
    <row r="139" spans="1:30" ht="14" customHeight="1">
      <c r="A139" s="7" t="s">
        <v>307</v>
      </c>
      <c r="B139" s="10" t="s">
        <v>19</v>
      </c>
      <c r="C139" s="10">
        <v>0</v>
      </c>
      <c r="D139" s="63">
        <v>125.14024254227503</v>
      </c>
      <c r="E139" s="64">
        <v>-46.792680941433886</v>
      </c>
      <c r="F139" s="56">
        <v>5.8</v>
      </c>
      <c r="G139" s="12">
        <v>0</v>
      </c>
      <c r="H139" s="10">
        <v>5</v>
      </c>
      <c r="I139" s="52">
        <f t="shared" si="82"/>
        <v>-28.026803128412503</v>
      </c>
      <c r="J139" s="6">
        <f t="shared" si="83"/>
        <v>2.1841092591069784</v>
      </c>
      <c r="K139" s="6">
        <f t="shared" si="84"/>
        <v>-0.81668634826322117</v>
      </c>
      <c r="L139" s="6">
        <f t="shared" si="85"/>
        <v>0</v>
      </c>
      <c r="M139" s="6">
        <f t="shared" si="86"/>
        <v>0</v>
      </c>
      <c r="N139" s="6">
        <f t="shared" si="87"/>
        <v>0</v>
      </c>
      <c r="P139" s="179">
        <v>48.741527013480599</v>
      </c>
      <c r="Q139" s="179">
        <v>-87.648295965045605</v>
      </c>
      <c r="S139" s="1">
        <f t="shared" si="88"/>
        <v>84.297886739595526</v>
      </c>
      <c r="T139" s="2">
        <f t="shared" si="89"/>
        <v>4.7531541020182866E-2</v>
      </c>
      <c r="U139" s="3"/>
      <c r="V139" s="175">
        <f t="shared" si="90"/>
        <v>-43.494835864206664</v>
      </c>
      <c r="W139" s="175">
        <f t="shared" si="91"/>
        <v>-3.350409225450079</v>
      </c>
      <c r="X139" s="175">
        <f t="shared" si="92"/>
        <v>43.494835864206664</v>
      </c>
      <c r="Y139" s="175">
        <f t="shared" si="93"/>
        <v>176.64959077454992</v>
      </c>
      <c r="Z139" s="6">
        <f t="shared" si="94"/>
        <v>0.7591280934449196</v>
      </c>
      <c r="AA139" s="6">
        <f t="shared" si="95"/>
        <v>3.0831169813164965</v>
      </c>
      <c r="AB139" s="6" t="str">
        <f t="shared" si="96"/>
        <v/>
      </c>
      <c r="AC139" s="6" t="str">
        <f t="shared" si="97"/>
        <v/>
      </c>
      <c r="AD139" s="6" t="str">
        <f t="shared" si="98"/>
        <v/>
      </c>
    </row>
    <row r="140" spans="1:30" ht="14" customHeight="1">
      <c r="A140" s="7" t="s">
        <v>307</v>
      </c>
      <c r="B140" s="10" t="s">
        <v>19</v>
      </c>
      <c r="C140" s="10">
        <v>100</v>
      </c>
      <c r="D140" s="63">
        <v>100.93604191001667</v>
      </c>
      <c r="E140" s="64">
        <v>-52.028438750624794</v>
      </c>
      <c r="F140" s="56">
        <v>5.8</v>
      </c>
      <c r="G140" s="12">
        <v>1</v>
      </c>
      <c r="H140" s="10">
        <v>5</v>
      </c>
      <c r="I140" s="52">
        <f t="shared" si="82"/>
        <v>-32.644679945939338</v>
      </c>
      <c r="J140" s="6">
        <f t="shared" si="83"/>
        <v>1.7616662652607769</v>
      </c>
      <c r="K140" s="6">
        <f t="shared" si="84"/>
        <v>-0.90806756087060769</v>
      </c>
      <c r="L140" s="6">
        <f t="shared" si="85"/>
        <v>-0.11672483445340304</v>
      </c>
      <c r="M140" s="6">
        <f t="shared" si="86"/>
        <v>0.60409669654740816</v>
      </c>
      <c r="N140" s="6">
        <f t="shared" si="87"/>
        <v>0.78831623999657285</v>
      </c>
      <c r="P140" s="179">
        <v>48.741527013480599</v>
      </c>
      <c r="Q140" s="179">
        <v>-87.648295965045605</v>
      </c>
      <c r="S140" s="1">
        <f t="shared" si="88"/>
        <v>74.091064337593238</v>
      </c>
      <c r="T140" s="2">
        <f t="shared" si="89"/>
        <v>-0.15539614941612206</v>
      </c>
      <c r="U140" s="3"/>
      <c r="V140" s="175">
        <f t="shared" si="90"/>
        <v>-30.720807999240847</v>
      </c>
      <c r="W140" s="175">
        <f t="shared" si="91"/>
        <v>18.260639697361157</v>
      </c>
      <c r="X140" s="175">
        <f t="shared" si="92"/>
        <v>30.720807999240847</v>
      </c>
      <c r="Y140" s="175">
        <f t="shared" si="93"/>
        <v>198.26063969736117</v>
      </c>
      <c r="Z140" s="6">
        <f t="shared" si="94"/>
        <v>0.53617924845976439</v>
      </c>
      <c r="AA140" s="6">
        <f t="shared" si="95"/>
        <v>3.4603009398291262</v>
      </c>
      <c r="AB140" s="6">
        <f t="shared" si="96"/>
        <v>0.51085515515032809</v>
      </c>
      <c r="AC140" s="6">
        <f t="shared" si="97"/>
        <v>-0.8163748037016525</v>
      </c>
      <c r="AD140" s="6">
        <f t="shared" si="98"/>
        <v>-0.26936813162923079</v>
      </c>
    </row>
    <row r="141" spans="1:30" ht="14" customHeight="1">
      <c r="A141" s="7" t="s">
        <v>308</v>
      </c>
      <c r="B141" s="10" t="s">
        <v>19</v>
      </c>
      <c r="C141" s="10">
        <v>0</v>
      </c>
      <c r="D141" s="63">
        <v>133.11918898446271</v>
      </c>
      <c r="E141" s="64">
        <v>-47.309619673348053</v>
      </c>
      <c r="F141" s="56">
        <v>4.9000000000000004</v>
      </c>
      <c r="G141" s="12">
        <v>0</v>
      </c>
      <c r="H141" s="10">
        <v>7</v>
      </c>
      <c r="I141" s="52">
        <f t="shared" si="82"/>
        <v>-28.458905147424566</v>
      </c>
      <c r="J141" s="6">
        <f t="shared" si="83"/>
        <v>2.3233681453634412</v>
      </c>
      <c r="K141" s="6">
        <f t="shared" si="84"/>
        <v>-0.82570863116620774</v>
      </c>
      <c r="L141" s="6">
        <f t="shared" si="85"/>
        <v>0</v>
      </c>
      <c r="M141" s="6">
        <f t="shared" si="86"/>
        <v>0</v>
      </c>
      <c r="N141" s="6">
        <f t="shared" si="87"/>
        <v>0</v>
      </c>
      <c r="P141" s="179">
        <v>48.740520011633599</v>
      </c>
      <c r="Q141" s="179">
        <v>-87.647621976211596</v>
      </c>
      <c r="S141" s="1">
        <f t="shared" si="88"/>
        <v>77.908509894164254</v>
      </c>
      <c r="T141" s="2">
        <f t="shared" si="89"/>
        <v>9.0660526583317247E-2</v>
      </c>
      <c r="U141" s="3"/>
      <c r="V141" s="175">
        <f t="shared" si="90"/>
        <v>-48.982632009044636</v>
      </c>
      <c r="W141" s="175">
        <f t="shared" si="91"/>
        <v>-9.7391120820473418</v>
      </c>
      <c r="X141" s="175">
        <f t="shared" si="92"/>
        <v>48.982632009044636</v>
      </c>
      <c r="Y141" s="175">
        <f t="shared" si="93"/>
        <v>170.26088791795266</v>
      </c>
      <c r="Z141" s="6">
        <f t="shared" si="94"/>
        <v>0.85490820485059371</v>
      </c>
      <c r="AA141" s="6">
        <f t="shared" si="95"/>
        <v>2.9716130815373067</v>
      </c>
      <c r="AB141" s="6" t="str">
        <f t="shared" si="96"/>
        <v/>
      </c>
      <c r="AC141" s="6" t="str">
        <f t="shared" si="97"/>
        <v/>
      </c>
      <c r="AD141" s="6" t="str">
        <f t="shared" si="98"/>
        <v/>
      </c>
    </row>
    <row r="142" spans="1:30" ht="14" customHeight="1">
      <c r="A142" s="7" t="s">
        <v>308</v>
      </c>
      <c r="B142" s="10" t="s">
        <v>19</v>
      </c>
      <c r="C142" s="10">
        <v>100</v>
      </c>
      <c r="D142" s="63">
        <v>108.28016759220448</v>
      </c>
      <c r="E142" s="64">
        <v>-55.341495972782127</v>
      </c>
      <c r="F142" s="56">
        <v>4.9000000000000004</v>
      </c>
      <c r="G142" s="12">
        <v>1</v>
      </c>
      <c r="H142" s="10">
        <v>7</v>
      </c>
      <c r="I142" s="52">
        <f t="shared" si="82"/>
        <v>-35.874839771869759</v>
      </c>
      <c r="J142" s="6">
        <f t="shared" si="83"/>
        <v>1.8898454390952288</v>
      </c>
      <c r="K142" s="6">
        <f t="shared" si="84"/>
        <v>-0.96589131770423031</v>
      </c>
      <c r="L142" s="6">
        <f t="shared" si="85"/>
        <v>-0.17837556799066714</v>
      </c>
      <c r="M142" s="6">
        <f t="shared" si="86"/>
        <v>0.53998480006893901</v>
      </c>
      <c r="N142" s="6">
        <f t="shared" si="87"/>
        <v>0.82255612114828669</v>
      </c>
      <c r="P142" s="179">
        <v>48.740520011633599</v>
      </c>
      <c r="Q142" s="179">
        <v>-87.647621976211596</v>
      </c>
      <c r="S142" s="1">
        <f t="shared" si="88"/>
        <v>75.75034227958254</v>
      </c>
      <c r="T142" s="2">
        <f t="shared" si="89"/>
        <v>-0.1288601399814065</v>
      </c>
      <c r="U142" s="3"/>
      <c r="V142" s="175">
        <f t="shared" si="90"/>
        <v>-37.455032002115971</v>
      </c>
      <c r="W142" s="175">
        <f t="shared" si="91"/>
        <v>16.602035744205864</v>
      </c>
      <c r="X142" s="175">
        <f t="shared" si="92"/>
        <v>37.455032002115971</v>
      </c>
      <c r="Y142" s="175">
        <f t="shared" si="93"/>
        <v>196.60203574420586</v>
      </c>
      <c r="Z142" s="6">
        <f t="shared" si="94"/>
        <v>0.6537136298767674</v>
      </c>
      <c r="AA142" s="6">
        <f t="shared" si="95"/>
        <v>3.4313528398599726</v>
      </c>
      <c r="AB142" s="6">
        <f t="shared" si="96"/>
        <v>0.6081385864472838</v>
      </c>
      <c r="AC142" s="6">
        <f t="shared" si="97"/>
        <v>-0.76073799040176626</v>
      </c>
      <c r="AD142" s="6">
        <f t="shared" si="98"/>
        <v>-0.2268152764550522</v>
      </c>
    </row>
    <row r="143" spans="1:30" ht="14" customHeight="1">
      <c r="A143" s="7" t="s">
        <v>309</v>
      </c>
      <c r="B143" s="10" t="s">
        <v>19</v>
      </c>
      <c r="C143" s="10">
        <v>0</v>
      </c>
      <c r="D143" s="63">
        <v>134.97288911267304</v>
      </c>
      <c r="E143" s="64">
        <v>-60.42294849105528</v>
      </c>
      <c r="F143" s="56">
        <v>2.7</v>
      </c>
      <c r="G143" s="12">
        <v>0</v>
      </c>
      <c r="H143" s="10">
        <v>8</v>
      </c>
      <c r="I143" s="52">
        <f t="shared" si="82"/>
        <v>-41.379424837189433</v>
      </c>
      <c r="J143" s="6">
        <f t="shared" si="83"/>
        <v>2.3557213159453525</v>
      </c>
      <c r="K143" s="6">
        <f t="shared" si="84"/>
        <v>-1.054579394931854</v>
      </c>
      <c r="L143" s="6">
        <f t="shared" si="85"/>
        <v>0</v>
      </c>
      <c r="M143" s="6">
        <f t="shared" si="86"/>
        <v>0</v>
      </c>
      <c r="N143" s="6">
        <f t="shared" si="87"/>
        <v>0</v>
      </c>
      <c r="P143" s="179">
        <v>48.739903019741099</v>
      </c>
      <c r="Q143" s="179">
        <v>-87.646740032359901</v>
      </c>
      <c r="S143" s="1">
        <f t="shared" si="88"/>
        <v>85.982174553095362</v>
      </c>
      <c r="T143" s="2">
        <f t="shared" si="89"/>
        <v>-2.4588670611740304E-2</v>
      </c>
      <c r="U143" s="3"/>
      <c r="V143" s="175">
        <f t="shared" si="90"/>
        <v>-57.850155114153551</v>
      </c>
      <c r="W143" s="175">
        <f t="shared" si="91"/>
        <v>6.3710854145447371</v>
      </c>
      <c r="X143" s="175">
        <f t="shared" si="92"/>
        <v>57.850155114153551</v>
      </c>
      <c r="Y143" s="175">
        <f t="shared" si="93"/>
        <v>186.37108541454472</v>
      </c>
      <c r="Z143" s="6">
        <f t="shared" si="94"/>
        <v>1.0096756795314157</v>
      </c>
      <c r="AA143" s="6">
        <f t="shared" si="95"/>
        <v>3.2527890709993863</v>
      </c>
      <c r="AB143" s="6" t="str">
        <f t="shared" si="96"/>
        <v/>
      </c>
      <c r="AC143" s="6" t="str">
        <f t="shared" si="97"/>
        <v/>
      </c>
      <c r="AD143" s="6" t="str">
        <f t="shared" si="98"/>
        <v/>
      </c>
    </row>
    <row r="144" spans="1:30" ht="14" customHeight="1">
      <c r="A144" s="7" t="s">
        <v>309</v>
      </c>
      <c r="B144" s="10" t="s">
        <v>19</v>
      </c>
      <c r="C144" s="10">
        <v>100</v>
      </c>
      <c r="D144" s="63">
        <v>93.111982090836591</v>
      </c>
      <c r="E144" s="64">
        <v>-66.346219068473914</v>
      </c>
      <c r="F144" s="56">
        <v>2.7</v>
      </c>
      <c r="G144" s="12">
        <v>1</v>
      </c>
      <c r="H144" s="10">
        <v>8</v>
      </c>
      <c r="I144" s="52">
        <f t="shared" si="82"/>
        <v>-48.781151736418302</v>
      </c>
      <c r="J144" s="6">
        <f t="shared" si="83"/>
        <v>1.6251106605430923</v>
      </c>
      <c r="K144" s="6">
        <f t="shared" si="84"/>
        <v>-1.157959968994315</v>
      </c>
      <c r="L144" s="6">
        <f t="shared" si="85"/>
        <v>-2.1780687046190121E-2</v>
      </c>
      <c r="M144" s="6">
        <f t="shared" si="86"/>
        <v>0.40061735669751525</v>
      </c>
      <c r="N144" s="6">
        <f t="shared" si="87"/>
        <v>0.91598653657381435</v>
      </c>
      <c r="P144" s="179">
        <v>48.739903019741099</v>
      </c>
      <c r="Q144" s="179">
        <v>-87.646740032359901</v>
      </c>
      <c r="S144" s="1">
        <f t="shared" si="88"/>
        <v>54.508913076580349</v>
      </c>
      <c r="T144" s="2">
        <f t="shared" si="89"/>
        <v>-0.30940586736337894</v>
      </c>
      <c r="U144" s="3"/>
      <c r="V144" s="175">
        <f t="shared" si="90"/>
        <v>-36.088634524419689</v>
      </c>
      <c r="W144" s="175">
        <f t="shared" si="91"/>
        <v>37.84434689105975</v>
      </c>
      <c r="X144" s="175">
        <f t="shared" si="92"/>
        <v>36.088634524419689</v>
      </c>
      <c r="Y144" s="175">
        <f t="shared" si="93"/>
        <v>217.84434689105976</v>
      </c>
      <c r="Z144" s="6">
        <f t="shared" si="94"/>
        <v>0.62986549500002154</v>
      </c>
      <c r="AA144" s="6">
        <f t="shared" si="95"/>
        <v>3.8021011101056659</v>
      </c>
      <c r="AB144" s="6">
        <f t="shared" si="96"/>
        <v>0.58903606887332494</v>
      </c>
      <c r="AC144" s="6">
        <f t="shared" si="97"/>
        <v>-0.63814604557559496</v>
      </c>
      <c r="AD144" s="6">
        <f t="shared" si="98"/>
        <v>-0.49578839647826606</v>
      </c>
    </row>
    <row r="145" spans="1:30" ht="14" customHeight="1">
      <c r="A145" s="7" t="s">
        <v>310</v>
      </c>
      <c r="B145" s="10" t="s">
        <v>19</v>
      </c>
      <c r="C145" s="10">
        <v>0</v>
      </c>
      <c r="D145" s="63">
        <v>133.65524602884949</v>
      </c>
      <c r="E145" s="64">
        <v>-53.959617570760258</v>
      </c>
      <c r="F145" s="56">
        <v>5</v>
      </c>
      <c r="G145" s="12">
        <v>0</v>
      </c>
      <c r="H145" s="10">
        <v>8</v>
      </c>
      <c r="I145" s="52">
        <f t="shared" si="82"/>
        <v>-34.495757520416937</v>
      </c>
      <c r="J145" s="6">
        <f t="shared" si="83"/>
        <v>2.3327241057664994</v>
      </c>
      <c r="K145" s="6">
        <f t="shared" si="84"/>
        <v>-0.94177298972675072</v>
      </c>
      <c r="L145" s="6">
        <f t="shared" si="85"/>
        <v>0</v>
      </c>
      <c r="M145" s="6">
        <f t="shared" si="86"/>
        <v>0</v>
      </c>
      <c r="N145" s="6">
        <f t="shared" si="87"/>
        <v>0</v>
      </c>
      <c r="P145" s="179">
        <v>48.739274963736499</v>
      </c>
      <c r="Q145" s="179">
        <v>-87.646423028781996</v>
      </c>
      <c r="S145" s="1">
        <f t="shared" si="88"/>
        <v>84.808006944625049</v>
      </c>
      <c r="T145" s="2">
        <f t="shared" si="89"/>
        <v>3.573277326353308E-2</v>
      </c>
      <c r="U145" s="3"/>
      <c r="V145" s="175">
        <f t="shared" si="90"/>
        <v>-53.219740016595921</v>
      </c>
      <c r="W145" s="175">
        <f t="shared" si="91"/>
        <v>-2.8384160841569468</v>
      </c>
      <c r="X145" s="175">
        <f t="shared" si="92"/>
        <v>53.219740016595921</v>
      </c>
      <c r="Y145" s="175">
        <f t="shared" si="93"/>
        <v>177.16158391584304</v>
      </c>
      <c r="Z145" s="6">
        <f t="shared" si="94"/>
        <v>0.9288596903449805</v>
      </c>
      <c r="AA145" s="6">
        <f t="shared" si="95"/>
        <v>3.0920529473796896</v>
      </c>
      <c r="AB145" s="6" t="str">
        <f t="shared" si="96"/>
        <v/>
      </c>
      <c r="AC145" s="6" t="str">
        <f t="shared" si="97"/>
        <v/>
      </c>
      <c r="AD145" s="6" t="str">
        <f t="shared" si="98"/>
        <v/>
      </c>
    </row>
    <row r="146" spans="1:30" ht="14" customHeight="1">
      <c r="A146" s="7" t="s">
        <v>310</v>
      </c>
      <c r="B146" s="10" t="s">
        <v>19</v>
      </c>
      <c r="C146" s="10">
        <v>100</v>
      </c>
      <c r="D146" s="63">
        <v>101.7077860056789</v>
      </c>
      <c r="E146" s="64">
        <v>-60.991992326369221</v>
      </c>
      <c r="F146" s="56">
        <v>5</v>
      </c>
      <c r="G146" s="12">
        <v>1</v>
      </c>
      <c r="H146" s="10">
        <v>8</v>
      </c>
      <c r="I146" s="52">
        <f t="shared" si="82"/>
        <v>-42.041822645230454</v>
      </c>
      <c r="J146" s="6">
        <f t="shared" si="83"/>
        <v>1.7751357407129089</v>
      </c>
      <c r="K146" s="6">
        <f t="shared" si="84"/>
        <v>-1.0645110834462588</v>
      </c>
      <c r="L146" s="6">
        <f t="shared" si="85"/>
        <v>-9.8402546820512873E-2</v>
      </c>
      <c r="M146" s="6">
        <f t="shared" si="86"/>
        <v>0.47484296398188269</v>
      </c>
      <c r="N146" s="6">
        <f t="shared" si="87"/>
        <v>0.87455194147411119</v>
      </c>
      <c r="P146" s="179">
        <v>48.739274963736499</v>
      </c>
      <c r="Q146" s="179">
        <v>-87.646423028781996</v>
      </c>
      <c r="S146" s="1">
        <f t="shared" si="88"/>
        <v>65.699299263085379</v>
      </c>
      <c r="T146" s="2">
        <f t="shared" si="89"/>
        <v>-0.21654672072093195</v>
      </c>
      <c r="U146" s="3"/>
      <c r="V146" s="175">
        <f t="shared" si="90"/>
        <v>-37.069888153466181</v>
      </c>
      <c r="W146" s="175">
        <f t="shared" si="91"/>
        <v>26.654277708132625</v>
      </c>
      <c r="X146" s="175">
        <f t="shared" si="92"/>
        <v>37.069888153466181</v>
      </c>
      <c r="Y146" s="175">
        <f t="shared" si="93"/>
        <v>206.65427770813261</v>
      </c>
      <c r="Z146" s="6">
        <f t="shared" si="94"/>
        <v>0.64699160162402591</v>
      </c>
      <c r="AA146" s="6">
        <f t="shared" si="95"/>
        <v>3.6067975593376351</v>
      </c>
      <c r="AB146" s="6">
        <f t="shared" si="96"/>
        <v>0.60278873353603923</v>
      </c>
      <c r="AC146" s="6">
        <f t="shared" si="97"/>
        <v>-0.71310764404800819</v>
      </c>
      <c r="AD146" s="6">
        <f t="shared" si="98"/>
        <v>-0.35794305513910624</v>
      </c>
    </row>
    <row r="147" spans="1:30" ht="14" customHeight="1">
      <c r="A147" s="7" t="s">
        <v>252</v>
      </c>
      <c r="B147" s="10" t="s">
        <v>19</v>
      </c>
      <c r="C147" s="10">
        <v>0</v>
      </c>
      <c r="D147">
        <v>143.6</v>
      </c>
      <c r="E147">
        <v>-37.9</v>
      </c>
      <c r="F147" s="10">
        <v>2.4</v>
      </c>
      <c r="G147" s="12">
        <v>0</v>
      </c>
      <c r="H147" s="10">
        <v>8</v>
      </c>
      <c r="I147" s="52">
        <f t="shared" si="82"/>
        <v>-21.267947035859144</v>
      </c>
      <c r="J147" s="6">
        <f t="shared" si="83"/>
        <v>2.5062928058638572</v>
      </c>
      <c r="K147" s="6">
        <f t="shared" si="84"/>
        <v>-0.66147978650585082</v>
      </c>
      <c r="L147" s="6">
        <f t="shared" si="85"/>
        <v>0</v>
      </c>
      <c r="M147" s="6">
        <f t="shared" si="86"/>
        <v>0</v>
      </c>
      <c r="N147" s="6">
        <f t="shared" si="87"/>
        <v>0</v>
      </c>
      <c r="P147" s="179">
        <v>48.740576002746799</v>
      </c>
      <c r="Q147" s="179">
        <v>-87.668246990069704</v>
      </c>
      <c r="S147" s="1">
        <f t="shared" si="88"/>
        <v>59.584514963158909</v>
      </c>
      <c r="T147" s="2">
        <f t="shared" si="89"/>
        <v>0.21409429900043675</v>
      </c>
      <c r="U147" s="3"/>
      <c r="V147" s="175">
        <f t="shared" si="90"/>
        <v>-50.11451786466381</v>
      </c>
      <c r="W147" s="175">
        <f t="shared" si="91"/>
        <v>-28.083732026910795</v>
      </c>
      <c r="X147" s="175">
        <f t="shared" si="92"/>
        <v>50.11451786466381</v>
      </c>
      <c r="Y147" s="175">
        <f t="shared" si="93"/>
        <v>151.91626797308919</v>
      </c>
      <c r="Z147" s="6">
        <f t="shared" si="94"/>
        <v>0.87466333978790156</v>
      </c>
      <c r="AA147" s="6">
        <f t="shared" si="95"/>
        <v>2.6514390634724188</v>
      </c>
      <c r="AB147" s="6" t="str">
        <f t="shared" si="96"/>
        <v/>
      </c>
      <c r="AC147" s="6" t="str">
        <f t="shared" si="97"/>
        <v/>
      </c>
      <c r="AD147" s="6" t="str">
        <f t="shared" si="98"/>
        <v/>
      </c>
    </row>
    <row r="148" spans="1:30" ht="14" customHeight="1">
      <c r="A148" s="7" t="s">
        <v>252</v>
      </c>
      <c r="B148" s="10" t="s">
        <v>19</v>
      </c>
      <c r="C148" s="10">
        <v>100</v>
      </c>
      <c r="D148">
        <v>128.6</v>
      </c>
      <c r="E148">
        <v>-48.4</v>
      </c>
      <c r="F148" s="10">
        <v>2.4</v>
      </c>
      <c r="G148" s="12">
        <v>1</v>
      </c>
      <c r="H148" s="10">
        <v>8</v>
      </c>
      <c r="I148" s="52">
        <f t="shared" si="82"/>
        <v>-29.386626120094967</v>
      </c>
      <c r="J148" s="6">
        <f t="shared" si="83"/>
        <v>2.2444934180647076</v>
      </c>
      <c r="K148" s="6">
        <f t="shared" si="84"/>
        <v>-0.84473935796525557</v>
      </c>
      <c r="L148" s="6">
        <f t="shared" si="85"/>
        <v>-0.41421001779427052</v>
      </c>
      <c r="M148" s="6">
        <f t="shared" si="86"/>
        <v>0.51887192736321708</v>
      </c>
      <c r="N148" s="6">
        <f t="shared" si="87"/>
        <v>0.74779809049853196</v>
      </c>
      <c r="P148" s="179">
        <v>48.740576002746799</v>
      </c>
      <c r="Q148" s="179">
        <v>-87.668246990069704</v>
      </c>
      <c r="S148" s="1">
        <f t="shared" si="88"/>
        <v>82.881435529881315</v>
      </c>
      <c r="T148" s="2">
        <f t="shared" si="89"/>
        <v>5.6082762505654082E-2</v>
      </c>
      <c r="U148" s="3"/>
      <c r="V148" s="175">
        <f t="shared" si="90"/>
        <v>-46.665953323996717</v>
      </c>
      <c r="W148" s="175">
        <f t="shared" si="91"/>
        <v>-4.7868114601883889</v>
      </c>
      <c r="X148" s="175">
        <f t="shared" si="92"/>
        <v>46.665953323996717</v>
      </c>
      <c r="Y148" s="175">
        <f t="shared" si="93"/>
        <v>175.2131885398116</v>
      </c>
      <c r="Z148" s="6">
        <f t="shared" si="94"/>
        <v>0.81447453408573489</v>
      </c>
      <c r="AA148" s="6">
        <f t="shared" si="95"/>
        <v>3.0580470329373082</v>
      </c>
      <c r="AB148" s="6">
        <f t="shared" si="96"/>
        <v>0.72736509768593649</v>
      </c>
      <c r="AC148" s="6">
        <f t="shared" si="97"/>
        <v>-0.68385711590630582</v>
      </c>
      <c r="AD148" s="6">
        <f t="shared" si="98"/>
        <v>5.7266566970942262E-2</v>
      </c>
    </row>
    <row r="149" spans="1:30" ht="14" customHeight="1">
      <c r="A149" s="7" t="s">
        <v>253</v>
      </c>
      <c r="B149" s="10" t="s">
        <v>19</v>
      </c>
      <c r="C149" s="10">
        <v>0</v>
      </c>
      <c r="D149">
        <v>149.4</v>
      </c>
      <c r="E149">
        <v>-41.7</v>
      </c>
      <c r="F149" s="57">
        <v>9.1999999999999993</v>
      </c>
      <c r="G149" s="12">
        <v>0</v>
      </c>
      <c r="H149" s="10">
        <v>7</v>
      </c>
      <c r="I149" s="52">
        <f t="shared" si="82"/>
        <v>-24.012195289439177</v>
      </c>
      <c r="J149" s="6">
        <f t="shared" si="83"/>
        <v>2.6075219024795282</v>
      </c>
      <c r="K149" s="6">
        <f t="shared" si="84"/>
        <v>-0.72780229808163555</v>
      </c>
      <c r="L149" s="6">
        <f t="shared" si="85"/>
        <v>0</v>
      </c>
      <c r="M149" s="6">
        <f t="shared" si="86"/>
        <v>0</v>
      </c>
      <c r="N149" s="6">
        <f t="shared" si="87"/>
        <v>0</v>
      </c>
      <c r="P149" s="179">
        <v>48.740482963621602</v>
      </c>
      <c r="Q149" s="179">
        <v>-87.668368024751501</v>
      </c>
      <c r="S149" s="1">
        <f t="shared" si="88"/>
        <v>55.240292144046933</v>
      </c>
      <c r="T149" s="2">
        <f t="shared" si="89"/>
        <v>0.21280501908829819</v>
      </c>
      <c r="U149" s="3"/>
      <c r="V149" s="175">
        <f t="shared" si="90"/>
        <v>-55.529008243324398</v>
      </c>
      <c r="W149" s="175">
        <f t="shared" si="91"/>
        <v>-32.428075880704569</v>
      </c>
      <c r="X149" s="175">
        <f t="shared" si="92"/>
        <v>55.529008243324398</v>
      </c>
      <c r="Y149" s="175">
        <f t="shared" si="93"/>
        <v>147.57192411929543</v>
      </c>
      <c r="Z149" s="6">
        <f t="shared" si="94"/>
        <v>0.96916402421308334</v>
      </c>
      <c r="AA149" s="6">
        <f t="shared" si="95"/>
        <v>2.5756159593849386</v>
      </c>
      <c r="AB149" s="6" t="str">
        <f t="shared" si="96"/>
        <v/>
      </c>
      <c r="AC149" s="6" t="str">
        <f t="shared" si="97"/>
        <v/>
      </c>
      <c r="AD149" s="6" t="str">
        <f t="shared" si="98"/>
        <v/>
      </c>
    </row>
    <row r="150" spans="1:30" ht="14" customHeight="1">
      <c r="A150" s="7" t="s">
        <v>253</v>
      </c>
      <c r="B150" s="10" t="s">
        <v>19</v>
      </c>
      <c r="C150" s="10">
        <v>100</v>
      </c>
      <c r="D150">
        <v>132.80000000000001</v>
      </c>
      <c r="E150">
        <v>-53.6</v>
      </c>
      <c r="F150" s="57">
        <v>9.1999999999999993</v>
      </c>
      <c r="G150" s="12">
        <v>1</v>
      </c>
      <c r="H150" s="10">
        <v>7</v>
      </c>
      <c r="I150" s="52">
        <f t="shared" si="82"/>
        <v>-34.144472921454771</v>
      </c>
      <c r="J150" s="6">
        <f t="shared" si="83"/>
        <v>2.3177972466484698</v>
      </c>
      <c r="K150" s="6">
        <f t="shared" si="84"/>
        <v>-0.93549647906896072</v>
      </c>
      <c r="L150" s="6">
        <f t="shared" si="85"/>
        <v>-0.40319330228743588</v>
      </c>
      <c r="M150" s="6">
        <f t="shared" si="86"/>
        <v>0.43540915926118157</v>
      </c>
      <c r="N150" s="6">
        <f t="shared" si="87"/>
        <v>0.80489379735591415</v>
      </c>
      <c r="P150" s="179">
        <v>48.740482963621602</v>
      </c>
      <c r="Q150" s="179">
        <v>-87.668368024751501</v>
      </c>
      <c r="S150" s="1">
        <f t="shared" si="88"/>
        <v>85.052591428569968</v>
      </c>
      <c r="T150" s="2">
        <f t="shared" si="89"/>
        <v>3.4665834217542546E-2</v>
      </c>
      <c r="U150" s="3"/>
      <c r="V150" s="175">
        <f t="shared" si="90"/>
        <v>-52.444904388687604</v>
      </c>
      <c r="W150" s="175">
        <f t="shared" si="91"/>
        <v>-2.6157765961815329</v>
      </c>
      <c r="X150" s="175">
        <f t="shared" si="92"/>
        <v>52.444904388687604</v>
      </c>
      <c r="Y150" s="175">
        <f t="shared" si="93"/>
        <v>177.38422340381845</v>
      </c>
      <c r="Z150" s="6">
        <f t="shared" si="94"/>
        <v>0.91533625747622271</v>
      </c>
      <c r="AA150" s="6">
        <f t="shared" si="95"/>
        <v>3.095938739489815</v>
      </c>
      <c r="AB150" s="6">
        <f t="shared" si="96"/>
        <v>0.79276758870374486</v>
      </c>
      <c r="AC150" s="6">
        <f t="shared" si="97"/>
        <v>-0.60888893684993983</v>
      </c>
      <c r="AD150" s="6">
        <f t="shared" si="98"/>
        <v>2.7817492385188925E-2</v>
      </c>
    </row>
    <row r="151" spans="1:30" ht="14" customHeight="1">
      <c r="A151" s="62" t="s">
        <v>254</v>
      </c>
      <c r="B151" s="10" t="s">
        <v>19</v>
      </c>
      <c r="C151" s="10">
        <v>0</v>
      </c>
      <c r="D151">
        <v>141.19999999999999</v>
      </c>
      <c r="E151">
        <v>-46.6</v>
      </c>
      <c r="F151" s="56">
        <v>6.9</v>
      </c>
      <c r="G151" s="12">
        <v>0</v>
      </c>
      <c r="H151" s="10">
        <v>7</v>
      </c>
      <c r="I151" s="52">
        <f t="shared" si="82"/>
        <v>-27.866983392359096</v>
      </c>
      <c r="J151" s="6">
        <f t="shared" si="83"/>
        <v>2.4644049038159932</v>
      </c>
      <c r="K151" s="6">
        <f t="shared" si="84"/>
        <v>-0.81332343142935759</v>
      </c>
      <c r="L151" s="6">
        <f t="shared" si="85"/>
        <v>0</v>
      </c>
      <c r="M151" s="6">
        <f t="shared" si="86"/>
        <v>0</v>
      </c>
      <c r="N151" s="6">
        <f t="shared" si="87"/>
        <v>0</v>
      </c>
      <c r="P151" s="179">
        <v>48.740333011373799</v>
      </c>
      <c r="Q151" s="179">
        <v>-87.6684159692376</v>
      </c>
      <c r="S151" s="1">
        <f t="shared" si="88"/>
        <v>69.268772304236805</v>
      </c>
      <c r="T151" s="2">
        <f t="shared" si="89"/>
        <v>0.13826602074306005</v>
      </c>
      <c r="U151" s="3"/>
      <c r="V151" s="175">
        <f t="shared" si="90"/>
        <v>-53.680330890763713</v>
      </c>
      <c r="W151" s="175">
        <f t="shared" si="91"/>
        <v>-18.399643665000795</v>
      </c>
      <c r="X151" s="175">
        <f t="shared" si="92"/>
        <v>53.680330890763713</v>
      </c>
      <c r="Y151" s="175">
        <f t="shared" si="93"/>
        <v>161.60035633499922</v>
      </c>
      <c r="Z151" s="6">
        <f t="shared" si="94"/>
        <v>0.93689851760384735</v>
      </c>
      <c r="AA151" s="6">
        <f t="shared" si="95"/>
        <v>2.8204582904418132</v>
      </c>
      <c r="AB151" s="6" t="str">
        <f t="shared" si="96"/>
        <v/>
      </c>
      <c r="AC151" s="6" t="str">
        <f t="shared" si="97"/>
        <v/>
      </c>
      <c r="AD151" s="6" t="str">
        <f t="shared" si="98"/>
        <v/>
      </c>
    </row>
    <row r="152" spans="1:30" ht="14" customHeight="1">
      <c r="A152" s="62" t="s">
        <v>254</v>
      </c>
      <c r="B152" s="10" t="s">
        <v>19</v>
      </c>
      <c r="C152" s="10">
        <v>100</v>
      </c>
      <c r="D152">
        <v>120.1</v>
      </c>
      <c r="E152">
        <v>-55.6</v>
      </c>
      <c r="F152" s="56">
        <v>6.9</v>
      </c>
      <c r="G152" s="12">
        <v>1</v>
      </c>
      <c r="H152" s="10">
        <v>7</v>
      </c>
      <c r="I152" s="52">
        <f t="shared" si="82"/>
        <v>-36.138099145920428</v>
      </c>
      <c r="J152" s="6">
        <f t="shared" si="83"/>
        <v>2.0961404316451895</v>
      </c>
      <c r="K152" s="6">
        <f t="shared" si="84"/>
        <v>-0.97040306410884714</v>
      </c>
      <c r="L152" s="6">
        <f t="shared" si="85"/>
        <v>-0.28333701835841013</v>
      </c>
      <c r="M152" s="6">
        <f t="shared" si="86"/>
        <v>0.48878200558809426</v>
      </c>
      <c r="N152" s="6">
        <f t="shared" si="87"/>
        <v>0.82511349827829505</v>
      </c>
      <c r="P152" s="179">
        <v>48.740333011373799</v>
      </c>
      <c r="Q152" s="179">
        <v>-87.6684159692376</v>
      </c>
      <c r="S152" s="1">
        <f t="shared" si="88"/>
        <v>83.108289733068972</v>
      </c>
      <c r="T152" s="2">
        <f t="shared" si="89"/>
        <v>-5.5691644866679213E-2</v>
      </c>
      <c r="U152" s="3"/>
      <c r="V152" s="175">
        <f t="shared" si="90"/>
        <v>-45.2689747209225</v>
      </c>
      <c r="W152" s="175">
        <f t="shared" si="91"/>
        <v>9.2232942976934282</v>
      </c>
      <c r="X152" s="175">
        <f t="shared" si="92"/>
        <v>45.2689747209225</v>
      </c>
      <c r="Y152" s="175">
        <f t="shared" si="93"/>
        <v>189.22329429769343</v>
      </c>
      <c r="Z152" s="6">
        <f t="shared" si="94"/>
        <v>0.79009265788217875</v>
      </c>
      <c r="AA152" s="6">
        <f t="shared" si="95"/>
        <v>3.3025695069649612</v>
      </c>
      <c r="AB152" s="6">
        <f t="shared" si="96"/>
        <v>0.71041848618448122</v>
      </c>
      <c r="AC152" s="6">
        <f t="shared" si="97"/>
        <v>-0.69468045571774639</v>
      </c>
      <c r="AD152" s="6">
        <f t="shared" si="98"/>
        <v>-0.11280354130582164</v>
      </c>
    </row>
    <row r="153" spans="1:30" ht="14" customHeight="1">
      <c r="A153" s="7" t="s">
        <v>556</v>
      </c>
      <c r="B153" s="10" t="s">
        <v>19</v>
      </c>
      <c r="C153" s="10">
        <v>0</v>
      </c>
      <c r="D153" s="63">
        <v>136.3363435472898</v>
      </c>
      <c r="E153" s="64">
        <v>-50.043401707760154</v>
      </c>
      <c r="F153" s="57">
        <v>4</v>
      </c>
      <c r="G153" s="12">
        <v>0</v>
      </c>
      <c r="H153" s="10">
        <v>6</v>
      </c>
      <c r="I153" s="52">
        <f t="shared" si="82"/>
        <v>-30.828512103118211</v>
      </c>
      <c r="J153" s="6">
        <f t="shared" si="83"/>
        <v>2.3795180850303326</v>
      </c>
      <c r="K153" s="6">
        <f t="shared" si="84"/>
        <v>-0.87342212869856783</v>
      </c>
      <c r="L153" s="6">
        <f t="shared" si="85"/>
        <v>0</v>
      </c>
      <c r="M153" s="6">
        <f t="shared" si="86"/>
        <v>0</v>
      </c>
      <c r="N153" s="6">
        <f t="shared" si="87"/>
        <v>0</v>
      </c>
      <c r="P153" s="179">
        <v>48.740759231150101</v>
      </c>
      <c r="Q153" s="179">
        <v>-87.676494531333404</v>
      </c>
      <c r="S153" s="1">
        <f t="shared" si="88"/>
        <v>77.723370335268939</v>
      </c>
      <c r="T153" s="2">
        <f t="shared" si="89"/>
        <v>8.5080036611872911E-2</v>
      </c>
      <c r="U153" s="3"/>
      <c r="V153" s="175">
        <f t="shared" si="90"/>
        <v>-52.645479433221539</v>
      </c>
      <c r="W153" s="175">
        <f t="shared" si="91"/>
        <v>-9.953124196064465</v>
      </c>
      <c r="X153" s="175">
        <f t="shared" si="92"/>
        <v>52.645479433221539</v>
      </c>
      <c r="Y153" s="175">
        <f t="shared" si="93"/>
        <v>170.04687580393554</v>
      </c>
      <c r="Z153" s="6">
        <f t="shared" si="94"/>
        <v>0.91883695240067409</v>
      </c>
      <c r="AA153" s="6">
        <f t="shared" si="95"/>
        <v>2.9678778655085547</v>
      </c>
      <c r="AB153" s="6" t="str">
        <f t="shared" si="96"/>
        <v/>
      </c>
      <c r="AC153" s="6" t="str">
        <f t="shared" si="97"/>
        <v/>
      </c>
      <c r="AD153" s="6" t="str">
        <f t="shared" si="98"/>
        <v/>
      </c>
    </row>
    <row r="154" spans="1:30" ht="14" customHeight="1">
      <c r="A154" s="7" t="s">
        <v>556</v>
      </c>
      <c r="B154" s="10" t="s">
        <v>19</v>
      </c>
      <c r="C154" s="10">
        <v>100</v>
      </c>
      <c r="D154" s="63">
        <v>111.89411791083855</v>
      </c>
      <c r="E154" s="64">
        <v>-57.122836395202441</v>
      </c>
      <c r="F154" s="57">
        <v>4</v>
      </c>
      <c r="G154" s="12">
        <v>1</v>
      </c>
      <c r="H154" s="10">
        <v>6</v>
      </c>
      <c r="I154" s="52">
        <f t="shared" si="82"/>
        <v>-37.724037663216123</v>
      </c>
      <c r="J154" s="6">
        <f t="shared" si="83"/>
        <v>1.9529207711588914</v>
      </c>
      <c r="K154" s="6">
        <f t="shared" si="84"/>
        <v>-0.99698157317433134</v>
      </c>
      <c r="L154" s="6">
        <f t="shared" si="85"/>
        <v>-0.20242088973178063</v>
      </c>
      <c r="M154" s="6">
        <f t="shared" si="86"/>
        <v>0.50368719227551806</v>
      </c>
      <c r="N154" s="6">
        <f t="shared" si="87"/>
        <v>0.83983629103403223</v>
      </c>
      <c r="P154" s="179">
        <v>48.740759231150101</v>
      </c>
      <c r="Q154" s="179">
        <v>-87.676494531333404</v>
      </c>
      <c r="S154" s="1">
        <f t="shared" si="88"/>
        <v>76.088675766729992</v>
      </c>
      <c r="T154" s="2">
        <f t="shared" si="89"/>
        <v>-0.11987812272980908</v>
      </c>
      <c r="U154" s="3"/>
      <c r="V154" s="175">
        <f t="shared" si="90"/>
        <v>-40.878851269139119</v>
      </c>
      <c r="W154" s="175">
        <f t="shared" si="91"/>
        <v>16.234829701936604</v>
      </c>
      <c r="X154" s="175">
        <f t="shared" si="92"/>
        <v>40.878851269139119</v>
      </c>
      <c r="Y154" s="175">
        <f t="shared" si="93"/>
        <v>196.2348297019366</v>
      </c>
      <c r="Z154" s="6">
        <f t="shared" si="94"/>
        <v>0.71347054907954022</v>
      </c>
      <c r="AA154" s="6">
        <f t="shared" si="95"/>
        <v>3.4249438853891565</v>
      </c>
      <c r="AB154" s="6">
        <f t="shared" si="96"/>
        <v>0.65446177227801261</v>
      </c>
      <c r="AC154" s="6">
        <f t="shared" si="97"/>
        <v>-0.72594497751934428</v>
      </c>
      <c r="AD154" s="6">
        <f t="shared" si="98"/>
        <v>-0.21138514195931921</v>
      </c>
    </row>
    <row r="155" spans="1:30" ht="13">
      <c r="A155" s="7" t="s">
        <v>557</v>
      </c>
      <c r="B155" s="10" t="s">
        <v>19</v>
      </c>
      <c r="C155" s="10">
        <v>0</v>
      </c>
      <c r="D155" s="63">
        <v>115.13677076128516</v>
      </c>
      <c r="E155" s="64">
        <v>-41.342810702519799</v>
      </c>
      <c r="F155" s="56">
        <v>5.6</v>
      </c>
      <c r="G155" s="12">
        <v>0</v>
      </c>
      <c r="H155" s="10">
        <v>6</v>
      </c>
      <c r="I155" s="52">
        <f t="shared" si="82"/>
        <v>-23.745803069563614</v>
      </c>
      <c r="J155" s="6">
        <f t="shared" si="83"/>
        <v>2.0095157398983643</v>
      </c>
      <c r="K155" s="6">
        <f t="shared" si="84"/>
        <v>-0.72156816878772045</v>
      </c>
      <c r="L155" s="6">
        <f t="shared" si="85"/>
        <v>0</v>
      </c>
      <c r="M155" s="6">
        <f t="shared" si="86"/>
        <v>0</v>
      </c>
      <c r="N155" s="6">
        <f t="shared" si="87"/>
        <v>0</v>
      </c>
      <c r="P155" s="179">
        <v>48.740196721628301</v>
      </c>
      <c r="Q155" s="179">
        <v>-87.683803802356096</v>
      </c>
      <c r="S155" s="1">
        <f t="shared" si="88"/>
        <v>88.152527949398504</v>
      </c>
      <c r="T155" s="2">
        <f t="shared" si="89"/>
        <v>1.7626961293456367E-2</v>
      </c>
      <c r="U155" s="3"/>
      <c r="V155" s="175">
        <f t="shared" si="90"/>
        <v>-33.995054800134511</v>
      </c>
      <c r="W155" s="175">
        <f t="shared" si="91"/>
        <v>0.46872414704240839</v>
      </c>
      <c r="X155" s="175">
        <f t="shared" si="92"/>
        <v>33.995054800134511</v>
      </c>
      <c r="Y155" s="175">
        <f t="shared" si="93"/>
        <v>180.46872414704239</v>
      </c>
      <c r="Z155" s="6">
        <f t="shared" si="94"/>
        <v>0.59332563565825014</v>
      </c>
      <c r="AA155" s="6">
        <f t="shared" si="95"/>
        <v>3.149773433239285</v>
      </c>
      <c r="AB155" s="6" t="str">
        <f t="shared" si="96"/>
        <v/>
      </c>
      <c r="AC155" s="6" t="str">
        <f t="shared" si="97"/>
        <v/>
      </c>
      <c r="AD155" s="6" t="str">
        <f t="shared" si="98"/>
        <v/>
      </c>
    </row>
    <row r="156" spans="1:30" ht="13">
      <c r="A156" s="7" t="s">
        <v>557</v>
      </c>
      <c r="B156" s="10" t="s">
        <v>19</v>
      </c>
      <c r="C156" s="10">
        <v>100</v>
      </c>
      <c r="D156" s="63">
        <v>97.892643745980209</v>
      </c>
      <c r="E156" s="64">
        <v>-42.515600337350698</v>
      </c>
      <c r="F156" s="56">
        <v>5.6</v>
      </c>
      <c r="G156" s="12">
        <v>1</v>
      </c>
      <c r="H156" s="10">
        <v>6</v>
      </c>
      <c r="I156" s="52">
        <f t="shared" si="82"/>
        <v>-24.627483533698278</v>
      </c>
      <c r="J156" s="6">
        <f t="shared" si="83"/>
        <v>1.7085489468491901</v>
      </c>
      <c r="K156" s="6">
        <f t="shared" si="84"/>
        <v>-0.74203720934878148</v>
      </c>
      <c r="L156" s="6">
        <f t="shared" si="85"/>
        <v>-0.10121572374392387</v>
      </c>
      <c r="M156" s="6">
        <f t="shared" si="86"/>
        <v>0.73011095118406377</v>
      </c>
      <c r="N156" s="6">
        <f t="shared" si="87"/>
        <v>0.67579092641740568</v>
      </c>
      <c r="P156" s="179">
        <v>48.740196721628301</v>
      </c>
      <c r="Q156" s="179">
        <v>-87.683803802356096</v>
      </c>
      <c r="S156" s="1">
        <f t="shared" si="88"/>
        <v>78.6353985404984</v>
      </c>
      <c r="T156" s="2">
        <f t="shared" si="89"/>
        <v>-0.11935083009714964</v>
      </c>
      <c r="U156" s="3"/>
      <c r="V156" s="175">
        <f t="shared" si="90"/>
        <v>-23.301977403796286</v>
      </c>
      <c r="W156" s="175">
        <f t="shared" si="91"/>
        <v>13.680797657145504</v>
      </c>
      <c r="X156" s="175">
        <f t="shared" si="92"/>
        <v>23.301977403796286</v>
      </c>
      <c r="Y156" s="175">
        <f t="shared" si="93"/>
        <v>193.68079765714549</v>
      </c>
      <c r="Z156" s="6">
        <f t="shared" si="94"/>
        <v>0.4066962279215654</v>
      </c>
      <c r="AA156" s="6">
        <f t="shared" si="95"/>
        <v>3.3803676170061081</v>
      </c>
      <c r="AB156" s="6">
        <f t="shared" si="96"/>
        <v>0.39557719993892021</v>
      </c>
      <c r="AC156" s="6">
        <f t="shared" si="97"/>
        <v>-0.89237536066696177</v>
      </c>
      <c r="AD156" s="6">
        <f t="shared" si="98"/>
        <v>-0.21722084283740734</v>
      </c>
    </row>
    <row r="157" spans="1:30" ht="13">
      <c r="A157" s="7" t="s">
        <v>558</v>
      </c>
      <c r="B157" s="10" t="s">
        <v>19</v>
      </c>
      <c r="C157" s="10">
        <v>0</v>
      </c>
      <c r="D157" s="63">
        <v>121.39558727271242</v>
      </c>
      <c r="E157" s="64">
        <v>-47.876057254560131</v>
      </c>
      <c r="F157" s="10">
        <v>6.2</v>
      </c>
      <c r="G157" s="12">
        <v>0</v>
      </c>
      <c r="H157" s="10">
        <v>5</v>
      </c>
      <c r="I157" s="52">
        <f t="shared" si="82"/>
        <v>-28.938044491769642</v>
      </c>
      <c r="J157" s="6">
        <f t="shared" si="83"/>
        <v>2.1187526953009552</v>
      </c>
      <c r="K157" s="6">
        <f t="shared" si="84"/>
        <v>-0.8355948319653913</v>
      </c>
      <c r="L157" s="6">
        <f t="shared" si="85"/>
        <v>0</v>
      </c>
      <c r="M157" s="6">
        <f t="shared" si="86"/>
        <v>0</v>
      </c>
      <c r="N157" s="6">
        <f t="shared" si="87"/>
        <v>0</v>
      </c>
      <c r="P157" s="179">
        <v>48.740075603127401</v>
      </c>
      <c r="Q157" s="179">
        <v>-87.684073112904997</v>
      </c>
      <c r="S157" s="1">
        <f t="shared" si="88"/>
        <v>88.189284032872251</v>
      </c>
      <c r="T157" s="2">
        <f t="shared" si="89"/>
        <v>1.5574006774189131E-2</v>
      </c>
      <c r="U157" s="3"/>
      <c r="V157" s="175">
        <f t="shared" si="90"/>
        <v>-41.635405094477107</v>
      </c>
      <c r="W157" s="175">
        <f t="shared" si="91"/>
        <v>0.50521091996725431</v>
      </c>
      <c r="X157" s="175">
        <f t="shared" si="92"/>
        <v>41.635405094477107</v>
      </c>
      <c r="Y157" s="175">
        <f t="shared" si="93"/>
        <v>180.50521091996725</v>
      </c>
      <c r="Z157" s="6">
        <f t="shared" si="94"/>
        <v>0.72667490430024628</v>
      </c>
      <c r="AA157" s="6">
        <f t="shared" si="95"/>
        <v>3.1504102475602513</v>
      </c>
      <c r="AB157" s="6" t="str">
        <f t="shared" si="96"/>
        <v/>
      </c>
      <c r="AC157" s="6" t="str">
        <f t="shared" si="97"/>
        <v/>
      </c>
      <c r="AD157" s="6" t="str">
        <f t="shared" si="98"/>
        <v/>
      </c>
    </row>
    <row r="158" spans="1:30" ht="13">
      <c r="A158" s="7" t="s">
        <v>558</v>
      </c>
      <c r="B158" s="10" t="s">
        <v>19</v>
      </c>
      <c r="C158" s="10">
        <v>100</v>
      </c>
      <c r="D158" s="63">
        <v>99.231003922912009</v>
      </c>
      <c r="E158" s="64">
        <v>-50.373736144984186</v>
      </c>
      <c r="F158" s="10">
        <v>6.1</v>
      </c>
      <c r="G158" s="12">
        <v>1</v>
      </c>
      <c r="H158" s="10">
        <v>5</v>
      </c>
      <c r="I158" s="52">
        <f t="shared" si="82"/>
        <v>-31.124939582339788</v>
      </c>
      <c r="J158" s="6">
        <f t="shared" si="83"/>
        <v>1.7319077385142239</v>
      </c>
      <c r="K158" s="6">
        <f t="shared" si="84"/>
        <v>-0.87918755226084977</v>
      </c>
      <c r="L158" s="6">
        <f t="shared" si="85"/>
        <v>-0.10230922314558766</v>
      </c>
      <c r="M158" s="6">
        <f t="shared" si="86"/>
        <v>0.62951765365264178</v>
      </c>
      <c r="N158" s="6">
        <f t="shared" si="87"/>
        <v>0.77022097257801203</v>
      </c>
      <c r="P158" s="179">
        <v>48.740075603127401</v>
      </c>
      <c r="Q158" s="179">
        <v>-87.684073112904997</v>
      </c>
      <c r="S158" s="1">
        <f t="shared" si="88"/>
        <v>74.290448308172103</v>
      </c>
      <c r="T158" s="2">
        <f t="shared" si="89"/>
        <v>-0.15673004662335188</v>
      </c>
      <c r="U158" s="3"/>
      <c r="V158" s="175">
        <f t="shared" si="90"/>
        <v>-28.628741023277499</v>
      </c>
      <c r="W158" s="175">
        <f t="shared" si="91"/>
        <v>18.0254785789229</v>
      </c>
      <c r="X158" s="175">
        <f t="shared" si="92"/>
        <v>28.628741023277499</v>
      </c>
      <c r="Y158" s="175">
        <f t="shared" si="93"/>
        <v>198.0254785789229</v>
      </c>
      <c r="Z158" s="6">
        <f t="shared" si="94"/>
        <v>0.49966579155696295</v>
      </c>
      <c r="AA158" s="6">
        <f t="shared" si="95"/>
        <v>3.4561966040397061</v>
      </c>
      <c r="AB158" s="6">
        <f t="shared" si="96"/>
        <v>0.47913221633323166</v>
      </c>
      <c r="AC158" s="6">
        <f t="shared" si="97"/>
        <v>-0.83466225562964813</v>
      </c>
      <c r="AD158" s="6">
        <f t="shared" si="98"/>
        <v>-0.27160861234289529</v>
      </c>
    </row>
    <row r="159" spans="1:30" ht="13">
      <c r="A159" s="7" t="s">
        <v>559</v>
      </c>
      <c r="B159" s="10" t="s">
        <v>19</v>
      </c>
      <c r="C159" s="10">
        <v>0</v>
      </c>
      <c r="D159" s="63">
        <v>118.77999992257618</v>
      </c>
      <c r="E159" s="64">
        <v>-47.712543941675648</v>
      </c>
      <c r="F159" s="56">
        <v>3.5</v>
      </c>
      <c r="G159" s="12">
        <v>0</v>
      </c>
      <c r="H159" s="10">
        <v>6</v>
      </c>
      <c r="I159" s="52">
        <f t="shared" ref="I159:I170" si="99">ATAN(0.5*TAN(K159))/(PI()/180)</f>
        <v>-28.799115986428113</v>
      </c>
      <c r="J159" s="6">
        <f t="shared" ref="J159:J170" si="100">D159*PI()/180</f>
        <v>2.073102084167564</v>
      </c>
      <c r="K159" s="6">
        <f t="shared" ref="K159:K170" si="101">E159*PI()/180</f>
        <v>-0.83274098628471338</v>
      </c>
      <c r="L159" s="6">
        <f t="shared" ref="L159:L170" si="102">COS(J159)*COS(K159)*G159</f>
        <v>0</v>
      </c>
      <c r="M159" s="6">
        <f t="shared" ref="M159:M170" si="103">COS(K159)*SIN(J159)*G159</f>
        <v>0</v>
      </c>
      <c r="N159" s="6">
        <f t="shared" ref="N159:N170" si="104">-1*SIN(K159)*G159</f>
        <v>0</v>
      </c>
      <c r="P159" s="179">
        <v>48.739861277863298</v>
      </c>
      <c r="Q159" s="179">
        <v>-87.684530429541994</v>
      </c>
      <c r="S159" s="1">
        <f t="shared" ref="S159:S170" si="105">ASIN(SIN(J159)*SIN((PI()/180)*(90-I159))/SIN((PI()/180)*(90-V159)))/(PI()/180)</f>
        <v>89.959280319861392</v>
      </c>
      <c r="T159" s="2">
        <f t="shared" ref="T159:T170" si="106">COS((PI()/180)*(90-I159))-SIN((PI()/180)*V159)*SIN((PI()/180)*P159)</f>
        <v>-3.5998292661199027E-4</v>
      </c>
      <c r="U159" s="3"/>
      <c r="V159" s="175">
        <f t="shared" ref="V159:V170" si="107">90-ACOS(COS((PI()/180)*(90-P159))*COS((PI()/180)*(90-I159))+SIN((PI()/180)*(90-P159))*SIN((PI()/180)*(90-I159))*COS(J159))/(PI()/180)</f>
        <v>-39.819339101593471</v>
      </c>
      <c r="W159" s="175">
        <f t="shared" ref="W159:W170" si="108">IF(T159&lt;0,Q159+180-S159,Q159+S159)</f>
        <v>2.3561892505966142</v>
      </c>
      <c r="X159" s="175">
        <f t="shared" ref="X159:X170" si="109">IF(V159&lt;0, -1*V159, V159)</f>
        <v>39.819339101593471</v>
      </c>
      <c r="Y159" s="175">
        <f t="shared" ref="Y159:Y170" si="110">IF(V159&lt;0, MOD(W159+180, 360), W159)</f>
        <v>182.35618925059663</v>
      </c>
      <c r="Z159" s="6">
        <f t="shared" ref="Z159:Z170" si="111">X159*PI()/180</f>
        <v>0.69497857329092683</v>
      </c>
      <c r="AA159" s="6">
        <f t="shared" ref="AA159:AA170" si="112">Y159*PI()/180</f>
        <v>3.1827159138128018</v>
      </c>
      <c r="AB159" s="6" t="str">
        <f t="shared" ref="AB159:AB170" si="113">IF(G159&gt;0,G159*SIN(Z159),"")</f>
        <v/>
      </c>
      <c r="AC159" s="6" t="str">
        <f t="shared" ref="AC159:AC170" si="114">IF(G159&gt;0,G159*COS(Z159)*COS(AA159),"")</f>
        <v/>
      </c>
      <c r="AD159" s="6" t="str">
        <f t="shared" ref="AD159:AD170" si="115">IF(G159&gt;0,G159*COS(Z159)*SIN(AA159),"")</f>
        <v/>
      </c>
    </row>
    <row r="160" spans="1:30" ht="13">
      <c r="A160" s="7" t="s">
        <v>559</v>
      </c>
      <c r="B160" s="10" t="s">
        <v>19</v>
      </c>
      <c r="C160" s="10">
        <v>100</v>
      </c>
      <c r="D160" s="63">
        <v>96.997908406750867</v>
      </c>
      <c r="E160" s="64">
        <v>-49.406017882060574</v>
      </c>
      <c r="F160" s="56">
        <v>3.5</v>
      </c>
      <c r="G160" s="12">
        <v>1</v>
      </c>
      <c r="H160" s="10">
        <v>6</v>
      </c>
      <c r="I160" s="52">
        <f t="shared" si="99"/>
        <v>-30.26287878627986</v>
      </c>
      <c r="J160" s="6">
        <f t="shared" si="100"/>
        <v>1.6929328692456898</v>
      </c>
      <c r="K160" s="6">
        <f t="shared" si="101"/>
        <v>-0.86229768234115245</v>
      </c>
      <c r="L160" s="6">
        <f t="shared" si="102"/>
        <v>-7.9276130608494921E-2</v>
      </c>
      <c r="M160" s="6">
        <f t="shared" si="103"/>
        <v>0.64584718254488982</v>
      </c>
      <c r="N160" s="6">
        <f t="shared" si="104"/>
        <v>0.75933965517057822</v>
      </c>
      <c r="P160" s="179">
        <v>48.739861277863298</v>
      </c>
      <c r="Q160" s="179">
        <v>-87.684530429541994</v>
      </c>
      <c r="S160" s="1">
        <f t="shared" si="105"/>
        <v>73.542267042936118</v>
      </c>
      <c r="T160" s="2">
        <f t="shared" si="106"/>
        <v>-0.16701468234770173</v>
      </c>
      <c r="U160" s="3"/>
      <c r="V160" s="175">
        <f t="shared" si="107"/>
        <v>-26.630912251403444</v>
      </c>
      <c r="W160" s="175">
        <f t="shared" si="108"/>
        <v>18.773202527521889</v>
      </c>
      <c r="X160" s="175">
        <f t="shared" si="109"/>
        <v>26.630912251403444</v>
      </c>
      <c r="Y160" s="175">
        <f t="shared" si="110"/>
        <v>198.7732025275219</v>
      </c>
      <c r="Z160" s="6">
        <f t="shared" si="111"/>
        <v>0.46479710159668597</v>
      </c>
      <c r="AA160" s="6">
        <f t="shared" si="112"/>
        <v>3.4692468488387718</v>
      </c>
      <c r="AB160" s="6">
        <f t="shared" si="113"/>
        <v>0.44824143724808796</v>
      </c>
      <c r="AC160" s="6">
        <f t="shared" si="114"/>
        <v>-0.84635627893491105</v>
      </c>
      <c r="AD160" s="6">
        <f t="shared" si="115"/>
        <v>-0.28768153058759133</v>
      </c>
    </row>
    <row r="161" spans="1:30" ht="13">
      <c r="A161" s="7" t="s">
        <v>560</v>
      </c>
      <c r="B161" s="10" t="s">
        <v>19</v>
      </c>
      <c r="C161" s="10">
        <v>0</v>
      </c>
      <c r="D161" s="63">
        <v>137.55442838965445</v>
      </c>
      <c r="E161" s="64">
        <v>-48.277094973550575</v>
      </c>
      <c r="F161" s="56">
        <v>2.2999999999999998</v>
      </c>
      <c r="G161" s="12">
        <v>0</v>
      </c>
      <c r="H161" s="10">
        <v>9</v>
      </c>
      <c r="I161" s="52">
        <f t="shared" si="99"/>
        <v>-29.2809281036727</v>
      </c>
      <c r="J161" s="6">
        <f t="shared" si="100"/>
        <v>2.4007776760982313</v>
      </c>
      <c r="K161" s="6">
        <f t="shared" si="101"/>
        <v>-0.84259426058646225</v>
      </c>
      <c r="L161" s="6">
        <f t="shared" si="102"/>
        <v>0</v>
      </c>
      <c r="M161" s="6">
        <f t="shared" si="103"/>
        <v>0</v>
      </c>
      <c r="N161" s="6">
        <f t="shared" si="104"/>
        <v>0</v>
      </c>
      <c r="P161" s="179">
        <v>48.738821838051003</v>
      </c>
      <c r="Q161" s="179">
        <v>-87.685474902391405</v>
      </c>
      <c r="S161" s="1">
        <f t="shared" si="105"/>
        <v>74.678551196153194</v>
      </c>
      <c r="T161" s="2">
        <f t="shared" si="106"/>
        <v>0.10636039132698144</v>
      </c>
      <c r="U161" s="3"/>
      <c r="V161" s="175">
        <f t="shared" si="107"/>
        <v>-52.384957920578671</v>
      </c>
      <c r="W161" s="175">
        <f t="shared" si="108"/>
        <v>-13.006923706238211</v>
      </c>
      <c r="X161" s="175">
        <f t="shared" si="109"/>
        <v>52.384957920578671</v>
      </c>
      <c r="Y161" s="175">
        <f t="shared" si="110"/>
        <v>166.99307629376179</v>
      </c>
      <c r="Z161" s="6">
        <f t="shared" si="111"/>
        <v>0.91428999423278001</v>
      </c>
      <c r="AA161" s="6">
        <f t="shared" si="112"/>
        <v>2.9145790093602328</v>
      </c>
      <c r="AB161" s="6" t="str">
        <f t="shared" si="113"/>
        <v/>
      </c>
      <c r="AC161" s="6" t="str">
        <f t="shared" si="114"/>
        <v/>
      </c>
      <c r="AD161" s="6" t="str">
        <f t="shared" si="115"/>
        <v/>
      </c>
    </row>
    <row r="162" spans="1:30" ht="13">
      <c r="A162" s="7" t="s">
        <v>560</v>
      </c>
      <c r="B162" s="10" t="s">
        <v>19</v>
      </c>
      <c r="C162" s="10">
        <v>100</v>
      </c>
      <c r="D162" s="63">
        <v>114.72667685513505</v>
      </c>
      <c r="E162" s="64">
        <v>-55.99988674162848</v>
      </c>
      <c r="F162" s="56">
        <v>2.2999999999999998</v>
      </c>
      <c r="G162" s="12">
        <v>1</v>
      </c>
      <c r="H162" s="10">
        <v>9</v>
      </c>
      <c r="I162" s="52">
        <f t="shared" si="99"/>
        <v>-36.548701754059998</v>
      </c>
      <c r="J162" s="6">
        <f t="shared" si="100"/>
        <v>2.0023582509936801</v>
      </c>
      <c r="K162" s="6">
        <f t="shared" si="101"/>
        <v>-0.97738240438533608</v>
      </c>
      <c r="L162" s="6">
        <f t="shared" si="102"/>
        <v>-0.23390550126926557</v>
      </c>
      <c r="M162" s="6">
        <f t="shared" si="103"/>
        <v>0.50792396336755197</v>
      </c>
      <c r="N162" s="6">
        <f t="shared" si="104"/>
        <v>0.82903646717920154</v>
      </c>
      <c r="P162" s="179">
        <v>48.738821838051003</v>
      </c>
      <c r="Q162" s="179">
        <v>-87.685474902391405</v>
      </c>
      <c r="S162" s="1">
        <f t="shared" si="105"/>
        <v>79.129202731614754</v>
      </c>
      <c r="T162" s="2">
        <f t="shared" si="106"/>
        <v>-9.2415574564948866E-2</v>
      </c>
      <c r="U162" s="3"/>
      <c r="V162" s="175">
        <f t="shared" si="107"/>
        <v>-42.009984195234068</v>
      </c>
      <c r="W162" s="175">
        <f t="shared" si="108"/>
        <v>13.185322365993841</v>
      </c>
      <c r="X162" s="175">
        <f t="shared" si="109"/>
        <v>42.009984195234068</v>
      </c>
      <c r="Y162" s="175">
        <f t="shared" si="110"/>
        <v>193.18532236599384</v>
      </c>
      <c r="Z162" s="6">
        <f t="shared" si="111"/>
        <v>0.73321254291761484</v>
      </c>
      <c r="AA162" s="6">
        <f t="shared" si="112"/>
        <v>3.3717199418132346</v>
      </c>
      <c r="AB162" s="6">
        <f t="shared" si="113"/>
        <v>0.66926009444625223</v>
      </c>
      <c r="AC162" s="6">
        <f t="shared" si="114"/>
        <v>-0.72344003428853199</v>
      </c>
      <c r="AD162" s="6">
        <f t="shared" si="115"/>
        <v>-0.16948581878847915</v>
      </c>
    </row>
    <row r="163" spans="1:30" ht="13">
      <c r="A163" s="7" t="s">
        <v>561</v>
      </c>
      <c r="B163" s="10" t="s">
        <v>19</v>
      </c>
      <c r="C163" s="10">
        <v>0</v>
      </c>
      <c r="D163" s="63">
        <v>133.62846094081229</v>
      </c>
      <c r="E163" s="64">
        <v>-55.5445469891283</v>
      </c>
      <c r="F163" s="56">
        <v>4.5999999999999996</v>
      </c>
      <c r="G163" s="12">
        <v>0</v>
      </c>
      <c r="H163" s="10">
        <v>7</v>
      </c>
      <c r="I163" s="52">
        <f t="shared" si="99"/>
        <v>-36.081483148429498</v>
      </c>
      <c r="J163" s="6">
        <f t="shared" si="100"/>
        <v>2.3322566177898136</v>
      </c>
      <c r="K163" s="6">
        <f t="shared" si="101"/>
        <v>-0.96943522648899183</v>
      </c>
      <c r="L163" s="6">
        <f t="shared" si="102"/>
        <v>0</v>
      </c>
      <c r="M163" s="6">
        <f t="shared" si="103"/>
        <v>0</v>
      </c>
      <c r="N163" s="6">
        <f t="shared" si="104"/>
        <v>0</v>
      </c>
      <c r="P163" s="179">
        <v>48.7384559679776</v>
      </c>
      <c r="Q163" s="179">
        <v>-87.686411580070796</v>
      </c>
      <c r="S163" s="1">
        <f t="shared" si="105"/>
        <v>86.988903852908052</v>
      </c>
      <c r="T163" s="2">
        <f t="shared" si="106"/>
        <v>2.0293615420322486E-2</v>
      </c>
      <c r="U163" s="3"/>
      <c r="V163" s="175">
        <f t="shared" si="107"/>
        <v>-54.140951614171485</v>
      </c>
      <c r="W163" s="175">
        <f t="shared" si="108"/>
        <v>-0.69750772716274412</v>
      </c>
      <c r="X163" s="175">
        <f t="shared" si="109"/>
        <v>54.140951614171485</v>
      </c>
      <c r="Y163" s="175">
        <f t="shared" si="110"/>
        <v>179.30249227283724</v>
      </c>
      <c r="Z163" s="6">
        <f t="shared" si="111"/>
        <v>0.94493786583023098</v>
      </c>
      <c r="AA163" s="6">
        <f t="shared" si="112"/>
        <v>3.1294188471927007</v>
      </c>
      <c r="AB163" s="6" t="str">
        <f t="shared" si="113"/>
        <v/>
      </c>
      <c r="AC163" s="6" t="str">
        <f t="shared" si="114"/>
        <v/>
      </c>
      <c r="AD163" s="6" t="str">
        <f t="shared" si="115"/>
        <v/>
      </c>
    </row>
    <row r="164" spans="1:30" ht="13">
      <c r="A164" s="7" t="s">
        <v>561</v>
      </c>
      <c r="B164" s="10" t="s">
        <v>19</v>
      </c>
      <c r="C164" s="10">
        <v>100</v>
      </c>
      <c r="D164" s="63">
        <v>103.49377637851758</v>
      </c>
      <c r="E164" s="64">
        <v>-60.872017576857118</v>
      </c>
      <c r="F164" s="56">
        <v>4.5999999999999996</v>
      </c>
      <c r="G164" s="12">
        <v>1</v>
      </c>
      <c r="H164" s="10">
        <v>7</v>
      </c>
      <c r="I164" s="52">
        <f t="shared" si="99"/>
        <v>-41.901348649167531</v>
      </c>
      <c r="J164" s="6">
        <f t="shared" si="100"/>
        <v>1.8063071531278649</v>
      </c>
      <c r="K164" s="6">
        <f t="shared" si="101"/>
        <v>-1.0624171290480171</v>
      </c>
      <c r="L164" s="6">
        <f t="shared" si="102"/>
        <v>-0.11358093303548626</v>
      </c>
      <c r="M164" s="6">
        <f t="shared" si="103"/>
        <v>0.47332512580991226</v>
      </c>
      <c r="N164" s="6">
        <f t="shared" si="104"/>
        <v>0.87353459973135528</v>
      </c>
      <c r="P164" s="179">
        <v>48.7384559679776</v>
      </c>
      <c r="Q164" s="179">
        <v>-87.686411580070796</v>
      </c>
      <c r="S164" s="1">
        <f t="shared" si="105"/>
        <v>66.820469868695284</v>
      </c>
      <c r="T164" s="2">
        <f t="shared" si="106"/>
        <v>-0.20437392926916848</v>
      </c>
      <c r="U164" s="3"/>
      <c r="V164" s="175">
        <f t="shared" si="107"/>
        <v>-38.065719596867496</v>
      </c>
      <c r="W164" s="175">
        <f t="shared" si="108"/>
        <v>25.49311855123392</v>
      </c>
      <c r="X164" s="175">
        <f t="shared" si="109"/>
        <v>38.065719596867496</v>
      </c>
      <c r="Y164" s="175">
        <f t="shared" si="110"/>
        <v>205.49311855123392</v>
      </c>
      <c r="Z164" s="6">
        <f t="shared" si="111"/>
        <v>0.66437213910626636</v>
      </c>
      <c r="AA164" s="6">
        <f t="shared" si="112"/>
        <v>3.5865315089100718</v>
      </c>
      <c r="AB164" s="6">
        <f t="shared" si="113"/>
        <v>0.61656493685932234</v>
      </c>
      <c r="AC164" s="6">
        <f t="shared" si="114"/>
        <v>-0.71064975970463673</v>
      </c>
      <c r="AD164" s="6">
        <f t="shared" si="115"/>
        <v>-0.33885778383770687</v>
      </c>
    </row>
    <row r="165" spans="1:30" ht="13">
      <c r="A165" s="7" t="s">
        <v>562</v>
      </c>
      <c r="B165" s="10" t="s">
        <v>19</v>
      </c>
      <c r="C165" s="10">
        <v>0</v>
      </c>
      <c r="D165" s="63">
        <v>142.40883282753398</v>
      </c>
      <c r="E165" s="64">
        <v>-52.316182707831807</v>
      </c>
      <c r="F165" s="56">
        <v>3.5</v>
      </c>
      <c r="G165" s="12">
        <v>0</v>
      </c>
      <c r="H165" s="10">
        <v>5</v>
      </c>
      <c r="I165" s="52">
        <f t="shared" si="99"/>
        <v>-32.915069894719544</v>
      </c>
      <c r="J165" s="6">
        <f t="shared" si="100"/>
        <v>2.4855030167626539</v>
      </c>
      <c r="K165" s="6">
        <f t="shared" si="101"/>
        <v>-0.91308964032658757</v>
      </c>
      <c r="L165" s="6">
        <f t="shared" si="102"/>
        <v>0</v>
      </c>
      <c r="M165" s="6">
        <f t="shared" si="103"/>
        <v>0</v>
      </c>
      <c r="N165" s="6">
        <f t="shared" si="104"/>
        <v>0</v>
      </c>
      <c r="P165" s="179">
        <v>48.737638480961301</v>
      </c>
      <c r="Q165" s="179">
        <v>-87.693412229418698</v>
      </c>
      <c r="S165" s="1">
        <f t="shared" si="105"/>
        <v>74.538596074003038</v>
      </c>
      <c r="T165" s="2">
        <f t="shared" si="106"/>
        <v>9.3417032642129416E-2</v>
      </c>
      <c r="U165" s="3"/>
      <c r="V165" s="175">
        <f t="shared" si="107"/>
        <v>-57.904710538411479</v>
      </c>
      <c r="W165" s="175">
        <f t="shared" si="108"/>
        <v>-13.154816155415659</v>
      </c>
      <c r="X165" s="175">
        <f t="shared" si="109"/>
        <v>57.904710538411479</v>
      </c>
      <c r="Y165" s="175">
        <f t="shared" si="110"/>
        <v>166.84518384458434</v>
      </c>
      <c r="Z165" s="6">
        <f t="shared" si="111"/>
        <v>1.0106278513095388</v>
      </c>
      <c r="AA165" s="6">
        <f t="shared" si="112"/>
        <v>2.9119977991832475</v>
      </c>
      <c r="AB165" s="6" t="str">
        <f t="shared" si="113"/>
        <v/>
      </c>
      <c r="AC165" s="6" t="str">
        <f t="shared" si="114"/>
        <v/>
      </c>
      <c r="AD165" s="6" t="str">
        <f t="shared" si="115"/>
        <v/>
      </c>
    </row>
    <row r="166" spans="1:30" ht="13">
      <c r="A166" s="7" t="s">
        <v>562</v>
      </c>
      <c r="B166" s="10" t="s">
        <v>19</v>
      </c>
      <c r="C166" s="10">
        <v>100</v>
      </c>
      <c r="D166" s="63">
        <v>116.00583203343869</v>
      </c>
      <c r="E166" s="64">
        <v>-61.019667137756507</v>
      </c>
      <c r="F166" s="56">
        <v>3.5</v>
      </c>
      <c r="G166" s="12">
        <v>1</v>
      </c>
      <c r="H166" s="10">
        <v>5</v>
      </c>
      <c r="I166" s="52">
        <f t="shared" si="99"/>
        <v>-42.074288390713207</v>
      </c>
      <c r="J166" s="6">
        <f t="shared" si="100"/>
        <v>2.0246837204990138</v>
      </c>
      <c r="K166" s="6">
        <f t="shared" si="101"/>
        <v>-1.0649941000248353</v>
      </c>
      <c r="L166" s="6">
        <f t="shared" si="102"/>
        <v>-0.21243925447631828</v>
      </c>
      <c r="M166" s="6">
        <f t="shared" si="103"/>
        <v>0.43545251824136344</v>
      </c>
      <c r="N166" s="6">
        <f t="shared" si="104"/>
        <v>0.87478606957061289</v>
      </c>
      <c r="P166" s="179">
        <v>48.737638480961301</v>
      </c>
      <c r="Q166" s="179">
        <v>-87.693412229418698</v>
      </c>
      <c r="S166" s="1">
        <f t="shared" si="105"/>
        <v>73.525740578053544</v>
      </c>
      <c r="T166" s="2">
        <f t="shared" si="106"/>
        <v>-0.13011050078679609</v>
      </c>
      <c r="U166" s="3"/>
      <c r="V166" s="175">
        <f t="shared" si="107"/>
        <v>-45.918548176308263</v>
      </c>
      <c r="W166" s="175">
        <f t="shared" si="108"/>
        <v>18.780847192527759</v>
      </c>
      <c r="X166" s="175">
        <f t="shared" si="109"/>
        <v>45.918548176308263</v>
      </c>
      <c r="Y166" s="175">
        <f t="shared" si="110"/>
        <v>198.78084719252774</v>
      </c>
      <c r="Z166" s="6">
        <f t="shared" si="111"/>
        <v>0.80142985341221684</v>
      </c>
      <c r="AA166" s="6">
        <f t="shared" si="112"/>
        <v>3.4693802734133352</v>
      </c>
      <c r="AB166" s="6">
        <f t="shared" si="113"/>
        <v>0.71835154571550386</v>
      </c>
      <c r="AC166" s="6">
        <f t="shared" si="114"/>
        <v>-0.65864013223290452</v>
      </c>
      <c r="AD166" s="6">
        <f t="shared" si="115"/>
        <v>-0.22397373279107616</v>
      </c>
    </row>
    <row r="167" spans="1:30" ht="13">
      <c r="A167" s="7" t="s">
        <v>563</v>
      </c>
      <c r="B167" s="10" t="s">
        <v>19</v>
      </c>
      <c r="C167" s="10">
        <v>0</v>
      </c>
      <c r="D167" s="63">
        <v>142.53136863994271</v>
      </c>
      <c r="E167" s="64">
        <v>-63.701010341765453</v>
      </c>
      <c r="F167" s="56">
        <v>4.2</v>
      </c>
      <c r="G167" s="12">
        <v>0</v>
      </c>
      <c r="H167" s="10">
        <v>6</v>
      </c>
      <c r="I167" s="52">
        <f t="shared" si="99"/>
        <v>-45.333737857341873</v>
      </c>
      <c r="J167" s="6">
        <f t="shared" si="100"/>
        <v>2.4876416701407926</v>
      </c>
      <c r="K167" s="6">
        <f t="shared" si="101"/>
        <v>-1.1117923673107655</v>
      </c>
      <c r="L167" s="6">
        <f t="shared" si="102"/>
        <v>0</v>
      </c>
      <c r="M167" s="6">
        <f t="shared" si="103"/>
        <v>0</v>
      </c>
      <c r="N167" s="6">
        <f t="shared" si="104"/>
        <v>0</v>
      </c>
      <c r="P167" s="179">
        <v>48.737312341108897</v>
      </c>
      <c r="Q167" s="179">
        <v>-87.693526893854099</v>
      </c>
      <c r="S167" s="1">
        <f t="shared" si="105"/>
        <v>83.377190579419704</v>
      </c>
      <c r="T167" s="2">
        <f t="shared" si="106"/>
        <v>-3.2746159901606675E-2</v>
      </c>
      <c r="U167" s="3"/>
      <c r="V167" s="175">
        <f t="shared" si="107"/>
        <v>-64.49993428680898</v>
      </c>
      <c r="W167" s="175">
        <f t="shared" si="108"/>
        <v>8.9292825267261975</v>
      </c>
      <c r="X167" s="175">
        <f t="shared" si="109"/>
        <v>64.49993428680898</v>
      </c>
      <c r="Y167" s="175">
        <f t="shared" si="110"/>
        <v>188.92928252672618</v>
      </c>
      <c r="Z167" s="6">
        <f t="shared" si="111"/>
        <v>1.1257362206247972</v>
      </c>
      <c r="AA167" s="6">
        <f t="shared" si="112"/>
        <v>3.2974380335219635</v>
      </c>
      <c r="AB167" s="6" t="str">
        <f t="shared" si="113"/>
        <v/>
      </c>
      <c r="AC167" s="6" t="str">
        <f t="shared" si="114"/>
        <v/>
      </c>
      <c r="AD167" s="6" t="str">
        <f t="shared" si="115"/>
        <v/>
      </c>
    </row>
    <row r="168" spans="1:30" ht="13">
      <c r="A168" s="7" t="s">
        <v>563</v>
      </c>
      <c r="B168" s="10" t="s">
        <v>19</v>
      </c>
      <c r="C168" s="10">
        <v>100</v>
      </c>
      <c r="D168" s="63">
        <v>98.721161402347846</v>
      </c>
      <c r="E168" s="64">
        <v>-69.965515632892419</v>
      </c>
      <c r="F168" s="56">
        <v>4.2</v>
      </c>
      <c r="G168" s="12">
        <v>1</v>
      </c>
      <c r="H168" s="10">
        <v>6</v>
      </c>
      <c r="I168" s="52">
        <f t="shared" si="99"/>
        <v>-53.896580540208582</v>
      </c>
      <c r="J168" s="6">
        <f t="shared" si="100"/>
        <v>1.7230093078637123</v>
      </c>
      <c r="K168" s="6">
        <f t="shared" si="101"/>
        <v>-1.2211286106495369</v>
      </c>
      <c r="L168" s="6">
        <f t="shared" si="102"/>
        <v>-5.1944856312121236E-2</v>
      </c>
      <c r="M168" s="6">
        <f t="shared" si="103"/>
        <v>0.33862465886001825</v>
      </c>
      <c r="N168" s="6">
        <f t="shared" si="104"/>
        <v>0.93948660039121867</v>
      </c>
      <c r="P168" s="179">
        <v>48.737312341108897</v>
      </c>
      <c r="Q168" s="179">
        <v>-87.693526893854099</v>
      </c>
      <c r="S168" s="1">
        <f t="shared" si="105"/>
        <v>51.355141770703739</v>
      </c>
      <c r="T168" s="2">
        <f t="shared" si="106"/>
        <v>-0.30713235364269742</v>
      </c>
      <c r="U168" s="3"/>
      <c r="V168" s="175">
        <f t="shared" si="107"/>
        <v>-41.778945947813412</v>
      </c>
      <c r="W168" s="175">
        <f t="shared" si="108"/>
        <v>40.951331335442163</v>
      </c>
      <c r="X168" s="175">
        <f t="shared" si="109"/>
        <v>41.778945947813412</v>
      </c>
      <c r="Y168" s="175">
        <f t="shared" si="110"/>
        <v>220.95133133544215</v>
      </c>
      <c r="Z168" s="6">
        <f t="shared" si="111"/>
        <v>0.72918016480208714</v>
      </c>
      <c r="AA168" s="6">
        <f t="shared" si="112"/>
        <v>3.8563282184683847</v>
      </c>
      <c r="AB168" s="6">
        <f t="shared" si="113"/>
        <v>0.66625849075705956</v>
      </c>
      <c r="AC168" s="6">
        <f t="shared" si="114"/>
        <v>-0.56321805723520013</v>
      </c>
      <c r="AD168" s="6">
        <f t="shared" si="115"/>
        <v>-0.48875867613611923</v>
      </c>
    </row>
    <row r="169" spans="1:30" ht="13">
      <c r="A169" s="7" t="s">
        <v>543</v>
      </c>
      <c r="B169" s="10" t="s">
        <v>19</v>
      </c>
      <c r="C169" s="10">
        <v>0</v>
      </c>
      <c r="D169" s="63">
        <v>133.70934026635183</v>
      </c>
      <c r="E169" s="64">
        <v>-45.745825636877854</v>
      </c>
      <c r="F169" s="10">
        <v>3.9</v>
      </c>
      <c r="G169" s="12">
        <v>0</v>
      </c>
      <c r="H169" s="10">
        <v>12</v>
      </c>
      <c r="I169" s="52">
        <f t="shared" si="99"/>
        <v>-27.166420599380356</v>
      </c>
      <c r="J169" s="6">
        <f t="shared" si="100"/>
        <v>2.3336682283172712</v>
      </c>
      <c r="K169" s="6">
        <f t="shared" si="101"/>
        <v>-0.79841527640675036</v>
      </c>
      <c r="L169" s="6">
        <f t="shared" si="102"/>
        <v>0</v>
      </c>
      <c r="M169" s="6">
        <f t="shared" si="103"/>
        <v>0</v>
      </c>
      <c r="N169" s="6">
        <f t="shared" si="104"/>
        <v>0</v>
      </c>
      <c r="P169" s="179">
        <v>48.7362843006849</v>
      </c>
      <c r="Q169" s="179">
        <v>-87.696177838370204</v>
      </c>
      <c r="S169" s="1">
        <f t="shared" si="105"/>
        <v>75.946073073959155</v>
      </c>
      <c r="T169" s="2">
        <f t="shared" si="106"/>
        <v>0.10617636300564764</v>
      </c>
      <c r="U169" s="3"/>
      <c r="V169" s="175">
        <f t="shared" si="107"/>
        <v>-48.474291311489566</v>
      </c>
      <c r="W169" s="175">
        <f t="shared" si="108"/>
        <v>-11.750104764411049</v>
      </c>
      <c r="X169" s="175">
        <f t="shared" si="109"/>
        <v>48.474291311489566</v>
      </c>
      <c r="Y169" s="175">
        <f t="shared" si="110"/>
        <v>168.24989523558895</v>
      </c>
      <c r="Z169" s="6">
        <f t="shared" si="111"/>
        <v>0.84603598595637319</v>
      </c>
      <c r="AA169" s="6">
        <f t="shared" si="112"/>
        <v>2.9365146379965474</v>
      </c>
      <c r="AB169" s="6" t="str">
        <f t="shared" si="113"/>
        <v/>
      </c>
      <c r="AC169" s="6" t="str">
        <f t="shared" si="114"/>
        <v/>
      </c>
      <c r="AD169" s="6" t="str">
        <f t="shared" si="115"/>
        <v/>
      </c>
    </row>
    <row r="170" spans="1:30" ht="13">
      <c r="A170" s="7" t="s">
        <v>543</v>
      </c>
      <c r="B170" s="10" t="s">
        <v>19</v>
      </c>
      <c r="C170" s="10">
        <v>100</v>
      </c>
      <c r="D170" s="63">
        <v>112.79588615607533</v>
      </c>
      <c r="E170" s="64">
        <v>-52.513129278265176</v>
      </c>
      <c r="F170" s="10">
        <v>3.9</v>
      </c>
      <c r="G170" s="12">
        <v>1</v>
      </c>
      <c r="H170" s="10">
        <v>12</v>
      </c>
      <c r="I170" s="52">
        <f t="shared" si="99"/>
        <v>-33.101212177972009</v>
      </c>
      <c r="J170" s="6">
        <f t="shared" si="100"/>
        <v>1.968659596128205</v>
      </c>
      <c r="K170" s="6">
        <f t="shared" si="101"/>
        <v>-0.91652700643116092</v>
      </c>
      <c r="L170" s="6">
        <f t="shared" si="102"/>
        <v>-0.23579380468225314</v>
      </c>
      <c r="M170" s="6">
        <f t="shared" si="103"/>
        <v>0.56104405500248655</v>
      </c>
      <c r="N170" s="6">
        <f t="shared" si="104"/>
        <v>0.79349281661514393</v>
      </c>
      <c r="P170" s="179">
        <v>48.7362843006849</v>
      </c>
      <c r="Q170" s="179">
        <v>-87.696177838370204</v>
      </c>
      <c r="S170" s="1">
        <f t="shared" si="105"/>
        <v>81.442676401518781</v>
      </c>
      <c r="T170" s="2">
        <f t="shared" si="106"/>
        <v>-7.6641675638838946E-2</v>
      </c>
      <c r="U170" s="3"/>
      <c r="V170" s="175">
        <f t="shared" si="107"/>
        <v>-38.650634874432683</v>
      </c>
      <c r="W170" s="175">
        <f t="shared" si="108"/>
        <v>10.861145760111015</v>
      </c>
      <c r="X170" s="175">
        <f t="shared" si="109"/>
        <v>38.650634874432683</v>
      </c>
      <c r="Y170" s="175">
        <f t="shared" si="110"/>
        <v>190.86114576011101</v>
      </c>
      <c r="Z170" s="6">
        <f t="shared" si="111"/>
        <v>0.67458083654499545</v>
      </c>
      <c r="AA170" s="6">
        <f t="shared" si="112"/>
        <v>3.3311554076427523</v>
      </c>
      <c r="AB170" s="6">
        <f t="shared" si="113"/>
        <v>0.62457001801769563</v>
      </c>
      <c r="AC170" s="6">
        <f t="shared" si="114"/>
        <v>-0.76697910281657089</v>
      </c>
      <c r="AD170" s="6">
        <f t="shared" si="115"/>
        <v>-0.14715756329887883</v>
      </c>
    </row>
    <row r="171" spans="1:30" ht="13">
      <c r="A171" s="7"/>
      <c r="B171" s="10"/>
      <c r="C171" s="10"/>
      <c r="D171" s="63"/>
      <c r="E171" s="64"/>
      <c r="F171" s="56"/>
      <c r="G171" s="12"/>
      <c r="H171" s="10"/>
    </row>
    <row r="178" spans="1:53" ht="13" thickBot="1"/>
    <row r="179" spans="1:53" s="13" customFormat="1" ht="17" thickTop="1" thickBot="1">
      <c r="B179" s="23"/>
      <c r="C179" s="23" t="s">
        <v>143</v>
      </c>
      <c r="D179" s="24">
        <f>IF(J179&gt;0, J179*180/PI(),360+J179*180/PI())</f>
        <v>87.051952103167679</v>
      </c>
      <c r="E179" s="25">
        <f>K179*180/PI()</f>
        <v>-69.496534911215448</v>
      </c>
      <c r="G179" s="12"/>
      <c r="H179" s="7"/>
      <c r="I179" s="7"/>
      <c r="J179" s="26">
        <f>IF(L179&gt;0, ATAN(M179/L179),PI()+ATAN(M179/L179))</f>
        <v>1.5193431844886784</v>
      </c>
      <c r="K179" s="26">
        <f>-1*ATAN(N179/(SQRT(L179*L179+M179*M179)))</f>
        <v>-1.2129433529278946</v>
      </c>
      <c r="L179" s="26">
        <f>SUM(L3:L34)</f>
        <v>0.28731752357755896</v>
      </c>
      <c r="M179" s="26">
        <f>SUM(M3:M34)</f>
        <v>5.5791330778998969</v>
      </c>
      <c r="N179" s="26">
        <f>SUM(N3:N34)</f>
        <v>14.939089286366677</v>
      </c>
      <c r="O179" s="7"/>
      <c r="P179" s="180"/>
      <c r="Q179" s="180"/>
      <c r="R179" s="14"/>
      <c r="S179" s="14"/>
      <c r="T179" s="14"/>
      <c r="U179" s="7"/>
      <c r="V179" s="18"/>
      <c r="W179" s="18"/>
      <c r="X179" s="27">
        <f>Z179*180/PI()</f>
        <v>41.757122422850962</v>
      </c>
      <c r="Y179" s="25">
        <f>MOD(AA179*180/PI(), 360)</f>
        <v>211.56528036648379</v>
      </c>
      <c r="Z179" s="26">
        <f>ATAN(AB179/(SQRT(AC179*AC179+AD179*AD179)))</f>
        <v>0.72879927243710119</v>
      </c>
      <c r="AA179" s="26">
        <f>IF(AC179&gt;0, ATAN(AD179/AC179),PI()+ATAN(AD179/AC179))</f>
        <v>3.6925107253000578</v>
      </c>
      <c r="AB179" s="26">
        <f>SUM(AB3:AB170)</f>
        <v>53.615292788453957</v>
      </c>
      <c r="AC179" s="26">
        <f t="shared" ref="AC179:AD179" si="116">SUM(AC3:AC170)</f>
        <v>-51.170228466086357</v>
      </c>
      <c r="AD179" s="26">
        <f t="shared" si="116"/>
        <v>-31.43740711147068</v>
      </c>
      <c r="AE179" s="10"/>
      <c r="AF179" s="10"/>
      <c r="AG179" s="10"/>
      <c r="AH179" s="7"/>
    </row>
    <row r="180" spans="1:53" s="9" customFormat="1" ht="16" thickTop="1">
      <c r="A180" s="7"/>
      <c r="B180" s="7"/>
      <c r="C180" s="7"/>
      <c r="D180" s="29" t="s">
        <v>144</v>
      </c>
      <c r="E180" s="30">
        <f>SQRT(L179*L179+M179*M179+N179*N179)</f>
        <v>15.949472278614962</v>
      </c>
      <c r="F180"/>
      <c r="G180" s="12"/>
      <c r="H180" s="7"/>
      <c r="I180" s="7"/>
      <c r="J180" s="7"/>
      <c r="K180" s="7"/>
      <c r="L180" s="7"/>
      <c r="M180" s="7"/>
      <c r="N180" s="7"/>
      <c r="O180" s="20"/>
      <c r="P180" s="180"/>
      <c r="Q180" s="180"/>
      <c r="R180" s="14"/>
      <c r="S180" s="14"/>
      <c r="T180" s="14"/>
      <c r="U180" s="7"/>
      <c r="V180" s="18"/>
      <c r="W180" s="18"/>
      <c r="X180" s="29" t="s">
        <v>144</v>
      </c>
      <c r="Y180" s="181">
        <f>SQRT(AB179*AB179+AC179*AC179+AD179*AD179)</f>
        <v>80.50653680264395</v>
      </c>
      <c r="Z180" s="7"/>
      <c r="AA180" s="7"/>
      <c r="AB180" s="7"/>
      <c r="AC180" s="7"/>
      <c r="AD180" s="7"/>
      <c r="AE180" s="10"/>
      <c r="AF180" s="10"/>
      <c r="AG180" s="10"/>
      <c r="AH180" s="7"/>
    </row>
    <row r="181" spans="1:53" s="15" customFormat="1" ht="16">
      <c r="A181" s="7"/>
      <c r="B181" s="7"/>
      <c r="C181" s="7"/>
      <c r="D181" s="32" t="s">
        <v>145</v>
      </c>
      <c r="E181" s="33">
        <f>(E183-1)/(E183-E180)</f>
        <v>1.2196819448604665</v>
      </c>
      <c r="F181"/>
      <c r="G181" s="12"/>
      <c r="H181" s="20"/>
      <c r="I181" s="20"/>
      <c r="J181" s="7"/>
      <c r="K181" s="7"/>
      <c r="L181" s="7"/>
      <c r="M181" s="7"/>
      <c r="N181" s="7"/>
      <c r="O181" s="20"/>
      <c r="P181" s="180"/>
      <c r="Q181" s="180"/>
      <c r="R181" s="14"/>
      <c r="S181" s="14"/>
      <c r="T181" s="14"/>
      <c r="U181" s="7"/>
      <c r="V181" s="18"/>
      <c r="W181" s="18"/>
      <c r="X181" s="32" t="s">
        <v>146</v>
      </c>
      <c r="Y181" s="182">
        <f>(Y183-1)/(Y183-Y180)</f>
        <v>23.758658760972981</v>
      </c>
      <c r="Z181" s="7"/>
      <c r="AA181" s="7"/>
      <c r="AB181" s="7"/>
      <c r="AC181" s="7"/>
      <c r="AD181" s="7"/>
      <c r="AE181" s="10"/>
      <c r="AF181" s="10"/>
      <c r="AG181" s="10"/>
      <c r="AH181" s="7"/>
      <c r="AI181" s="7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</row>
    <row r="182" spans="1:53" s="15" customFormat="1" ht="16">
      <c r="A182" s="7"/>
      <c r="B182" s="7"/>
      <c r="C182" s="7"/>
      <c r="D182" s="32" t="s">
        <v>147</v>
      </c>
      <c r="E182" s="35">
        <f>ACOS(1+(E183-1)*(1-20^(1/(E183-1)))/(E183*(E181-1)+1))*180/PI()</f>
        <v>32.521376414647065</v>
      </c>
      <c r="F182"/>
      <c r="G182" s="12"/>
      <c r="H182"/>
      <c r="I182" s="20"/>
      <c r="J182" s="7"/>
      <c r="K182" s="7"/>
      <c r="L182" s="7"/>
      <c r="M182" s="7"/>
      <c r="N182" s="7"/>
      <c r="O182" s="20"/>
      <c r="P182" s="180"/>
      <c r="Q182" s="180"/>
      <c r="R182" s="14"/>
      <c r="S182" s="14"/>
      <c r="T182" s="14"/>
      <c r="U182" s="7"/>
      <c r="V182" s="18"/>
      <c r="W182" s="18"/>
      <c r="X182" s="32" t="s">
        <v>148</v>
      </c>
      <c r="Y182" s="182">
        <f>ACOS(1+(Y183-1)*(1-20^(1/(Y183-1)))/(Y183*(Y181-1)+1))*180/PI()</f>
        <v>3.2363157283461046</v>
      </c>
      <c r="Z182" s="7"/>
      <c r="AA182" s="7"/>
      <c r="AB182" s="7"/>
      <c r="AC182" s="7"/>
      <c r="AD182" s="7"/>
      <c r="AE182" s="10"/>
      <c r="AF182" s="10"/>
      <c r="AG182" s="10"/>
      <c r="AH182" s="7"/>
      <c r="AI182" s="7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</row>
    <row r="183" spans="1:53" s="15" customFormat="1" ht="16">
      <c r="A183" s="7"/>
      <c r="B183" s="7"/>
      <c r="C183" s="7"/>
      <c r="D183" s="36" t="s">
        <v>149</v>
      </c>
      <c r="E183" s="37">
        <f>SUM(G3:G170)</f>
        <v>84</v>
      </c>
      <c r="F183"/>
      <c r="G183" s="12"/>
      <c r="H183"/>
      <c r="I183" s="7"/>
      <c r="J183" s="7"/>
      <c r="K183" s="7"/>
      <c r="L183" s="7"/>
      <c r="M183" s="7"/>
      <c r="N183" s="7"/>
      <c r="O183" s="20"/>
      <c r="P183" s="180"/>
      <c r="Q183" s="180"/>
      <c r="R183" s="14"/>
      <c r="S183" s="14"/>
      <c r="T183" s="14"/>
      <c r="U183" s="7"/>
      <c r="V183" s="18"/>
      <c r="W183" s="18"/>
      <c r="X183" s="38" t="s">
        <v>150</v>
      </c>
      <c r="Y183" s="183">
        <f>E183</f>
        <v>84</v>
      </c>
      <c r="Z183" s="7"/>
      <c r="AA183" s="7"/>
      <c r="AB183" s="7"/>
      <c r="AC183" s="7"/>
      <c r="AD183" s="7"/>
      <c r="AE183" s="10"/>
      <c r="AF183" s="10"/>
      <c r="AG183" s="10"/>
      <c r="AH183" s="7"/>
      <c r="AI183" s="7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557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570</v>
      </c>
      <c r="B3">
        <v>0.02</v>
      </c>
      <c r="C3" s="71">
        <v>0.06</v>
      </c>
      <c r="D3" t="s">
        <v>17</v>
      </c>
      <c r="E3" t="s">
        <v>177</v>
      </c>
      <c r="F3">
        <v>0</v>
      </c>
      <c r="G3">
        <v>0.9</v>
      </c>
      <c r="H3">
        <v>7</v>
      </c>
      <c r="I3">
        <v>120.6</v>
      </c>
      <c r="J3">
        <v>-44.9</v>
      </c>
      <c r="K3" s="10"/>
      <c r="L3" s="12">
        <v>0</v>
      </c>
      <c r="M3" s="10"/>
      <c r="N3" s="52">
        <f>ATAN(0.5*TAN(P3))/(PI()/180)</f>
        <v>-26.485134836007642</v>
      </c>
      <c r="O3" s="6">
        <f>I3*PI()/180</f>
        <v>2.104867077905161</v>
      </c>
      <c r="P3" s="6">
        <f>J3*PI()/180</f>
        <v>-0.78365283414545384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570</v>
      </c>
      <c r="B4">
        <v>0.02</v>
      </c>
      <c r="C4" s="71">
        <v>0.06</v>
      </c>
      <c r="D4" t="s">
        <v>17</v>
      </c>
      <c r="E4" t="s">
        <v>177</v>
      </c>
      <c r="F4">
        <v>100</v>
      </c>
      <c r="G4">
        <v>0.9</v>
      </c>
      <c r="H4">
        <v>7</v>
      </c>
      <c r="I4">
        <v>100.6</v>
      </c>
      <c r="J4">
        <v>-47.5</v>
      </c>
      <c r="K4" s="10"/>
      <c r="L4" s="12">
        <v>1</v>
      </c>
      <c r="M4" s="10"/>
      <c r="N4" s="52">
        <f>ATAN(0.5*TAN(P4))/(PI()/180)</f>
        <v>-28.619277481329281</v>
      </c>
      <c r="O4" s="6">
        <f>I4*PI()/180</f>
        <v>1.7558012275062955</v>
      </c>
      <c r="P4" s="6">
        <f>J4*PI()/180</f>
        <v>-0.82903139469730658</v>
      </c>
      <c r="Q4" s="6">
        <f>COS(O4)*COS(P4)*L4</f>
        <v>-0.12427573115162871</v>
      </c>
      <c r="R4" s="6">
        <f>COS(P4)*SIN(O4)*L4</f>
        <v>0.66406149660471891</v>
      </c>
      <c r="S4" s="6">
        <f>-1*SIN(P4)*L4</f>
        <v>0.73727733681012408</v>
      </c>
      <c r="U4" s="12">
        <v>0</v>
      </c>
      <c r="V4" s="12">
        <v>1</v>
      </c>
    </row>
    <row r="5" spans="1:22" s="11" customFormat="1" ht="15">
      <c r="A5" s="59" t="s">
        <v>571</v>
      </c>
      <c r="B5">
        <v>0.02</v>
      </c>
      <c r="C5" s="71">
        <v>0.06</v>
      </c>
      <c r="D5" t="s">
        <v>17</v>
      </c>
      <c r="E5" t="s">
        <v>177</v>
      </c>
      <c r="F5">
        <v>0</v>
      </c>
      <c r="G5">
        <v>0.6</v>
      </c>
      <c r="H5">
        <v>7</v>
      </c>
      <c r="I5">
        <v>116.4</v>
      </c>
      <c r="J5">
        <v>-42.7</v>
      </c>
      <c r="K5" s="10"/>
      <c r="L5" s="12">
        <v>0</v>
      </c>
      <c r="M5" s="10"/>
      <c r="N5" s="52">
        <f t="shared" ref="N5:N14" si="0">ATAN(0.5*TAN(P5))/(PI()/180)</f>
        <v>-24.767972808376065</v>
      </c>
      <c r="O5" s="6">
        <f t="shared" ref="O5:O14" si="1">I5*PI()/180</f>
        <v>2.0315632493213998</v>
      </c>
      <c r="P5" s="6">
        <f t="shared" ref="P5:P14" si="2">J5*PI()/180</f>
        <v>-0.74525559060157875</v>
      </c>
      <c r="Q5" s="6">
        <f t="shared" ref="Q5:Q14" si="3">COS(O5)*COS(P5)*L5</f>
        <v>0</v>
      </c>
      <c r="R5" s="6">
        <f t="shared" ref="R5:R14" si="4">COS(P5)*SIN(O5)*L5</f>
        <v>0</v>
      </c>
      <c r="S5" s="6">
        <f t="shared" ref="S5:S14" si="5">-1*SIN(P5)*L5</f>
        <v>0</v>
      </c>
      <c r="U5" s="12">
        <v>1</v>
      </c>
      <c r="V5" s="12">
        <v>0</v>
      </c>
    </row>
    <row r="6" spans="1:22" s="11" customFormat="1" ht="15">
      <c r="A6" s="59" t="s">
        <v>571</v>
      </c>
      <c r="B6">
        <v>0.02</v>
      </c>
      <c r="C6" s="71">
        <v>0.06</v>
      </c>
      <c r="D6" t="s">
        <v>17</v>
      </c>
      <c r="E6" t="s">
        <v>177</v>
      </c>
      <c r="F6">
        <v>100</v>
      </c>
      <c r="G6">
        <v>0.6</v>
      </c>
      <c r="H6">
        <v>7</v>
      </c>
      <c r="I6">
        <v>98.3</v>
      </c>
      <c r="J6">
        <v>-44.1</v>
      </c>
      <c r="K6" s="10"/>
      <c r="L6" s="12">
        <v>1</v>
      </c>
      <c r="M6" s="10"/>
      <c r="N6" s="52">
        <f t="shared" si="0"/>
        <v>-25.851752389801813</v>
      </c>
      <c r="O6" s="6">
        <f t="shared" si="1"/>
        <v>1.715658654710426</v>
      </c>
      <c r="P6" s="6">
        <f t="shared" si="2"/>
        <v>-0.76969020012949929</v>
      </c>
      <c r="Q6" s="6">
        <f t="shared" si="3"/>
        <v>-0.10366598418398765</v>
      </c>
      <c r="R6" s="6">
        <f t="shared" si="4"/>
        <v>0.71060449144529714</v>
      </c>
      <c r="S6" s="6">
        <f t="shared" si="5"/>
        <v>0.69591279659231431</v>
      </c>
      <c r="U6" s="12">
        <v>0</v>
      </c>
      <c r="V6" s="12">
        <v>1</v>
      </c>
    </row>
    <row r="7" spans="1:22" s="11" customFormat="1" ht="15">
      <c r="A7" t="s">
        <v>572</v>
      </c>
      <c r="B7">
        <v>0.02</v>
      </c>
      <c r="C7" s="71">
        <v>0.06</v>
      </c>
      <c r="D7" t="s">
        <v>17</v>
      </c>
      <c r="E7" t="s">
        <v>177</v>
      </c>
      <c r="F7">
        <v>0</v>
      </c>
      <c r="G7">
        <v>1.2</v>
      </c>
      <c r="H7">
        <v>7</v>
      </c>
      <c r="I7">
        <v>109.2</v>
      </c>
      <c r="J7">
        <v>-35.1</v>
      </c>
      <c r="K7" s="10"/>
      <c r="L7" s="12">
        <v>0</v>
      </c>
      <c r="M7" s="10"/>
      <c r="N7" s="52">
        <f t="shared" si="0"/>
        <v>-19.361775373208413</v>
      </c>
      <c r="O7" s="6">
        <f t="shared" si="1"/>
        <v>1.9058995431778079</v>
      </c>
      <c r="P7" s="6">
        <f t="shared" si="2"/>
        <v>-0.61261056745000964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572</v>
      </c>
      <c r="B8">
        <v>0.02</v>
      </c>
      <c r="C8" s="71">
        <v>0.06</v>
      </c>
      <c r="D8" t="s">
        <v>17</v>
      </c>
      <c r="E8" t="s">
        <v>177</v>
      </c>
      <c r="F8">
        <v>100</v>
      </c>
      <c r="G8">
        <v>1.2</v>
      </c>
      <c r="H8">
        <v>7</v>
      </c>
      <c r="I8">
        <v>95.7</v>
      </c>
      <c r="J8">
        <v>-34.9</v>
      </c>
      <c r="K8" s="10"/>
      <c r="L8" s="12">
        <v>1</v>
      </c>
      <c r="M8" s="10"/>
      <c r="N8" s="52">
        <f t="shared" si="0"/>
        <v>-19.229018492154424</v>
      </c>
      <c r="O8" s="6">
        <f t="shared" si="1"/>
        <v>1.6702800941585736</v>
      </c>
      <c r="P8" s="6">
        <f t="shared" si="2"/>
        <v>-0.60911990894602097</v>
      </c>
      <c r="Q8" s="6">
        <f t="shared" si="3"/>
        <v>-8.145727906355929E-2</v>
      </c>
      <c r="R8" s="6">
        <f t="shared" si="4"/>
        <v>0.81609669230234516</v>
      </c>
      <c r="S8" s="6">
        <f t="shared" si="5"/>
        <v>0.57214587344551615</v>
      </c>
      <c r="U8" s="53">
        <v>0</v>
      </c>
      <c r="V8" s="12">
        <v>1</v>
      </c>
    </row>
    <row r="9" spans="1:22" s="11" customFormat="1" ht="15">
      <c r="A9" t="s">
        <v>573</v>
      </c>
      <c r="B9">
        <v>0.02</v>
      </c>
      <c r="C9" s="71">
        <v>0.06</v>
      </c>
      <c r="D9" t="s">
        <v>17</v>
      </c>
      <c r="E9" t="s">
        <v>177</v>
      </c>
      <c r="F9">
        <v>0</v>
      </c>
      <c r="G9">
        <v>0.8</v>
      </c>
      <c r="H9">
        <v>7</v>
      </c>
      <c r="I9">
        <v>120</v>
      </c>
      <c r="J9">
        <v>-47</v>
      </c>
      <c r="K9" s="10"/>
      <c r="L9" s="53">
        <v>0</v>
      </c>
      <c r="M9" s="10"/>
      <c r="N9" s="52">
        <f t="shared" si="0"/>
        <v>-28.199513132698353</v>
      </c>
      <c r="O9" s="6">
        <f t="shared" si="1"/>
        <v>2.0943951023931953</v>
      </c>
      <c r="P9" s="6">
        <f t="shared" si="2"/>
        <v>-0.82030474843733492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573</v>
      </c>
      <c r="B10">
        <v>0.02</v>
      </c>
      <c r="C10" s="71">
        <v>0.06</v>
      </c>
      <c r="D10" t="s">
        <v>17</v>
      </c>
      <c r="E10" t="s">
        <v>177</v>
      </c>
      <c r="F10">
        <v>100</v>
      </c>
      <c r="G10">
        <v>0.8</v>
      </c>
      <c r="H10">
        <v>7</v>
      </c>
      <c r="I10">
        <v>98.6</v>
      </c>
      <c r="J10">
        <v>-49.2</v>
      </c>
      <c r="K10" s="10"/>
      <c r="L10" s="53">
        <v>1</v>
      </c>
      <c r="M10" s="10"/>
      <c r="N10" s="52">
        <f t="shared" si="0"/>
        <v>-30.081806947586184</v>
      </c>
      <c r="O10" s="6">
        <f t="shared" si="1"/>
        <v>1.7208946424664087</v>
      </c>
      <c r="P10" s="6">
        <f t="shared" si="2"/>
        <v>-0.85870199198121022</v>
      </c>
      <c r="Q10" s="6">
        <f t="shared" si="3"/>
        <v>-9.7709474430856341E-2</v>
      </c>
      <c r="R10" s="6">
        <f t="shared" si="4"/>
        <v>0.64607379170280543</v>
      </c>
      <c r="S10" s="6">
        <f t="shared" si="5"/>
        <v>0.75699505565175651</v>
      </c>
      <c r="U10" s="53">
        <v>0</v>
      </c>
      <c r="V10" s="53">
        <v>1</v>
      </c>
    </row>
    <row r="11" spans="1:22" s="11" customFormat="1" ht="15">
      <c r="A11" t="s">
        <v>574</v>
      </c>
      <c r="B11">
        <v>0.02</v>
      </c>
      <c r="C11" s="71">
        <v>0.06</v>
      </c>
      <c r="D11" t="s">
        <v>17</v>
      </c>
      <c r="E11" t="s">
        <v>177</v>
      </c>
      <c r="F11">
        <v>0</v>
      </c>
      <c r="G11">
        <v>0.9</v>
      </c>
      <c r="H11">
        <v>7</v>
      </c>
      <c r="I11">
        <v>119.3</v>
      </c>
      <c r="J11">
        <v>-42.6</v>
      </c>
      <c r="K11" s="10"/>
      <c r="L11" s="53">
        <v>0</v>
      </c>
      <c r="M11" s="10"/>
      <c r="N11" s="52">
        <f t="shared" si="0"/>
        <v>-24.691721529717043</v>
      </c>
      <c r="O11" s="6">
        <f t="shared" si="1"/>
        <v>2.0821777976292353</v>
      </c>
      <c r="P11" s="6">
        <f t="shared" si="2"/>
        <v>-0.74351026134958442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574</v>
      </c>
      <c r="B12">
        <v>0.02</v>
      </c>
      <c r="C12" s="71">
        <v>0.06</v>
      </c>
      <c r="D12" t="s">
        <v>17</v>
      </c>
      <c r="E12" t="s">
        <v>177</v>
      </c>
      <c r="F12">
        <v>100</v>
      </c>
      <c r="G12">
        <v>0.9</v>
      </c>
      <c r="H12">
        <v>7</v>
      </c>
      <c r="I12">
        <v>101.1</v>
      </c>
      <c r="J12">
        <v>-45</v>
      </c>
      <c r="K12" s="10"/>
      <c r="L12" s="12">
        <v>1</v>
      </c>
      <c r="M12" s="10"/>
      <c r="N12" s="52">
        <f t="shared" si="0"/>
        <v>-26.56505117707799</v>
      </c>
      <c r="O12" s="6">
        <f t="shared" si="1"/>
        <v>1.7645278737662671</v>
      </c>
      <c r="P12" s="6">
        <f t="shared" si="2"/>
        <v>-0.78539816339744828</v>
      </c>
      <c r="Q12" s="6">
        <f t="shared" si="3"/>
        <v>-0.13613358805783857</v>
      </c>
      <c r="R12" s="6">
        <f t="shared" si="4"/>
        <v>0.69387869703752891</v>
      </c>
      <c r="S12" s="6">
        <f t="shared" si="5"/>
        <v>0.70710678118654746</v>
      </c>
      <c r="U12" s="12">
        <v>0</v>
      </c>
      <c r="V12" s="12">
        <v>1</v>
      </c>
    </row>
    <row r="13" spans="1:22" s="11" customFormat="1" ht="15">
      <c r="A13" t="s">
        <v>575</v>
      </c>
      <c r="B13">
        <v>0.02</v>
      </c>
      <c r="C13" s="71">
        <v>0.06</v>
      </c>
      <c r="D13" t="s">
        <v>17</v>
      </c>
      <c r="E13" t="s">
        <v>177</v>
      </c>
      <c r="F13">
        <v>0</v>
      </c>
      <c r="G13">
        <v>0.8</v>
      </c>
      <c r="H13">
        <v>7</v>
      </c>
      <c r="I13">
        <v>107.4</v>
      </c>
      <c r="J13">
        <v>-35</v>
      </c>
      <c r="K13" s="10"/>
      <c r="L13" s="12">
        <v>0</v>
      </c>
      <c r="M13" s="10"/>
      <c r="N13" s="52">
        <f t="shared" si="0"/>
        <v>-19.295342735331221</v>
      </c>
      <c r="O13" s="6">
        <f t="shared" si="1"/>
        <v>1.8744836166419099</v>
      </c>
      <c r="P13" s="6">
        <f t="shared" si="2"/>
        <v>-0.6108652381980153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575</v>
      </c>
      <c r="B14">
        <v>0.02</v>
      </c>
      <c r="C14" s="71">
        <v>0.06</v>
      </c>
      <c r="D14" t="s">
        <v>17</v>
      </c>
      <c r="E14" t="s">
        <v>177</v>
      </c>
      <c r="F14">
        <v>100</v>
      </c>
      <c r="G14">
        <v>0.8</v>
      </c>
      <c r="H14">
        <v>7</v>
      </c>
      <c r="I14">
        <v>94.2</v>
      </c>
      <c r="J14">
        <v>-34.200000000000003</v>
      </c>
      <c r="K14" s="10"/>
      <c r="L14" s="12">
        <v>1</v>
      </c>
      <c r="M14" s="10"/>
      <c r="N14" s="52">
        <f t="shared" si="0"/>
        <v>-18.767742830602682</v>
      </c>
      <c r="O14" s="6">
        <f t="shared" si="1"/>
        <v>1.6441001553786583</v>
      </c>
      <c r="P14" s="6">
        <f t="shared" si="2"/>
        <v>-0.59690260418206076</v>
      </c>
      <c r="Q14" s="6">
        <f t="shared" si="3"/>
        <v>-6.0573890139155033E-2</v>
      </c>
      <c r="R14" s="6">
        <f t="shared" si="4"/>
        <v>0.82485943055513922</v>
      </c>
      <c r="S14" s="6">
        <f t="shared" si="5"/>
        <v>0.56208337785213058</v>
      </c>
      <c r="U14" s="12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97.892643745980209</v>
      </c>
      <c r="J16" s="25">
        <f>P16*180/PI()</f>
        <v>-42.515600337350698</v>
      </c>
      <c r="K16" s="19"/>
      <c r="L16" s="12"/>
      <c r="M16" s="7"/>
      <c r="N16" s="7"/>
      <c r="O16" s="26">
        <f>IF(Q16&gt;0, ATAN(R16/Q16),PI()+ATAN(R16/Q16))</f>
        <v>1.7085489468491901</v>
      </c>
      <c r="P16" s="26">
        <f>-1*ATAN(S16/(SQRT(Q16*Q16+R16*R16)))</f>
        <v>-0.74203720934878148</v>
      </c>
      <c r="Q16" s="26">
        <f>SUM(Q3:Q14)</f>
        <v>-0.60381594702702557</v>
      </c>
      <c r="R16" s="26">
        <f>SUM(R3:R14)</f>
        <v>4.3555745996478352</v>
      </c>
      <c r="S16" s="26">
        <f>SUM(S3:S14)</f>
        <v>4.0315212215383891</v>
      </c>
    </row>
    <row r="17" spans="1:26" s="9" customFormat="1" ht="16" thickTop="1">
      <c r="A17" s="63">
        <v>115.13677076128516</v>
      </c>
      <c r="B17" s="64">
        <v>-41.342810702519799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5.9656338431633502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5.9658861910956009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145.49197408852393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146.56821271444815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5.5731704471937098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5.5525374582476186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97.892643745980209</v>
      </c>
      <c r="B24" s="64">
        <v>-42.515600337350698</v>
      </c>
    </row>
    <row r="25" spans="1:26">
      <c r="A25" t="s">
        <v>144</v>
      </c>
      <c r="B25">
        <v>5.9656338431633502</v>
      </c>
    </row>
    <row r="26" spans="1:26">
      <c r="A26" t="s">
        <v>145</v>
      </c>
      <c r="B26">
        <v>145.49197408852393</v>
      </c>
    </row>
    <row r="27" spans="1:26">
      <c r="A27" t="s">
        <v>147</v>
      </c>
      <c r="B27" s="56">
        <v>5.5731704471937098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ignoredErrors>
    <ignoredError sqref="J19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558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576</v>
      </c>
      <c r="B3">
        <v>0.03</v>
      </c>
      <c r="C3" s="71">
        <v>0.1</v>
      </c>
      <c r="D3" t="s">
        <v>17</v>
      </c>
      <c r="E3" t="s">
        <v>177</v>
      </c>
      <c r="F3">
        <v>0</v>
      </c>
      <c r="G3">
        <v>0.5</v>
      </c>
      <c r="H3">
        <v>7</v>
      </c>
      <c r="I3">
        <v>122.2</v>
      </c>
      <c r="J3">
        <v>-52</v>
      </c>
      <c r="K3" s="10"/>
      <c r="L3" s="12">
        <v>0</v>
      </c>
      <c r="M3" s="10"/>
      <c r="N3" s="52">
        <f>ATAN(0.5*TAN(P3))/(PI()/180)</f>
        <v>-32.61805682214758</v>
      </c>
      <c r="O3" s="6">
        <f>I3*PI()/180</f>
        <v>2.1327923459370703</v>
      </c>
      <c r="P3" s="6">
        <f>J3*PI()/180</f>
        <v>-0.90757121103705141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576</v>
      </c>
      <c r="B4">
        <v>0.03</v>
      </c>
      <c r="C4" s="71">
        <v>0.1</v>
      </c>
      <c r="D4" t="s">
        <v>17</v>
      </c>
      <c r="E4" t="s">
        <v>177</v>
      </c>
      <c r="F4">
        <v>100</v>
      </c>
      <c r="G4">
        <v>0.5</v>
      </c>
      <c r="H4">
        <v>7</v>
      </c>
      <c r="I4">
        <v>96.5</v>
      </c>
      <c r="J4">
        <v>-54.2</v>
      </c>
      <c r="K4" s="10"/>
      <c r="L4" s="12">
        <v>1</v>
      </c>
      <c r="M4" s="10"/>
      <c r="N4" s="52">
        <f t="shared" ref="N4:N14" si="0">ATAN(0.5*TAN(P4))/(PI()/180)</f>
        <v>-34.732296479527534</v>
      </c>
      <c r="O4" s="6">
        <f t="shared" ref="O4:O14" si="1">I4*PI()/180</f>
        <v>1.684242728174528</v>
      </c>
      <c r="P4" s="6">
        <f t="shared" ref="P4:P14" si="2">J4*PI()/180</f>
        <v>-0.9459684545809266</v>
      </c>
      <c r="Q4" s="6">
        <f t="shared" ref="Q4:Q14" si="3">COS(O4)*COS(P4)*L4</f>
        <v>-6.6219088726755457E-2</v>
      </c>
      <c r="R4" s="6">
        <f t="shared" ref="R4:R14" si="4">COS(P4)*SIN(O4)*L4</f>
        <v>0.58119748262930981</v>
      </c>
      <c r="S4" s="6">
        <f t="shared" ref="S4:S14" si="5">-1*SIN(P4)*L4</f>
        <v>0.81106381898932667</v>
      </c>
      <c r="U4" s="12">
        <v>0</v>
      </c>
      <c r="V4" s="12">
        <v>1</v>
      </c>
    </row>
    <row r="5" spans="1:22" s="11" customFormat="1" ht="15">
      <c r="A5" s="59" t="s">
        <v>577</v>
      </c>
      <c r="B5">
        <v>0.03</v>
      </c>
      <c r="C5" s="71">
        <v>0.1</v>
      </c>
      <c r="D5" t="s">
        <v>17</v>
      </c>
      <c r="E5" t="s">
        <v>177</v>
      </c>
      <c r="F5">
        <v>0</v>
      </c>
      <c r="G5">
        <v>0.3</v>
      </c>
      <c r="H5">
        <v>7</v>
      </c>
      <c r="I5">
        <v>122.3</v>
      </c>
      <c r="J5">
        <v>-51.4</v>
      </c>
      <c r="K5" s="10"/>
      <c r="L5" s="12">
        <v>0</v>
      </c>
      <c r="M5" s="10"/>
      <c r="N5" s="52">
        <f t="shared" si="0"/>
        <v>-32.060526250451304</v>
      </c>
      <c r="O5" s="6">
        <f t="shared" si="1"/>
        <v>2.134537675189065</v>
      </c>
      <c r="P5" s="6">
        <f t="shared" si="2"/>
        <v>-0.89709923552508541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s="59" t="s">
        <v>577</v>
      </c>
      <c r="B6">
        <v>0.03</v>
      </c>
      <c r="C6" s="71">
        <v>0.1</v>
      </c>
      <c r="D6" t="s">
        <v>17</v>
      </c>
      <c r="E6" t="s">
        <v>177</v>
      </c>
      <c r="F6">
        <v>100</v>
      </c>
      <c r="G6">
        <v>0.3</v>
      </c>
      <c r="H6">
        <v>7</v>
      </c>
      <c r="I6">
        <v>97.2</v>
      </c>
      <c r="J6">
        <v>-53.7</v>
      </c>
      <c r="K6" s="10"/>
      <c r="L6" s="12">
        <v>1</v>
      </c>
      <c r="M6" s="10"/>
      <c r="N6" s="52">
        <f t="shared" si="0"/>
        <v>-34.241846896217176</v>
      </c>
      <c r="O6" s="6">
        <f t="shared" si="1"/>
        <v>1.6964600329384885</v>
      </c>
      <c r="P6" s="6">
        <f t="shared" si="2"/>
        <v>-0.93724180832095494</v>
      </c>
      <c r="Q6" s="6">
        <f t="shared" si="3"/>
        <v>-7.4198926011588867E-2</v>
      </c>
      <c r="R6" s="6">
        <f t="shared" si="4"/>
        <v>0.58734497805862218</v>
      </c>
      <c r="S6" s="6">
        <f t="shared" si="5"/>
        <v>0.80592828224851576</v>
      </c>
      <c r="U6" s="12">
        <v>0</v>
      </c>
      <c r="V6" s="12">
        <v>1</v>
      </c>
    </row>
    <row r="7" spans="1:22" s="11" customFormat="1" ht="15">
      <c r="A7" t="s">
        <v>578</v>
      </c>
      <c r="B7">
        <v>0.03</v>
      </c>
      <c r="C7" s="71">
        <v>0.1</v>
      </c>
      <c r="D7" t="s">
        <v>17</v>
      </c>
      <c r="E7" t="s">
        <v>177</v>
      </c>
      <c r="F7">
        <v>0</v>
      </c>
      <c r="G7">
        <v>0.3</v>
      </c>
      <c r="H7">
        <v>7</v>
      </c>
      <c r="I7">
        <v>112.4</v>
      </c>
      <c r="J7">
        <v>-45.6</v>
      </c>
      <c r="K7" s="10"/>
      <c r="L7" s="12">
        <v>0</v>
      </c>
      <c r="M7" s="10"/>
      <c r="N7" s="52">
        <f t="shared" si="0"/>
        <v>-27.04809250026543</v>
      </c>
      <c r="O7" s="6">
        <f t="shared" si="1"/>
        <v>1.9617500792416265</v>
      </c>
      <c r="P7" s="6">
        <f t="shared" si="2"/>
        <v>-0.79587013890941438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578</v>
      </c>
      <c r="B8">
        <v>0.03</v>
      </c>
      <c r="C8" s="71">
        <v>0.1</v>
      </c>
      <c r="D8" t="s">
        <v>17</v>
      </c>
      <c r="E8" t="s">
        <v>177</v>
      </c>
      <c r="F8">
        <v>100</v>
      </c>
      <c r="G8">
        <v>0.3</v>
      </c>
      <c r="H8">
        <v>7</v>
      </c>
      <c r="I8">
        <v>92.7</v>
      </c>
      <c r="J8">
        <v>-45.5</v>
      </c>
      <c r="K8" s="10"/>
      <c r="L8" s="12">
        <v>1</v>
      </c>
      <c r="M8" s="10"/>
      <c r="N8" s="52">
        <f t="shared" si="0"/>
        <v>-26.967160255557324</v>
      </c>
      <c r="O8" s="6">
        <f t="shared" si="1"/>
        <v>1.6179202165987436</v>
      </c>
      <c r="P8" s="6">
        <f t="shared" si="2"/>
        <v>-0.79412480965741994</v>
      </c>
      <c r="Q8" s="6">
        <f t="shared" si="3"/>
        <v>-3.3017347710672905E-2</v>
      </c>
      <c r="R8" s="6">
        <f t="shared" si="4"/>
        <v>0.70013116737616443</v>
      </c>
      <c r="S8" s="6">
        <f t="shared" si="5"/>
        <v>0.71325044915418156</v>
      </c>
      <c r="U8" s="53">
        <v>0</v>
      </c>
      <c r="V8" s="12">
        <v>1</v>
      </c>
    </row>
    <row r="9" spans="1:22" s="11" customFormat="1" ht="15">
      <c r="A9" t="s">
        <v>579</v>
      </c>
      <c r="B9">
        <v>0.03</v>
      </c>
      <c r="C9" s="71">
        <v>0.1</v>
      </c>
      <c r="D9" t="s">
        <v>17</v>
      </c>
      <c r="E9" t="s">
        <v>177</v>
      </c>
      <c r="F9">
        <v>0</v>
      </c>
      <c r="G9">
        <v>0.4</v>
      </c>
      <c r="H9">
        <v>7</v>
      </c>
      <c r="I9">
        <v>118.3</v>
      </c>
      <c r="J9">
        <v>-48.3</v>
      </c>
      <c r="K9" s="10"/>
      <c r="L9" s="53">
        <v>0</v>
      </c>
      <c r="M9" s="10"/>
      <c r="N9" s="52">
        <f t="shared" si="0"/>
        <v>-29.300604356244026</v>
      </c>
      <c r="O9" s="6">
        <f t="shared" si="1"/>
        <v>2.0647245051092917</v>
      </c>
      <c r="P9" s="6">
        <f t="shared" si="2"/>
        <v>-0.84299402871326112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579</v>
      </c>
      <c r="B10">
        <v>0.03</v>
      </c>
      <c r="C10" s="71">
        <v>0.1</v>
      </c>
      <c r="D10" t="s">
        <v>17</v>
      </c>
      <c r="E10" t="s">
        <v>177</v>
      </c>
      <c r="F10">
        <v>100</v>
      </c>
      <c r="G10">
        <v>0.4</v>
      </c>
      <c r="H10">
        <v>7</v>
      </c>
      <c r="I10">
        <v>96.2</v>
      </c>
      <c r="J10">
        <v>-49.7</v>
      </c>
      <c r="K10" s="10"/>
      <c r="L10" s="53">
        <v>1</v>
      </c>
      <c r="M10" s="10"/>
      <c r="N10" s="52">
        <f t="shared" si="0"/>
        <v>-30.522741011103719</v>
      </c>
      <c r="O10" s="6">
        <f t="shared" si="1"/>
        <v>1.6790067404185451</v>
      </c>
      <c r="P10" s="6">
        <f t="shared" si="2"/>
        <v>-0.86742863824118188</v>
      </c>
      <c r="Q10" s="6">
        <f t="shared" si="3"/>
        <v>-6.9852879464370257E-2</v>
      </c>
      <c r="R10" s="6">
        <f t="shared" si="4"/>
        <v>0.64300668278776463</v>
      </c>
      <c r="S10" s="6">
        <f t="shared" si="5"/>
        <v>0.76266832969568832</v>
      </c>
      <c r="U10" s="53">
        <v>0</v>
      </c>
      <c r="V10" s="53">
        <v>1</v>
      </c>
    </row>
    <row r="11" spans="1:22" s="11" customFormat="1" ht="15">
      <c r="A11" t="s">
        <v>580</v>
      </c>
      <c r="B11">
        <v>0.03</v>
      </c>
      <c r="C11" s="71">
        <v>0.1</v>
      </c>
      <c r="D11" t="s">
        <v>17</v>
      </c>
      <c r="E11" t="s">
        <v>177</v>
      </c>
      <c r="F11">
        <v>0</v>
      </c>
      <c r="G11">
        <v>1</v>
      </c>
      <c r="H11">
        <v>7</v>
      </c>
      <c r="I11">
        <v>272.7</v>
      </c>
      <c r="J11">
        <v>-25</v>
      </c>
      <c r="K11" s="10"/>
      <c r="L11" s="53">
        <v>0</v>
      </c>
      <c r="M11" s="10"/>
      <c r="N11" s="52">
        <f t="shared" si="0"/>
        <v>-13.124268122791708</v>
      </c>
      <c r="O11" s="6">
        <f t="shared" si="1"/>
        <v>4.7595128701885363</v>
      </c>
      <c r="P11" s="6">
        <f t="shared" si="2"/>
        <v>-0.43633231299858238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0</v>
      </c>
      <c r="V11" s="53">
        <v>0</v>
      </c>
    </row>
    <row r="12" spans="1:22" s="11" customFormat="1" ht="15">
      <c r="A12" t="s">
        <v>580</v>
      </c>
      <c r="B12">
        <v>0.03</v>
      </c>
      <c r="C12" s="71">
        <v>0.1</v>
      </c>
      <c r="D12" t="s">
        <v>17</v>
      </c>
      <c r="E12" t="s">
        <v>177</v>
      </c>
      <c r="F12">
        <v>100</v>
      </c>
      <c r="G12">
        <v>1</v>
      </c>
      <c r="H12">
        <v>7</v>
      </c>
      <c r="I12">
        <v>282.10000000000002</v>
      </c>
      <c r="J12">
        <v>-26.9</v>
      </c>
      <c r="K12" s="10"/>
      <c r="L12" s="12">
        <v>0</v>
      </c>
      <c r="M12" s="10"/>
      <c r="N12" s="52">
        <f t="shared" si="0"/>
        <v>-14.23368102553421</v>
      </c>
      <c r="O12" s="6">
        <f t="shared" si="1"/>
        <v>4.9235738198760037</v>
      </c>
      <c r="P12" s="6">
        <f t="shared" si="2"/>
        <v>-0.46949356878647464</v>
      </c>
      <c r="Q12" s="6">
        <f t="shared" si="3"/>
        <v>0</v>
      </c>
      <c r="R12" s="6">
        <f t="shared" si="4"/>
        <v>0</v>
      </c>
      <c r="S12" s="6">
        <f t="shared" si="5"/>
        <v>0</v>
      </c>
      <c r="U12" s="12">
        <v>0</v>
      </c>
      <c r="V12" s="12">
        <v>0</v>
      </c>
    </row>
    <row r="13" spans="1:22" s="11" customFormat="1" ht="15">
      <c r="A13" t="s">
        <v>581</v>
      </c>
      <c r="B13">
        <v>0.03</v>
      </c>
      <c r="C13" s="71">
        <v>0.1</v>
      </c>
      <c r="D13" t="s">
        <v>17</v>
      </c>
      <c r="E13" t="s">
        <v>177</v>
      </c>
      <c r="F13">
        <v>0</v>
      </c>
      <c r="G13">
        <v>0.6</v>
      </c>
      <c r="H13">
        <v>7</v>
      </c>
      <c r="I13">
        <v>131.1</v>
      </c>
      <c r="J13">
        <v>-41.2</v>
      </c>
      <c r="K13" s="10"/>
      <c r="L13" s="12">
        <v>0</v>
      </c>
      <c r="M13" s="10"/>
      <c r="N13" s="52">
        <f t="shared" si="0"/>
        <v>-23.639808363595197</v>
      </c>
      <c r="O13" s="6">
        <f t="shared" si="1"/>
        <v>2.2881266493645658</v>
      </c>
      <c r="P13" s="6">
        <f t="shared" si="2"/>
        <v>-0.71907565182166389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581</v>
      </c>
      <c r="B14">
        <v>0.03</v>
      </c>
      <c r="C14" s="71">
        <v>0.1</v>
      </c>
      <c r="D14" t="s">
        <v>17</v>
      </c>
      <c r="E14" t="s">
        <v>177</v>
      </c>
      <c r="F14">
        <v>100</v>
      </c>
      <c r="G14">
        <v>0.6</v>
      </c>
      <c r="H14">
        <v>7</v>
      </c>
      <c r="I14">
        <v>113.2</v>
      </c>
      <c r="J14">
        <v>-47.6</v>
      </c>
      <c r="K14" s="10"/>
      <c r="L14" s="12">
        <v>1</v>
      </c>
      <c r="M14" s="10"/>
      <c r="N14" s="52">
        <f t="shared" si="0"/>
        <v>-28.703784845019566</v>
      </c>
      <c r="O14" s="6">
        <f t="shared" si="1"/>
        <v>1.9757127132575811</v>
      </c>
      <c r="P14" s="6">
        <f t="shared" si="2"/>
        <v>-0.8307767239493008</v>
      </c>
      <c r="Q14" s="6">
        <f t="shared" si="3"/>
        <v>-0.26563597020646967</v>
      </c>
      <c r="R14" s="6">
        <f t="shared" si="4"/>
        <v>0.61977515377238013</v>
      </c>
      <c r="S14" s="6">
        <f t="shared" si="5"/>
        <v>0.7384553406258838</v>
      </c>
      <c r="U14" s="12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99.231003922912009</v>
      </c>
      <c r="J16" s="25">
        <f>P16*180/PI()</f>
        <v>-50.373736144984186</v>
      </c>
      <c r="K16" s="19"/>
      <c r="L16" s="12"/>
      <c r="M16" s="7"/>
      <c r="N16" s="7"/>
      <c r="O16" s="26">
        <f>IF(Q16&gt;0, ATAN(R16/Q16),PI()+ATAN(R16/Q16))</f>
        <v>1.7319077385142241</v>
      </c>
      <c r="P16" s="26">
        <f>-1*ATAN(S16/(SQRT(Q16*Q16+R16*R16)))</f>
        <v>-0.87918755226084966</v>
      </c>
      <c r="Q16" s="26">
        <f>SUM(Q3:Q14)</f>
        <v>-0.50892421211985717</v>
      </c>
      <c r="R16" s="26">
        <f>SUM(R3:R14)</f>
        <v>3.1314554646242412</v>
      </c>
      <c r="S16" s="26">
        <f>SUM(S3:S14)</f>
        <v>3.8313662207135959</v>
      </c>
    </row>
    <row r="17" spans="1:26" s="9" customFormat="1" ht="16" thickTop="1">
      <c r="A17" s="63">
        <v>121.39558727271242</v>
      </c>
      <c r="B17" s="64">
        <v>-47.876057254560131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4.9743727542105267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4.9741854421717706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156.08388169605999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154.95132733305309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6.1434847437918316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6.1660333518484789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5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5</v>
      </c>
    </row>
    <row r="23" spans="1:26">
      <c r="A23" s="54" t="s">
        <v>6</v>
      </c>
      <c r="F23" s="59"/>
    </row>
    <row r="24" spans="1:26">
      <c r="A24" s="63">
        <v>99.231003922912009</v>
      </c>
      <c r="B24" s="64">
        <v>-50.373736144984186</v>
      </c>
    </row>
    <row r="25" spans="1:26">
      <c r="A25" t="s">
        <v>144</v>
      </c>
      <c r="B25">
        <v>4.9743727542105267</v>
      </c>
    </row>
    <row r="26" spans="1:26">
      <c r="A26" t="s">
        <v>145</v>
      </c>
      <c r="B26">
        <v>156.08388169605999</v>
      </c>
    </row>
    <row r="27" spans="1:26">
      <c r="A27" t="s">
        <v>147</v>
      </c>
      <c r="B27" s="56">
        <v>6.1434847437918316</v>
      </c>
    </row>
    <row r="28" spans="1:26">
      <c r="A28" t="s">
        <v>149</v>
      </c>
      <c r="B28">
        <v>5</v>
      </c>
    </row>
    <row r="30" spans="1:26">
      <c r="A30" t="s">
        <v>800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559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582</v>
      </c>
      <c r="B3">
        <v>0.02</v>
      </c>
      <c r="C3" s="71">
        <v>0.08</v>
      </c>
      <c r="D3" t="s">
        <v>17</v>
      </c>
      <c r="E3" t="s">
        <v>177</v>
      </c>
      <c r="F3">
        <v>0</v>
      </c>
      <c r="G3">
        <v>0.4</v>
      </c>
      <c r="H3">
        <v>8</v>
      </c>
      <c r="I3">
        <v>120.2</v>
      </c>
      <c r="J3">
        <v>-52</v>
      </c>
      <c r="K3" s="10"/>
      <c r="L3" s="12">
        <v>0</v>
      </c>
      <c r="M3" s="10"/>
      <c r="N3" s="52">
        <f>ATAN(0.5*TAN(P3))/(PI()/180)</f>
        <v>-32.61805682214758</v>
      </c>
      <c r="O3" s="6">
        <f t="shared" ref="O3:P14" si="0">I3*PI()/180</f>
        <v>2.0978857608971841</v>
      </c>
      <c r="P3" s="6">
        <f t="shared" si="0"/>
        <v>-0.90757121103705141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582</v>
      </c>
      <c r="B4">
        <v>0.02</v>
      </c>
      <c r="C4" s="71">
        <v>0.08</v>
      </c>
      <c r="D4" t="s">
        <v>17</v>
      </c>
      <c r="E4" t="s">
        <v>177</v>
      </c>
      <c r="F4">
        <v>100</v>
      </c>
      <c r="G4">
        <v>0.4</v>
      </c>
      <c r="H4">
        <v>8</v>
      </c>
      <c r="I4">
        <v>94.9</v>
      </c>
      <c r="J4">
        <v>-53.5</v>
      </c>
      <c r="K4" s="10"/>
      <c r="L4" s="12">
        <v>1</v>
      </c>
      <c r="M4" s="10"/>
      <c r="N4" s="52">
        <f>ATAN(0.5*TAN(P4))/(PI()/180)</f>
        <v>-34.047335499236077</v>
      </c>
      <c r="O4" s="6">
        <f t="shared" si="0"/>
        <v>1.6563174601426189</v>
      </c>
      <c r="P4" s="6">
        <f t="shared" si="0"/>
        <v>-0.93375114981696627</v>
      </c>
      <c r="Q4" s="6">
        <f>COS(O4)*COS(P4)*L4</f>
        <v>-5.0807932256294146E-2</v>
      </c>
      <c r="R4" s="6">
        <f>COS(P4)*SIN(O4)*L4</f>
        <v>0.59264888564686558</v>
      </c>
      <c r="S4" s="6">
        <f>-1*SIN(P4)*L4</f>
        <v>0.80385686061721728</v>
      </c>
      <c r="U4" s="12">
        <v>0</v>
      </c>
      <c r="V4" s="12">
        <v>1</v>
      </c>
    </row>
    <row r="5" spans="1:22" s="11" customFormat="1" ht="15">
      <c r="A5" s="59" t="s">
        <v>583</v>
      </c>
      <c r="B5">
        <v>2.5000000000000001E-2</v>
      </c>
      <c r="C5" s="71">
        <v>0.08</v>
      </c>
      <c r="D5" t="s">
        <v>17</v>
      </c>
      <c r="E5" t="s">
        <v>177</v>
      </c>
      <c r="F5">
        <v>0</v>
      </c>
      <c r="G5">
        <v>0.5</v>
      </c>
      <c r="H5">
        <v>7</v>
      </c>
      <c r="I5">
        <v>122</v>
      </c>
      <c r="J5">
        <v>-48.4</v>
      </c>
      <c r="K5" s="10"/>
      <c r="L5" s="12">
        <v>0</v>
      </c>
      <c r="M5" s="10"/>
      <c r="N5" s="52">
        <f>ATAN(0.5*TAN(P5))/(PI()/180)</f>
        <v>-29.386626120094967</v>
      </c>
      <c r="O5" s="6">
        <f t="shared" si="0"/>
        <v>2.1293016874330819</v>
      </c>
      <c r="P5" s="6">
        <f t="shared" si="0"/>
        <v>-0.84473935796525557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s="59" t="s">
        <v>583</v>
      </c>
      <c r="B6">
        <v>2.5000000000000001E-2</v>
      </c>
      <c r="C6" s="71">
        <v>0.08</v>
      </c>
      <c r="D6" t="s">
        <v>17</v>
      </c>
      <c r="E6" t="s">
        <v>177</v>
      </c>
      <c r="F6">
        <v>100</v>
      </c>
      <c r="G6">
        <v>0.5</v>
      </c>
      <c r="H6">
        <v>7</v>
      </c>
      <c r="I6">
        <v>99.5</v>
      </c>
      <c r="J6">
        <v>-51</v>
      </c>
      <c r="K6" s="10"/>
      <c r="L6" s="12">
        <v>1</v>
      </c>
      <c r="M6" s="10"/>
      <c r="N6" s="52">
        <f t="shared" ref="N6:N14" si="1">ATAN(0.5*TAN(P6))/(PI()/180)</f>
        <v>-31.693197163513407</v>
      </c>
      <c r="O6" s="6">
        <f t="shared" si="0"/>
        <v>1.736602605734358</v>
      </c>
      <c r="P6" s="6">
        <f t="shared" si="0"/>
        <v>-0.89011791851710798</v>
      </c>
      <c r="Q6" s="6">
        <f t="shared" ref="Q6:Q14" si="2">COS(O6)*COS(P6)*L6</f>
        <v>-0.10386782386208115</v>
      </c>
      <c r="R6" s="6">
        <f t="shared" ref="R6:R14" si="3">COS(P6)*SIN(O6)*L6</f>
        <v>0.62068964044623465</v>
      </c>
      <c r="S6" s="6">
        <f t="shared" ref="S6:S14" si="4">-1*SIN(P6)*L6</f>
        <v>0.77714596145697079</v>
      </c>
      <c r="U6" s="12">
        <v>0</v>
      </c>
      <c r="V6" s="12">
        <v>1</v>
      </c>
    </row>
    <row r="7" spans="1:22" s="11" customFormat="1" ht="15">
      <c r="A7" t="s">
        <v>584</v>
      </c>
      <c r="B7">
        <v>0.02</v>
      </c>
      <c r="C7" s="71">
        <v>0.06</v>
      </c>
      <c r="D7" t="s">
        <v>17</v>
      </c>
      <c r="E7" t="s">
        <v>177</v>
      </c>
      <c r="F7">
        <v>0</v>
      </c>
      <c r="G7">
        <v>1</v>
      </c>
      <c r="H7">
        <v>7</v>
      </c>
      <c r="I7">
        <v>119.4</v>
      </c>
      <c r="J7">
        <v>-49.6</v>
      </c>
      <c r="K7" s="10"/>
      <c r="L7" s="12">
        <v>0</v>
      </c>
      <c r="M7" s="10"/>
      <c r="N7" s="52">
        <f t="shared" si="1"/>
        <v>-30.434151099616432</v>
      </c>
      <c r="O7" s="6">
        <f t="shared" si="0"/>
        <v>2.0839231268812295</v>
      </c>
      <c r="P7" s="6">
        <f t="shared" si="0"/>
        <v>-0.86568330898918744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s="11" customFormat="1" ht="15">
      <c r="A8" t="s">
        <v>584</v>
      </c>
      <c r="B8">
        <v>0.02</v>
      </c>
      <c r="C8" s="71">
        <v>0.06</v>
      </c>
      <c r="D8" t="s">
        <v>17</v>
      </c>
      <c r="E8" t="s">
        <v>177</v>
      </c>
      <c r="F8">
        <v>100</v>
      </c>
      <c r="G8">
        <v>1</v>
      </c>
      <c r="H8">
        <v>7</v>
      </c>
      <c r="I8">
        <v>96.1</v>
      </c>
      <c r="J8">
        <v>-51.3</v>
      </c>
      <c r="K8" s="10"/>
      <c r="L8" s="12">
        <v>1</v>
      </c>
      <c r="M8" s="10"/>
      <c r="N8" s="52">
        <f t="shared" si="1"/>
        <v>-31.968370113549472</v>
      </c>
      <c r="O8" s="6">
        <f t="shared" si="0"/>
        <v>1.6772614111665507</v>
      </c>
      <c r="P8" s="6">
        <f t="shared" si="0"/>
        <v>-0.89535390627309097</v>
      </c>
      <c r="Q8" s="6">
        <f t="shared" si="2"/>
        <v>-6.6440830235313317E-2</v>
      </c>
      <c r="R8" s="6">
        <f t="shared" si="3"/>
        <v>0.62170249748522899</v>
      </c>
      <c r="S8" s="6">
        <f t="shared" si="4"/>
        <v>0.78043040733832969</v>
      </c>
      <c r="U8" s="53">
        <v>0</v>
      </c>
      <c r="V8" s="12">
        <v>1</v>
      </c>
    </row>
    <row r="9" spans="1:22" s="11" customFormat="1" ht="15">
      <c r="A9" t="s">
        <v>585</v>
      </c>
      <c r="B9">
        <v>1.4999999999999999E-2</v>
      </c>
      <c r="C9" s="71">
        <v>0.05</v>
      </c>
      <c r="D9" t="s">
        <v>17</v>
      </c>
      <c r="E9" t="s">
        <v>177</v>
      </c>
      <c r="F9">
        <v>0</v>
      </c>
      <c r="G9">
        <v>0.8</v>
      </c>
      <c r="H9">
        <v>7</v>
      </c>
      <c r="I9">
        <v>120.7</v>
      </c>
      <c r="J9">
        <v>-47.8</v>
      </c>
      <c r="K9" s="10"/>
      <c r="L9" s="53">
        <v>0</v>
      </c>
      <c r="M9" s="10"/>
      <c r="N9" s="52">
        <f t="shared" si="1"/>
        <v>-28.873360153806193</v>
      </c>
      <c r="O9" s="6">
        <f t="shared" si="0"/>
        <v>2.1066124071571557</v>
      </c>
      <c r="P9" s="6">
        <f t="shared" si="0"/>
        <v>-0.83426738245328946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53">
        <v>1</v>
      </c>
      <c r="V9" s="53">
        <v>0</v>
      </c>
    </row>
    <row r="10" spans="1:22" s="11" customFormat="1" ht="15">
      <c r="A10" t="s">
        <v>585</v>
      </c>
      <c r="B10">
        <v>1.4999999999999999E-2</v>
      </c>
      <c r="C10" s="71">
        <v>0.05</v>
      </c>
      <c r="D10" t="s">
        <v>17</v>
      </c>
      <c r="E10" t="s">
        <v>177</v>
      </c>
      <c r="F10">
        <v>100</v>
      </c>
      <c r="G10">
        <v>0.8</v>
      </c>
      <c r="H10">
        <v>7</v>
      </c>
      <c r="I10">
        <v>98.6</v>
      </c>
      <c r="J10">
        <v>-50.1</v>
      </c>
      <c r="K10" s="10"/>
      <c r="L10" s="53">
        <v>1</v>
      </c>
      <c r="M10" s="10"/>
      <c r="N10" s="52">
        <f t="shared" si="1"/>
        <v>-30.879140518733248</v>
      </c>
      <c r="O10" s="6">
        <f t="shared" si="0"/>
        <v>1.7208946424664087</v>
      </c>
      <c r="P10" s="6">
        <f t="shared" si="0"/>
        <v>-0.8744099552491591</v>
      </c>
      <c r="Q10" s="6">
        <f t="shared" si="2"/>
        <v>-9.5919390958534786E-2</v>
      </c>
      <c r="R10" s="6">
        <f t="shared" si="3"/>
        <v>0.6342374163342559</v>
      </c>
      <c r="S10" s="6">
        <f t="shared" si="4"/>
        <v>0.76716515181529954</v>
      </c>
      <c r="U10" s="53">
        <v>0</v>
      </c>
      <c r="V10" s="53">
        <v>1</v>
      </c>
    </row>
    <row r="11" spans="1:22" s="11" customFormat="1" ht="15">
      <c r="A11" t="s">
        <v>586</v>
      </c>
      <c r="B11">
        <v>0.02</v>
      </c>
      <c r="C11" s="71">
        <v>0.06</v>
      </c>
      <c r="D11" t="s">
        <v>17</v>
      </c>
      <c r="E11" t="s">
        <v>177</v>
      </c>
      <c r="F11">
        <v>0</v>
      </c>
      <c r="G11">
        <v>0.7</v>
      </c>
      <c r="H11">
        <v>7</v>
      </c>
      <c r="I11">
        <v>120.2</v>
      </c>
      <c r="J11">
        <v>-44.1</v>
      </c>
      <c r="K11" s="10"/>
      <c r="L11" s="53">
        <v>0</v>
      </c>
      <c r="M11" s="10"/>
      <c r="N11" s="52">
        <f t="shared" si="1"/>
        <v>-25.851752389801813</v>
      </c>
      <c r="O11" s="6">
        <f t="shared" si="0"/>
        <v>2.0978857608971841</v>
      </c>
      <c r="P11" s="6">
        <f t="shared" si="0"/>
        <v>-0.76969020012949929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53">
        <v>0</v>
      </c>
    </row>
    <row r="12" spans="1:22" s="11" customFormat="1" ht="15">
      <c r="A12" t="s">
        <v>586</v>
      </c>
      <c r="B12">
        <v>0.02</v>
      </c>
      <c r="C12" s="71">
        <v>0.06</v>
      </c>
      <c r="D12" t="s">
        <v>17</v>
      </c>
      <c r="E12" t="s">
        <v>177</v>
      </c>
      <c r="F12">
        <v>100</v>
      </c>
      <c r="G12">
        <v>0.7</v>
      </c>
      <c r="H12">
        <v>7</v>
      </c>
      <c r="I12">
        <v>100.8</v>
      </c>
      <c r="J12">
        <v>-46.7</v>
      </c>
      <c r="K12" s="10"/>
      <c r="L12" s="12">
        <v>1</v>
      </c>
      <c r="M12" s="10"/>
      <c r="N12" s="52">
        <f t="shared" si="1"/>
        <v>-27.949845342701209</v>
      </c>
      <c r="O12" s="6">
        <f t="shared" si="0"/>
        <v>1.759291886010284</v>
      </c>
      <c r="P12" s="6">
        <f t="shared" si="0"/>
        <v>-0.81506876068135203</v>
      </c>
      <c r="Q12" s="6">
        <f t="shared" si="2"/>
        <v>-0.12850954453854802</v>
      </c>
      <c r="R12" s="6">
        <f t="shared" si="3"/>
        <v>0.67367062439630987</v>
      </c>
      <c r="S12" s="6">
        <f t="shared" si="4"/>
        <v>0.72777275765721061</v>
      </c>
      <c r="U12" s="12">
        <v>0</v>
      </c>
      <c r="V12" s="12">
        <v>1</v>
      </c>
    </row>
    <row r="13" spans="1:22" s="11" customFormat="1" ht="15">
      <c r="A13" t="s">
        <v>587</v>
      </c>
      <c r="B13">
        <v>0.02</v>
      </c>
      <c r="C13" s="71">
        <v>0.06</v>
      </c>
      <c r="D13" t="s">
        <v>17</v>
      </c>
      <c r="E13" t="s">
        <v>177</v>
      </c>
      <c r="F13">
        <v>0</v>
      </c>
      <c r="G13">
        <v>0.6</v>
      </c>
      <c r="H13">
        <v>7</v>
      </c>
      <c r="I13">
        <v>110.8</v>
      </c>
      <c r="J13">
        <v>-44</v>
      </c>
      <c r="K13" s="10"/>
      <c r="L13" s="12">
        <v>0</v>
      </c>
      <c r="M13" s="10"/>
      <c r="N13" s="52">
        <f t="shared" si="1"/>
        <v>-25.773312768705008</v>
      </c>
      <c r="O13" s="6">
        <f t="shared" si="0"/>
        <v>1.9338248112097169</v>
      </c>
      <c r="P13" s="6">
        <f t="shared" si="0"/>
        <v>-0.76794487087750496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s="13" customFormat="1" ht="15">
      <c r="A14" t="s">
        <v>587</v>
      </c>
      <c r="B14">
        <v>0.02</v>
      </c>
      <c r="C14" s="71">
        <v>0.06</v>
      </c>
      <c r="D14" t="s">
        <v>17</v>
      </c>
      <c r="E14" t="s">
        <v>177</v>
      </c>
      <c r="F14">
        <v>100</v>
      </c>
      <c r="G14">
        <v>0.6</v>
      </c>
      <c r="H14">
        <v>7</v>
      </c>
      <c r="I14">
        <v>92.3</v>
      </c>
      <c r="J14">
        <v>-43.6</v>
      </c>
      <c r="K14" s="10"/>
      <c r="L14" s="12">
        <v>1</v>
      </c>
      <c r="M14" s="10"/>
      <c r="N14" s="52">
        <f t="shared" si="1"/>
        <v>-25.461154037720945</v>
      </c>
      <c r="O14" s="6">
        <f t="shared" si="0"/>
        <v>1.6109388995907661</v>
      </c>
      <c r="P14" s="6">
        <f t="shared" si="0"/>
        <v>-0.76096355386952774</v>
      </c>
      <c r="Q14" s="6">
        <f t="shared" si="2"/>
        <v>-2.9062314901125954E-2</v>
      </c>
      <c r="R14" s="6">
        <f t="shared" si="3"/>
        <v>0.72358846504791274</v>
      </c>
      <c r="S14" s="6">
        <f t="shared" si="4"/>
        <v>0.6896195437356698</v>
      </c>
      <c r="U14" s="12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96.997908406750867</v>
      </c>
      <c r="J16" s="25">
        <f>P16*180/PI()</f>
        <v>-49.406017882060574</v>
      </c>
      <c r="K16" s="19"/>
      <c r="L16" s="12"/>
      <c r="M16" s="7"/>
      <c r="N16" s="7"/>
      <c r="O16" s="26">
        <f>IF(Q16&gt;0, ATAN(R16/Q16),PI()+ATAN(R16/Q16))</f>
        <v>1.6929328692456898</v>
      </c>
      <c r="P16" s="26">
        <f>-1*ATAN(S16/(SQRT(Q16*Q16+R16*R16)))</f>
        <v>-0.86229768234115245</v>
      </c>
      <c r="Q16" s="26">
        <f>SUM(Q3:Q14)</f>
        <v>-0.47460783675189738</v>
      </c>
      <c r="R16" s="26">
        <f>SUM(R3:R14)</f>
        <v>3.8665375293568074</v>
      </c>
      <c r="S16" s="26">
        <f>SUM(S3:S14)</f>
        <v>4.5459906826206975</v>
      </c>
    </row>
    <row r="17" spans="1:26" s="9" customFormat="1" ht="16" thickTop="1">
      <c r="A17" s="63">
        <v>118.77999992257618</v>
      </c>
      <c r="B17" s="64">
        <v>-47.712543941675648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5.9867684397431935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5.9865532482936015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377.88438422656401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371.83701381358816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3.4511900017419261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3.4792121312289495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3" spans="1:26">
      <c r="A23" s="54" t="s">
        <v>6</v>
      </c>
      <c r="F23" s="59"/>
    </row>
    <row r="24" spans="1:26">
      <c r="A24" s="63">
        <v>96.997908406750867</v>
      </c>
      <c r="B24" s="64">
        <v>-49.406017882060574</v>
      </c>
    </row>
    <row r="25" spans="1:26">
      <c r="A25" t="s">
        <v>144</v>
      </c>
      <c r="B25">
        <v>5.9867684397431935</v>
      </c>
    </row>
    <row r="26" spans="1:26">
      <c r="A26" t="s">
        <v>145</v>
      </c>
      <c r="B26">
        <v>377.88438422656401</v>
      </c>
    </row>
    <row r="27" spans="1:26">
      <c r="A27" t="s">
        <v>147</v>
      </c>
      <c r="B27" s="56">
        <v>3.4511900017419261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U2" sqref="U2:V20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560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588</v>
      </c>
      <c r="B3">
        <v>1.4999999999999999E-2</v>
      </c>
      <c r="C3" s="71">
        <v>0.05</v>
      </c>
      <c r="D3" t="s">
        <v>17</v>
      </c>
      <c r="E3" t="s">
        <v>177</v>
      </c>
      <c r="F3">
        <v>0</v>
      </c>
      <c r="G3">
        <v>0.7</v>
      </c>
      <c r="H3">
        <v>7</v>
      </c>
      <c r="I3">
        <v>135.6</v>
      </c>
      <c r="J3">
        <v>-49.7</v>
      </c>
      <c r="K3" s="10"/>
      <c r="L3" s="12">
        <v>0</v>
      </c>
      <c r="M3" s="10"/>
      <c r="N3" s="52">
        <f>ATAN(0.5*TAN(P3))/(PI()/180)</f>
        <v>-30.522741011103719</v>
      </c>
      <c r="O3" s="6">
        <f>I3*PI()/180</f>
        <v>2.3666664657043106</v>
      </c>
      <c r="P3" s="6">
        <f>J3*PI()/180</f>
        <v>-0.86742863824118188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588</v>
      </c>
      <c r="B4">
        <v>1.4999999999999999E-2</v>
      </c>
      <c r="C4" s="71">
        <v>0.05</v>
      </c>
      <c r="D4" t="s">
        <v>17</v>
      </c>
      <c r="E4" t="s">
        <v>177</v>
      </c>
      <c r="F4">
        <v>100</v>
      </c>
      <c r="G4">
        <v>0.7</v>
      </c>
      <c r="H4">
        <v>7</v>
      </c>
      <c r="I4">
        <v>111.4</v>
      </c>
      <c r="J4">
        <v>-56.6</v>
      </c>
      <c r="K4" s="10"/>
      <c r="L4" s="12">
        <v>1</v>
      </c>
      <c r="M4" s="10"/>
      <c r="N4" s="52">
        <f t="shared" ref="N4:N20" si="0">ATAN(0.5*TAN(P4))/(PI()/180)</f>
        <v>-37.17267129056394</v>
      </c>
      <c r="O4" s="6">
        <f t="shared" ref="O4:O20" si="1">I4*PI()/180</f>
        <v>1.9442967867216832</v>
      </c>
      <c r="P4" s="6">
        <f t="shared" ref="P4:P20" si="2">J4*PI()/180</f>
        <v>-0.98785635662879057</v>
      </c>
      <c r="Q4" s="6">
        <f t="shared" ref="Q4:Q20" si="3">COS(O4)*COS(P4)*L4</f>
        <v>-0.2008576422820062</v>
      </c>
      <c r="R4" s="6">
        <f t="shared" ref="R4:R20" si="4">COS(P4)*SIN(O4)*L4</f>
        <v>0.512528294576444</v>
      </c>
      <c r="S4" s="6">
        <f t="shared" ref="S4:S20" si="5">-1*SIN(P4)*L4</f>
        <v>0.83484786326340654</v>
      </c>
      <c r="U4" s="12">
        <v>0</v>
      </c>
      <c r="V4" s="12">
        <v>1</v>
      </c>
    </row>
    <row r="5" spans="1:22" s="11" customFormat="1" ht="15">
      <c r="A5" s="59" t="s">
        <v>589</v>
      </c>
      <c r="B5">
        <v>1.4999999999999999E-2</v>
      </c>
      <c r="C5" s="71">
        <v>0.05</v>
      </c>
      <c r="D5" t="s">
        <v>17</v>
      </c>
      <c r="E5" t="s">
        <v>177</v>
      </c>
      <c r="F5">
        <v>0</v>
      </c>
      <c r="G5">
        <v>0.6</v>
      </c>
      <c r="H5">
        <v>6</v>
      </c>
      <c r="I5">
        <v>136.19999999999999</v>
      </c>
      <c r="J5">
        <v>-48.9</v>
      </c>
      <c r="K5" s="10"/>
      <c r="L5" s="12">
        <v>0</v>
      </c>
      <c r="M5" s="10"/>
      <c r="N5" s="52">
        <f t="shared" si="0"/>
        <v>-29.819642553796932</v>
      </c>
      <c r="O5" s="6">
        <f t="shared" si="1"/>
        <v>2.3771384412162764</v>
      </c>
      <c r="P5" s="6">
        <f t="shared" si="2"/>
        <v>-0.85346600422522712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s="59" t="s">
        <v>589</v>
      </c>
      <c r="B6">
        <v>1.4999999999999999E-2</v>
      </c>
      <c r="C6" s="71">
        <v>0.05</v>
      </c>
      <c r="D6" t="s">
        <v>17</v>
      </c>
      <c r="E6" t="s">
        <v>177</v>
      </c>
      <c r="F6">
        <v>100</v>
      </c>
      <c r="G6">
        <v>0.6</v>
      </c>
      <c r="H6">
        <v>6</v>
      </c>
      <c r="I6">
        <v>112.8</v>
      </c>
      <c r="J6">
        <v>-56.1</v>
      </c>
      <c r="K6" s="10"/>
      <c r="L6" s="12">
        <v>1</v>
      </c>
      <c r="M6" s="10"/>
      <c r="N6" s="52">
        <f t="shared" si="0"/>
        <v>-36.652142407363741</v>
      </c>
      <c r="O6" s="6">
        <f t="shared" si="1"/>
        <v>1.9687313962496038</v>
      </c>
      <c r="P6" s="6">
        <f t="shared" si="2"/>
        <v>-0.97912971036881891</v>
      </c>
      <c r="Q6" s="6">
        <f t="shared" si="3"/>
        <v>-0.21613492299705669</v>
      </c>
      <c r="R6" s="6">
        <f t="shared" si="4"/>
        <v>0.51416466394708882</v>
      </c>
      <c r="S6" s="6">
        <f t="shared" si="5"/>
        <v>0.83001228509536751</v>
      </c>
      <c r="U6" s="12">
        <v>0</v>
      </c>
      <c r="V6" s="12">
        <v>1</v>
      </c>
    </row>
    <row r="7" spans="1:22" s="11" customFormat="1" ht="15">
      <c r="A7" t="s">
        <v>590</v>
      </c>
      <c r="B7">
        <v>1.4999999999999999E-2</v>
      </c>
      <c r="C7" s="71">
        <v>0.04</v>
      </c>
      <c r="D7" t="s">
        <v>17</v>
      </c>
      <c r="E7" t="s">
        <v>177</v>
      </c>
      <c r="F7">
        <v>0</v>
      </c>
      <c r="G7">
        <v>0.7</v>
      </c>
      <c r="H7">
        <v>6</v>
      </c>
      <c r="I7">
        <v>138.30000000000001</v>
      </c>
      <c r="J7">
        <v>-47.4</v>
      </c>
      <c r="K7" s="10"/>
      <c r="L7" s="12">
        <v>0</v>
      </c>
      <c r="M7" s="10"/>
      <c r="N7" s="52">
        <f t="shared" si="0"/>
        <v>-28.534955960346373</v>
      </c>
      <c r="O7" s="6">
        <f t="shared" si="1"/>
        <v>2.4137903555081577</v>
      </c>
      <c r="P7" s="6">
        <f t="shared" si="2"/>
        <v>-0.82728606544531214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590</v>
      </c>
      <c r="B8">
        <v>1.4999999999999999E-2</v>
      </c>
      <c r="C8" s="71">
        <v>0.04</v>
      </c>
      <c r="D8" t="s">
        <v>17</v>
      </c>
      <c r="E8" t="s">
        <v>177</v>
      </c>
      <c r="F8">
        <v>100</v>
      </c>
      <c r="G8">
        <v>0.7</v>
      </c>
      <c r="H8">
        <v>6</v>
      </c>
      <c r="I8">
        <v>116.3</v>
      </c>
      <c r="J8">
        <v>-55.4</v>
      </c>
      <c r="K8" s="10"/>
      <c r="L8" s="12">
        <v>1</v>
      </c>
      <c r="M8" s="10"/>
      <c r="N8" s="52">
        <f t="shared" si="0"/>
        <v>-35.934271788799684</v>
      </c>
      <c r="O8" s="6">
        <f t="shared" si="1"/>
        <v>2.0298179200694051</v>
      </c>
      <c r="P8" s="6">
        <f t="shared" si="2"/>
        <v>-0.96691240560485847</v>
      </c>
      <c r="Q8" s="6">
        <f t="shared" si="3"/>
        <v>-0.25159520432273941</v>
      </c>
      <c r="R8" s="6">
        <f t="shared" si="4"/>
        <v>0.50906421201821928</v>
      </c>
      <c r="S8" s="6">
        <f t="shared" si="5"/>
        <v>0.82313636853444183</v>
      </c>
      <c r="U8" s="12">
        <v>0</v>
      </c>
      <c r="V8" s="12">
        <v>1</v>
      </c>
    </row>
    <row r="9" spans="1:22" s="11" customFormat="1" ht="15">
      <c r="A9" t="s">
        <v>591</v>
      </c>
      <c r="B9">
        <v>1.4999999999999999E-2</v>
      </c>
      <c r="C9" s="71">
        <v>0.05</v>
      </c>
      <c r="D9" t="s">
        <v>17</v>
      </c>
      <c r="E9" t="s">
        <v>177</v>
      </c>
      <c r="F9">
        <v>0</v>
      </c>
      <c r="G9">
        <v>0.8</v>
      </c>
      <c r="H9">
        <v>6</v>
      </c>
      <c r="I9">
        <v>134.1</v>
      </c>
      <c r="J9">
        <v>-45</v>
      </c>
      <c r="K9" s="10"/>
      <c r="L9" s="53">
        <v>0</v>
      </c>
      <c r="M9" s="10"/>
      <c r="N9" s="52">
        <f t="shared" si="0"/>
        <v>-26.56505117707799</v>
      </c>
      <c r="O9" s="6">
        <f t="shared" si="1"/>
        <v>2.340486526924396</v>
      </c>
      <c r="P9" s="6">
        <f t="shared" si="2"/>
        <v>-0.78539816339744828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12">
        <v>1</v>
      </c>
      <c r="V9" s="53">
        <v>0</v>
      </c>
    </row>
    <row r="10" spans="1:22" s="11" customFormat="1" ht="15">
      <c r="A10" t="s">
        <v>591</v>
      </c>
      <c r="B10">
        <v>1.4999999999999999E-2</v>
      </c>
      <c r="C10" s="71">
        <v>0.05</v>
      </c>
      <c r="D10" t="s">
        <v>17</v>
      </c>
      <c r="E10" t="s">
        <v>177</v>
      </c>
      <c r="F10">
        <v>100</v>
      </c>
      <c r="G10">
        <v>0.8</v>
      </c>
      <c r="H10">
        <v>6</v>
      </c>
      <c r="I10">
        <v>113.8</v>
      </c>
      <c r="J10">
        <v>-52</v>
      </c>
      <c r="K10" s="10"/>
      <c r="L10" s="53">
        <v>1</v>
      </c>
      <c r="M10" s="10"/>
      <c r="N10" s="52">
        <f t="shared" si="0"/>
        <v>-32.61805682214758</v>
      </c>
      <c r="O10" s="6">
        <f t="shared" si="1"/>
        <v>1.9861846887695469</v>
      </c>
      <c r="P10" s="6">
        <f t="shared" si="2"/>
        <v>-0.90757121103705141</v>
      </c>
      <c r="Q10" s="6">
        <f t="shared" si="3"/>
        <v>-0.24844729251304234</v>
      </c>
      <c r="R10" s="6">
        <f t="shared" si="4"/>
        <v>0.56330541897189745</v>
      </c>
      <c r="S10" s="6">
        <f t="shared" si="5"/>
        <v>0.78801075360672201</v>
      </c>
      <c r="U10" s="53">
        <v>0</v>
      </c>
      <c r="V10" s="53">
        <v>1</v>
      </c>
    </row>
    <row r="11" spans="1:22" s="11" customFormat="1" ht="15">
      <c r="A11" t="s">
        <v>592</v>
      </c>
      <c r="B11">
        <v>1.4999999999999999E-2</v>
      </c>
      <c r="C11" s="71">
        <v>0.05</v>
      </c>
      <c r="D11" t="s">
        <v>17</v>
      </c>
      <c r="E11" t="s">
        <v>177</v>
      </c>
      <c r="F11">
        <v>0</v>
      </c>
      <c r="G11">
        <v>0.8</v>
      </c>
      <c r="H11">
        <v>7</v>
      </c>
      <c r="I11">
        <v>135.4</v>
      </c>
      <c r="J11">
        <v>-44.8</v>
      </c>
      <c r="K11" s="10"/>
      <c r="L11" s="53">
        <v>0</v>
      </c>
      <c r="M11" s="10"/>
      <c r="N11" s="52">
        <f t="shared" si="0"/>
        <v>-26.405385346087726</v>
      </c>
      <c r="O11" s="6">
        <f t="shared" si="1"/>
        <v>2.3631758072003226</v>
      </c>
      <c r="P11" s="6">
        <f t="shared" si="2"/>
        <v>-0.78190750489345962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53">
        <v>1</v>
      </c>
      <c r="V11" s="53">
        <v>0</v>
      </c>
    </row>
    <row r="12" spans="1:22" s="11" customFormat="1" ht="15">
      <c r="A12" t="s">
        <v>592</v>
      </c>
      <c r="B12">
        <v>1.4999999999999999E-2</v>
      </c>
      <c r="C12" s="71">
        <v>0.05</v>
      </c>
      <c r="D12" t="s">
        <v>17</v>
      </c>
      <c r="E12" t="s">
        <v>177</v>
      </c>
      <c r="F12">
        <v>100</v>
      </c>
      <c r="G12">
        <v>0.8</v>
      </c>
      <c r="H12">
        <v>7</v>
      </c>
      <c r="I12">
        <v>115.3</v>
      </c>
      <c r="J12">
        <v>-52.2</v>
      </c>
      <c r="K12" s="10"/>
      <c r="L12" s="12">
        <v>1</v>
      </c>
      <c r="M12" s="10"/>
      <c r="N12" s="52">
        <f t="shared" si="0"/>
        <v>-32.805670946639388</v>
      </c>
      <c r="O12" s="6">
        <f t="shared" si="1"/>
        <v>2.012364627549462</v>
      </c>
      <c r="P12" s="6">
        <f t="shared" si="2"/>
        <v>-0.91106186954104007</v>
      </c>
      <c r="Q12" s="6">
        <f t="shared" si="3"/>
        <v>-0.2619306489040753</v>
      </c>
      <c r="R12" s="6">
        <f t="shared" si="4"/>
        <v>0.55411857177165846</v>
      </c>
      <c r="S12" s="6">
        <f t="shared" si="5"/>
        <v>0.79015501237569041</v>
      </c>
      <c r="U12" s="53">
        <v>0</v>
      </c>
      <c r="V12" s="12">
        <v>1</v>
      </c>
    </row>
    <row r="13" spans="1:22" s="11" customFormat="1" ht="15">
      <c r="A13" t="s">
        <v>593</v>
      </c>
      <c r="B13">
        <v>1.4999999999999999E-2</v>
      </c>
      <c r="C13" s="71">
        <v>0.05</v>
      </c>
      <c r="D13" t="s">
        <v>17</v>
      </c>
      <c r="E13" t="s">
        <v>177</v>
      </c>
      <c r="F13">
        <v>0</v>
      </c>
      <c r="G13">
        <v>0.5</v>
      </c>
      <c r="H13">
        <v>7</v>
      </c>
      <c r="I13">
        <v>144.69999999999999</v>
      </c>
      <c r="J13">
        <v>-52.2</v>
      </c>
      <c r="K13" s="10"/>
      <c r="L13" s="12">
        <v>0</v>
      </c>
      <c r="M13" s="10"/>
      <c r="N13" s="52">
        <f t="shared" si="0"/>
        <v>-32.805670946639388</v>
      </c>
      <c r="O13" s="6">
        <f t="shared" si="1"/>
        <v>2.5254914276357945</v>
      </c>
      <c r="P13" s="6">
        <f t="shared" si="2"/>
        <v>-0.91106186954104007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593</v>
      </c>
      <c r="B14">
        <v>1.4999999999999999E-2</v>
      </c>
      <c r="C14" s="71">
        <v>0.05</v>
      </c>
      <c r="D14" t="s">
        <v>17</v>
      </c>
      <c r="E14" t="s">
        <v>177</v>
      </c>
      <c r="F14">
        <v>100</v>
      </c>
      <c r="G14">
        <v>0.5</v>
      </c>
      <c r="H14">
        <v>7</v>
      </c>
      <c r="I14">
        <v>118.6</v>
      </c>
      <c r="J14">
        <v>-61.7</v>
      </c>
      <c r="K14" s="10"/>
      <c r="L14" s="12">
        <v>1</v>
      </c>
      <c r="M14" s="10"/>
      <c r="N14" s="52">
        <f t="shared" si="0"/>
        <v>-42.879806390269344</v>
      </c>
      <c r="O14" s="6">
        <f t="shared" si="1"/>
        <v>2.0699604928652748</v>
      </c>
      <c r="P14" s="6">
        <f t="shared" si="2"/>
        <v>-1.0768681484805014</v>
      </c>
      <c r="Q14" s="6">
        <f t="shared" si="3"/>
        <v>-0.22694216561649885</v>
      </c>
      <c r="R14" s="6">
        <f t="shared" si="4"/>
        <v>0.41624137639450953</v>
      </c>
      <c r="S14" s="6">
        <f t="shared" si="5"/>
        <v>0.88047735350916201</v>
      </c>
      <c r="U14" s="12">
        <v>0</v>
      </c>
      <c r="V14" s="12">
        <v>1</v>
      </c>
    </row>
    <row r="15" spans="1:22" s="13" customFormat="1" ht="15">
      <c r="A15" t="s">
        <v>594</v>
      </c>
      <c r="B15">
        <v>1.4999999999999999E-2</v>
      </c>
      <c r="C15" s="71">
        <v>0.05</v>
      </c>
      <c r="D15" t="s">
        <v>17</v>
      </c>
      <c r="E15" t="s">
        <v>177</v>
      </c>
      <c r="F15">
        <v>0</v>
      </c>
      <c r="G15">
        <v>0.6</v>
      </c>
      <c r="H15">
        <v>7</v>
      </c>
      <c r="I15">
        <v>134.4</v>
      </c>
      <c r="J15">
        <v>-52</v>
      </c>
      <c r="K15" s="10"/>
      <c r="L15" s="12">
        <v>0</v>
      </c>
      <c r="M15" s="10"/>
      <c r="N15" s="52">
        <f t="shared" si="0"/>
        <v>-32.61805682214758</v>
      </c>
      <c r="O15" s="6">
        <f t="shared" si="1"/>
        <v>2.3457225146803791</v>
      </c>
      <c r="P15" s="6">
        <f t="shared" si="2"/>
        <v>-0.90757121103705141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594</v>
      </c>
      <c r="B16">
        <v>1.4999999999999999E-2</v>
      </c>
      <c r="C16" s="71">
        <v>0.05</v>
      </c>
      <c r="D16" t="s">
        <v>17</v>
      </c>
      <c r="E16" t="s">
        <v>177</v>
      </c>
      <c r="F16">
        <v>100</v>
      </c>
      <c r="G16">
        <v>0.6</v>
      </c>
      <c r="H16">
        <v>7</v>
      </c>
      <c r="I16">
        <v>108</v>
      </c>
      <c r="J16">
        <v>-58.2</v>
      </c>
      <c r="K16" s="10"/>
      <c r="L16" s="12">
        <v>1</v>
      </c>
      <c r="M16" s="10"/>
      <c r="N16" s="52">
        <f t="shared" si="0"/>
        <v>-38.883310222243743</v>
      </c>
      <c r="O16" s="6">
        <f t="shared" si="1"/>
        <v>1.8849555921538759</v>
      </c>
      <c r="P16" s="6">
        <f t="shared" si="2"/>
        <v>-1.0157816246606999</v>
      </c>
      <c r="Q16" s="6">
        <f t="shared" si="3"/>
        <v>-0.1628382960928427</v>
      </c>
      <c r="R16" s="6">
        <f t="shared" si="4"/>
        <v>0.50116474310661152</v>
      </c>
      <c r="S16" s="6">
        <f t="shared" si="5"/>
        <v>0.84989269298686398</v>
      </c>
      <c r="U16" s="12">
        <v>0</v>
      </c>
      <c r="V16" s="12">
        <v>1</v>
      </c>
    </row>
    <row r="17" spans="1:26" s="13" customFormat="1" ht="15">
      <c r="A17" t="s">
        <v>595</v>
      </c>
      <c r="B17">
        <v>0.02</v>
      </c>
      <c r="C17" s="71">
        <v>0.08</v>
      </c>
      <c r="D17" t="s">
        <v>17</v>
      </c>
      <c r="E17" t="s">
        <v>177</v>
      </c>
      <c r="F17">
        <v>0</v>
      </c>
      <c r="G17">
        <v>0.6</v>
      </c>
      <c r="H17">
        <v>8</v>
      </c>
      <c r="I17">
        <v>140</v>
      </c>
      <c r="J17">
        <v>-48.2</v>
      </c>
      <c r="K17" s="10"/>
      <c r="L17" s="12">
        <v>0</v>
      </c>
      <c r="M17" s="10"/>
      <c r="N17" s="52">
        <f t="shared" si="0"/>
        <v>-29.214774603678126</v>
      </c>
      <c r="O17" s="6">
        <f t="shared" si="1"/>
        <v>2.4434609527920612</v>
      </c>
      <c r="P17" s="6">
        <f t="shared" si="2"/>
        <v>-0.84124869946126679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2">
        <v>1</v>
      </c>
      <c r="V17" s="12">
        <v>0</v>
      </c>
    </row>
    <row r="18" spans="1:26" s="13" customFormat="1" ht="15">
      <c r="A18" t="s">
        <v>595</v>
      </c>
      <c r="B18">
        <v>0.02</v>
      </c>
      <c r="C18" s="71">
        <v>0.08</v>
      </c>
      <c r="D18" t="s">
        <v>17</v>
      </c>
      <c r="E18" t="s">
        <v>177</v>
      </c>
      <c r="F18">
        <v>100</v>
      </c>
      <c r="G18">
        <v>0.6</v>
      </c>
      <c r="H18">
        <v>8</v>
      </c>
      <c r="I18">
        <v>117.4</v>
      </c>
      <c r="J18">
        <v>-56.6</v>
      </c>
      <c r="K18" s="10"/>
      <c r="L18" s="12">
        <v>1</v>
      </c>
      <c r="M18" s="10"/>
      <c r="N18" s="52">
        <f t="shared" si="0"/>
        <v>-37.17267129056394</v>
      </c>
      <c r="O18" s="6">
        <f t="shared" si="1"/>
        <v>2.0490165418413429</v>
      </c>
      <c r="P18" s="6">
        <f t="shared" si="2"/>
        <v>-0.98785635662879057</v>
      </c>
      <c r="Q18" s="6">
        <f t="shared" si="3"/>
        <v>-0.25333111811477033</v>
      </c>
      <c r="R18" s="6">
        <f t="shared" si="4"/>
        <v>0.48872527026873158</v>
      </c>
      <c r="S18" s="6">
        <f t="shared" si="5"/>
        <v>0.83484786326340654</v>
      </c>
      <c r="U18" s="12">
        <v>0</v>
      </c>
      <c r="V18" s="12">
        <v>1</v>
      </c>
    </row>
    <row r="19" spans="1:26" s="13" customFormat="1" ht="15">
      <c r="A19" t="s">
        <v>596</v>
      </c>
      <c r="B19">
        <v>2.5000000000000001E-2</v>
      </c>
      <c r="C19" s="71">
        <v>0.06</v>
      </c>
      <c r="D19" t="s">
        <v>17</v>
      </c>
      <c r="E19" t="s">
        <v>177</v>
      </c>
      <c r="F19">
        <v>0</v>
      </c>
      <c r="G19">
        <v>0.9</v>
      </c>
      <c r="H19">
        <v>6</v>
      </c>
      <c r="I19">
        <v>139.80000000000001</v>
      </c>
      <c r="J19">
        <v>-45.9</v>
      </c>
      <c r="K19" s="10"/>
      <c r="L19" s="12">
        <v>0</v>
      </c>
      <c r="M19" s="10"/>
      <c r="N19" s="52">
        <f t="shared" si="0"/>
        <v>-27.291922939254338</v>
      </c>
      <c r="O19" s="6">
        <f t="shared" si="1"/>
        <v>2.4399702942880728</v>
      </c>
      <c r="P19" s="6">
        <f t="shared" si="2"/>
        <v>-0.80110612666539727</v>
      </c>
      <c r="Q19" s="6">
        <f t="shared" si="3"/>
        <v>0</v>
      </c>
      <c r="R19" s="6">
        <f t="shared" si="4"/>
        <v>0</v>
      </c>
      <c r="S19" s="6">
        <f t="shared" si="5"/>
        <v>0</v>
      </c>
      <c r="U19" s="12">
        <v>1</v>
      </c>
      <c r="V19" s="12">
        <v>0</v>
      </c>
    </row>
    <row r="20" spans="1:26" s="13" customFormat="1" ht="15">
      <c r="A20" t="s">
        <v>596</v>
      </c>
      <c r="B20">
        <v>2.5000000000000001E-2</v>
      </c>
      <c r="C20" s="71">
        <v>0.06</v>
      </c>
      <c r="D20" t="s">
        <v>17</v>
      </c>
      <c r="E20" t="s">
        <v>177</v>
      </c>
      <c r="F20">
        <v>100</v>
      </c>
      <c r="G20">
        <v>0.9</v>
      </c>
      <c r="H20">
        <v>6</v>
      </c>
      <c r="I20">
        <v>119</v>
      </c>
      <c r="J20">
        <v>-54.8</v>
      </c>
      <c r="K20" s="10"/>
      <c r="L20" s="12">
        <v>1</v>
      </c>
      <c r="M20" s="10"/>
      <c r="N20" s="52">
        <f t="shared" si="0"/>
        <v>-35.32883057376808</v>
      </c>
      <c r="O20" s="6">
        <f t="shared" si="1"/>
        <v>2.0769418098732522</v>
      </c>
      <c r="P20" s="6">
        <f t="shared" si="2"/>
        <v>-0.95644043009289248</v>
      </c>
      <c r="Q20" s="6">
        <f t="shared" si="3"/>
        <v>-0.279459932299994</v>
      </c>
      <c r="R20" s="6">
        <f t="shared" si="4"/>
        <v>0.50415906355410833</v>
      </c>
      <c r="S20" s="6">
        <f t="shared" si="5"/>
        <v>0.81714489833512849</v>
      </c>
      <c r="U20" s="12">
        <v>0</v>
      </c>
      <c r="V20" s="12">
        <v>1</v>
      </c>
    </row>
    <row r="21" spans="1:26" s="13" customFormat="1" ht="16" thickBot="1">
      <c r="A21" s="7"/>
      <c r="B21" s="7"/>
      <c r="C21" s="7"/>
      <c r="D21" s="7"/>
      <c r="E21" s="7"/>
      <c r="F21" s="7"/>
      <c r="G21" s="7"/>
      <c r="H21" s="7"/>
      <c r="I21" s="17"/>
      <c r="J21" s="18"/>
      <c r="K21" s="19"/>
      <c r="L21" s="12"/>
      <c r="M21" s="7"/>
      <c r="N21" s="7"/>
      <c r="O21" s="7"/>
      <c r="P21" s="7"/>
      <c r="Q21" s="7"/>
      <c r="R21" s="7"/>
      <c r="S21" s="7"/>
      <c r="U21" s="12"/>
    </row>
    <row r="22" spans="1:26" s="13" customFormat="1" ht="17" thickTop="1" thickBot="1">
      <c r="A22" s="54" t="s">
        <v>5</v>
      </c>
      <c r="B22"/>
      <c r="H22" s="23" t="s">
        <v>143</v>
      </c>
      <c r="I22" s="24">
        <f>IF(O22&gt;0, O22*180/PI(),360+O22*180/PI())</f>
        <v>114.72667685513505</v>
      </c>
      <c r="J22" s="25">
        <f>P22*180/PI()</f>
        <v>-55.99988674162848</v>
      </c>
      <c r="K22" s="19"/>
      <c r="L22" s="12"/>
      <c r="M22" s="7"/>
      <c r="N22" s="7"/>
      <c r="O22" s="26">
        <f>IF(Q22&gt;0, ATAN(R22/Q22),PI()+ATAN(R22/Q22))</f>
        <v>2.0023582509936801</v>
      </c>
      <c r="P22" s="26">
        <f>-1*ATAN(S22/(SQRT(Q22*Q22+R22*R22)))</f>
        <v>-0.97738240438533608</v>
      </c>
      <c r="Q22" s="26">
        <f>SUM(Q3:Q20)</f>
        <v>-2.1015372231430263</v>
      </c>
      <c r="R22" s="26">
        <f>SUM(R3:R20)</f>
        <v>4.5634716146092691</v>
      </c>
      <c r="S22" s="26">
        <f>SUM(S3:S20)</f>
        <v>7.4485250909701897</v>
      </c>
    </row>
    <row r="23" spans="1:26" s="9" customFormat="1" ht="16" thickTop="1">
      <c r="A23" s="63">
        <v>137.55442838965445</v>
      </c>
      <c r="B23" s="64">
        <v>-48.277094973550575</v>
      </c>
      <c r="C23" s="7"/>
      <c r="D23" s="7"/>
      <c r="E23" s="7"/>
      <c r="F23" s="7"/>
      <c r="G23" s="7"/>
      <c r="H23" s="7"/>
      <c r="I23" s="29" t="s">
        <v>144</v>
      </c>
      <c r="J23" s="30">
        <f>SQRT(Q22*Q22+R22*R22+S22*S22)</f>
        <v>8.9845566339365188</v>
      </c>
      <c r="K23" s="19"/>
      <c r="L23" s="7"/>
      <c r="M23" s="7"/>
      <c r="N23" s="7"/>
      <c r="O23" s="7"/>
      <c r="P23" s="7"/>
      <c r="Q23" s="7"/>
      <c r="R23" s="7"/>
      <c r="S23" s="7"/>
    </row>
    <row r="24" spans="1:26" s="15" customFormat="1" ht="16">
      <c r="A24" t="s">
        <v>144</v>
      </c>
      <c r="B24">
        <v>8.9845763291014027</v>
      </c>
      <c r="C24" s="7"/>
      <c r="D24" s="7"/>
      <c r="E24" s="7"/>
      <c r="F24" s="7"/>
      <c r="G24" s="7"/>
      <c r="H24" s="7"/>
      <c r="I24" s="32" t="s">
        <v>145</v>
      </c>
      <c r="J24" s="33">
        <f>(J26-1)/(J26-J23)</f>
        <v>518.02178146366316</v>
      </c>
      <c r="K24" s="19"/>
      <c r="L24" s="7"/>
      <c r="M24" s="20"/>
      <c r="N24" s="20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 s="15" customFormat="1" ht="16">
      <c r="A25" t="s">
        <v>145</v>
      </c>
      <c r="B25">
        <v>518.68326629865737</v>
      </c>
      <c r="C25" s="7"/>
      <c r="D25" s="7"/>
      <c r="E25" s="7"/>
      <c r="F25" s="7"/>
      <c r="G25" s="7"/>
      <c r="H25" s="7"/>
      <c r="I25" s="32" t="s">
        <v>147</v>
      </c>
      <c r="J25" s="35">
        <f>ACOS(1+(J26-1)*(1-20^(1/(J26-1)))/(J26*(J24-1)+1))*180/PI()</f>
        <v>2.2642245308179452</v>
      </c>
      <c r="K25" s="19"/>
      <c r="L25" s="7"/>
      <c r="M25" s="20"/>
      <c r="N25" s="20"/>
      <c r="O25" s="7"/>
      <c r="P25" s="7"/>
      <c r="Q25" s="7"/>
      <c r="R25" s="7"/>
      <c r="S25" s="7"/>
      <c r="T25" s="9"/>
      <c r="U25" s="9"/>
      <c r="V25" s="9"/>
      <c r="W25" s="9"/>
      <c r="X25" s="9"/>
      <c r="Y25" s="9"/>
      <c r="Z25" s="9"/>
    </row>
    <row r="26" spans="1:26" s="15" customFormat="1" ht="16">
      <c r="A26" t="s">
        <v>147</v>
      </c>
      <c r="B26" s="56">
        <v>2.2627776015630392</v>
      </c>
      <c r="C26" s="7"/>
      <c r="D26" s="7"/>
      <c r="E26" s="7"/>
      <c r="F26" s="7"/>
      <c r="G26" s="7"/>
      <c r="H26" s="7"/>
      <c r="I26" s="36" t="s">
        <v>149</v>
      </c>
      <c r="J26" s="37">
        <f>SUM(L3:L20)</f>
        <v>9</v>
      </c>
      <c r="K26" s="19"/>
      <c r="L26" s="7"/>
      <c r="M26" s="7"/>
      <c r="N26" s="7"/>
      <c r="O26" s="7"/>
      <c r="P26" s="7"/>
      <c r="Q26" s="7"/>
      <c r="R26" s="7"/>
      <c r="S26" s="7"/>
      <c r="T26" s="9"/>
      <c r="U26" s="9"/>
      <c r="V26" s="9"/>
      <c r="W26" s="9"/>
      <c r="X26" s="9"/>
      <c r="Y26" s="9"/>
      <c r="Z26" s="9"/>
    </row>
    <row r="27" spans="1:26">
      <c r="A27" t="s">
        <v>149</v>
      </c>
      <c r="B27">
        <v>9</v>
      </c>
    </row>
    <row r="29" spans="1:26">
      <c r="A29" s="54" t="s">
        <v>6</v>
      </c>
      <c r="F29" s="59"/>
    </row>
    <row r="30" spans="1:26">
      <c r="A30" s="63">
        <v>114.72667685513505</v>
      </c>
      <c r="B30" s="64">
        <v>-55.99988674162848</v>
      </c>
    </row>
    <row r="31" spans="1:26">
      <c r="A31" t="s">
        <v>144</v>
      </c>
      <c r="B31">
        <v>8.9845566339365188</v>
      </c>
    </row>
    <row r="32" spans="1:26">
      <c r="A32" t="s">
        <v>145</v>
      </c>
      <c r="B32">
        <v>518.02178146366316</v>
      </c>
    </row>
    <row r="33" spans="1:2">
      <c r="A33" t="s">
        <v>147</v>
      </c>
      <c r="B33" s="56">
        <v>2.2642245308179452</v>
      </c>
    </row>
    <row r="34" spans="1:2">
      <c r="A34" t="s">
        <v>149</v>
      </c>
      <c r="B34">
        <v>9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L29" sqref="L29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561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597</v>
      </c>
      <c r="B3">
        <v>0.02</v>
      </c>
      <c r="C3" s="71">
        <v>0.06</v>
      </c>
      <c r="D3" t="s">
        <v>17</v>
      </c>
      <c r="E3" t="s">
        <v>177</v>
      </c>
      <c r="F3">
        <v>0</v>
      </c>
      <c r="G3">
        <v>0.7</v>
      </c>
      <c r="H3">
        <v>7</v>
      </c>
      <c r="I3">
        <v>128.1</v>
      </c>
      <c r="J3">
        <v>-51</v>
      </c>
      <c r="K3" s="10"/>
      <c r="L3" s="12">
        <v>0</v>
      </c>
      <c r="M3" s="10"/>
      <c r="N3" s="52">
        <f>ATAN(0.5*TAN(P3))/(PI()/180)</f>
        <v>-31.693197163513407</v>
      </c>
      <c r="O3" s="6">
        <f>I3*PI()/180</f>
        <v>2.235766771804736</v>
      </c>
      <c r="P3" s="6">
        <f>J3*PI()/180</f>
        <v>-0.89011791851710798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597</v>
      </c>
      <c r="B4">
        <v>0.02</v>
      </c>
      <c r="C4" s="71">
        <v>0.06</v>
      </c>
      <c r="D4" t="s">
        <v>17</v>
      </c>
      <c r="E4" t="s">
        <v>177</v>
      </c>
      <c r="F4">
        <v>100</v>
      </c>
      <c r="G4">
        <v>0.7</v>
      </c>
      <c r="H4">
        <v>7</v>
      </c>
      <c r="I4">
        <v>103</v>
      </c>
      <c r="J4">
        <v>-55.3</v>
      </c>
      <c r="K4" s="10"/>
      <c r="L4" s="12">
        <v>1</v>
      </c>
      <c r="M4" s="10"/>
      <c r="N4" s="52">
        <f>ATAN(0.5*TAN(P4))/(PI()/180)</f>
        <v>-35.832737967550109</v>
      </c>
      <c r="O4" s="6">
        <f>I4*PI()/180</f>
        <v>1.7976891295541593</v>
      </c>
      <c r="P4" s="6">
        <f>J4*PI()/180</f>
        <v>-0.96516707635286425</v>
      </c>
      <c r="Q4" s="6">
        <f>COS(O4)*COS(P4)*L4</f>
        <v>-0.12806002901214131</v>
      </c>
      <c r="R4" s="6">
        <f>COS(P4)*SIN(O4)*L4</f>
        <v>0.55468892612621956</v>
      </c>
      <c r="S4" s="6">
        <f>-1*SIN(P4)*L4</f>
        <v>0.82214404103073746</v>
      </c>
      <c r="U4" s="12">
        <v>0</v>
      </c>
      <c r="V4" s="12">
        <v>1</v>
      </c>
    </row>
    <row r="5" spans="1:22" s="11" customFormat="1" ht="15">
      <c r="A5" s="59" t="s">
        <v>598</v>
      </c>
      <c r="B5">
        <v>0.02</v>
      </c>
      <c r="C5" s="71">
        <v>0.06</v>
      </c>
      <c r="D5" t="s">
        <v>17</v>
      </c>
      <c r="E5" t="s">
        <v>177</v>
      </c>
      <c r="F5">
        <v>0</v>
      </c>
      <c r="G5">
        <v>0.5</v>
      </c>
      <c r="H5">
        <v>7</v>
      </c>
      <c r="I5">
        <v>128.4</v>
      </c>
      <c r="J5">
        <v>-49.4</v>
      </c>
      <c r="K5" s="10"/>
      <c r="L5" s="12">
        <v>0</v>
      </c>
      <c r="M5" s="10"/>
      <c r="N5" s="52">
        <f t="shared" ref="N5:N18" si="0">ATAN(0.5*TAN(P5))/(PI()/180)</f>
        <v>-30.257577541236554</v>
      </c>
      <c r="O5" s="6">
        <f t="shared" ref="O5:O18" si="1">I5*PI()/180</f>
        <v>2.2410027595607191</v>
      </c>
      <c r="P5" s="6">
        <f t="shared" ref="P5:P18" si="2">J5*PI()/180</f>
        <v>-0.86219265048519877</v>
      </c>
      <c r="Q5" s="6">
        <f t="shared" ref="Q5:Q18" si="3">COS(O5)*COS(P5)*L5</f>
        <v>0</v>
      </c>
      <c r="R5" s="6">
        <f t="shared" ref="R5:R18" si="4">COS(P5)*SIN(O5)*L5</f>
        <v>0</v>
      </c>
      <c r="S5" s="6">
        <f t="shared" ref="S5:S18" si="5">-1*SIN(P5)*L5</f>
        <v>0</v>
      </c>
      <c r="U5" s="12">
        <v>1</v>
      </c>
      <c r="V5" s="12">
        <v>0</v>
      </c>
    </row>
    <row r="6" spans="1:22" s="11" customFormat="1" ht="15">
      <c r="A6" s="59" t="s">
        <v>598</v>
      </c>
      <c r="B6">
        <v>0.02</v>
      </c>
      <c r="C6" s="71">
        <v>0.06</v>
      </c>
      <c r="D6" t="s">
        <v>17</v>
      </c>
      <c r="E6" t="s">
        <v>177</v>
      </c>
      <c r="F6">
        <v>100</v>
      </c>
      <c r="G6">
        <v>0.5</v>
      </c>
      <c r="H6">
        <v>7</v>
      </c>
      <c r="I6">
        <v>104.7</v>
      </c>
      <c r="J6">
        <v>-54</v>
      </c>
      <c r="K6" s="10"/>
      <c r="L6" s="12">
        <v>1</v>
      </c>
      <c r="M6" s="10"/>
      <c r="N6" s="52">
        <f t="shared" si="0"/>
        <v>-34.535397104596093</v>
      </c>
      <c r="O6" s="6">
        <f t="shared" si="1"/>
        <v>1.827359726838063</v>
      </c>
      <c r="P6" s="6">
        <f t="shared" si="2"/>
        <v>-0.94247779607693793</v>
      </c>
      <c r="Q6" s="6">
        <f t="shared" si="3"/>
        <v>-0.14915517747899937</v>
      </c>
      <c r="R6" s="6">
        <f t="shared" si="4"/>
        <v>0.56854572009974236</v>
      </c>
      <c r="S6" s="6">
        <f t="shared" si="5"/>
        <v>0.80901699437494745</v>
      </c>
      <c r="U6" s="12">
        <v>0</v>
      </c>
      <c r="V6" s="12">
        <v>1</v>
      </c>
    </row>
    <row r="7" spans="1:22" s="11" customFormat="1" ht="15">
      <c r="A7" t="s">
        <v>599</v>
      </c>
      <c r="B7">
        <v>0.02</v>
      </c>
      <c r="C7" s="71">
        <v>0.06</v>
      </c>
      <c r="D7" t="s">
        <v>17</v>
      </c>
      <c r="E7" t="s">
        <v>177</v>
      </c>
      <c r="F7">
        <v>0</v>
      </c>
      <c r="G7">
        <v>0.1</v>
      </c>
      <c r="H7">
        <v>6</v>
      </c>
      <c r="I7">
        <v>177.3</v>
      </c>
      <c r="J7">
        <v>-55.4</v>
      </c>
      <c r="K7" s="10"/>
      <c r="L7" s="12">
        <v>0</v>
      </c>
      <c r="M7" s="10"/>
      <c r="N7" s="52">
        <f t="shared" si="0"/>
        <v>-35.934271788799684</v>
      </c>
      <c r="O7" s="6">
        <f t="shared" si="1"/>
        <v>3.0944687637859465</v>
      </c>
      <c r="P7" s="6">
        <f t="shared" si="2"/>
        <v>-0.96691240560485847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0</v>
      </c>
      <c r="V7" s="12">
        <v>0</v>
      </c>
    </row>
    <row r="8" spans="1:22" s="11" customFormat="1" ht="15">
      <c r="A8" t="s">
        <v>599</v>
      </c>
      <c r="B8">
        <v>0.02</v>
      </c>
      <c r="C8" s="71">
        <v>0.06</v>
      </c>
      <c r="D8" t="s">
        <v>17</v>
      </c>
      <c r="E8" t="s">
        <v>177</v>
      </c>
      <c r="F8">
        <v>100</v>
      </c>
      <c r="G8">
        <v>0.1</v>
      </c>
      <c r="H8">
        <v>6</v>
      </c>
      <c r="I8">
        <v>161.30000000000001</v>
      </c>
      <c r="J8">
        <v>-72.900000000000006</v>
      </c>
      <c r="K8" s="10"/>
      <c r="L8" s="12">
        <v>0</v>
      </c>
      <c r="M8" s="10"/>
      <c r="N8" s="52">
        <f t="shared" si="0"/>
        <v>-58.396831447950397</v>
      </c>
      <c r="O8" s="6">
        <f t="shared" si="1"/>
        <v>2.8152160834668534</v>
      </c>
      <c r="P8" s="6">
        <f t="shared" si="2"/>
        <v>-1.2723450247038663</v>
      </c>
      <c r="Q8" s="6">
        <f t="shared" si="3"/>
        <v>0</v>
      </c>
      <c r="R8" s="6">
        <f t="shared" si="4"/>
        <v>0</v>
      </c>
      <c r="S8" s="6">
        <f t="shared" si="5"/>
        <v>0</v>
      </c>
      <c r="U8" s="53">
        <v>0</v>
      </c>
      <c r="V8" s="12">
        <v>0</v>
      </c>
    </row>
    <row r="9" spans="1:22" s="11" customFormat="1" ht="15">
      <c r="A9" t="s">
        <v>600</v>
      </c>
      <c r="B9">
        <v>0.02</v>
      </c>
      <c r="C9" s="71">
        <v>0.06</v>
      </c>
      <c r="D9" t="s">
        <v>17</v>
      </c>
      <c r="E9" t="s">
        <v>177</v>
      </c>
      <c r="F9">
        <v>0</v>
      </c>
      <c r="G9">
        <v>0.3</v>
      </c>
      <c r="H9">
        <v>7</v>
      </c>
      <c r="I9">
        <v>144.9</v>
      </c>
      <c r="J9">
        <v>-60.9</v>
      </c>
      <c r="K9" s="10"/>
      <c r="L9" s="53">
        <v>0</v>
      </c>
      <c r="M9" s="10"/>
      <c r="N9" s="52">
        <f t="shared" si="0"/>
        <v>-41.934073013130195</v>
      </c>
      <c r="O9" s="6">
        <f t="shared" si="1"/>
        <v>2.5289820861397834</v>
      </c>
      <c r="P9" s="6">
        <f t="shared" si="2"/>
        <v>-1.0629055144645465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600</v>
      </c>
      <c r="B10">
        <v>0.02</v>
      </c>
      <c r="C10" s="71">
        <v>0.06</v>
      </c>
      <c r="D10" t="s">
        <v>17</v>
      </c>
      <c r="E10" t="s">
        <v>177</v>
      </c>
      <c r="F10">
        <v>100</v>
      </c>
      <c r="G10">
        <v>0.3</v>
      </c>
      <c r="H10">
        <v>7</v>
      </c>
      <c r="I10">
        <v>106.5</v>
      </c>
      <c r="J10">
        <v>-68.7</v>
      </c>
      <c r="K10" s="10"/>
      <c r="L10" s="53">
        <v>1</v>
      </c>
      <c r="M10" s="10"/>
      <c r="N10" s="52">
        <f t="shared" si="0"/>
        <v>-52.054055366342013</v>
      </c>
      <c r="O10" s="6">
        <f t="shared" si="1"/>
        <v>1.858775653373961</v>
      </c>
      <c r="P10" s="6">
        <f t="shared" si="2"/>
        <v>-1.1990411961201044</v>
      </c>
      <c r="Q10" s="6">
        <f t="shared" si="3"/>
        <v>-0.10316892343690699</v>
      </c>
      <c r="R10" s="6">
        <f t="shared" si="4"/>
        <v>0.34829244849264601</v>
      </c>
      <c r="S10" s="6">
        <f t="shared" si="5"/>
        <v>0.9316912275855489</v>
      </c>
      <c r="U10" s="53">
        <v>0</v>
      </c>
      <c r="V10" s="53">
        <v>1</v>
      </c>
    </row>
    <row r="11" spans="1:22" s="11" customFormat="1" ht="15">
      <c r="A11" t="s">
        <v>601</v>
      </c>
      <c r="B11">
        <v>0.02</v>
      </c>
      <c r="C11" s="71">
        <v>0.06</v>
      </c>
      <c r="D11" t="s">
        <v>17</v>
      </c>
      <c r="E11" t="s">
        <v>177</v>
      </c>
      <c r="F11">
        <v>0</v>
      </c>
      <c r="G11">
        <v>0.3</v>
      </c>
      <c r="H11">
        <v>7</v>
      </c>
      <c r="I11">
        <v>138</v>
      </c>
      <c r="J11">
        <v>-56.8</v>
      </c>
      <c r="K11" s="10"/>
      <c r="L11" s="53">
        <v>0</v>
      </c>
      <c r="M11" s="10"/>
      <c r="N11" s="52">
        <f t="shared" si="0"/>
        <v>-37.38272494893819</v>
      </c>
      <c r="O11" s="6">
        <f t="shared" si="1"/>
        <v>2.4085543677521746</v>
      </c>
      <c r="P11" s="6">
        <f t="shared" si="2"/>
        <v>-0.99134701513277912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601</v>
      </c>
      <c r="B12">
        <v>0.02</v>
      </c>
      <c r="C12" s="71">
        <v>0.06</v>
      </c>
      <c r="D12" t="s">
        <v>17</v>
      </c>
      <c r="E12" t="s">
        <v>177</v>
      </c>
      <c r="F12">
        <v>100</v>
      </c>
      <c r="G12">
        <v>0.3</v>
      </c>
      <c r="H12">
        <v>7</v>
      </c>
      <c r="I12">
        <v>106.2</v>
      </c>
      <c r="J12">
        <v>-63.3</v>
      </c>
      <c r="K12" s="10"/>
      <c r="L12" s="12">
        <v>1</v>
      </c>
      <c r="M12" s="10"/>
      <c r="N12" s="52">
        <f t="shared" si="0"/>
        <v>-44.831611599699009</v>
      </c>
      <c r="O12" s="6">
        <f t="shared" si="1"/>
        <v>1.8535396656179779</v>
      </c>
      <c r="P12" s="6">
        <f t="shared" si="2"/>
        <v>-1.1047934165124107</v>
      </c>
      <c r="Q12" s="6">
        <f t="shared" si="3"/>
        <v>-0.12535600438828784</v>
      </c>
      <c r="R12" s="6">
        <f t="shared" si="4"/>
        <v>0.43147819722553254</v>
      </c>
      <c r="S12" s="6">
        <f t="shared" si="5"/>
        <v>0.89337138832783758</v>
      </c>
      <c r="U12" s="12">
        <v>0</v>
      </c>
      <c r="V12" s="12">
        <v>1</v>
      </c>
    </row>
    <row r="13" spans="1:22" s="11" customFormat="1" ht="15">
      <c r="A13" t="s">
        <v>602</v>
      </c>
      <c r="B13">
        <v>0.02</v>
      </c>
      <c r="C13" s="71">
        <v>0.06</v>
      </c>
      <c r="D13" t="s">
        <v>17</v>
      </c>
      <c r="E13" t="s">
        <v>177</v>
      </c>
      <c r="F13">
        <v>0</v>
      </c>
      <c r="G13">
        <v>0.3</v>
      </c>
      <c r="H13">
        <v>7</v>
      </c>
      <c r="I13">
        <v>131.5</v>
      </c>
      <c r="J13">
        <v>-57.5</v>
      </c>
      <c r="K13" s="10"/>
      <c r="L13" s="12">
        <v>0</v>
      </c>
      <c r="M13" s="10"/>
      <c r="N13" s="52">
        <f t="shared" si="0"/>
        <v>-38.126340045758226</v>
      </c>
      <c r="O13" s="6">
        <f t="shared" si="1"/>
        <v>2.2951079663725436</v>
      </c>
      <c r="P13" s="6">
        <f t="shared" si="2"/>
        <v>-1.0035643198967394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602</v>
      </c>
      <c r="B14">
        <v>0.02</v>
      </c>
      <c r="C14" s="71">
        <v>0.06</v>
      </c>
      <c r="D14" t="s">
        <v>17</v>
      </c>
      <c r="E14" t="s">
        <v>177</v>
      </c>
      <c r="F14">
        <v>100</v>
      </c>
      <c r="G14">
        <v>0.3</v>
      </c>
      <c r="H14">
        <v>7</v>
      </c>
      <c r="I14">
        <v>99</v>
      </c>
      <c r="J14">
        <v>-61.8</v>
      </c>
      <c r="K14" s="10"/>
      <c r="L14" s="12">
        <v>1</v>
      </c>
      <c r="M14" s="10"/>
      <c r="N14" s="52">
        <f t="shared" si="0"/>
        <v>-42.999416891189696</v>
      </c>
      <c r="O14" s="6">
        <f t="shared" si="1"/>
        <v>1.7278759594743864</v>
      </c>
      <c r="P14" s="6">
        <f t="shared" si="2"/>
        <v>-1.0786134777324956</v>
      </c>
      <c r="Q14" s="6">
        <f t="shared" si="3"/>
        <v>-7.3923226106642467E-2</v>
      </c>
      <c r="R14" s="6">
        <f t="shared" si="4"/>
        <v>0.46673288080047909</v>
      </c>
      <c r="S14" s="6">
        <f t="shared" si="5"/>
        <v>0.88130345206499217</v>
      </c>
      <c r="U14" s="12">
        <v>0</v>
      </c>
      <c r="V14" s="12">
        <v>1</v>
      </c>
    </row>
    <row r="15" spans="1:22" s="13" customFormat="1" ht="15">
      <c r="A15" t="s">
        <v>603</v>
      </c>
      <c r="B15">
        <v>0.02</v>
      </c>
      <c r="C15" s="71">
        <v>0.06</v>
      </c>
      <c r="D15" t="s">
        <v>17</v>
      </c>
      <c r="E15" t="s">
        <v>177</v>
      </c>
      <c r="F15">
        <v>0</v>
      </c>
      <c r="G15">
        <v>0.4</v>
      </c>
      <c r="H15">
        <v>7</v>
      </c>
      <c r="I15">
        <v>140.1</v>
      </c>
      <c r="J15">
        <v>-51.5</v>
      </c>
      <c r="K15" s="10"/>
      <c r="L15" s="12">
        <v>0</v>
      </c>
      <c r="M15" s="10"/>
      <c r="N15" s="52">
        <f t="shared" si="0"/>
        <v>-32.152899712945903</v>
      </c>
      <c r="O15" s="6">
        <f t="shared" si="1"/>
        <v>2.4452062820440554</v>
      </c>
      <c r="P15" s="6">
        <f t="shared" si="2"/>
        <v>-0.89884456477707964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603</v>
      </c>
      <c r="B16">
        <v>0.02</v>
      </c>
      <c r="C16" s="71">
        <v>0.06</v>
      </c>
      <c r="D16" t="s">
        <v>17</v>
      </c>
      <c r="E16" t="s">
        <v>177</v>
      </c>
      <c r="F16">
        <v>100</v>
      </c>
      <c r="G16">
        <v>0.4</v>
      </c>
      <c r="H16">
        <v>7</v>
      </c>
      <c r="I16">
        <v>114.4</v>
      </c>
      <c r="J16">
        <v>-59.6</v>
      </c>
      <c r="K16" s="10"/>
      <c r="L16" s="12">
        <v>1</v>
      </c>
      <c r="M16" s="10"/>
      <c r="N16" s="52">
        <f t="shared" si="0"/>
        <v>-40.438610822901786</v>
      </c>
      <c r="O16" s="6">
        <f t="shared" si="1"/>
        <v>1.9966566642815131</v>
      </c>
      <c r="P16" s="6">
        <f t="shared" si="2"/>
        <v>-1.0402162341886205</v>
      </c>
      <c r="Q16" s="6">
        <f t="shared" si="3"/>
        <v>-0.20904478959924003</v>
      </c>
      <c r="R16" s="6">
        <f t="shared" si="4"/>
        <v>0.46083668080139095</v>
      </c>
      <c r="S16" s="6">
        <f t="shared" si="5"/>
        <v>0.86251366920725747</v>
      </c>
      <c r="U16" s="12">
        <v>0</v>
      </c>
      <c r="V16" s="12">
        <v>1</v>
      </c>
    </row>
    <row r="17" spans="1:26" s="13" customFormat="1" ht="15">
      <c r="A17" t="s">
        <v>604</v>
      </c>
      <c r="B17">
        <v>0.02</v>
      </c>
      <c r="C17" s="71">
        <v>0.06</v>
      </c>
      <c r="D17" t="s">
        <v>17</v>
      </c>
      <c r="E17" t="s">
        <v>177</v>
      </c>
      <c r="F17">
        <v>0</v>
      </c>
      <c r="G17">
        <v>0.2</v>
      </c>
      <c r="H17">
        <v>6</v>
      </c>
      <c r="I17">
        <v>125.8</v>
      </c>
      <c r="J17">
        <v>-60.5</v>
      </c>
      <c r="K17" s="10"/>
      <c r="L17" s="12">
        <v>0</v>
      </c>
      <c r="M17" s="10"/>
      <c r="N17" s="52">
        <f t="shared" si="0"/>
        <v>-41.468544363298953</v>
      </c>
      <c r="O17" s="6">
        <f t="shared" si="1"/>
        <v>2.1956241990088663</v>
      </c>
      <c r="P17" s="6">
        <f t="shared" si="2"/>
        <v>-1.0559241974565694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2">
        <v>1</v>
      </c>
      <c r="V17" s="12">
        <v>0</v>
      </c>
    </row>
    <row r="18" spans="1:26" s="13" customFormat="1" ht="15">
      <c r="A18" t="s">
        <v>604</v>
      </c>
      <c r="B18">
        <v>0.02</v>
      </c>
      <c r="C18" s="71">
        <v>0.06</v>
      </c>
      <c r="D18" t="s">
        <v>17</v>
      </c>
      <c r="E18" t="s">
        <v>177</v>
      </c>
      <c r="F18">
        <v>100</v>
      </c>
      <c r="G18">
        <v>0.2</v>
      </c>
      <c r="H18">
        <v>6</v>
      </c>
      <c r="I18">
        <v>90.3</v>
      </c>
      <c r="J18">
        <v>-62.2</v>
      </c>
      <c r="K18" s="10"/>
      <c r="L18" s="12">
        <v>1</v>
      </c>
      <c r="M18" s="10"/>
      <c r="N18" s="52">
        <f t="shared" si="0"/>
        <v>-43.480995795349045</v>
      </c>
      <c r="O18" s="6">
        <f t="shared" si="1"/>
        <v>1.5760323145508794</v>
      </c>
      <c r="P18" s="6">
        <f t="shared" si="2"/>
        <v>-1.0855947947404729</v>
      </c>
      <c r="Q18" s="6">
        <f t="shared" si="3"/>
        <v>-2.4419835802768856E-3</v>
      </c>
      <c r="R18" s="6">
        <f t="shared" si="4"/>
        <v>0.46638024722722199</v>
      </c>
      <c r="S18" s="6">
        <f t="shared" si="5"/>
        <v>0.88458097521508394</v>
      </c>
      <c r="U18" s="12">
        <v>0</v>
      </c>
      <c r="V18" s="12">
        <v>1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103.49377637851758</v>
      </c>
      <c r="J20" s="25">
        <f>P20*180/PI()</f>
        <v>-60.872017576857118</v>
      </c>
      <c r="K20" s="19"/>
      <c r="L20" s="12"/>
      <c r="M20" s="7"/>
      <c r="N20" s="7"/>
      <c r="O20" s="26">
        <f>IF(Q20&gt;0, ATAN(R20/Q20),PI()+ATAN(R20/Q20))</f>
        <v>1.8063071531278652</v>
      </c>
      <c r="P20" s="26">
        <f>-1*ATAN(S20/(SQRT(Q20*Q20+R20*R20)))</f>
        <v>-1.0624171290480171</v>
      </c>
      <c r="Q20" s="26">
        <f>SUM(Q3:Q18)</f>
        <v>-0.79115013360249486</v>
      </c>
      <c r="R20" s="26">
        <f>SUM(R3:R18)</f>
        <v>3.2969551007732321</v>
      </c>
      <c r="S20" s="26">
        <f>SUM(S3:S18)</f>
        <v>6.0846217478064055</v>
      </c>
    </row>
    <row r="21" spans="1:26" s="9" customFormat="1" ht="16" thickTop="1">
      <c r="A21" s="63">
        <v>133.62846094081229</v>
      </c>
      <c r="B21" s="64">
        <v>-55.5445469891283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6.965518881195611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6.9652482708160424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174.00827490656368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172.65327915739419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4.5888510115527605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4.6069218493620587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7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7</v>
      </c>
    </row>
    <row r="27" spans="1:26">
      <c r="A27" s="54" t="s">
        <v>6</v>
      </c>
      <c r="F27" s="59"/>
    </row>
    <row r="28" spans="1:26">
      <c r="A28" s="63">
        <v>103.49377637851758</v>
      </c>
      <c r="B28" s="64">
        <v>-60.872017576857118</v>
      </c>
    </row>
    <row r="29" spans="1:26">
      <c r="A29" t="s">
        <v>144</v>
      </c>
      <c r="B29">
        <v>6.965518881195611</v>
      </c>
    </row>
    <row r="30" spans="1:26">
      <c r="A30" t="s">
        <v>145</v>
      </c>
      <c r="B30">
        <v>174.00827490656368</v>
      </c>
    </row>
    <row r="31" spans="1:26">
      <c r="A31" t="s">
        <v>147</v>
      </c>
      <c r="B31" s="56">
        <v>4.5888510115527605</v>
      </c>
    </row>
    <row r="32" spans="1:26">
      <c r="A32" t="s">
        <v>149</v>
      </c>
      <c r="B32">
        <v>7</v>
      </c>
    </row>
    <row r="34" spans="1:1">
      <c r="A34" t="s">
        <v>801</v>
      </c>
    </row>
  </sheetData>
  <pageMargins left="0.75" right="0.75" top="1" bottom="1" header="0.5" footer="0.5"/>
  <pageSetup orientation="portrait"/>
  <ignoredErrors>
    <ignoredError sqref="J23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562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605</v>
      </c>
      <c r="B3">
        <v>3.5000000000000003E-2</v>
      </c>
      <c r="C3" s="71">
        <v>0.1</v>
      </c>
      <c r="D3" t="s">
        <v>17</v>
      </c>
      <c r="E3" t="s">
        <v>177</v>
      </c>
      <c r="F3">
        <v>0</v>
      </c>
      <c r="G3">
        <v>1.7</v>
      </c>
      <c r="H3">
        <v>6</v>
      </c>
      <c r="I3">
        <v>313.10000000000002</v>
      </c>
      <c r="J3">
        <v>53.7</v>
      </c>
      <c r="K3" s="10"/>
      <c r="L3" s="12">
        <v>0</v>
      </c>
      <c r="M3" s="10"/>
      <c r="N3" s="52">
        <f>ATAN(0.5*TAN(P3))/(PI()/180)</f>
        <v>34.241846896217176</v>
      </c>
      <c r="O3" s="6">
        <f>I3*PI()/180</f>
        <v>5.464625887994246</v>
      </c>
      <c r="P3" s="6">
        <f>J3*PI()/180</f>
        <v>0.93724180832095494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0</v>
      </c>
      <c r="V3" s="12">
        <v>0</v>
      </c>
    </row>
    <row r="4" spans="1:22" s="9" customFormat="1" ht="15">
      <c r="A4" t="s">
        <v>605</v>
      </c>
      <c r="B4">
        <v>3.5000000000000003E-2</v>
      </c>
      <c r="C4" s="71">
        <v>0.1</v>
      </c>
      <c r="D4" t="s">
        <v>17</v>
      </c>
      <c r="E4" t="s">
        <v>177</v>
      </c>
      <c r="F4">
        <v>100</v>
      </c>
      <c r="G4">
        <v>1.7</v>
      </c>
      <c r="H4">
        <v>6</v>
      </c>
      <c r="I4">
        <v>284.89999999999998</v>
      </c>
      <c r="J4">
        <v>59.1</v>
      </c>
      <c r="K4" s="10"/>
      <c r="L4" s="12">
        <v>0</v>
      </c>
      <c r="M4" s="10"/>
      <c r="N4" s="52">
        <f t="shared" ref="N4:N14" si="0">ATAN(0.5*TAN(P4))/(PI()/180)</f>
        <v>39.876702331428326</v>
      </c>
      <c r="O4" s="6">
        <f t="shared" ref="O4:O14" si="1">I4*PI()/180</f>
        <v>4.9724430389318446</v>
      </c>
      <c r="P4" s="6">
        <f t="shared" ref="P4:P14" si="2">J4*PI()/180</f>
        <v>1.0314895879286488</v>
      </c>
      <c r="Q4" s="6">
        <f t="shared" ref="Q4:Q14" si="3">COS(O4)*COS(P4)*L4</f>
        <v>0</v>
      </c>
      <c r="R4" s="6">
        <f t="shared" ref="R4:R14" si="4">COS(P4)*SIN(O4)*L4</f>
        <v>0</v>
      </c>
      <c r="S4" s="6">
        <f t="shared" ref="S4:S14" si="5">-1*SIN(P4)*L4</f>
        <v>0</v>
      </c>
      <c r="U4" s="12">
        <v>0</v>
      </c>
      <c r="V4" s="12">
        <v>0</v>
      </c>
    </row>
    <row r="5" spans="1:22" s="11" customFormat="1" ht="15">
      <c r="A5" s="59" t="s">
        <v>606</v>
      </c>
      <c r="B5">
        <v>1.4999999999999999E-2</v>
      </c>
      <c r="C5" s="71">
        <v>0.06</v>
      </c>
      <c r="D5" t="s">
        <v>17</v>
      </c>
      <c r="E5" t="s">
        <v>177</v>
      </c>
      <c r="F5">
        <v>0</v>
      </c>
      <c r="G5">
        <v>0.6</v>
      </c>
      <c r="H5">
        <v>8</v>
      </c>
      <c r="I5">
        <v>143.6</v>
      </c>
      <c r="J5">
        <v>-53.3</v>
      </c>
      <c r="K5" s="10"/>
      <c r="L5" s="12">
        <v>0</v>
      </c>
      <c r="M5" s="10"/>
      <c r="N5" s="52">
        <f t="shared" si="0"/>
        <v>-33.853766737354952</v>
      </c>
      <c r="O5" s="6">
        <f t="shared" si="1"/>
        <v>2.5062928058638572</v>
      </c>
      <c r="P5" s="6">
        <f t="shared" si="2"/>
        <v>-0.93026049131297761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s="59" t="s">
        <v>606</v>
      </c>
      <c r="B6">
        <v>1.4999999999999999E-2</v>
      </c>
      <c r="C6" s="71">
        <v>0.06</v>
      </c>
      <c r="D6" t="s">
        <v>17</v>
      </c>
      <c r="E6" t="s">
        <v>177</v>
      </c>
      <c r="F6">
        <v>100</v>
      </c>
      <c r="G6">
        <v>0.6</v>
      </c>
      <c r="H6">
        <v>8</v>
      </c>
      <c r="I6">
        <v>116.1</v>
      </c>
      <c r="J6">
        <v>-62.2</v>
      </c>
      <c r="K6" s="10"/>
      <c r="L6" s="12">
        <v>1</v>
      </c>
      <c r="M6" s="10"/>
      <c r="N6" s="52">
        <f t="shared" si="0"/>
        <v>-43.480995795349045</v>
      </c>
      <c r="O6" s="6">
        <f t="shared" si="1"/>
        <v>2.0263272615654166</v>
      </c>
      <c r="P6" s="6">
        <f t="shared" si="2"/>
        <v>-1.0855947947404729</v>
      </c>
      <c r="Q6" s="6">
        <f t="shared" si="3"/>
        <v>-0.20518175138302103</v>
      </c>
      <c r="R6" s="6">
        <f t="shared" si="4"/>
        <v>0.41882806399157069</v>
      </c>
      <c r="S6" s="6">
        <f t="shared" si="5"/>
        <v>0.88458097521508394</v>
      </c>
      <c r="U6" s="12">
        <v>0</v>
      </c>
      <c r="V6" s="12">
        <v>1</v>
      </c>
    </row>
    <row r="7" spans="1:22" s="11" customFormat="1" ht="15">
      <c r="A7" t="s">
        <v>607</v>
      </c>
      <c r="B7">
        <v>1.4999999999999999E-2</v>
      </c>
      <c r="C7" s="71">
        <v>0.06</v>
      </c>
      <c r="D7" t="s">
        <v>17</v>
      </c>
      <c r="E7" t="s">
        <v>177</v>
      </c>
      <c r="F7">
        <v>0</v>
      </c>
      <c r="G7">
        <v>0.7</v>
      </c>
      <c r="H7">
        <v>8</v>
      </c>
      <c r="I7">
        <v>145.80000000000001</v>
      </c>
      <c r="J7">
        <v>-53.3</v>
      </c>
      <c r="K7" s="10"/>
      <c r="L7" s="12">
        <v>0</v>
      </c>
      <c r="M7" s="10"/>
      <c r="N7" s="52">
        <f t="shared" si="0"/>
        <v>-33.853766737354952</v>
      </c>
      <c r="O7" s="6">
        <f t="shared" si="1"/>
        <v>2.5446900494077327</v>
      </c>
      <c r="P7" s="6">
        <f t="shared" si="2"/>
        <v>-0.93026049131297761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607</v>
      </c>
      <c r="B8">
        <v>1.4999999999999999E-2</v>
      </c>
      <c r="C8" s="71">
        <v>0.06</v>
      </c>
      <c r="D8" t="s">
        <v>17</v>
      </c>
      <c r="E8" t="s">
        <v>177</v>
      </c>
      <c r="F8">
        <v>100</v>
      </c>
      <c r="G8">
        <v>0.7</v>
      </c>
      <c r="H8">
        <v>8</v>
      </c>
      <c r="I8">
        <v>118.7</v>
      </c>
      <c r="J8">
        <v>-62.9</v>
      </c>
      <c r="K8" s="10"/>
      <c r="L8" s="12">
        <v>1</v>
      </c>
      <c r="M8" s="10"/>
      <c r="N8" s="52">
        <f t="shared" si="0"/>
        <v>-44.335974429732538</v>
      </c>
      <c r="O8" s="6">
        <f t="shared" si="1"/>
        <v>2.0717058221172691</v>
      </c>
      <c r="P8" s="6">
        <f t="shared" si="2"/>
        <v>-1.0978120995044331</v>
      </c>
      <c r="Q8" s="6">
        <f t="shared" si="3"/>
        <v>-0.21876336859411188</v>
      </c>
      <c r="R8" s="6">
        <f t="shared" si="4"/>
        <v>0.39957946777549663</v>
      </c>
      <c r="S8" s="6">
        <f t="shared" si="5"/>
        <v>0.8902128046111264</v>
      </c>
      <c r="U8" s="12">
        <v>0</v>
      </c>
      <c r="V8" s="12">
        <v>1</v>
      </c>
    </row>
    <row r="9" spans="1:22" s="11" customFormat="1" ht="15">
      <c r="A9" t="s">
        <v>608</v>
      </c>
      <c r="B9">
        <v>1.4999999999999999E-2</v>
      </c>
      <c r="C9" s="71">
        <v>0.06</v>
      </c>
      <c r="D9" t="s">
        <v>17</v>
      </c>
      <c r="E9" t="s">
        <v>177</v>
      </c>
      <c r="F9">
        <v>0</v>
      </c>
      <c r="G9">
        <v>0.4</v>
      </c>
      <c r="H9">
        <v>8</v>
      </c>
      <c r="I9">
        <v>132.5</v>
      </c>
      <c r="J9">
        <v>-51.2</v>
      </c>
      <c r="K9" s="10"/>
      <c r="L9" s="53">
        <v>0</v>
      </c>
      <c r="M9" s="10"/>
      <c r="N9" s="52">
        <f t="shared" si="0"/>
        <v>-31.876430451869254</v>
      </c>
      <c r="O9" s="6">
        <f t="shared" si="1"/>
        <v>2.3125612588924866</v>
      </c>
      <c r="P9" s="6">
        <f t="shared" si="2"/>
        <v>-0.89360857702109675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12">
        <v>1</v>
      </c>
      <c r="V9" s="53">
        <v>0</v>
      </c>
    </row>
    <row r="10" spans="1:22" s="11" customFormat="1" ht="15">
      <c r="A10" t="s">
        <v>608</v>
      </c>
      <c r="B10">
        <v>1.4999999999999999E-2</v>
      </c>
      <c r="C10" s="71">
        <v>0.06</v>
      </c>
      <c r="D10" t="s">
        <v>17</v>
      </c>
      <c r="E10" t="s">
        <v>177</v>
      </c>
      <c r="F10">
        <v>100</v>
      </c>
      <c r="G10">
        <v>0.4</v>
      </c>
      <c r="H10">
        <v>8</v>
      </c>
      <c r="I10">
        <v>107</v>
      </c>
      <c r="J10">
        <v>-56.9</v>
      </c>
      <c r="K10" s="10"/>
      <c r="L10" s="53">
        <v>1</v>
      </c>
      <c r="M10" s="10"/>
      <c r="N10" s="52">
        <f t="shared" si="0"/>
        <v>-37.48815026031717</v>
      </c>
      <c r="O10" s="6">
        <f t="shared" si="1"/>
        <v>1.8675022996339325</v>
      </c>
      <c r="P10" s="6">
        <f t="shared" si="2"/>
        <v>-0.99309234438477345</v>
      </c>
      <c r="Q10" s="6">
        <f t="shared" si="3"/>
        <v>-0.15966476129421811</v>
      </c>
      <c r="R10" s="6">
        <f t="shared" si="4"/>
        <v>0.52223990255883879</v>
      </c>
      <c r="S10" s="6">
        <f t="shared" si="5"/>
        <v>0.83771871662043873</v>
      </c>
      <c r="U10" s="53">
        <v>0</v>
      </c>
      <c r="V10" s="53">
        <v>1</v>
      </c>
    </row>
    <row r="11" spans="1:22" s="11" customFormat="1" ht="15">
      <c r="A11" t="s">
        <v>609</v>
      </c>
      <c r="B11">
        <v>0.02</v>
      </c>
      <c r="C11" s="71">
        <v>0.06</v>
      </c>
      <c r="D11" t="s">
        <v>17</v>
      </c>
      <c r="E11" t="s">
        <v>177</v>
      </c>
      <c r="F11">
        <v>0</v>
      </c>
      <c r="G11">
        <v>0.3</v>
      </c>
      <c r="H11">
        <v>7</v>
      </c>
      <c r="I11">
        <v>147.30000000000001</v>
      </c>
      <c r="J11">
        <v>-52</v>
      </c>
      <c r="K11" s="10"/>
      <c r="L11" s="53">
        <v>0</v>
      </c>
      <c r="M11" s="10"/>
      <c r="N11" s="52">
        <f t="shared" si="0"/>
        <v>-32.61805682214758</v>
      </c>
      <c r="O11" s="6">
        <f t="shared" si="1"/>
        <v>2.5708699881876478</v>
      </c>
      <c r="P11" s="6">
        <f t="shared" si="2"/>
        <v>-0.90757121103705141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53">
        <v>1</v>
      </c>
      <c r="V11" s="53">
        <v>0</v>
      </c>
    </row>
    <row r="12" spans="1:22" s="11" customFormat="1" ht="15">
      <c r="A12" t="s">
        <v>609</v>
      </c>
      <c r="B12">
        <v>0.02</v>
      </c>
      <c r="C12" s="71">
        <v>0.06</v>
      </c>
      <c r="D12" t="s">
        <v>17</v>
      </c>
      <c r="E12" t="s">
        <v>177</v>
      </c>
      <c r="F12">
        <v>100</v>
      </c>
      <c r="G12">
        <v>0.3</v>
      </c>
      <c r="H12">
        <v>7</v>
      </c>
      <c r="I12">
        <v>121.8</v>
      </c>
      <c r="J12">
        <v>-62.3</v>
      </c>
      <c r="K12" s="10"/>
      <c r="L12" s="12">
        <v>1</v>
      </c>
      <c r="M12" s="10"/>
      <c r="N12" s="52">
        <f t="shared" si="0"/>
        <v>-43.602179263224883</v>
      </c>
      <c r="O12" s="6">
        <f t="shared" si="1"/>
        <v>2.125811028929093</v>
      </c>
      <c r="P12" s="6">
        <f t="shared" si="2"/>
        <v>-1.0873401239924672</v>
      </c>
      <c r="Q12" s="6">
        <f t="shared" si="3"/>
        <v>-0.24495120998511985</v>
      </c>
      <c r="R12" s="6">
        <f t="shared" si="4"/>
        <v>0.39506585805442013</v>
      </c>
      <c r="S12" s="6">
        <f t="shared" si="5"/>
        <v>0.88539362575441583</v>
      </c>
      <c r="U12" s="53">
        <v>0</v>
      </c>
      <c r="V12" s="12">
        <v>1</v>
      </c>
    </row>
    <row r="13" spans="1:22" s="11" customFormat="1" ht="15">
      <c r="A13" t="s">
        <v>610</v>
      </c>
      <c r="B13">
        <v>1.4999999999999999E-2</v>
      </c>
      <c r="C13" s="71">
        <v>0.05</v>
      </c>
      <c r="D13" t="s">
        <v>17</v>
      </c>
      <c r="E13" t="s">
        <v>177</v>
      </c>
      <c r="F13">
        <v>0</v>
      </c>
      <c r="G13">
        <v>0.7</v>
      </c>
      <c r="H13">
        <v>7</v>
      </c>
      <c r="I13">
        <v>143.1</v>
      </c>
      <c r="J13">
        <v>-51.2</v>
      </c>
      <c r="K13" s="10"/>
      <c r="L13" s="12">
        <v>0</v>
      </c>
      <c r="M13" s="10"/>
      <c r="N13" s="52">
        <f t="shared" si="0"/>
        <v>-31.876430451869254</v>
      </c>
      <c r="O13" s="6">
        <f t="shared" si="1"/>
        <v>2.4975661596038856</v>
      </c>
      <c r="P13" s="6">
        <f t="shared" si="2"/>
        <v>-0.89360857702109675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610</v>
      </c>
      <c r="B14">
        <v>1.4999999999999999E-2</v>
      </c>
      <c r="C14" s="71">
        <v>0.05</v>
      </c>
      <c r="D14" t="s">
        <v>17</v>
      </c>
      <c r="E14" t="s">
        <v>177</v>
      </c>
      <c r="F14">
        <v>100</v>
      </c>
      <c r="G14">
        <v>0.7</v>
      </c>
      <c r="H14">
        <v>7</v>
      </c>
      <c r="I14">
        <v>117.9</v>
      </c>
      <c r="J14">
        <v>-60.3</v>
      </c>
      <c r="K14" s="10"/>
      <c r="L14" s="12">
        <v>1</v>
      </c>
      <c r="M14" s="10"/>
      <c r="N14" s="52">
        <f t="shared" si="0"/>
        <v>-41.237588596142565</v>
      </c>
      <c r="O14" s="6">
        <f t="shared" si="1"/>
        <v>2.0577431881013144</v>
      </c>
      <c r="P14" s="6">
        <f t="shared" si="2"/>
        <v>-1.0524335389525805</v>
      </c>
      <c r="Q14" s="6">
        <f t="shared" si="3"/>
        <v>-0.23183988269336747</v>
      </c>
      <c r="R14" s="6">
        <f t="shared" si="4"/>
        <v>0.43786934229007185</v>
      </c>
      <c r="S14" s="6">
        <f t="shared" si="5"/>
        <v>0.86863151443819109</v>
      </c>
      <c r="U14" s="12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  <c r="U15" s="12"/>
      <c r="V15" s="12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116.00583203343869</v>
      </c>
      <c r="J16" s="25">
        <f>P16*180/PI()</f>
        <v>-61.019667137756507</v>
      </c>
      <c r="K16" s="19"/>
      <c r="L16" s="12"/>
      <c r="M16" s="7"/>
      <c r="N16" s="7"/>
      <c r="O16" s="26">
        <f>IF(Q16&gt;0, ATAN(R16/Q16),PI()+ATAN(R16/Q16))</f>
        <v>2.0246837204990138</v>
      </c>
      <c r="P16" s="26">
        <f>-1*ATAN(S16/(SQRT(Q16*Q16+R16*R16)))</f>
        <v>-1.0649941000248353</v>
      </c>
      <c r="Q16" s="26">
        <f>SUM(Q3:Q14)</f>
        <v>-1.0604009739498383</v>
      </c>
      <c r="R16" s="26">
        <f>SUM(R3:R14)</f>
        <v>2.1735826346703981</v>
      </c>
      <c r="S16" s="26">
        <f>SUM(S3:S14)</f>
        <v>4.3665376366392561</v>
      </c>
      <c r="U16" s="12"/>
      <c r="V16" s="12"/>
    </row>
    <row r="17" spans="1:26" s="9" customFormat="1" ht="16" thickTop="1">
      <c r="A17" s="63">
        <v>142.40883282753398</v>
      </c>
      <c r="B17" s="64">
        <v>-52.316182707831807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4.9915491210125955</v>
      </c>
      <c r="K17" s="19"/>
      <c r="L17" s="7"/>
      <c r="M17" s="7"/>
      <c r="N17" s="7"/>
      <c r="O17" s="7"/>
      <c r="P17" s="7"/>
      <c r="Q17" s="7"/>
      <c r="R17" s="7"/>
      <c r="S17" s="7"/>
      <c r="U17" s="12"/>
      <c r="V17" s="12"/>
    </row>
    <row r="18" spans="1:26" s="15" customFormat="1" ht="16">
      <c r="A18" t="s">
        <v>144</v>
      </c>
      <c r="B18">
        <v>4.9914794409423955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473.32354491902595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12"/>
      <c r="V18" s="12"/>
      <c r="W18" s="9"/>
      <c r="X18" s="9"/>
      <c r="Y18" s="9"/>
      <c r="Z18" s="9"/>
    </row>
    <row r="19" spans="1:26" s="15" customFormat="1" ht="16">
      <c r="A19" t="s">
        <v>145</v>
      </c>
      <c r="B19">
        <v>469.45276395098034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3.5206796430709035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12"/>
      <c r="V19" s="12"/>
      <c r="W19" s="9"/>
      <c r="X19" s="9"/>
      <c r="Y19" s="9"/>
      <c r="Z19" s="9"/>
    </row>
    <row r="20" spans="1:26" s="15" customFormat="1" ht="16">
      <c r="A20" t="s">
        <v>147</v>
      </c>
      <c r="B20" s="56">
        <v>3.5351936547704454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5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12"/>
      <c r="V20" s="12"/>
      <c r="W20" s="9"/>
      <c r="X20" s="9"/>
      <c r="Y20" s="9"/>
      <c r="Z20" s="9"/>
    </row>
    <row r="21" spans="1:26">
      <c r="A21" t="s">
        <v>149</v>
      </c>
      <c r="B21">
        <v>5</v>
      </c>
    </row>
    <row r="23" spans="1:26">
      <c r="A23" s="54" t="s">
        <v>6</v>
      </c>
      <c r="F23" s="59"/>
    </row>
    <row r="24" spans="1:26">
      <c r="A24" s="63">
        <v>116.00583203343869</v>
      </c>
      <c r="B24" s="64">
        <v>-61.019667137756507</v>
      </c>
    </row>
    <row r="25" spans="1:26">
      <c r="A25" t="s">
        <v>144</v>
      </c>
      <c r="B25">
        <v>4.9915491210125955</v>
      </c>
    </row>
    <row r="26" spans="1:26">
      <c r="A26" t="s">
        <v>145</v>
      </c>
      <c r="B26">
        <v>473.32354491902595</v>
      </c>
    </row>
    <row r="27" spans="1:26">
      <c r="A27" t="s">
        <v>147</v>
      </c>
      <c r="B27" s="56">
        <v>3.5206796430709035</v>
      </c>
    </row>
    <row r="28" spans="1:26">
      <c r="A28" t="s">
        <v>149</v>
      </c>
      <c r="B28">
        <v>5</v>
      </c>
    </row>
    <row r="30" spans="1:26">
      <c r="A30" t="s">
        <v>802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563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611</v>
      </c>
      <c r="B3">
        <v>0.03</v>
      </c>
      <c r="C3" s="71">
        <v>0.1</v>
      </c>
      <c r="D3" t="s">
        <v>17</v>
      </c>
      <c r="E3" t="s">
        <v>177</v>
      </c>
      <c r="F3">
        <v>0</v>
      </c>
      <c r="G3">
        <v>0.4</v>
      </c>
      <c r="H3">
        <v>7</v>
      </c>
      <c r="I3">
        <v>140.5</v>
      </c>
      <c r="J3">
        <v>-61.5</v>
      </c>
      <c r="K3" s="10"/>
      <c r="L3" s="12">
        <v>0</v>
      </c>
      <c r="M3" s="10"/>
      <c r="N3" s="52">
        <f>ATAN(0.5*TAN(P3))/(PI()/180)</f>
        <v>-42.641520100613796</v>
      </c>
      <c r="O3" s="6">
        <f>I3*PI()/180</f>
        <v>2.4521875990520328</v>
      </c>
      <c r="P3" s="6">
        <f>J3*PI()/180</f>
        <v>-1.0733774899765127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611</v>
      </c>
      <c r="B4">
        <v>0.03</v>
      </c>
      <c r="C4" s="71">
        <v>0.1</v>
      </c>
      <c r="D4" t="s">
        <v>17</v>
      </c>
      <c r="E4" t="s">
        <v>177</v>
      </c>
      <c r="F4">
        <v>100</v>
      </c>
      <c r="G4">
        <v>0.4</v>
      </c>
      <c r="H4">
        <v>7</v>
      </c>
      <c r="I4">
        <v>101.1</v>
      </c>
      <c r="J4">
        <v>-67.8</v>
      </c>
      <c r="K4" s="10"/>
      <c r="L4" s="12">
        <v>1</v>
      </c>
      <c r="M4" s="10"/>
      <c r="N4" s="52">
        <f t="shared" ref="N4:N14" si="0">ATAN(0.5*TAN(P4))/(PI()/180)</f>
        <v>-50.779196586478442</v>
      </c>
      <c r="O4" s="6">
        <f t="shared" ref="O4:O14" si="1">I4*PI()/180</f>
        <v>1.7645278737662671</v>
      </c>
      <c r="P4" s="6">
        <f t="shared" ref="P4:P14" si="2">J4*PI()/180</f>
        <v>-1.1833332328521553</v>
      </c>
      <c r="Q4" s="6">
        <f t="shared" ref="Q4:Q14" si="3">COS(O4)*COS(P4)*L4</f>
        <v>-7.2742651311987441E-2</v>
      </c>
      <c r="R4" s="6">
        <f t="shared" ref="R4:R14" si="4">COS(P4)*SIN(O4)*L4</f>
        <v>0.3707723922620198</v>
      </c>
      <c r="S4" s="6">
        <f t="shared" ref="S4:S14" si="5">-1*SIN(P4)*L4</f>
        <v>0.92587058480999473</v>
      </c>
      <c r="U4" s="12">
        <v>0</v>
      </c>
      <c r="V4" s="12">
        <v>1</v>
      </c>
    </row>
    <row r="5" spans="1:22" s="11" customFormat="1" ht="15">
      <c r="A5" s="59" t="s">
        <v>612</v>
      </c>
      <c r="B5">
        <v>0.04</v>
      </c>
      <c r="C5" s="71">
        <v>0.14499999999999999</v>
      </c>
      <c r="D5" t="s">
        <v>17</v>
      </c>
      <c r="E5" t="s">
        <v>177</v>
      </c>
      <c r="F5">
        <v>0</v>
      </c>
      <c r="G5">
        <v>0.7</v>
      </c>
      <c r="H5">
        <v>7</v>
      </c>
      <c r="I5">
        <v>145.4</v>
      </c>
      <c r="J5">
        <v>-72.7</v>
      </c>
      <c r="K5" s="10"/>
      <c r="L5" s="12">
        <v>0</v>
      </c>
      <c r="M5" s="10"/>
      <c r="N5" s="52">
        <f t="shared" si="0"/>
        <v>-58.079957085332737</v>
      </c>
      <c r="O5" s="6">
        <f t="shared" si="1"/>
        <v>2.5377087323997549</v>
      </c>
      <c r="P5" s="6">
        <f t="shared" si="2"/>
        <v>-1.2688543661998775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s="59" t="s">
        <v>612</v>
      </c>
      <c r="B6">
        <v>0.04</v>
      </c>
      <c r="C6" s="71">
        <v>0.14499999999999999</v>
      </c>
      <c r="D6" t="s">
        <v>17</v>
      </c>
      <c r="E6" t="s">
        <v>177</v>
      </c>
      <c r="F6">
        <v>100</v>
      </c>
      <c r="G6">
        <v>0.7</v>
      </c>
      <c r="H6">
        <v>7</v>
      </c>
      <c r="I6">
        <v>74.099999999999994</v>
      </c>
      <c r="J6">
        <v>-75.400000000000006</v>
      </c>
      <c r="K6" s="10"/>
      <c r="L6" s="12">
        <v>1</v>
      </c>
      <c r="M6" s="10"/>
      <c r="N6" s="52">
        <f t="shared" si="0"/>
        <v>-62.482244727503293</v>
      </c>
      <c r="O6" s="6">
        <f t="shared" si="1"/>
        <v>1.2932889757277981</v>
      </c>
      <c r="P6" s="6">
        <f t="shared" si="2"/>
        <v>-1.3159782560037245</v>
      </c>
      <c r="Q6" s="6">
        <f t="shared" si="3"/>
        <v>6.905672444058629E-2</v>
      </c>
      <c r="R6" s="6">
        <f t="shared" si="4"/>
        <v>0.24242551469396137</v>
      </c>
      <c r="S6" s="6">
        <f t="shared" si="5"/>
        <v>0.96770917048197125</v>
      </c>
      <c r="U6" s="12">
        <v>0</v>
      </c>
      <c r="V6" s="12">
        <v>1</v>
      </c>
    </row>
    <row r="7" spans="1:22" s="11" customFormat="1" ht="15">
      <c r="A7" t="s">
        <v>613</v>
      </c>
      <c r="B7">
        <v>0.03</v>
      </c>
      <c r="C7" s="71">
        <v>0.1</v>
      </c>
      <c r="D7" t="s">
        <v>17</v>
      </c>
      <c r="E7" t="s">
        <v>177</v>
      </c>
      <c r="F7">
        <v>0</v>
      </c>
      <c r="G7">
        <v>0.7</v>
      </c>
      <c r="H7">
        <v>7</v>
      </c>
      <c r="I7">
        <v>149.1</v>
      </c>
      <c r="J7">
        <v>-62</v>
      </c>
      <c r="K7" s="10"/>
      <c r="L7" s="12">
        <v>0</v>
      </c>
      <c r="M7" s="10"/>
      <c r="N7" s="52">
        <f t="shared" si="0"/>
        <v>-43.239577152649595</v>
      </c>
      <c r="O7" s="6">
        <f t="shared" si="1"/>
        <v>2.6022859147235451</v>
      </c>
      <c r="P7" s="6">
        <f t="shared" si="2"/>
        <v>-1.0821041362364843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613</v>
      </c>
      <c r="B8">
        <v>0.03</v>
      </c>
      <c r="C8" s="71">
        <v>0.1</v>
      </c>
      <c r="D8" t="s">
        <v>17</v>
      </c>
      <c r="E8" t="s">
        <v>177</v>
      </c>
      <c r="F8">
        <v>100</v>
      </c>
      <c r="G8">
        <v>0.7</v>
      </c>
      <c r="H8">
        <v>7</v>
      </c>
      <c r="I8">
        <v>108.8</v>
      </c>
      <c r="J8">
        <v>-70.900000000000006</v>
      </c>
      <c r="K8" s="10"/>
      <c r="L8" s="12">
        <v>1</v>
      </c>
      <c r="M8" s="10"/>
      <c r="N8" s="52">
        <f t="shared" si="0"/>
        <v>-55.294994143154682</v>
      </c>
      <c r="O8" s="6">
        <f t="shared" si="1"/>
        <v>1.8989182261698305</v>
      </c>
      <c r="P8" s="6">
        <f t="shared" si="2"/>
        <v>-1.2374384396639797</v>
      </c>
      <c r="Q8" s="6">
        <f t="shared" si="3"/>
        <v>-0.10545110370636802</v>
      </c>
      <c r="R8" s="6">
        <f t="shared" si="4"/>
        <v>0.30976058196518136</v>
      </c>
      <c r="S8" s="6">
        <f t="shared" si="5"/>
        <v>0.94494891215753085</v>
      </c>
      <c r="U8" s="53">
        <v>0</v>
      </c>
      <c r="V8" s="12">
        <v>1</v>
      </c>
    </row>
    <row r="9" spans="1:22" s="11" customFormat="1" ht="15">
      <c r="A9" t="s">
        <v>614</v>
      </c>
      <c r="B9">
        <v>0.02</v>
      </c>
      <c r="C9" s="71">
        <v>0.08</v>
      </c>
      <c r="D9" t="s">
        <v>17</v>
      </c>
      <c r="E9" t="s">
        <v>177</v>
      </c>
      <c r="F9">
        <v>0</v>
      </c>
      <c r="G9">
        <v>0.5</v>
      </c>
      <c r="H9">
        <v>8</v>
      </c>
      <c r="I9">
        <v>136.5</v>
      </c>
      <c r="J9">
        <v>-59.6</v>
      </c>
      <c r="K9" s="10"/>
      <c r="L9" s="53">
        <v>0</v>
      </c>
      <c r="M9" s="10"/>
      <c r="N9" s="52">
        <f t="shared" si="0"/>
        <v>-40.438610822901786</v>
      </c>
      <c r="O9" s="6">
        <f t="shared" si="1"/>
        <v>2.3823744289722599</v>
      </c>
      <c r="P9" s="6">
        <f t="shared" si="2"/>
        <v>-1.0402162341886205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614</v>
      </c>
      <c r="B10">
        <v>0.02</v>
      </c>
      <c r="C10" s="71">
        <v>0.08</v>
      </c>
      <c r="D10" t="s">
        <v>17</v>
      </c>
      <c r="E10" t="s">
        <v>177</v>
      </c>
      <c r="F10">
        <v>100</v>
      </c>
      <c r="G10">
        <v>0.5</v>
      </c>
      <c r="H10">
        <v>8</v>
      </c>
      <c r="I10">
        <v>100.6</v>
      </c>
      <c r="J10">
        <v>-65</v>
      </c>
      <c r="K10" s="10"/>
      <c r="L10" s="53">
        <v>1</v>
      </c>
      <c r="M10" s="10"/>
      <c r="N10" s="52">
        <f t="shared" si="0"/>
        <v>-46.996928473082683</v>
      </c>
      <c r="O10" s="6">
        <f t="shared" si="1"/>
        <v>1.7558012275062955</v>
      </c>
      <c r="P10" s="6">
        <f t="shared" si="2"/>
        <v>-1.1344640137963142</v>
      </c>
      <c r="Q10" s="6">
        <f t="shared" si="3"/>
        <v>-7.7741200040801733E-2</v>
      </c>
      <c r="R10" s="6">
        <f t="shared" si="4"/>
        <v>0.41540642866107214</v>
      </c>
      <c r="S10" s="6">
        <f t="shared" si="5"/>
        <v>0.90630778703664994</v>
      </c>
      <c r="U10" s="53">
        <v>0</v>
      </c>
      <c r="V10" s="53">
        <v>1</v>
      </c>
    </row>
    <row r="11" spans="1:22" s="11" customFormat="1" ht="15">
      <c r="A11" t="s">
        <v>615</v>
      </c>
      <c r="B11">
        <v>0.02</v>
      </c>
      <c r="C11" s="71">
        <v>0.08</v>
      </c>
      <c r="D11" t="s">
        <v>17</v>
      </c>
      <c r="E11" t="s">
        <v>177</v>
      </c>
      <c r="F11">
        <v>0</v>
      </c>
      <c r="G11">
        <v>0.4</v>
      </c>
      <c r="H11">
        <v>8</v>
      </c>
      <c r="I11">
        <v>143.1</v>
      </c>
      <c r="J11">
        <v>-64.599999999999994</v>
      </c>
      <c r="K11" s="10"/>
      <c r="L11" s="53">
        <v>0</v>
      </c>
      <c r="M11" s="10"/>
      <c r="N11" s="52">
        <f t="shared" si="0"/>
        <v>-46.478746009287129</v>
      </c>
      <c r="O11" s="6">
        <f t="shared" si="1"/>
        <v>2.4975661596038856</v>
      </c>
      <c r="P11" s="6">
        <f t="shared" si="2"/>
        <v>-1.1274826967883367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615</v>
      </c>
      <c r="B12">
        <v>0.02</v>
      </c>
      <c r="C12" s="71">
        <v>0.08</v>
      </c>
      <c r="D12" t="s">
        <v>17</v>
      </c>
      <c r="E12" t="s">
        <v>177</v>
      </c>
      <c r="F12">
        <v>100</v>
      </c>
      <c r="G12">
        <v>0.4</v>
      </c>
      <c r="H12">
        <v>8</v>
      </c>
      <c r="I12">
        <v>97.2</v>
      </c>
      <c r="J12">
        <v>-70.8</v>
      </c>
      <c r="K12" s="10"/>
      <c r="L12" s="12">
        <v>1</v>
      </c>
      <c r="M12" s="10"/>
      <c r="N12" s="52">
        <f t="shared" si="0"/>
        <v>-55.143803750713388</v>
      </c>
      <c r="O12" s="6">
        <f t="shared" si="1"/>
        <v>1.6964600329384885</v>
      </c>
      <c r="P12" s="6">
        <f t="shared" si="2"/>
        <v>-1.2356931104119853</v>
      </c>
      <c r="Q12" s="6">
        <f t="shared" si="3"/>
        <v>-4.1217920247196435E-2</v>
      </c>
      <c r="R12" s="6">
        <f t="shared" si="4"/>
        <v>0.32627343500134343</v>
      </c>
      <c r="S12" s="6">
        <f t="shared" si="5"/>
        <v>0.944376370237481</v>
      </c>
      <c r="U12" s="12">
        <v>0</v>
      </c>
      <c r="V12" s="12">
        <v>1</v>
      </c>
    </row>
    <row r="13" spans="1:22" s="11" customFormat="1" ht="15">
      <c r="A13" t="s">
        <v>616</v>
      </c>
      <c r="B13">
        <v>0.02</v>
      </c>
      <c r="C13" s="71">
        <v>0.08</v>
      </c>
      <c r="D13" t="s">
        <v>17</v>
      </c>
      <c r="E13" t="s">
        <v>177</v>
      </c>
      <c r="F13">
        <v>0</v>
      </c>
      <c r="G13">
        <v>0.3</v>
      </c>
      <c r="H13">
        <v>8</v>
      </c>
      <c r="I13">
        <v>142.19999999999999</v>
      </c>
      <c r="J13">
        <v>-61.5</v>
      </c>
      <c r="K13" s="10"/>
      <c r="L13" s="12">
        <v>0</v>
      </c>
      <c r="M13" s="10"/>
      <c r="N13" s="52">
        <f t="shared" si="0"/>
        <v>-42.641520100613796</v>
      </c>
      <c r="O13" s="6">
        <f t="shared" si="1"/>
        <v>2.4818581963359363</v>
      </c>
      <c r="P13" s="6">
        <f t="shared" si="2"/>
        <v>-1.0733774899765127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616</v>
      </c>
      <c r="B14">
        <v>0.02</v>
      </c>
      <c r="C14" s="71">
        <v>0.08</v>
      </c>
      <c r="D14" t="s">
        <v>17</v>
      </c>
      <c r="E14" t="s">
        <v>177</v>
      </c>
      <c r="F14">
        <v>100</v>
      </c>
      <c r="G14">
        <v>0.3</v>
      </c>
      <c r="H14">
        <v>8</v>
      </c>
      <c r="I14">
        <v>102.9</v>
      </c>
      <c r="J14">
        <v>-68.3</v>
      </c>
      <c r="K14" s="10"/>
      <c r="L14" s="12">
        <v>1</v>
      </c>
      <c r="M14" s="10"/>
      <c r="N14" s="52">
        <f t="shared" si="0"/>
        <v>-51.483834945547706</v>
      </c>
      <c r="O14" s="6">
        <f t="shared" si="1"/>
        <v>1.795943800302165</v>
      </c>
      <c r="P14" s="6">
        <f t="shared" si="2"/>
        <v>-1.1920598791121269</v>
      </c>
      <c r="Q14" s="6">
        <f t="shared" si="3"/>
        <v>-8.254600645605549E-2</v>
      </c>
      <c r="R14" s="6">
        <f t="shared" si="4"/>
        <v>0.36041479066856991</v>
      </c>
      <c r="S14" s="6">
        <f t="shared" si="5"/>
        <v>0.92913257153405604</v>
      </c>
      <c r="U14" s="12">
        <v>0</v>
      </c>
      <c r="V14" s="12">
        <v>1</v>
      </c>
    </row>
    <row r="15" spans="1:22" s="13" customFormat="1" ht="16" thickBot="1">
      <c r="A15" s="7"/>
      <c r="B15" s="7"/>
      <c r="C15" s="7"/>
      <c r="D15" s="7"/>
      <c r="E15" s="7"/>
      <c r="F15" s="7"/>
      <c r="G15" s="7"/>
      <c r="H15" s="7"/>
      <c r="I15" s="17"/>
      <c r="J15" s="18"/>
      <c r="K15" s="19"/>
      <c r="L15" s="12"/>
      <c r="M15" s="7"/>
      <c r="N15" s="7"/>
      <c r="O15" s="7"/>
      <c r="P15" s="7"/>
      <c r="Q15" s="7"/>
      <c r="R15" s="7"/>
      <c r="S15" s="7"/>
    </row>
    <row r="16" spans="1:22" s="13" customFormat="1" ht="17" thickTop="1" thickBot="1">
      <c r="A16" s="54" t="s">
        <v>5</v>
      </c>
      <c r="B16"/>
      <c r="H16" s="23" t="s">
        <v>143</v>
      </c>
      <c r="I16" s="24">
        <f>IF(O16&gt;0, O16*180/PI(),360+O16*180/PI())</f>
        <v>98.721161402347846</v>
      </c>
      <c r="J16" s="25">
        <f>P16*180/PI()</f>
        <v>-69.965515632892419</v>
      </c>
      <c r="K16" s="19"/>
      <c r="L16" s="12"/>
      <c r="M16" s="7"/>
      <c r="N16" s="7"/>
      <c r="O16" s="26">
        <f>IF(Q16&gt;0, ATAN(R16/Q16),PI()+ATAN(R16/Q16))</f>
        <v>1.7230093078637123</v>
      </c>
      <c r="P16" s="26">
        <f>-1*ATAN(S16/(SQRT(Q16*Q16+R16*R16)))</f>
        <v>-1.2211286106495369</v>
      </c>
      <c r="Q16" s="26">
        <f>SUM(Q3:Q14)</f>
        <v>-0.31064215732182282</v>
      </c>
      <c r="R16" s="26">
        <f>SUM(R3:R14)</f>
        <v>2.0250531432521481</v>
      </c>
      <c r="S16" s="26">
        <f>SUM(S3:S14)</f>
        <v>5.6183453962576833</v>
      </c>
    </row>
    <row r="17" spans="1:26" s="9" customFormat="1" ht="16" thickTop="1">
      <c r="A17" s="63">
        <v>142.53136863994271</v>
      </c>
      <c r="B17" s="64">
        <v>-63.701010341765453</v>
      </c>
      <c r="C17" s="7"/>
      <c r="D17" s="7"/>
      <c r="E17" s="7"/>
      <c r="F17" s="7"/>
      <c r="G17" s="7"/>
      <c r="H17" s="7"/>
      <c r="I17" s="29" t="s">
        <v>144</v>
      </c>
      <c r="J17" s="30">
        <f>SQRT(Q16*Q16+R16*R16+S16*S16)</f>
        <v>5.9802294081875207</v>
      </c>
      <c r="K17" s="19"/>
      <c r="L17" s="7"/>
      <c r="M17" s="7"/>
      <c r="N17" s="7"/>
      <c r="O17" s="7"/>
      <c r="P17" s="7"/>
      <c r="Q17" s="7"/>
      <c r="R17" s="7"/>
      <c r="S17" s="7"/>
    </row>
    <row r="18" spans="1:26" s="15" customFormat="1" ht="16">
      <c r="A18" t="s">
        <v>144</v>
      </c>
      <c r="B18">
        <v>5.9801740167451118</v>
      </c>
      <c r="C18" s="7"/>
      <c r="D18" s="7"/>
      <c r="E18" s="7"/>
      <c r="F18" s="7"/>
      <c r="G18" s="7"/>
      <c r="H18" s="7"/>
      <c r="I18" s="32" t="s">
        <v>145</v>
      </c>
      <c r="J18" s="33">
        <f>(J20-1)/(J20-J17)</f>
        <v>252.90087658599938</v>
      </c>
      <c r="K18" s="19"/>
      <c r="L18" s="7"/>
      <c r="M18" s="20"/>
      <c r="N18" s="20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 s="15" customFormat="1" ht="16">
      <c r="A19" t="s">
        <v>145</v>
      </c>
      <c r="B19">
        <v>252.19430157478996</v>
      </c>
      <c r="C19" s="7"/>
      <c r="D19" s="7"/>
      <c r="E19" s="7"/>
      <c r="F19" s="7"/>
      <c r="G19" s="7"/>
      <c r="H19" s="7"/>
      <c r="I19" s="32" t="s">
        <v>147</v>
      </c>
      <c r="J19" s="35">
        <f>ACOS(1+(J20-1)*(1-20^(1/(J20-1)))/(J20*(J18-1)+1))*180/PI()</f>
        <v>4.2212692489922139</v>
      </c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6">
      <c r="A20" t="s">
        <v>147</v>
      </c>
      <c r="B20" s="56">
        <v>4.227200762665742</v>
      </c>
      <c r="C20" s="7"/>
      <c r="D20" s="7"/>
      <c r="E20" s="7"/>
      <c r="F20" s="7"/>
      <c r="G20" s="7"/>
      <c r="H20" s="7"/>
      <c r="I20" s="36" t="s">
        <v>149</v>
      </c>
      <c r="J20" s="37">
        <f>SUM(L3:L14)</f>
        <v>6</v>
      </c>
      <c r="K20" s="19"/>
      <c r="L20" s="7"/>
      <c r="M20" s="7"/>
      <c r="N20" s="7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>
      <c r="A21" t="s">
        <v>149</v>
      </c>
      <c r="B21">
        <v>6</v>
      </c>
    </row>
    <row r="22" spans="1:26">
      <c r="E22" s="59"/>
    </row>
    <row r="23" spans="1:26">
      <c r="A23" s="54" t="s">
        <v>6</v>
      </c>
      <c r="F23" s="59"/>
    </row>
    <row r="24" spans="1:26">
      <c r="A24" s="63">
        <v>98.721161402347846</v>
      </c>
      <c r="B24" s="64">
        <v>-69.965515632892419</v>
      </c>
    </row>
    <row r="25" spans="1:26">
      <c r="A25" t="s">
        <v>144</v>
      </c>
      <c r="B25">
        <v>5.9802294081875207</v>
      </c>
    </row>
    <row r="26" spans="1:26">
      <c r="A26" t="s">
        <v>145</v>
      </c>
      <c r="B26">
        <v>252.90087658599938</v>
      </c>
    </row>
    <row r="27" spans="1:26">
      <c r="A27" t="s">
        <v>147</v>
      </c>
      <c r="B27" s="56">
        <v>4.2212692489922139</v>
      </c>
    </row>
    <row r="28" spans="1:26">
      <c r="A28" t="s">
        <v>149</v>
      </c>
      <c r="B28"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6" s="9" customFormat="1" ht="14.25" customHeight="1">
      <c r="A1" s="7" t="s">
        <v>265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6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6" s="11" customFormat="1" ht="15">
      <c r="A3" s="67" t="s">
        <v>270</v>
      </c>
      <c r="B3">
        <v>1.4999999999999999E-2</v>
      </c>
      <c r="C3">
        <v>0.09</v>
      </c>
      <c r="D3" t="s">
        <v>17</v>
      </c>
      <c r="E3" t="s">
        <v>177</v>
      </c>
      <c r="F3">
        <v>0</v>
      </c>
      <c r="G3">
        <v>0.6</v>
      </c>
      <c r="H3">
        <v>10</v>
      </c>
      <c r="I3">
        <v>129.5</v>
      </c>
      <c r="J3">
        <v>-53.4</v>
      </c>
      <c r="K3" s="10"/>
      <c r="L3" s="12">
        <v>0</v>
      </c>
      <c r="M3" s="10"/>
      <c r="N3" s="52">
        <f t="shared" ref="N3:N12" si="0">ATAN(0.5*TAN(P3))/(PI()/180)</f>
        <v>-33.950433735341022</v>
      </c>
      <c r="O3" s="6">
        <f t="shared" ref="O3:O12" si="1">I3*PI()/180</f>
        <v>2.2602013813326565</v>
      </c>
      <c r="P3" s="6">
        <f t="shared" ref="P3:P12" si="2">J3*PI()/180</f>
        <v>-0.93200582056497183</v>
      </c>
      <c r="Q3" s="6">
        <f t="shared" ref="Q3:Q12" si="3">COS(O3)*COS(P3)*L3</f>
        <v>0</v>
      </c>
      <c r="R3" s="6">
        <f t="shared" ref="R3:R12" si="4">COS(P3)*SIN(O3)*L3</f>
        <v>0</v>
      </c>
      <c r="S3" s="6">
        <f t="shared" ref="S3:S12" si="5">-1*SIN(P3)*L3</f>
        <v>0</v>
      </c>
      <c r="U3" s="12">
        <v>1</v>
      </c>
      <c r="V3" s="53">
        <v>0</v>
      </c>
    </row>
    <row r="4" spans="1:26" s="11" customFormat="1" ht="15">
      <c r="A4" s="67" t="s">
        <v>270</v>
      </c>
      <c r="B4">
        <v>1.4999999999999999E-2</v>
      </c>
      <c r="C4">
        <v>0.09</v>
      </c>
      <c r="D4" t="s">
        <v>17</v>
      </c>
      <c r="E4" t="s">
        <v>177</v>
      </c>
      <c r="F4">
        <v>100</v>
      </c>
      <c r="G4">
        <v>0.6</v>
      </c>
      <c r="H4">
        <v>10</v>
      </c>
      <c r="I4">
        <v>98.5</v>
      </c>
      <c r="J4">
        <v>-59.1</v>
      </c>
      <c r="K4" s="10"/>
      <c r="L4" s="12">
        <v>1</v>
      </c>
      <c r="M4" s="10"/>
      <c r="N4" s="52">
        <f t="shared" si="0"/>
        <v>-39.876702331428326</v>
      </c>
      <c r="O4" s="6">
        <f t="shared" si="1"/>
        <v>1.7191493132144144</v>
      </c>
      <c r="P4" s="6">
        <f t="shared" si="2"/>
        <v>-1.0314895879286488</v>
      </c>
      <c r="Q4" s="6">
        <f t="shared" si="3"/>
        <v>-7.590623005748097E-2</v>
      </c>
      <c r="R4" s="6">
        <f t="shared" si="4"/>
        <v>0.50790044477627083</v>
      </c>
      <c r="S4" s="6">
        <f t="shared" si="5"/>
        <v>0.85806490572364458</v>
      </c>
      <c r="U4" s="53">
        <v>0</v>
      </c>
      <c r="V4" s="53">
        <v>1</v>
      </c>
    </row>
    <row r="5" spans="1:26" s="11" customFormat="1" ht="15">
      <c r="A5" s="67" t="s">
        <v>271</v>
      </c>
      <c r="B5">
        <v>0.01</v>
      </c>
      <c r="C5">
        <v>0.1</v>
      </c>
      <c r="D5" t="s">
        <v>17</v>
      </c>
      <c r="E5" t="s">
        <v>177</v>
      </c>
      <c r="F5">
        <v>0</v>
      </c>
      <c r="G5">
        <v>0.5</v>
      </c>
      <c r="H5">
        <v>12</v>
      </c>
      <c r="I5">
        <v>147.6</v>
      </c>
      <c r="J5">
        <v>-56.4</v>
      </c>
      <c r="K5" s="10"/>
      <c r="L5" s="53">
        <v>0</v>
      </c>
      <c r="M5" s="10"/>
      <c r="N5" s="52">
        <f t="shared" si="0"/>
        <v>-36.9636740046029</v>
      </c>
      <c r="O5" s="6">
        <f t="shared" si="1"/>
        <v>2.5761059759436304</v>
      </c>
      <c r="P5" s="6">
        <f t="shared" si="2"/>
        <v>-0.9843656981248019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53">
        <v>1</v>
      </c>
      <c r="V5" s="53">
        <v>0</v>
      </c>
    </row>
    <row r="6" spans="1:26" s="11" customFormat="1" ht="15">
      <c r="A6" s="67" t="s">
        <v>271</v>
      </c>
      <c r="B6">
        <v>0.01</v>
      </c>
      <c r="C6">
        <v>0.1</v>
      </c>
      <c r="D6" t="s">
        <v>17</v>
      </c>
      <c r="E6" t="s">
        <v>177</v>
      </c>
      <c r="F6">
        <v>100</v>
      </c>
      <c r="G6">
        <v>0.5</v>
      </c>
      <c r="H6">
        <v>12</v>
      </c>
      <c r="I6">
        <v>112.6</v>
      </c>
      <c r="J6">
        <v>-67.900000000000006</v>
      </c>
      <c r="K6" s="10"/>
      <c r="L6" s="53">
        <v>1</v>
      </c>
      <c r="M6" s="10"/>
      <c r="N6" s="52">
        <f t="shared" si="0"/>
        <v>-50.919403747569056</v>
      </c>
      <c r="O6" s="6">
        <f t="shared" si="1"/>
        <v>1.9652407377456149</v>
      </c>
      <c r="P6" s="6">
        <f t="shared" si="2"/>
        <v>-1.18507856210415</v>
      </c>
      <c r="Q6" s="6">
        <f t="shared" si="3"/>
        <v>-0.14458122459558925</v>
      </c>
      <c r="R6" s="6">
        <f t="shared" si="4"/>
        <v>0.34733408365606483</v>
      </c>
      <c r="S6" s="6">
        <f t="shared" si="5"/>
        <v>0.92652863087183734</v>
      </c>
      <c r="U6" s="53">
        <v>0</v>
      </c>
      <c r="V6" s="12">
        <v>1</v>
      </c>
    </row>
    <row r="7" spans="1:26" s="11" customFormat="1" ht="15">
      <c r="A7" s="67" t="s">
        <v>272</v>
      </c>
      <c r="B7">
        <v>1.4999999999999999E-2</v>
      </c>
      <c r="C7">
        <v>0.1</v>
      </c>
      <c r="D7" t="s">
        <v>17</v>
      </c>
      <c r="E7" t="s">
        <v>177</v>
      </c>
      <c r="F7">
        <v>0</v>
      </c>
      <c r="G7">
        <v>0.5</v>
      </c>
      <c r="H7">
        <v>11</v>
      </c>
      <c r="I7">
        <v>144.80000000000001</v>
      </c>
      <c r="J7">
        <v>-51.6</v>
      </c>
      <c r="K7" s="10"/>
      <c r="L7" s="12">
        <v>0</v>
      </c>
      <c r="M7" s="10"/>
      <c r="N7" s="52">
        <f t="shared" si="0"/>
        <v>-32.245491353555138</v>
      </c>
      <c r="O7" s="6">
        <f t="shared" si="1"/>
        <v>2.5272367568877891</v>
      </c>
      <c r="P7" s="6">
        <f t="shared" si="2"/>
        <v>-0.90058989402907408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6" s="13" customFormat="1" ht="15">
      <c r="A8" s="67" t="s">
        <v>272</v>
      </c>
      <c r="B8">
        <v>1.4999999999999999E-2</v>
      </c>
      <c r="C8">
        <v>0.1</v>
      </c>
      <c r="D8" t="s">
        <v>17</v>
      </c>
      <c r="E8" t="s">
        <v>177</v>
      </c>
      <c r="F8">
        <v>100</v>
      </c>
      <c r="G8">
        <v>0.5</v>
      </c>
      <c r="H8">
        <v>11</v>
      </c>
      <c r="I8">
        <v>116.3</v>
      </c>
      <c r="J8">
        <v>-63</v>
      </c>
      <c r="K8" s="10"/>
      <c r="L8" s="12">
        <v>1</v>
      </c>
      <c r="M8" s="10"/>
      <c r="N8" s="52">
        <f t="shared" si="0"/>
        <v>-44.459397622361955</v>
      </c>
      <c r="O8" s="6">
        <f t="shared" si="1"/>
        <v>2.0298179200694051</v>
      </c>
      <c r="P8" s="6">
        <f t="shared" si="2"/>
        <v>-1.0995574287564276</v>
      </c>
      <c r="Q8" s="6">
        <f t="shared" si="3"/>
        <v>-0.20115011134246535</v>
      </c>
      <c r="R8" s="6">
        <f t="shared" si="4"/>
        <v>0.40699632253950063</v>
      </c>
      <c r="S8" s="6">
        <f t="shared" si="5"/>
        <v>0.89100652418836779</v>
      </c>
      <c r="U8" s="12">
        <v>0</v>
      </c>
      <c r="V8" s="12">
        <v>1</v>
      </c>
    </row>
    <row r="9" spans="1:26" s="11" customFormat="1" ht="15">
      <c r="A9" s="67" t="s">
        <v>273</v>
      </c>
      <c r="B9">
        <v>0.02</v>
      </c>
      <c r="C9">
        <v>0.1</v>
      </c>
      <c r="D9" t="s">
        <v>17</v>
      </c>
      <c r="E9" t="s">
        <v>177</v>
      </c>
      <c r="F9">
        <v>0</v>
      </c>
      <c r="G9">
        <v>1.7</v>
      </c>
      <c r="H9">
        <v>10</v>
      </c>
      <c r="I9">
        <v>135.6</v>
      </c>
      <c r="J9">
        <v>-52.7</v>
      </c>
      <c r="K9" s="10"/>
      <c r="L9" s="12">
        <v>0</v>
      </c>
      <c r="M9" s="10"/>
      <c r="N9" s="52">
        <f t="shared" si="0"/>
        <v>-33.27864509096792</v>
      </c>
      <c r="O9" s="6">
        <f t="shared" si="1"/>
        <v>2.3666664657043106</v>
      </c>
      <c r="P9" s="6">
        <f t="shared" si="2"/>
        <v>-0.91978851580101173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12">
        <v>1</v>
      </c>
      <c r="V9" s="12">
        <v>0</v>
      </c>
    </row>
    <row r="10" spans="1:26" s="13" customFormat="1" ht="15">
      <c r="A10" s="67" t="s">
        <v>273</v>
      </c>
      <c r="B10">
        <v>0.02</v>
      </c>
      <c r="C10">
        <v>0.1</v>
      </c>
      <c r="D10" t="s">
        <v>17</v>
      </c>
      <c r="E10" t="s">
        <v>177</v>
      </c>
      <c r="F10">
        <v>100</v>
      </c>
      <c r="G10">
        <v>1.7</v>
      </c>
      <c r="H10">
        <v>10</v>
      </c>
      <c r="I10">
        <v>105.2</v>
      </c>
      <c r="J10">
        <v>-60.7</v>
      </c>
      <c r="K10" s="10"/>
      <c r="L10" s="12">
        <v>1</v>
      </c>
      <c r="M10" s="10"/>
      <c r="N10" s="52">
        <f t="shared" si="0"/>
        <v>-41.700703353593958</v>
      </c>
      <c r="O10" s="6">
        <f t="shared" si="1"/>
        <v>1.8360863730980346</v>
      </c>
      <c r="P10" s="6">
        <f t="shared" si="2"/>
        <v>-1.0594148559605581</v>
      </c>
      <c r="Q10" s="6">
        <f t="shared" si="3"/>
        <v>-0.12831078306528257</v>
      </c>
      <c r="R10" s="6">
        <f t="shared" si="4"/>
        <v>0.47226213804293676</v>
      </c>
      <c r="S10" s="6">
        <f t="shared" si="5"/>
        <v>0.87206927243212062</v>
      </c>
      <c r="U10" s="12">
        <v>0</v>
      </c>
      <c r="V10" s="12">
        <v>1</v>
      </c>
    </row>
    <row r="11" spans="1:26" s="13" customFormat="1" ht="15">
      <c r="A11" s="67" t="s">
        <v>274</v>
      </c>
      <c r="B11">
        <v>0.02</v>
      </c>
      <c r="C11">
        <v>0.1</v>
      </c>
      <c r="D11" t="s">
        <v>17</v>
      </c>
      <c r="E11" t="s">
        <v>177</v>
      </c>
      <c r="F11">
        <v>0</v>
      </c>
      <c r="G11">
        <v>1.4</v>
      </c>
      <c r="H11">
        <v>10</v>
      </c>
      <c r="I11">
        <v>126</v>
      </c>
      <c r="J11">
        <v>-60.9</v>
      </c>
      <c r="K11" s="10"/>
      <c r="L11" s="12">
        <v>0</v>
      </c>
      <c r="M11" s="10"/>
      <c r="N11" s="52">
        <f t="shared" si="0"/>
        <v>-41.934073013130195</v>
      </c>
      <c r="O11" s="6">
        <f t="shared" si="1"/>
        <v>2.1991148575128552</v>
      </c>
      <c r="P11" s="6">
        <f t="shared" si="2"/>
        <v>-1.0629055144645465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12">
        <v>0</v>
      </c>
    </row>
    <row r="12" spans="1:26" s="13" customFormat="1" ht="15">
      <c r="A12" s="67" t="s">
        <v>274</v>
      </c>
      <c r="B12">
        <v>0.02</v>
      </c>
      <c r="C12">
        <v>0.1</v>
      </c>
      <c r="D12" t="s">
        <v>17</v>
      </c>
      <c r="E12" t="s">
        <v>177</v>
      </c>
      <c r="F12">
        <v>100</v>
      </c>
      <c r="G12">
        <v>1.4</v>
      </c>
      <c r="H12">
        <v>10</v>
      </c>
      <c r="I12">
        <v>85.1</v>
      </c>
      <c r="J12">
        <v>-63.5</v>
      </c>
      <c r="K12" s="10"/>
      <c r="L12" s="12">
        <v>1</v>
      </c>
      <c r="M12" s="10"/>
      <c r="N12" s="52">
        <f t="shared" si="0"/>
        <v>-45.08138325092736</v>
      </c>
      <c r="O12" s="6">
        <f t="shared" si="1"/>
        <v>1.4852751934471744</v>
      </c>
      <c r="P12" s="6">
        <f t="shared" si="2"/>
        <v>-1.1082840750163994</v>
      </c>
      <c r="Q12" s="6">
        <f t="shared" si="3"/>
        <v>3.8112844306462015E-2</v>
      </c>
      <c r="R12" s="6">
        <f t="shared" si="4"/>
        <v>0.44456709226262708</v>
      </c>
      <c r="S12" s="6">
        <f t="shared" si="5"/>
        <v>0.89493436160202511</v>
      </c>
      <c r="U12" s="12">
        <v>0</v>
      </c>
      <c r="V12" s="12">
        <v>1</v>
      </c>
    </row>
    <row r="13" spans="1:26" s="13" customFormat="1" ht="16" thickBot="1">
      <c r="A13" s="7"/>
      <c r="B13" s="7"/>
      <c r="C13" s="7"/>
      <c r="D13" s="7"/>
      <c r="E13" s="7"/>
      <c r="F13" s="7"/>
      <c r="G13" s="7"/>
      <c r="H13" s="7"/>
      <c r="I13" s="17"/>
      <c r="J13" s="18"/>
      <c r="K13" s="19"/>
      <c r="L13" s="12"/>
      <c r="M13" s="7"/>
      <c r="N13" s="7"/>
      <c r="O13" s="7"/>
      <c r="P13" s="7"/>
      <c r="Q13" s="7"/>
      <c r="R13" s="7"/>
      <c r="S13" s="7"/>
    </row>
    <row r="14" spans="1:26" s="13" customFormat="1" ht="17" thickTop="1" thickBot="1">
      <c r="A14" s="54" t="s">
        <v>5</v>
      </c>
      <c r="B14"/>
      <c r="H14" s="23" t="s">
        <v>143</v>
      </c>
      <c r="I14" s="24">
        <f>IF(O14&gt;0, O14*180/PI(),360+O14*180/PI())</f>
        <v>103.2184807262785</v>
      </c>
      <c r="J14" s="25">
        <f>P14*180/PI()</f>
        <v>-63.259168860048547</v>
      </c>
      <c r="K14" s="19"/>
      <c r="L14" s="7"/>
      <c r="M14" s="7"/>
      <c r="N14" s="7"/>
      <c r="O14" s="26">
        <f>IF(Q14&gt;0, ATAN(R14/Q14),PI()+ATAN(R14/Q14))</f>
        <v>1.8015023375798676</v>
      </c>
      <c r="P14" s="26">
        <f>-1*ATAN(S14/(SQRT(Q14*Q14+R14*R14)))</f>
        <v>-1.1040807786829152</v>
      </c>
      <c r="Q14" s="26">
        <f>SUM(Q3:Q12)</f>
        <v>-0.51183550475435613</v>
      </c>
      <c r="R14" s="26">
        <f>SUM(R3:R12)</f>
        <v>2.1790600812774001</v>
      </c>
      <c r="S14" s="26">
        <f>SUM(S3:S12)</f>
        <v>4.4426036948179952</v>
      </c>
    </row>
    <row r="15" spans="1:26" s="9" customFormat="1" ht="16" thickTop="1">
      <c r="A15" s="63">
        <v>137.01356338140889</v>
      </c>
      <c r="B15" s="64">
        <v>-55.275893017776951</v>
      </c>
      <c r="C15" s="7"/>
      <c r="D15" s="7"/>
      <c r="E15" s="7"/>
      <c r="F15" s="7"/>
      <c r="G15" s="7"/>
      <c r="H15" s="7"/>
      <c r="I15" s="29" t="s">
        <v>144</v>
      </c>
      <c r="J15" s="30">
        <f>SQRT(Q14*Q14+R14*R14+S14*S14)</f>
        <v>4.9746362692114809</v>
      </c>
      <c r="K15" s="19"/>
      <c r="L15" s="7"/>
      <c r="M15" s="7"/>
      <c r="N15" s="7"/>
      <c r="O15" s="7"/>
      <c r="P15" s="7"/>
      <c r="Q15" s="7"/>
      <c r="R15" s="7"/>
      <c r="S15" s="7"/>
    </row>
    <row r="16" spans="1:26" s="15" customFormat="1" ht="16">
      <c r="A16" t="s">
        <v>144</v>
      </c>
      <c r="B16">
        <v>4.9746389579716688</v>
      </c>
      <c r="C16" s="7"/>
      <c r="D16" s="7"/>
      <c r="E16" s="7"/>
      <c r="F16" s="7"/>
      <c r="G16" s="7"/>
      <c r="H16" s="7"/>
      <c r="I16" s="32" t="s">
        <v>145</v>
      </c>
      <c r="J16" s="33">
        <f>(J18-1)/(J18-J15)</f>
        <v>157.70550607683504</v>
      </c>
      <c r="K16" s="19"/>
      <c r="L16" s="7"/>
      <c r="M16" s="20"/>
      <c r="N16" s="20"/>
      <c r="O16" s="7"/>
      <c r="P16" s="7"/>
      <c r="Q16" s="7"/>
      <c r="R16" s="7"/>
      <c r="S16" s="7"/>
      <c r="T16" s="9"/>
      <c r="U16" s="9"/>
      <c r="V16" s="9"/>
      <c r="W16" s="9"/>
      <c r="X16" s="9"/>
      <c r="Y16" s="9"/>
      <c r="Z16" s="9"/>
    </row>
    <row r="17" spans="1:26" s="15" customFormat="1" ht="16">
      <c r="A17" t="s">
        <v>145</v>
      </c>
      <c r="B17">
        <v>157.72222590584155</v>
      </c>
      <c r="C17" s="7"/>
      <c r="D17" s="7"/>
      <c r="E17" s="7"/>
      <c r="F17" s="7"/>
      <c r="G17" s="7"/>
      <c r="H17" s="7"/>
      <c r="I17" s="32" t="s">
        <v>147</v>
      </c>
      <c r="J17" s="35">
        <f>ACOS(1+(J18-1)*(1-20^(1/(J18-1)))/(J18*(J16-1)+1))*180/PI()</f>
        <v>6.1116254245682269</v>
      </c>
      <c r="K17" s="19"/>
      <c r="L17" s="7"/>
      <c r="M17" s="20"/>
      <c r="N17" s="20"/>
      <c r="O17" s="7"/>
      <c r="P17" s="7"/>
      <c r="Q17" s="7"/>
      <c r="R17" s="7"/>
      <c r="S17" s="7"/>
      <c r="T17" s="9"/>
      <c r="U17" s="9"/>
      <c r="V17" s="9"/>
      <c r="W17" s="9"/>
      <c r="X17" s="9"/>
      <c r="Y17" s="9"/>
      <c r="Z17" s="9"/>
    </row>
    <row r="18" spans="1:26" s="15" customFormat="1" ht="16">
      <c r="A18" t="s">
        <v>147</v>
      </c>
      <c r="B18" s="56">
        <v>6.1112995145578575</v>
      </c>
      <c r="C18" s="7"/>
      <c r="D18" s="7"/>
      <c r="E18" s="7"/>
      <c r="F18" s="7"/>
      <c r="G18" s="7"/>
      <c r="H18" s="7"/>
      <c r="I18" s="36" t="s">
        <v>149</v>
      </c>
      <c r="J18" s="37">
        <f>SUM(L3:L12)</f>
        <v>5</v>
      </c>
      <c r="K18" s="19"/>
      <c r="L18" s="7"/>
      <c r="M18" s="7"/>
      <c r="N18" s="7"/>
      <c r="O18" s="7"/>
      <c r="P18" s="7"/>
      <c r="Q18" s="7"/>
      <c r="R18" s="7"/>
      <c r="S18" s="7"/>
      <c r="T18" s="9"/>
      <c r="U18" s="9"/>
      <c r="V18" s="9"/>
      <c r="W18" s="9"/>
      <c r="X18" s="9"/>
      <c r="Y18" s="9"/>
      <c r="Z18" s="9"/>
    </row>
    <row r="19" spans="1:26">
      <c r="A19" t="s">
        <v>149</v>
      </c>
      <c r="B19">
        <v>5</v>
      </c>
    </row>
    <row r="21" spans="1:26">
      <c r="A21" s="54" t="s">
        <v>6</v>
      </c>
    </row>
    <row r="22" spans="1:26">
      <c r="A22" s="63">
        <v>103.2184807262785</v>
      </c>
      <c r="B22" s="64">
        <v>-63.259168860048547</v>
      </c>
    </row>
    <row r="23" spans="1:26">
      <c r="A23" t="s">
        <v>144</v>
      </c>
      <c r="B23">
        <v>4.9746362692114809</v>
      </c>
    </row>
    <row r="24" spans="1:26">
      <c r="A24" t="s">
        <v>145</v>
      </c>
      <c r="B24">
        <v>157.70550607683504</v>
      </c>
    </row>
    <row r="25" spans="1:26">
      <c r="A25" t="s">
        <v>147</v>
      </c>
      <c r="B25" s="56">
        <v>6.1116254245682269</v>
      </c>
    </row>
    <row r="26" spans="1:26">
      <c r="A26" t="s">
        <v>149</v>
      </c>
      <c r="B26">
        <v>5</v>
      </c>
      <c r="F26" s="59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266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275</v>
      </c>
      <c r="B3">
        <v>0.01</v>
      </c>
      <c r="C3">
        <v>0.1</v>
      </c>
      <c r="D3" t="s">
        <v>17</v>
      </c>
      <c r="E3" t="s">
        <v>177</v>
      </c>
      <c r="F3">
        <v>0</v>
      </c>
      <c r="G3">
        <v>0.9</v>
      </c>
      <c r="H3">
        <v>12</v>
      </c>
      <c r="I3">
        <v>115.2</v>
      </c>
      <c r="J3">
        <v>-60.8</v>
      </c>
      <c r="K3" s="10"/>
      <c r="L3" s="12">
        <v>0</v>
      </c>
      <c r="M3" s="10"/>
      <c r="N3" s="52">
        <f t="shared" ref="N3:N18" si="0">ATAN(0.5*TAN(P3))/(PI()/180)</f>
        <v>-41.817236385214912</v>
      </c>
      <c r="O3" s="6">
        <f t="shared" ref="O3:P18" si="1">I3*PI()/180</f>
        <v>2.0106192982974678</v>
      </c>
      <c r="P3" s="6">
        <f t="shared" si="1"/>
        <v>-1.0611601852125523</v>
      </c>
      <c r="Q3" s="6">
        <f t="shared" ref="Q3:Q18" si="2">COS(O3)*COS(P3)*L3</f>
        <v>0</v>
      </c>
      <c r="R3" s="6">
        <f t="shared" ref="R3:R18" si="3">COS(P3)*SIN(O3)*L3</f>
        <v>0</v>
      </c>
      <c r="S3" s="6">
        <f t="shared" ref="S3:S18" si="4">-1*SIN(P3)*L3</f>
        <v>0</v>
      </c>
      <c r="U3" s="12">
        <v>1</v>
      </c>
      <c r="V3" s="12">
        <v>0</v>
      </c>
    </row>
    <row r="4" spans="1:22" s="9" customFormat="1" ht="15">
      <c r="A4" t="s">
        <v>275</v>
      </c>
      <c r="B4">
        <v>0.01</v>
      </c>
      <c r="C4">
        <v>0.1</v>
      </c>
      <c r="D4" t="s">
        <v>17</v>
      </c>
      <c r="E4" t="s">
        <v>177</v>
      </c>
      <c r="F4">
        <v>100</v>
      </c>
      <c r="G4">
        <v>0.9</v>
      </c>
      <c r="H4">
        <v>12</v>
      </c>
      <c r="I4">
        <v>77.400000000000006</v>
      </c>
      <c r="J4">
        <v>-59.7</v>
      </c>
      <c r="K4" s="10"/>
      <c r="L4" s="12">
        <v>1</v>
      </c>
      <c r="M4" s="10"/>
      <c r="N4" s="52">
        <f t="shared" si="0"/>
        <v>-40.551865870231481</v>
      </c>
      <c r="O4" s="6">
        <f t="shared" si="1"/>
        <v>1.3508848410436112</v>
      </c>
      <c r="P4" s="6">
        <f t="shared" si="1"/>
        <v>-1.0419615634406147</v>
      </c>
      <c r="Q4" s="6">
        <f t="shared" si="2"/>
        <v>0.11005929123310372</v>
      </c>
      <c r="R4" s="6">
        <f t="shared" si="3"/>
        <v>0.49237696494220407</v>
      </c>
      <c r="S4" s="6">
        <f t="shared" si="4"/>
        <v>0.86339555060677164</v>
      </c>
      <c r="U4" s="12">
        <v>0</v>
      </c>
      <c r="V4" s="12">
        <v>1</v>
      </c>
    </row>
    <row r="5" spans="1:22" s="11" customFormat="1" ht="15">
      <c r="A5" t="s">
        <v>276</v>
      </c>
      <c r="B5">
        <v>0.01</v>
      </c>
      <c r="C5">
        <v>0.1</v>
      </c>
      <c r="D5" t="s">
        <v>17</v>
      </c>
      <c r="E5" t="s">
        <v>177</v>
      </c>
      <c r="F5">
        <v>0</v>
      </c>
      <c r="G5">
        <v>0.5</v>
      </c>
      <c r="H5">
        <v>12</v>
      </c>
      <c r="I5">
        <v>123</v>
      </c>
      <c r="J5">
        <v>-63.9</v>
      </c>
      <c r="K5" s="10"/>
      <c r="L5" s="12">
        <v>0</v>
      </c>
      <c r="M5" s="10"/>
      <c r="N5" s="52">
        <f t="shared" si="0"/>
        <v>-45.584867005202611</v>
      </c>
      <c r="O5" s="6">
        <f t="shared" si="1"/>
        <v>2.1467549799530254</v>
      </c>
      <c r="P5" s="6">
        <f t="shared" si="1"/>
        <v>-1.1152653920243765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2">
        <v>1</v>
      </c>
      <c r="V5" s="12">
        <v>0</v>
      </c>
    </row>
    <row r="6" spans="1:22" s="11" customFormat="1" ht="15">
      <c r="A6" t="s">
        <v>276</v>
      </c>
      <c r="B6">
        <v>0.01</v>
      </c>
      <c r="C6">
        <v>0.1</v>
      </c>
      <c r="D6" t="s">
        <v>17</v>
      </c>
      <c r="E6" t="s">
        <v>177</v>
      </c>
      <c r="F6">
        <v>100</v>
      </c>
      <c r="G6">
        <v>0.5</v>
      </c>
      <c r="H6">
        <v>12</v>
      </c>
      <c r="I6">
        <v>77.900000000000006</v>
      </c>
      <c r="J6">
        <v>-64.400000000000006</v>
      </c>
      <c r="K6" s="10"/>
      <c r="L6" s="12">
        <v>1</v>
      </c>
      <c r="M6" s="10"/>
      <c r="N6" s="52">
        <f t="shared" si="0"/>
        <v>-46.221679538541977</v>
      </c>
      <c r="O6" s="6">
        <f t="shared" si="1"/>
        <v>1.3596114873035827</v>
      </c>
      <c r="P6" s="6">
        <f t="shared" si="1"/>
        <v>-1.1239920382843482</v>
      </c>
      <c r="Q6" s="6">
        <f t="shared" si="2"/>
        <v>9.0573193715093286E-2</v>
      </c>
      <c r="R6" s="6">
        <f t="shared" si="3"/>
        <v>0.42248620202086828</v>
      </c>
      <c r="S6" s="6">
        <f t="shared" si="4"/>
        <v>0.9018325264051138</v>
      </c>
      <c r="U6" s="12">
        <v>0</v>
      </c>
      <c r="V6" s="12">
        <v>1</v>
      </c>
    </row>
    <row r="7" spans="1:22" s="11" customFormat="1" ht="15">
      <c r="A7" t="s">
        <v>277</v>
      </c>
      <c r="B7">
        <v>8.0000000000000002E-3</v>
      </c>
      <c r="C7">
        <v>0.1</v>
      </c>
      <c r="D7" t="s">
        <v>17</v>
      </c>
      <c r="E7" t="s">
        <v>177</v>
      </c>
      <c r="F7">
        <v>0</v>
      </c>
      <c r="G7">
        <v>0.4</v>
      </c>
      <c r="H7">
        <v>13</v>
      </c>
      <c r="I7">
        <v>129.80000000000001</v>
      </c>
      <c r="J7">
        <v>-66.2</v>
      </c>
      <c r="K7" s="10"/>
      <c r="L7" s="12">
        <v>0</v>
      </c>
      <c r="M7" s="10"/>
      <c r="N7" s="52">
        <f t="shared" si="0"/>
        <v>-48.58431942619579</v>
      </c>
      <c r="O7" s="6">
        <f t="shared" si="1"/>
        <v>2.26543736908864</v>
      </c>
      <c r="P7" s="6">
        <f t="shared" si="1"/>
        <v>-1.1554079648202462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s="11" customFormat="1" ht="15">
      <c r="A8" t="s">
        <v>277</v>
      </c>
      <c r="B8">
        <v>8.0000000000000002E-3</v>
      </c>
      <c r="C8">
        <v>0.1</v>
      </c>
      <c r="D8" t="s">
        <v>17</v>
      </c>
      <c r="E8" t="s">
        <v>177</v>
      </c>
      <c r="F8">
        <v>100</v>
      </c>
      <c r="G8">
        <v>0.4</v>
      </c>
      <c r="H8">
        <v>13</v>
      </c>
      <c r="I8">
        <v>77.7</v>
      </c>
      <c r="J8">
        <v>-68.2</v>
      </c>
      <c r="K8" s="10"/>
      <c r="L8" s="12">
        <v>1</v>
      </c>
      <c r="M8" s="10"/>
      <c r="N8" s="52">
        <f t="shared" si="0"/>
        <v>-51.342185689322832</v>
      </c>
      <c r="O8" s="6">
        <f t="shared" si="1"/>
        <v>1.3561208287995941</v>
      </c>
      <c r="P8" s="6">
        <f t="shared" si="1"/>
        <v>-1.1903145498601329</v>
      </c>
      <c r="Q8" s="6">
        <f t="shared" si="2"/>
        <v>7.9112633457368492E-2</v>
      </c>
      <c r="R8" s="6">
        <f t="shared" si="3"/>
        <v>0.3628433002119596</v>
      </c>
      <c r="S8" s="6">
        <f t="shared" si="4"/>
        <v>0.92848582688091352</v>
      </c>
      <c r="U8" s="53">
        <v>0</v>
      </c>
      <c r="V8" s="12">
        <v>1</v>
      </c>
    </row>
    <row r="9" spans="1:22" s="11" customFormat="1" ht="15">
      <c r="A9" t="s">
        <v>278</v>
      </c>
      <c r="B9">
        <v>8.0000000000000002E-3</v>
      </c>
      <c r="C9">
        <v>0.1</v>
      </c>
      <c r="D9" t="s">
        <v>17</v>
      </c>
      <c r="E9" t="s">
        <v>177</v>
      </c>
      <c r="F9">
        <v>0</v>
      </c>
      <c r="G9">
        <v>0.4</v>
      </c>
      <c r="H9">
        <v>13</v>
      </c>
      <c r="I9">
        <v>121.3</v>
      </c>
      <c r="J9">
        <v>-62</v>
      </c>
      <c r="K9" s="10"/>
      <c r="L9" s="53">
        <v>0</v>
      </c>
      <c r="M9" s="10"/>
      <c r="N9" s="52">
        <f t="shared" si="0"/>
        <v>-43.239577152649595</v>
      </c>
      <c r="O9" s="6">
        <f t="shared" si="1"/>
        <v>2.1170843826691215</v>
      </c>
      <c r="P9" s="6">
        <f t="shared" si="1"/>
        <v>-1.0821041362364843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53">
        <v>1</v>
      </c>
      <c r="V9" s="53">
        <v>0</v>
      </c>
    </row>
    <row r="10" spans="1:22" s="11" customFormat="1" ht="15">
      <c r="A10" t="s">
        <v>278</v>
      </c>
      <c r="B10">
        <v>8.0000000000000002E-3</v>
      </c>
      <c r="C10">
        <v>0.1</v>
      </c>
      <c r="D10" t="s">
        <v>17</v>
      </c>
      <c r="E10" t="s">
        <v>177</v>
      </c>
      <c r="F10">
        <v>100</v>
      </c>
      <c r="G10">
        <v>0.4</v>
      </c>
      <c r="H10">
        <v>13</v>
      </c>
      <c r="I10">
        <v>80.099999999999994</v>
      </c>
      <c r="J10">
        <v>-62.7</v>
      </c>
      <c r="K10" s="10"/>
      <c r="L10" s="53">
        <v>1</v>
      </c>
      <c r="M10" s="10"/>
      <c r="N10" s="52">
        <f t="shared" si="0"/>
        <v>-44.090095000781588</v>
      </c>
      <c r="O10" s="6">
        <f t="shared" si="1"/>
        <v>1.3980087308474578</v>
      </c>
      <c r="P10" s="6">
        <f t="shared" si="1"/>
        <v>-1.0943214410004447</v>
      </c>
      <c r="Q10" s="6">
        <f t="shared" si="2"/>
        <v>7.8855205246040366E-2</v>
      </c>
      <c r="R10" s="6">
        <f t="shared" si="3"/>
        <v>0.45181995355923066</v>
      </c>
      <c r="S10" s="6">
        <f t="shared" si="4"/>
        <v>0.88861723265494885</v>
      </c>
      <c r="U10" s="53">
        <v>0</v>
      </c>
      <c r="V10" s="53">
        <v>1</v>
      </c>
    </row>
    <row r="11" spans="1:22" s="11" customFormat="1" ht="15">
      <c r="A11" t="s">
        <v>279</v>
      </c>
      <c r="B11">
        <v>8.0000000000000002E-3</v>
      </c>
      <c r="C11">
        <v>0.09</v>
      </c>
      <c r="D11" t="s">
        <v>17</v>
      </c>
      <c r="E11" t="s">
        <v>177</v>
      </c>
      <c r="F11">
        <v>0</v>
      </c>
      <c r="G11">
        <v>0.4</v>
      </c>
      <c r="H11">
        <v>12</v>
      </c>
      <c r="I11">
        <v>121.8</v>
      </c>
      <c r="J11">
        <v>-62.5</v>
      </c>
      <c r="K11" s="10"/>
      <c r="L11" s="53">
        <v>0</v>
      </c>
      <c r="M11" s="10"/>
      <c r="N11" s="52">
        <f t="shared" si="0"/>
        <v>-43.845498975476147</v>
      </c>
      <c r="O11" s="6">
        <f t="shared" si="1"/>
        <v>2.125811028929093</v>
      </c>
      <c r="P11" s="6">
        <f t="shared" si="1"/>
        <v>-1.0908307824964558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53">
        <v>0</v>
      </c>
    </row>
    <row r="12" spans="1:22" s="11" customFormat="1" ht="15">
      <c r="A12" t="s">
        <v>279</v>
      </c>
      <c r="B12">
        <v>8.0000000000000002E-3</v>
      </c>
      <c r="C12">
        <v>0.09</v>
      </c>
      <c r="D12" t="s">
        <v>17</v>
      </c>
      <c r="E12" t="s">
        <v>177</v>
      </c>
      <c r="F12">
        <v>100</v>
      </c>
      <c r="G12">
        <v>0.4</v>
      </c>
      <c r="H12">
        <v>12</v>
      </c>
      <c r="I12">
        <v>79.400000000000006</v>
      </c>
      <c r="J12">
        <v>-63.2</v>
      </c>
      <c r="K12" s="10"/>
      <c r="L12" s="12">
        <v>1</v>
      </c>
      <c r="M12" s="10"/>
      <c r="N12" s="52">
        <f t="shared" si="0"/>
        <v>-44.707215337878729</v>
      </c>
      <c r="O12" s="6">
        <f t="shared" si="1"/>
        <v>1.3857914260834978</v>
      </c>
      <c r="P12" s="6">
        <f t="shared" si="1"/>
        <v>-1.1030480872604163</v>
      </c>
      <c r="Q12" s="6">
        <f t="shared" si="2"/>
        <v>8.2939532570762434E-2</v>
      </c>
      <c r="R12" s="6">
        <f t="shared" si="3"/>
        <v>0.44318347288125803</v>
      </c>
      <c r="S12" s="6">
        <f t="shared" si="4"/>
        <v>0.89258581845212548</v>
      </c>
      <c r="U12" s="12">
        <v>0</v>
      </c>
      <c r="V12" s="12">
        <v>1</v>
      </c>
    </row>
    <row r="13" spans="1:22" s="11" customFormat="1" ht="15">
      <c r="A13" t="s">
        <v>280</v>
      </c>
      <c r="B13">
        <v>8.0000000000000002E-3</v>
      </c>
      <c r="C13">
        <v>0.1</v>
      </c>
      <c r="D13" t="s">
        <v>17</v>
      </c>
      <c r="E13" t="s">
        <v>177</v>
      </c>
      <c r="F13">
        <v>0</v>
      </c>
      <c r="G13">
        <v>0.4</v>
      </c>
      <c r="H13">
        <v>13</v>
      </c>
      <c r="I13">
        <v>118.7</v>
      </c>
      <c r="J13">
        <v>-58.4</v>
      </c>
      <c r="K13" s="10"/>
      <c r="L13" s="12">
        <v>0</v>
      </c>
      <c r="M13" s="10"/>
      <c r="N13" s="52">
        <f t="shared" si="0"/>
        <v>-39.102085669373473</v>
      </c>
      <c r="O13" s="6">
        <f t="shared" si="1"/>
        <v>2.0717058221172691</v>
      </c>
      <c r="P13" s="6">
        <f t="shared" si="1"/>
        <v>-1.0192722831646883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s="13" customFormat="1" ht="15">
      <c r="A14" t="s">
        <v>280</v>
      </c>
      <c r="B14">
        <v>8.0000000000000002E-3</v>
      </c>
      <c r="C14">
        <v>0.1</v>
      </c>
      <c r="D14" t="s">
        <v>17</v>
      </c>
      <c r="E14" t="s">
        <v>177</v>
      </c>
      <c r="F14">
        <v>100</v>
      </c>
      <c r="G14">
        <v>0.4</v>
      </c>
      <c r="H14">
        <v>13</v>
      </c>
      <c r="I14">
        <v>83.1</v>
      </c>
      <c r="J14">
        <v>-59.1</v>
      </c>
      <c r="K14" s="10"/>
      <c r="L14" s="12">
        <v>1</v>
      </c>
      <c r="M14" s="10"/>
      <c r="N14" s="52">
        <f>ATAN(0.5*TAN(P14))/(PI()/180)</f>
        <v>-39.876702331428326</v>
      </c>
      <c r="O14" s="6">
        <f t="shared" si="1"/>
        <v>1.4503686084072875</v>
      </c>
      <c r="P14" s="6">
        <f t="shared" si="1"/>
        <v>-1.0314895879286488</v>
      </c>
      <c r="Q14" s="6">
        <f>COS(O14)*COS(P14)*L14</f>
        <v>6.1695222633455442E-2</v>
      </c>
      <c r="R14" s="6">
        <f>COS(P14)*SIN(O14)*L14</f>
        <v>0.50982184836438837</v>
      </c>
      <c r="S14" s="6">
        <f>-1*SIN(P14)*L14</f>
        <v>0.85806490572364458</v>
      </c>
      <c r="U14" s="12">
        <v>0</v>
      </c>
      <c r="V14" s="12">
        <v>1</v>
      </c>
    </row>
    <row r="15" spans="1:22" s="11" customFormat="1" ht="15">
      <c r="A15" t="s">
        <v>281</v>
      </c>
      <c r="B15">
        <v>8.0000000000000002E-3</v>
      </c>
      <c r="C15">
        <v>0.1</v>
      </c>
      <c r="D15" t="s">
        <v>17</v>
      </c>
      <c r="E15" t="s">
        <v>177</v>
      </c>
      <c r="F15">
        <v>0</v>
      </c>
      <c r="G15">
        <v>0.4</v>
      </c>
      <c r="H15">
        <v>13</v>
      </c>
      <c r="I15">
        <v>123.8</v>
      </c>
      <c r="J15">
        <v>-62.7</v>
      </c>
      <c r="K15" s="10"/>
      <c r="L15" s="12">
        <v>0</v>
      </c>
      <c r="M15" s="10"/>
      <c r="N15" s="52">
        <f t="shared" si="0"/>
        <v>-44.090095000781588</v>
      </c>
      <c r="O15" s="6">
        <f t="shared" si="1"/>
        <v>2.1607176139689801</v>
      </c>
      <c r="P15" s="6">
        <f t="shared" si="1"/>
        <v>-1.0943214410004447</v>
      </c>
      <c r="Q15" s="6">
        <f t="shared" si="2"/>
        <v>0</v>
      </c>
      <c r="R15" s="6">
        <f t="shared" si="3"/>
        <v>0</v>
      </c>
      <c r="S15" s="6">
        <f t="shared" si="4"/>
        <v>0</v>
      </c>
      <c r="U15" s="12">
        <v>1</v>
      </c>
      <c r="V15" s="12">
        <v>0</v>
      </c>
    </row>
    <row r="16" spans="1:22" s="13" customFormat="1" ht="15">
      <c r="A16" t="s">
        <v>281</v>
      </c>
      <c r="B16">
        <v>8.0000000000000002E-3</v>
      </c>
      <c r="C16">
        <v>0.1</v>
      </c>
      <c r="D16" t="s">
        <v>17</v>
      </c>
      <c r="E16" t="s">
        <v>177</v>
      </c>
      <c r="F16">
        <v>100</v>
      </c>
      <c r="G16">
        <v>0.4</v>
      </c>
      <c r="H16">
        <v>13</v>
      </c>
      <c r="I16">
        <v>80.599999999999994</v>
      </c>
      <c r="J16">
        <v>-64</v>
      </c>
      <c r="K16" s="10"/>
      <c r="L16" s="12">
        <v>1</v>
      </c>
      <c r="M16" s="10"/>
      <c r="N16" s="52">
        <f>ATAN(0.5*TAN(P16))/(PI()/180)</f>
        <v>-45.711563810659094</v>
      </c>
      <c r="O16" s="6">
        <f t="shared" si="1"/>
        <v>1.4067353771074296</v>
      </c>
      <c r="P16" s="6">
        <f t="shared" si="1"/>
        <v>-1.1170107212763709</v>
      </c>
      <c r="Q16" s="6">
        <f>COS(O16)*COS(P16)*L16</f>
        <v>7.1597389368289549E-2</v>
      </c>
      <c r="R16" s="6">
        <f>COS(P16)*SIN(O16)*L16</f>
        <v>0.43248476987382622</v>
      </c>
      <c r="S16" s="6">
        <f>-1*SIN(P16)*L16</f>
        <v>0.89879404629916704</v>
      </c>
      <c r="U16" s="12">
        <v>0</v>
      </c>
      <c r="V16" s="12">
        <v>1</v>
      </c>
    </row>
    <row r="17" spans="1:26" s="13" customFormat="1" ht="15">
      <c r="A17" t="s">
        <v>282</v>
      </c>
      <c r="B17">
        <v>8.0000000000000002E-3</v>
      </c>
      <c r="C17">
        <v>0.1</v>
      </c>
      <c r="D17" t="s">
        <v>17</v>
      </c>
      <c r="E17" t="s">
        <v>177</v>
      </c>
      <c r="F17">
        <v>0</v>
      </c>
      <c r="G17">
        <v>0.4</v>
      </c>
      <c r="H17">
        <v>13</v>
      </c>
      <c r="I17">
        <v>113.7</v>
      </c>
      <c r="J17">
        <v>-65.400000000000006</v>
      </c>
      <c r="K17" s="10"/>
      <c r="L17" s="12">
        <v>0</v>
      </c>
      <c r="M17" s="10"/>
      <c r="N17" s="52">
        <f>ATAN(0.5*TAN(P17))/(PI()/180)</f>
        <v>-47.520552363697753</v>
      </c>
      <c r="O17" s="6">
        <f t="shared" si="1"/>
        <v>1.9844393595175527</v>
      </c>
      <c r="P17" s="6">
        <f t="shared" si="1"/>
        <v>-1.1414453308042916</v>
      </c>
      <c r="Q17" s="6">
        <f>COS(O17)*COS(P17)*L17</f>
        <v>0</v>
      </c>
      <c r="R17" s="6">
        <f>COS(P17)*SIN(O17)*L17</f>
        <v>0</v>
      </c>
      <c r="S17" s="6">
        <f>-1*SIN(P17)*L17</f>
        <v>0</v>
      </c>
      <c r="U17" s="12">
        <v>1</v>
      </c>
      <c r="V17" s="12">
        <v>0</v>
      </c>
    </row>
    <row r="18" spans="1:26" s="13" customFormat="1" ht="15">
      <c r="A18" t="s">
        <v>282</v>
      </c>
      <c r="B18">
        <v>8.0000000000000002E-3</v>
      </c>
      <c r="C18">
        <v>0.1</v>
      </c>
      <c r="D18" t="s">
        <v>17</v>
      </c>
      <c r="E18" t="s">
        <v>177</v>
      </c>
      <c r="F18">
        <v>100</v>
      </c>
      <c r="G18">
        <v>0.4</v>
      </c>
      <c r="H18">
        <v>13</v>
      </c>
      <c r="I18">
        <v>69.5</v>
      </c>
      <c r="J18">
        <v>-62.5</v>
      </c>
      <c r="K18" s="10"/>
      <c r="L18" s="12">
        <v>1</v>
      </c>
      <c r="M18" s="10"/>
      <c r="N18" s="52">
        <f t="shared" si="0"/>
        <v>-43.845498975476147</v>
      </c>
      <c r="O18" s="6">
        <f t="shared" si="1"/>
        <v>1.2130038301360591</v>
      </c>
      <c r="P18" s="6">
        <f t="shared" si="1"/>
        <v>-1.0908307824964558</v>
      </c>
      <c r="Q18" s="6">
        <f t="shared" si="2"/>
        <v>0.16170777264123196</v>
      </c>
      <c r="R18" s="6">
        <f t="shared" si="3"/>
        <v>0.43250708444127095</v>
      </c>
      <c r="S18" s="6">
        <f t="shared" si="4"/>
        <v>0.8870108331782216</v>
      </c>
      <c r="U18" s="12">
        <v>0</v>
      </c>
      <c r="V18" s="12">
        <v>1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78.270834989849916</v>
      </c>
      <c r="J20" s="25">
        <f>P20*180/PI()</f>
        <v>-63.025727589742644</v>
      </c>
      <c r="K20" s="19"/>
      <c r="L20" s="7"/>
      <c r="M20" s="7"/>
      <c r="N20" s="7"/>
      <c r="O20" s="26">
        <f>IF(Q20&gt;0, ATAN(R20/Q20),PI()+ATAN(R20/Q20))</f>
        <v>1.3660837788580635</v>
      </c>
      <c r="P20" s="26">
        <f>-1*ATAN(S20/(SQRT(Q20*Q20+R20*R20)))</f>
        <v>-1.1000064599060391</v>
      </c>
      <c r="Q20" s="26">
        <f>SUM(Q3:Q18)</f>
        <v>0.7365402408653452</v>
      </c>
      <c r="R20" s="26">
        <f>SUM(R3:R18)</f>
        <v>3.5475235962950058</v>
      </c>
      <c r="S20" s="26">
        <f>SUM(S3:S18)</f>
        <v>7.1187867402009051</v>
      </c>
    </row>
    <row r="21" spans="1:26" s="9" customFormat="1" ht="16" thickTop="1">
      <c r="A21" s="63">
        <v>120.7672761748542</v>
      </c>
      <c r="B21" s="64">
        <v>-62.81342780276227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7.9877743987386163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7.9879263786431709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572.56897639140925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579.77633993305983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2.3169244358666568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2.3024543707424181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8</v>
      </c>
    </row>
    <row r="27" spans="1:26">
      <c r="A27" s="54" t="s">
        <v>6</v>
      </c>
    </row>
    <row r="28" spans="1:26">
      <c r="A28" s="63">
        <v>78.270834989849916</v>
      </c>
      <c r="B28" s="64">
        <v>-63.025727589742644</v>
      </c>
    </row>
    <row r="29" spans="1:26">
      <c r="A29" t="s">
        <v>144</v>
      </c>
      <c r="B29">
        <v>7.9877743987386163</v>
      </c>
    </row>
    <row r="30" spans="1:26">
      <c r="A30" t="s">
        <v>145</v>
      </c>
      <c r="B30">
        <v>572.56897639140925</v>
      </c>
    </row>
    <row r="31" spans="1:26">
      <c r="A31" t="s">
        <v>147</v>
      </c>
      <c r="B31" s="56">
        <v>2.3169244358666568</v>
      </c>
    </row>
    <row r="32" spans="1:26">
      <c r="A32" t="s">
        <v>149</v>
      </c>
      <c r="B32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B1"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269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283</v>
      </c>
      <c r="B3">
        <v>8.0000000000000002E-3</v>
      </c>
      <c r="C3">
        <v>0.1</v>
      </c>
      <c r="D3" t="s">
        <v>17</v>
      </c>
      <c r="E3" t="s">
        <v>177</v>
      </c>
      <c r="F3">
        <v>0</v>
      </c>
      <c r="G3">
        <v>0.2</v>
      </c>
      <c r="H3">
        <v>13</v>
      </c>
      <c r="I3">
        <v>42.2</v>
      </c>
      <c r="J3">
        <v>-51.4</v>
      </c>
      <c r="K3" s="10"/>
      <c r="L3" s="12">
        <v>0</v>
      </c>
      <c r="M3" s="10"/>
      <c r="N3" s="52">
        <f>ATAN(0.5*TAN(P3))/(PI()/180)</f>
        <v>-32.060526250451304</v>
      </c>
      <c r="O3" s="6">
        <f>I3*PI()/180</f>
        <v>0.73652894434160709</v>
      </c>
      <c r="P3" s="6">
        <f>J3*PI()/180</f>
        <v>-0.89709923552508541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0</v>
      </c>
      <c r="V3" s="12">
        <v>0</v>
      </c>
    </row>
    <row r="4" spans="1:22" s="9" customFormat="1" ht="15">
      <c r="A4" t="s">
        <v>283</v>
      </c>
      <c r="B4">
        <v>8.0000000000000002E-3</v>
      </c>
      <c r="C4">
        <v>0.1</v>
      </c>
      <c r="D4" t="s">
        <v>17</v>
      </c>
      <c r="E4" t="s">
        <v>177</v>
      </c>
      <c r="F4">
        <v>100</v>
      </c>
      <c r="G4">
        <v>0.2</v>
      </c>
      <c r="H4">
        <v>13</v>
      </c>
      <c r="I4">
        <v>33</v>
      </c>
      <c r="J4">
        <v>-32.9</v>
      </c>
      <c r="K4" s="10"/>
      <c r="L4" s="12">
        <v>0</v>
      </c>
      <c r="M4" s="10"/>
      <c r="N4" s="52">
        <f>ATAN(0.5*TAN(P4))/(PI()/180)</f>
        <v>-17.924553259236955</v>
      </c>
      <c r="O4" s="6">
        <f>I4*PI()/180</f>
        <v>0.57595865315812877</v>
      </c>
      <c r="P4" s="6">
        <f>J4*PI()/180</f>
        <v>-0.57421332390613444</v>
      </c>
      <c r="Q4" s="6">
        <f>COS(O4)*COS(P4)*L4</f>
        <v>0</v>
      </c>
      <c r="R4" s="6">
        <f>COS(P4)*SIN(O4)*L4</f>
        <v>0</v>
      </c>
      <c r="S4" s="6">
        <f>-1*SIN(P4)*L4</f>
        <v>0</v>
      </c>
      <c r="U4" s="12">
        <v>0</v>
      </c>
      <c r="V4" s="12">
        <v>0</v>
      </c>
    </row>
    <row r="5" spans="1:22" s="11" customFormat="1" ht="15">
      <c r="A5" t="s">
        <v>284</v>
      </c>
      <c r="B5">
        <v>8.0000000000000002E-3</v>
      </c>
      <c r="C5">
        <v>0.1</v>
      </c>
      <c r="D5" t="s">
        <v>17</v>
      </c>
      <c r="E5" t="s">
        <v>177</v>
      </c>
      <c r="F5">
        <v>0</v>
      </c>
      <c r="G5">
        <v>0.5</v>
      </c>
      <c r="H5">
        <v>13</v>
      </c>
      <c r="I5">
        <v>126.7</v>
      </c>
      <c r="J5">
        <v>-55.9</v>
      </c>
      <c r="K5" s="10"/>
      <c r="L5" s="12">
        <v>0</v>
      </c>
      <c r="M5" s="10"/>
      <c r="N5" s="52">
        <f t="shared" ref="N5:N18" si="0">ATAN(0.5*TAN(P5))/(PI()/180)</f>
        <v>-36.445753344723919</v>
      </c>
      <c r="O5" s="6">
        <f t="shared" ref="O5:O18" si="1">I5*PI()/180</f>
        <v>2.2113321622768156</v>
      </c>
      <c r="P5" s="6">
        <f t="shared" ref="P5:P18" si="2">J5*PI()/180</f>
        <v>-0.97563905186483013</v>
      </c>
      <c r="Q5" s="6">
        <f t="shared" ref="Q5:Q18" si="3">COS(O5)*COS(P5)*L5</f>
        <v>0</v>
      </c>
      <c r="R5" s="6">
        <f t="shared" ref="R5:R18" si="4">COS(P5)*SIN(O5)*L5</f>
        <v>0</v>
      </c>
      <c r="S5" s="6">
        <f t="shared" ref="S5:S18" si="5">-1*SIN(P5)*L5</f>
        <v>0</v>
      </c>
      <c r="U5" s="12">
        <v>1</v>
      </c>
      <c r="V5" s="12">
        <v>0</v>
      </c>
    </row>
    <row r="6" spans="1:22" s="11" customFormat="1" ht="15">
      <c r="A6" t="s">
        <v>284</v>
      </c>
      <c r="B6">
        <v>8.0000000000000002E-3</v>
      </c>
      <c r="C6">
        <v>0.1</v>
      </c>
      <c r="D6" t="s">
        <v>17</v>
      </c>
      <c r="E6" t="s">
        <v>177</v>
      </c>
      <c r="F6">
        <v>100</v>
      </c>
      <c r="G6">
        <v>0.5</v>
      </c>
      <c r="H6">
        <v>13</v>
      </c>
      <c r="I6">
        <v>92.9</v>
      </c>
      <c r="J6">
        <v>-60</v>
      </c>
      <c r="K6" s="10"/>
      <c r="L6" s="12">
        <v>1</v>
      </c>
      <c r="M6" s="10"/>
      <c r="N6" s="52">
        <f t="shared" si="0"/>
        <v>-40.893394649130897</v>
      </c>
      <c r="O6" s="6">
        <f t="shared" si="1"/>
        <v>1.6214108751027323</v>
      </c>
      <c r="P6" s="6">
        <f t="shared" si="2"/>
        <v>-1.0471975511965976</v>
      </c>
      <c r="Q6" s="6">
        <f t="shared" si="3"/>
        <v>-2.5296470038356726E-2</v>
      </c>
      <c r="R6" s="6">
        <f t="shared" si="4"/>
        <v>0.49935967859209318</v>
      </c>
      <c r="S6" s="6">
        <f t="shared" si="5"/>
        <v>0.8660254037844386</v>
      </c>
      <c r="U6" s="12">
        <v>0</v>
      </c>
      <c r="V6" s="12">
        <v>1</v>
      </c>
    </row>
    <row r="7" spans="1:22" s="11" customFormat="1" ht="15">
      <c r="A7" t="s">
        <v>285</v>
      </c>
      <c r="B7">
        <v>8.0000000000000002E-3</v>
      </c>
      <c r="C7">
        <v>0.1</v>
      </c>
      <c r="D7" t="s">
        <v>17</v>
      </c>
      <c r="E7" t="s">
        <v>177</v>
      </c>
      <c r="F7">
        <v>0</v>
      </c>
      <c r="G7">
        <v>0.5</v>
      </c>
      <c r="H7">
        <v>13</v>
      </c>
      <c r="I7">
        <v>132.6</v>
      </c>
      <c r="J7">
        <v>-66.2</v>
      </c>
      <c r="K7" s="10"/>
      <c r="L7" s="12">
        <v>0</v>
      </c>
      <c r="M7" s="10"/>
      <c r="N7" s="52">
        <f t="shared" si="0"/>
        <v>-48.58431942619579</v>
      </c>
      <c r="O7" s="6">
        <f t="shared" si="1"/>
        <v>2.3143065881444809</v>
      </c>
      <c r="P7" s="6">
        <f t="shared" si="2"/>
        <v>-1.1554079648202462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01">
        <v>1</v>
      </c>
      <c r="V7" s="12">
        <v>0</v>
      </c>
    </row>
    <row r="8" spans="1:22" s="11" customFormat="1" ht="15">
      <c r="A8" t="s">
        <v>285</v>
      </c>
      <c r="B8">
        <v>8.0000000000000002E-3</v>
      </c>
      <c r="C8">
        <v>0.1</v>
      </c>
      <c r="D8" t="s">
        <v>17</v>
      </c>
      <c r="E8" t="s">
        <v>177</v>
      </c>
      <c r="F8">
        <v>100</v>
      </c>
      <c r="G8">
        <v>0.5</v>
      </c>
      <c r="H8">
        <v>13</v>
      </c>
      <c r="I8">
        <v>79.599999999999994</v>
      </c>
      <c r="J8">
        <v>-69.099999999999994</v>
      </c>
      <c r="K8" s="10"/>
      <c r="L8" s="12">
        <v>1</v>
      </c>
      <c r="M8" s="10"/>
      <c r="N8" s="52">
        <f t="shared" si="0"/>
        <v>-52.630096274226865</v>
      </c>
      <c r="O8" s="6">
        <f t="shared" si="1"/>
        <v>1.3892820845874863</v>
      </c>
      <c r="P8" s="6">
        <f t="shared" si="2"/>
        <v>-1.2060225131280817</v>
      </c>
      <c r="Q8" s="6">
        <f t="shared" si="3"/>
        <v>6.4398038715573619E-2</v>
      </c>
      <c r="R8" s="6">
        <f t="shared" si="4"/>
        <v>0.35087731868582839</v>
      </c>
      <c r="S8" s="6">
        <f t="shared" si="5"/>
        <v>0.93420447432102949</v>
      </c>
      <c r="U8" s="101">
        <v>0</v>
      </c>
      <c r="V8" s="12">
        <v>1</v>
      </c>
    </row>
    <row r="9" spans="1:22" s="11" customFormat="1" ht="15">
      <c r="A9" t="s">
        <v>286</v>
      </c>
      <c r="B9">
        <v>1.4999999999999999E-2</v>
      </c>
      <c r="C9">
        <v>0.1</v>
      </c>
      <c r="D9" t="s">
        <v>17</v>
      </c>
      <c r="E9" t="s">
        <v>177</v>
      </c>
      <c r="F9">
        <v>0</v>
      </c>
      <c r="G9">
        <v>0.8</v>
      </c>
      <c r="H9">
        <v>11</v>
      </c>
      <c r="I9">
        <v>141.6</v>
      </c>
      <c r="J9">
        <v>-57.6</v>
      </c>
      <c r="K9" s="10"/>
      <c r="L9" s="53">
        <v>0</v>
      </c>
      <c r="M9" s="10"/>
      <c r="N9" s="52">
        <f t="shared" si="0"/>
        <v>-38.233653443993425</v>
      </c>
      <c r="O9" s="6">
        <f t="shared" si="1"/>
        <v>2.4713862208239705</v>
      </c>
      <c r="P9" s="6">
        <f t="shared" si="2"/>
        <v>-1.0053096491487339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101">
        <v>1</v>
      </c>
      <c r="V9" s="53">
        <v>0</v>
      </c>
    </row>
    <row r="10" spans="1:22" s="11" customFormat="1" ht="15">
      <c r="A10" t="s">
        <v>286</v>
      </c>
      <c r="B10">
        <v>1.4999999999999999E-2</v>
      </c>
      <c r="C10">
        <v>0.1</v>
      </c>
      <c r="D10" t="s">
        <v>17</v>
      </c>
      <c r="E10" t="s">
        <v>177</v>
      </c>
      <c r="F10">
        <v>100</v>
      </c>
      <c r="G10">
        <v>0.8</v>
      </c>
      <c r="H10">
        <v>11</v>
      </c>
      <c r="I10">
        <v>104.1</v>
      </c>
      <c r="J10">
        <v>-66.599999999999994</v>
      </c>
      <c r="K10" s="10"/>
      <c r="L10" s="53">
        <v>1</v>
      </c>
      <c r="M10" s="10"/>
      <c r="N10" s="52">
        <f t="shared" si="0"/>
        <v>-49.124555889035278</v>
      </c>
      <c r="O10" s="6">
        <f t="shared" si="1"/>
        <v>1.8168877513260968</v>
      </c>
      <c r="P10" s="6">
        <f t="shared" si="2"/>
        <v>-1.1623892818282233</v>
      </c>
      <c r="Q10" s="6">
        <f t="shared" si="3"/>
        <v>-9.6751188057785986E-2</v>
      </c>
      <c r="R10" s="6">
        <f t="shared" si="4"/>
        <v>0.38518262505604112</v>
      </c>
      <c r="S10" s="6">
        <f t="shared" si="5"/>
        <v>0.91775462568398103</v>
      </c>
      <c r="U10" s="101">
        <v>0</v>
      </c>
      <c r="V10" s="53">
        <v>1</v>
      </c>
    </row>
    <row r="11" spans="1:22" s="11" customFormat="1" ht="15">
      <c r="A11" t="s">
        <v>287</v>
      </c>
      <c r="B11">
        <v>8.0000000000000002E-3</v>
      </c>
      <c r="C11">
        <v>0.1</v>
      </c>
      <c r="D11" t="s">
        <v>17</v>
      </c>
      <c r="E11" t="s">
        <v>177</v>
      </c>
      <c r="F11">
        <v>0</v>
      </c>
      <c r="G11">
        <v>1.2</v>
      </c>
      <c r="H11">
        <v>13</v>
      </c>
      <c r="I11">
        <v>135.1</v>
      </c>
      <c r="J11">
        <v>-56.8</v>
      </c>
      <c r="K11" s="10"/>
      <c r="L11" s="53">
        <v>0</v>
      </c>
      <c r="M11" s="10"/>
      <c r="N11" s="52">
        <f t="shared" si="0"/>
        <v>-37.38272494893819</v>
      </c>
      <c r="O11" s="6">
        <f t="shared" si="1"/>
        <v>2.3579398194443391</v>
      </c>
      <c r="P11" s="6">
        <f t="shared" si="2"/>
        <v>-0.99134701513277912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01">
        <v>1</v>
      </c>
      <c r="V11" s="53">
        <v>0</v>
      </c>
    </row>
    <row r="12" spans="1:22" s="11" customFormat="1" ht="15">
      <c r="A12" t="s">
        <v>287</v>
      </c>
      <c r="B12">
        <v>8.0000000000000002E-3</v>
      </c>
      <c r="C12">
        <v>0.1</v>
      </c>
      <c r="D12" t="s">
        <v>17</v>
      </c>
      <c r="E12" t="s">
        <v>177</v>
      </c>
      <c r="F12">
        <v>100</v>
      </c>
      <c r="G12">
        <v>1.2</v>
      </c>
      <c r="H12">
        <v>13</v>
      </c>
      <c r="I12">
        <v>99.2</v>
      </c>
      <c r="J12">
        <v>-63.8</v>
      </c>
      <c r="K12" s="10"/>
      <c r="L12" s="12">
        <v>1</v>
      </c>
      <c r="M12" s="10"/>
      <c r="N12" s="52">
        <f t="shared" si="0"/>
        <v>-45.458501387910424</v>
      </c>
      <c r="O12" s="6">
        <f t="shared" si="1"/>
        <v>1.7313666179783749</v>
      </c>
      <c r="P12" s="6">
        <f t="shared" si="2"/>
        <v>-1.1135200627723822</v>
      </c>
      <c r="Q12" s="6">
        <f t="shared" si="3"/>
        <v>-7.0588480117240601E-2</v>
      </c>
      <c r="R12" s="6">
        <f t="shared" si="4"/>
        <v>0.43582643853270775</v>
      </c>
      <c r="S12" s="6">
        <f t="shared" si="5"/>
        <v>0.89725836967432837</v>
      </c>
      <c r="U12" s="101">
        <v>0</v>
      </c>
      <c r="V12" s="12">
        <v>1</v>
      </c>
    </row>
    <row r="13" spans="1:22" s="11" customFormat="1" ht="15">
      <c r="A13" t="s">
        <v>288</v>
      </c>
      <c r="B13">
        <v>0.01</v>
      </c>
      <c r="C13">
        <v>0.1</v>
      </c>
      <c r="D13" t="s">
        <v>17</v>
      </c>
      <c r="E13" t="s">
        <v>177</v>
      </c>
      <c r="F13">
        <v>0</v>
      </c>
      <c r="G13">
        <v>0.3</v>
      </c>
      <c r="H13">
        <v>12</v>
      </c>
      <c r="I13">
        <v>251.9</v>
      </c>
      <c r="J13">
        <v>-81.7</v>
      </c>
      <c r="K13" s="10"/>
      <c r="L13" s="12">
        <v>0</v>
      </c>
      <c r="M13" s="10"/>
      <c r="N13" s="52">
        <f t="shared" si="0"/>
        <v>-73.734421090895125</v>
      </c>
      <c r="O13" s="6">
        <f t="shared" si="1"/>
        <v>4.3964843857737161</v>
      </c>
      <c r="P13" s="6">
        <f t="shared" si="2"/>
        <v>-1.4259339988793673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0</v>
      </c>
      <c r="V13" s="12">
        <v>0</v>
      </c>
    </row>
    <row r="14" spans="1:22" s="13" customFormat="1" ht="15">
      <c r="A14" t="s">
        <v>288</v>
      </c>
      <c r="B14">
        <v>0.01</v>
      </c>
      <c r="C14">
        <v>0.1</v>
      </c>
      <c r="D14" t="s">
        <v>17</v>
      </c>
      <c r="E14" t="s">
        <v>177</v>
      </c>
      <c r="F14">
        <v>100</v>
      </c>
      <c r="G14">
        <v>0.3</v>
      </c>
      <c r="H14">
        <v>12</v>
      </c>
      <c r="I14">
        <v>345.2</v>
      </c>
      <c r="J14">
        <v>-71.3</v>
      </c>
      <c r="K14" s="10"/>
      <c r="L14" s="12">
        <v>0</v>
      </c>
      <c r="M14" s="10"/>
      <c r="N14" s="52">
        <f t="shared" si="0"/>
        <v>-55.903467130156514</v>
      </c>
      <c r="O14" s="6">
        <f t="shared" si="1"/>
        <v>6.0248765778844255</v>
      </c>
      <c r="P14" s="6">
        <f t="shared" si="2"/>
        <v>-1.244419756671957</v>
      </c>
      <c r="Q14" s="6">
        <f t="shared" si="3"/>
        <v>0</v>
      </c>
      <c r="R14" s="6">
        <f t="shared" si="4"/>
        <v>0</v>
      </c>
      <c r="S14" s="6">
        <f t="shared" si="5"/>
        <v>0</v>
      </c>
      <c r="U14" s="12">
        <v>0</v>
      </c>
      <c r="V14" s="12">
        <v>0</v>
      </c>
    </row>
    <row r="15" spans="1:22" s="11" customFormat="1" ht="15">
      <c r="A15" t="s">
        <v>289</v>
      </c>
      <c r="B15">
        <v>8.0000000000000002E-3</v>
      </c>
      <c r="C15">
        <v>0.1</v>
      </c>
      <c r="D15" t="s">
        <v>17</v>
      </c>
      <c r="E15" t="s">
        <v>177</v>
      </c>
      <c r="F15">
        <v>0</v>
      </c>
      <c r="G15">
        <v>0.5</v>
      </c>
      <c r="H15">
        <v>13</v>
      </c>
      <c r="I15">
        <v>149</v>
      </c>
      <c r="J15">
        <v>-56.8</v>
      </c>
      <c r="K15" s="10"/>
      <c r="L15" s="12">
        <v>0</v>
      </c>
      <c r="M15" s="10"/>
      <c r="N15" s="52">
        <f t="shared" si="0"/>
        <v>-37.38272494893819</v>
      </c>
      <c r="O15" s="6">
        <f t="shared" si="1"/>
        <v>2.6005405854715509</v>
      </c>
      <c r="P15" s="6">
        <f t="shared" si="2"/>
        <v>-0.99134701513277912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01">
        <v>1</v>
      </c>
      <c r="V15" s="12">
        <v>0</v>
      </c>
    </row>
    <row r="16" spans="1:22" s="13" customFormat="1" ht="15">
      <c r="A16" t="s">
        <v>289</v>
      </c>
      <c r="B16">
        <v>8.0000000000000002E-3</v>
      </c>
      <c r="C16">
        <v>0.1</v>
      </c>
      <c r="D16" t="s">
        <v>17</v>
      </c>
      <c r="E16" t="s">
        <v>177</v>
      </c>
      <c r="F16">
        <v>100</v>
      </c>
      <c r="G16">
        <v>0.5</v>
      </c>
      <c r="H16">
        <v>13</v>
      </c>
      <c r="I16">
        <v>113.6</v>
      </c>
      <c r="J16">
        <v>-68.7</v>
      </c>
      <c r="K16" s="10"/>
      <c r="L16" s="12">
        <v>1</v>
      </c>
      <c r="M16" s="10"/>
      <c r="N16" s="52">
        <f t="shared" si="0"/>
        <v>-52.054055366342013</v>
      </c>
      <c r="O16" s="6">
        <f t="shared" si="1"/>
        <v>1.9826940302655582</v>
      </c>
      <c r="P16" s="6">
        <f t="shared" si="2"/>
        <v>-1.1990411961201044</v>
      </c>
      <c r="Q16" s="6">
        <f t="shared" si="3"/>
        <v>-0.1454272786949585</v>
      </c>
      <c r="R16" s="6">
        <f t="shared" si="4"/>
        <v>0.33286988907306064</v>
      </c>
      <c r="S16" s="6">
        <f t="shared" si="5"/>
        <v>0.9316912275855489</v>
      </c>
      <c r="U16" s="101">
        <v>0</v>
      </c>
      <c r="V16" s="12">
        <v>1</v>
      </c>
    </row>
    <row r="17" spans="1:26" s="13" customFormat="1" ht="15">
      <c r="A17" t="s">
        <v>290</v>
      </c>
      <c r="B17">
        <v>8.0000000000000002E-3</v>
      </c>
      <c r="C17">
        <v>0.1</v>
      </c>
      <c r="D17" t="s">
        <v>17</v>
      </c>
      <c r="E17" t="s">
        <v>177</v>
      </c>
      <c r="F17">
        <v>0</v>
      </c>
      <c r="G17">
        <v>0.6</v>
      </c>
      <c r="H17">
        <v>13</v>
      </c>
      <c r="I17">
        <v>122.4</v>
      </c>
      <c r="J17">
        <v>-59.7</v>
      </c>
      <c r="K17" s="10"/>
      <c r="L17" s="12">
        <v>0</v>
      </c>
      <c r="M17" s="10"/>
      <c r="N17" s="52">
        <f t="shared" si="0"/>
        <v>-40.551865870231481</v>
      </c>
      <c r="O17" s="6">
        <f t="shared" si="1"/>
        <v>2.1362830044410592</v>
      </c>
      <c r="P17" s="6">
        <f t="shared" si="2"/>
        <v>-1.0419615634406147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01">
        <v>1</v>
      </c>
      <c r="V17" s="12">
        <v>0</v>
      </c>
    </row>
    <row r="18" spans="1:26" s="13" customFormat="1" ht="15">
      <c r="A18" t="s">
        <v>290</v>
      </c>
      <c r="B18">
        <v>8.0000000000000002E-3</v>
      </c>
      <c r="C18">
        <v>0.1</v>
      </c>
      <c r="D18" t="s">
        <v>17</v>
      </c>
      <c r="E18" t="s">
        <v>177</v>
      </c>
      <c r="F18">
        <v>100</v>
      </c>
      <c r="G18">
        <v>0.6</v>
      </c>
      <c r="H18">
        <v>13</v>
      </c>
      <c r="I18">
        <v>84.3</v>
      </c>
      <c r="J18">
        <v>-61.4</v>
      </c>
      <c r="K18" s="10"/>
      <c r="L18" s="12">
        <v>1</v>
      </c>
      <c r="M18" s="10"/>
      <c r="N18" s="52">
        <f t="shared" si="0"/>
        <v>-42.522842486087193</v>
      </c>
      <c r="O18" s="6">
        <f t="shared" si="1"/>
        <v>1.4713125594312197</v>
      </c>
      <c r="P18" s="6">
        <f t="shared" si="2"/>
        <v>-1.0716321607245183</v>
      </c>
      <c r="Q18" s="6">
        <f t="shared" si="3"/>
        <v>4.7543555534978708E-2</v>
      </c>
      <c r="R18" s="6">
        <f t="shared" si="4"/>
        <v>0.4763249995388889</v>
      </c>
      <c r="S18" s="6">
        <f t="shared" si="5"/>
        <v>0.87798297542798054</v>
      </c>
      <c r="U18" s="101">
        <v>0</v>
      </c>
      <c r="V18" s="12">
        <v>1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95.208797330864229</v>
      </c>
      <c r="J20" s="25">
        <f>P20*180/PI()</f>
        <v>-65.338862048223803</v>
      </c>
      <c r="K20" s="19"/>
      <c r="L20" s="7"/>
      <c r="M20" s="7"/>
      <c r="N20" s="7"/>
      <c r="O20" s="26">
        <f>IF(Q20&gt;0, ATAN(R20/Q20),PI()+ATAN(R20/Q20))</f>
        <v>1.6617069902875699</v>
      </c>
      <c r="P20" s="26">
        <f>-1*ATAN(S20/(SQRT(Q20*Q20+R20*R20)))</f>
        <v>-1.1403782722478715</v>
      </c>
      <c r="Q20" s="26">
        <f>SUM(Q3:Q18)</f>
        <v>-0.22612182265778943</v>
      </c>
      <c r="R20" s="26">
        <f>SUM(R3:R18)</f>
        <v>2.4804409494786199</v>
      </c>
      <c r="S20" s="26">
        <f>SUM(S3:S18)</f>
        <v>5.4249170764773069</v>
      </c>
    </row>
    <row r="21" spans="1:26" s="9" customFormat="1" ht="16" thickTop="1">
      <c r="A21" s="63">
        <v>134.75894864770783</v>
      </c>
      <c r="B21" s="64">
        <v>-59.14377627124145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5.969375484017367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5.9691655821916303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163.26788651404206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162.15645876870741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5.2591620649511865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5.2772601126371637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6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6</v>
      </c>
    </row>
    <row r="26" spans="1:26">
      <c r="H26" s="59"/>
    </row>
    <row r="27" spans="1:26">
      <c r="A27" s="54" t="s">
        <v>6</v>
      </c>
    </row>
    <row r="28" spans="1:26">
      <c r="A28" s="63">
        <v>95.208797330864229</v>
      </c>
      <c r="B28" s="64">
        <v>-65.338862048223803</v>
      </c>
    </row>
    <row r="29" spans="1:26">
      <c r="A29" t="s">
        <v>144</v>
      </c>
      <c r="B29">
        <v>5.969375484017367</v>
      </c>
    </row>
    <row r="30" spans="1:26">
      <c r="A30" t="s">
        <v>145</v>
      </c>
      <c r="B30">
        <v>163.26788651404206</v>
      </c>
    </row>
    <row r="31" spans="1:26">
      <c r="A31" t="s">
        <v>147</v>
      </c>
      <c r="B31" s="56">
        <v>5.2591620649511865</v>
      </c>
    </row>
    <row r="32" spans="1:26">
      <c r="A32" t="s">
        <v>149</v>
      </c>
      <c r="B32">
        <v>6</v>
      </c>
    </row>
    <row r="34" spans="1:1">
      <c r="A34" t="s">
        <v>875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"/>
  <sheetViews>
    <sheetView zoomScale="115" zoomScaleNormal="115" zoomScalePageLayoutView="115" workbookViewId="0">
      <selection activeCell="G13" sqref="G13"/>
    </sheetView>
  </sheetViews>
  <sheetFormatPr baseColWidth="10" defaultColWidth="8.83203125" defaultRowHeight="12" x14ac:dyDescent="0"/>
  <cols>
    <col min="1" max="1" width="17.1640625" customWidth="1"/>
    <col min="2" max="2" width="4.5" customWidth="1"/>
    <col min="3" max="3" width="13.33203125" customWidth="1"/>
  </cols>
  <sheetData>
    <row r="1" spans="1:53" s="9" customFormat="1" ht="14.25" customHeight="1">
      <c r="A1" s="7"/>
      <c r="B1" s="7"/>
      <c r="C1" s="7"/>
      <c r="D1" s="22"/>
      <c r="E1" s="21"/>
      <c r="F1" s="40"/>
      <c r="G1" s="20"/>
      <c r="H1" s="20"/>
      <c r="I1" s="20"/>
      <c r="J1" s="20"/>
      <c r="K1" s="20"/>
      <c r="L1" s="20"/>
      <c r="M1" s="20"/>
      <c r="N1" s="20"/>
      <c r="O1" s="20"/>
      <c r="P1" s="16"/>
      <c r="Q1" s="16"/>
      <c r="R1" s="16"/>
      <c r="S1" s="16"/>
      <c r="T1" s="16"/>
      <c r="U1" s="20"/>
      <c r="V1" s="21"/>
      <c r="W1" s="22"/>
      <c r="X1" s="21" t="s">
        <v>151</v>
      </c>
      <c r="Y1" s="22"/>
      <c r="Z1" s="20"/>
      <c r="AA1" s="20"/>
      <c r="AB1" s="20"/>
      <c r="AC1" s="20"/>
      <c r="AD1" s="20"/>
      <c r="AE1"/>
      <c r="AF1"/>
      <c r="AG1" s="8"/>
      <c r="AH1" s="8"/>
    </row>
    <row r="2" spans="1:53" s="9" customFormat="1" ht="15">
      <c r="A2" s="49" t="s">
        <v>152</v>
      </c>
      <c r="B2" s="49" t="s">
        <v>28</v>
      </c>
      <c r="C2" s="49" t="s">
        <v>172</v>
      </c>
      <c r="D2" s="47" t="s">
        <v>153</v>
      </c>
      <c r="E2" s="46" t="s">
        <v>154</v>
      </c>
      <c r="F2" s="50" t="s">
        <v>155</v>
      </c>
      <c r="G2" s="49" t="s">
        <v>156</v>
      </c>
      <c r="H2" s="49" t="s">
        <v>170</v>
      </c>
      <c r="I2" s="46" t="s">
        <v>157</v>
      </c>
      <c r="J2" s="49" t="s">
        <v>158</v>
      </c>
      <c r="K2" s="49"/>
      <c r="L2" s="49" t="s">
        <v>159</v>
      </c>
      <c r="M2" s="49" t="s">
        <v>160</v>
      </c>
      <c r="N2" s="51" t="s">
        <v>161</v>
      </c>
      <c r="O2" s="41"/>
      <c r="P2" s="42" t="s">
        <v>162</v>
      </c>
      <c r="Q2" s="43" t="s">
        <v>163</v>
      </c>
      <c r="R2" s="44"/>
      <c r="S2" s="45" t="s">
        <v>164</v>
      </c>
      <c r="T2" s="43" t="s">
        <v>165</v>
      </c>
      <c r="U2" s="41"/>
      <c r="V2" s="46" t="s">
        <v>162</v>
      </c>
      <c r="W2" s="47" t="s">
        <v>163</v>
      </c>
      <c r="X2" s="46" t="s">
        <v>162</v>
      </c>
      <c r="Y2" s="47" t="s">
        <v>163</v>
      </c>
      <c r="Z2" s="48" t="s">
        <v>166</v>
      </c>
      <c r="AA2" s="49"/>
      <c r="AB2" s="49" t="s">
        <v>167</v>
      </c>
      <c r="AC2" s="49" t="s">
        <v>168</v>
      </c>
      <c r="AD2" s="49" t="s">
        <v>169</v>
      </c>
      <c r="AE2"/>
      <c r="AF2"/>
      <c r="AG2" s="8"/>
      <c r="AH2" s="8"/>
    </row>
    <row r="3" spans="1:53" s="9" customFormat="1" ht="15">
      <c r="A3" t="s">
        <v>40</v>
      </c>
      <c r="B3" s="10" t="s">
        <v>42</v>
      </c>
      <c r="C3" s="10">
        <v>0</v>
      </c>
      <c r="D3" s="56">
        <v>3.4</v>
      </c>
      <c r="E3" s="56">
        <v>76.400000000000006</v>
      </c>
      <c r="F3" s="56">
        <v>18.3</v>
      </c>
      <c r="G3" s="101">
        <v>1</v>
      </c>
      <c r="H3" s="10">
        <v>4</v>
      </c>
      <c r="I3" s="52">
        <f t="shared" ref="I3:I12" si="0">ATAN(0.5*TAN(K3))/(PI()/180)</f>
        <v>64.179938680354212</v>
      </c>
      <c r="J3" s="6">
        <f t="shared" ref="J3:J12" si="1">D3*PI()/180</f>
        <v>5.9341194567807204E-2</v>
      </c>
      <c r="K3" s="6">
        <f t="shared" ref="K3:K12" si="2">E3*PI()/180</f>
        <v>1.3334315485236679</v>
      </c>
      <c r="L3" s="6">
        <f>COS(J3)*COS(K3)*G3</f>
        <v>0.23472822252115999</v>
      </c>
      <c r="M3" s="6">
        <f t="shared" ref="M3:M12" si="3">COS(K3)*SIN(J3)*G3</f>
        <v>1.3945426003103221E-2</v>
      </c>
      <c r="N3" s="6">
        <f t="shared" ref="N3:N12" si="4">-1*SIN(K3)*G3</f>
        <v>-0.97196100057854629</v>
      </c>
      <c r="O3" s="3"/>
      <c r="P3">
        <v>48.812216967344199</v>
      </c>
      <c r="Q3">
        <v>-87.662021163850994</v>
      </c>
      <c r="R3" s="10"/>
      <c r="S3" s="1">
        <f t="shared" ref="S3:S12" si="5">ASIN(SIN(J3)*SIN((PI()/180)*(90-I3))/SIN((PI()/180)*(90-V3)))/(PI()/180)</f>
        <v>5.5549871627993159</v>
      </c>
      <c r="T3" s="2">
        <f t="shared" ref="T3:T12" si="6">COS((PI()/180)*(90-I3))-SIN((PI()/180)*V3)*SIN((PI()/180)*P3)</f>
        <v>0.17489863866268174</v>
      </c>
      <c r="U3" s="3"/>
      <c r="V3" s="4">
        <f t="shared" ref="V3:V12" si="7">90-ACOS(COS((PI()/180)*(90-P3))*COS((PI()/180)*(90-I3))+SIN((PI()/180)*(90-P3))*SIN((PI()/180)*(90-I3))*COS(J3))/(PI()/180)</f>
        <v>74.523504855911128</v>
      </c>
      <c r="W3" s="5">
        <f t="shared" ref="W3:W12" si="8">IF(T3&lt;0,Q3+180-S3,Q3+S3)</f>
        <v>-82.107034001051673</v>
      </c>
      <c r="X3" s="4">
        <f t="shared" ref="X3:X12" si="9">IF(V3&lt;0, -1*V3, V3)</f>
        <v>74.523504855911128</v>
      </c>
      <c r="Y3" s="4">
        <f t="shared" ref="Y3:Y12" si="10">IF(V3&lt;0, MOD(W3+180, 360), W3)</f>
        <v>-82.107034001051673</v>
      </c>
      <c r="Z3" s="6">
        <f t="shared" ref="Z3:Z12" si="11">X3*PI()/180</f>
        <v>1.3006805298616315</v>
      </c>
      <c r="AA3" s="6">
        <f t="shared" ref="AA3:AA12" si="12">Y3*PI()/180</f>
        <v>-1.4330380823652851</v>
      </c>
      <c r="AB3" s="6">
        <f t="shared" ref="AB3:AB12" si="13">IF(G3&gt;0,G3*SIN(Z3),"")</f>
        <v>0.96374000322201747</v>
      </c>
      <c r="AC3" s="6">
        <f t="shared" ref="AC3:AC12" si="14">IF(G3&gt;0,G3*COS(Z3)*COS(AA3),"")</f>
        <v>3.6643671278675426E-2</v>
      </c>
      <c r="AD3" s="6">
        <f t="shared" ref="AD3:AD12" si="15">IF(G3&gt;0,G3*COS(Z3)*SIN(AA3),"")</f>
        <v>-0.26431505357214552</v>
      </c>
      <c r="AE3"/>
      <c r="AF3"/>
      <c r="AG3" s="8"/>
      <c r="AH3" s="8"/>
    </row>
    <row r="4" spans="1:53" s="9" customFormat="1" ht="15">
      <c r="A4" t="s">
        <v>40</v>
      </c>
      <c r="B4" s="10" t="s">
        <v>42</v>
      </c>
      <c r="C4" s="10">
        <v>100</v>
      </c>
      <c r="D4" s="56">
        <v>179.7</v>
      </c>
      <c r="E4" s="56">
        <v>85.7</v>
      </c>
      <c r="F4" s="56">
        <v>17.8</v>
      </c>
      <c r="G4" s="101">
        <v>0</v>
      </c>
      <c r="H4" s="10">
        <v>4</v>
      </c>
      <c r="I4" s="52">
        <f t="shared" si="0"/>
        <v>81.447899956868824</v>
      </c>
      <c r="J4" s="6">
        <f t="shared" si="1"/>
        <v>3.1363566658338096</v>
      </c>
      <c r="K4" s="6">
        <f t="shared" si="2"/>
        <v>1.4957471689591406</v>
      </c>
      <c r="L4" s="6">
        <f t="shared" ref="L4:L12" si="16">COS(J4)*COS(K4)*G4</f>
        <v>0</v>
      </c>
      <c r="M4" s="6">
        <f t="shared" si="3"/>
        <v>0</v>
      </c>
      <c r="N4" s="6">
        <f t="shared" si="4"/>
        <v>0</v>
      </c>
      <c r="O4" s="3"/>
      <c r="P4">
        <v>48.812216967344199</v>
      </c>
      <c r="Q4">
        <v>-87.662021163850994</v>
      </c>
      <c r="R4" s="10"/>
      <c r="S4" s="1">
        <f t="shared" si="5"/>
        <v>5.8460752458489577E-2</v>
      </c>
      <c r="T4" s="2">
        <f t="shared" si="6"/>
        <v>0.50253457448741845</v>
      </c>
      <c r="U4" s="3"/>
      <c r="V4" s="4">
        <f t="shared" si="7"/>
        <v>40.260217712144687</v>
      </c>
      <c r="W4" s="5">
        <f t="shared" si="8"/>
        <v>-87.603560411392507</v>
      </c>
      <c r="X4" s="4">
        <f t="shared" si="9"/>
        <v>40.260217712144687</v>
      </c>
      <c r="Y4" s="4">
        <f t="shared" si="10"/>
        <v>-87.603560411392507</v>
      </c>
      <c r="Z4" s="6">
        <f t="shared" si="11"/>
        <v>0.70267335664666342</v>
      </c>
      <c r="AA4" s="6">
        <f t="shared" si="12"/>
        <v>-1.5289705656485575</v>
      </c>
      <c r="AB4" s="6" t="str">
        <f t="shared" si="13"/>
        <v/>
      </c>
      <c r="AC4" s="6" t="str">
        <f t="shared" si="14"/>
        <v/>
      </c>
      <c r="AD4" s="6" t="str">
        <f t="shared" si="15"/>
        <v/>
      </c>
      <c r="AE4"/>
      <c r="AF4"/>
      <c r="AG4" s="8"/>
      <c r="AH4" s="8"/>
    </row>
    <row r="5" spans="1:53" s="11" customFormat="1" ht="15">
      <c r="A5" t="s">
        <v>97</v>
      </c>
      <c r="B5" s="10" t="s">
        <v>42</v>
      </c>
      <c r="C5" s="10">
        <v>0</v>
      </c>
      <c r="D5" s="56">
        <v>1.8</v>
      </c>
      <c r="E5" s="56">
        <v>69.099999999999994</v>
      </c>
      <c r="F5" s="56">
        <v>3.6</v>
      </c>
      <c r="G5" s="101">
        <v>1</v>
      </c>
      <c r="H5" s="10">
        <v>5</v>
      </c>
      <c r="I5" s="52">
        <f t="shared" si="0"/>
        <v>52.630096274226865</v>
      </c>
      <c r="J5" s="6">
        <f t="shared" si="1"/>
        <v>3.1415926535897934E-2</v>
      </c>
      <c r="K5" s="6">
        <f t="shared" si="2"/>
        <v>1.2060225131280817</v>
      </c>
      <c r="L5" s="6">
        <f t="shared" si="16"/>
        <v>0.35656197065171125</v>
      </c>
      <c r="M5" s="6">
        <f t="shared" si="3"/>
        <v>1.1205411350642241E-2</v>
      </c>
      <c r="N5" s="6">
        <f t="shared" si="4"/>
        <v>-0.93420447432102949</v>
      </c>
      <c r="O5" s="3"/>
      <c r="P5">
        <v>48.810706296935599</v>
      </c>
      <c r="Q5">
        <v>-87.6623008679598</v>
      </c>
      <c r="R5" s="10"/>
      <c r="S5" s="1">
        <f t="shared" si="5"/>
        <v>15.920628381542722</v>
      </c>
      <c r="T5" s="2">
        <f t="shared" si="6"/>
        <v>4.401539978060609E-2</v>
      </c>
      <c r="U5" s="3"/>
      <c r="V5" s="4">
        <f t="shared" si="7"/>
        <v>86.014563796489838</v>
      </c>
      <c r="W5" s="5">
        <f t="shared" si="8"/>
        <v>-71.741672486417073</v>
      </c>
      <c r="X5" s="4">
        <f t="shared" si="9"/>
        <v>86.014563796489838</v>
      </c>
      <c r="Y5" s="4">
        <f t="shared" si="10"/>
        <v>-71.741672486417073</v>
      </c>
      <c r="Z5" s="6">
        <f t="shared" si="11"/>
        <v>1.5012373429154615</v>
      </c>
      <c r="AA5" s="6">
        <f t="shared" si="12"/>
        <v>-1.2521283957754048</v>
      </c>
      <c r="AB5" s="6">
        <f t="shared" si="13"/>
        <v>0.99758174916602538</v>
      </c>
      <c r="AC5" s="6">
        <f t="shared" si="14"/>
        <v>2.1775387500291794E-2</v>
      </c>
      <c r="AD5" s="6">
        <f t="shared" si="15"/>
        <v>-6.6003683458314283E-2</v>
      </c>
      <c r="AE5" s="10"/>
      <c r="AF5" s="10"/>
      <c r="AG5" s="10"/>
      <c r="AH5" s="8"/>
    </row>
    <row r="6" spans="1:53" s="11" customFormat="1" ht="15">
      <c r="A6" t="s">
        <v>97</v>
      </c>
      <c r="B6" s="10" t="s">
        <v>42</v>
      </c>
      <c r="C6" s="10">
        <v>100</v>
      </c>
      <c r="D6" s="56">
        <v>333.9</v>
      </c>
      <c r="E6" s="56">
        <v>86.6</v>
      </c>
      <c r="F6" s="56">
        <v>3.6</v>
      </c>
      <c r="G6" s="101">
        <v>0</v>
      </c>
      <c r="H6" s="10">
        <v>5</v>
      </c>
      <c r="I6" s="52">
        <f t="shared" si="0"/>
        <v>83.223778117601526</v>
      </c>
      <c r="J6" s="6">
        <f t="shared" si="1"/>
        <v>5.8276543724090653</v>
      </c>
      <c r="K6" s="6">
        <f t="shared" si="2"/>
        <v>1.5114551322270893</v>
      </c>
      <c r="L6" s="6">
        <f t="shared" si="16"/>
        <v>0</v>
      </c>
      <c r="M6" s="6">
        <f t="shared" si="3"/>
        <v>0</v>
      </c>
      <c r="N6" s="6">
        <f t="shared" si="4"/>
        <v>0</v>
      </c>
      <c r="O6" s="3"/>
      <c r="P6">
        <v>48.810706296935599</v>
      </c>
      <c r="Q6">
        <v>-87.6623008679598</v>
      </c>
      <c r="R6" s="10"/>
      <c r="S6" s="1">
        <f t="shared" si="5"/>
        <v>-5.1655660052822858</v>
      </c>
      <c r="T6" s="2">
        <f t="shared" si="6"/>
        <v>0.37814514542722188</v>
      </c>
      <c r="U6" s="3"/>
      <c r="V6" s="4">
        <f t="shared" si="7"/>
        <v>54.791659257246749</v>
      </c>
      <c r="W6" s="5">
        <f t="shared" si="8"/>
        <v>-92.827866873242087</v>
      </c>
      <c r="X6" s="4">
        <f t="shared" si="9"/>
        <v>54.791659257246749</v>
      </c>
      <c r="Y6" s="4">
        <f t="shared" si="10"/>
        <v>-92.827866873242087</v>
      </c>
      <c r="Z6" s="6">
        <f t="shared" si="11"/>
        <v>0.95629485666978653</v>
      </c>
      <c r="AA6" s="6">
        <f t="shared" si="12"/>
        <v>-1.6201519145410481</v>
      </c>
      <c r="AB6" s="6" t="str">
        <f t="shared" si="13"/>
        <v/>
      </c>
      <c r="AC6" s="6" t="str">
        <f t="shared" si="14"/>
        <v/>
      </c>
      <c r="AD6" s="6" t="str">
        <f t="shared" si="15"/>
        <v/>
      </c>
      <c r="AE6" s="10"/>
      <c r="AF6" s="10"/>
      <c r="AG6" s="10"/>
      <c r="AH6" s="8"/>
    </row>
    <row r="7" spans="1:53" s="11" customFormat="1" ht="15">
      <c r="A7" t="s">
        <v>102</v>
      </c>
      <c r="B7" s="10" t="s">
        <v>42</v>
      </c>
      <c r="C7" s="10">
        <v>0</v>
      </c>
      <c r="D7" s="56">
        <v>3.8</v>
      </c>
      <c r="E7" s="56">
        <v>76.7</v>
      </c>
      <c r="F7" s="56">
        <v>9.5</v>
      </c>
      <c r="G7" s="101">
        <v>1</v>
      </c>
      <c r="H7" s="10">
        <v>7</v>
      </c>
      <c r="I7" s="52">
        <f t="shared" si="0"/>
        <v>64.696153772114641</v>
      </c>
      <c r="J7" s="6">
        <f t="shared" si="1"/>
        <v>6.6322511575784518E-2</v>
      </c>
      <c r="K7" s="6">
        <f t="shared" si="2"/>
        <v>1.3386675362796507</v>
      </c>
      <c r="L7" s="6">
        <f t="shared" si="16"/>
        <v>0.22954396554649084</v>
      </c>
      <c r="M7" s="6">
        <f t="shared" si="3"/>
        <v>1.5246293369450643E-2</v>
      </c>
      <c r="N7" s="6">
        <f t="shared" si="4"/>
        <v>-0.97317887277708826</v>
      </c>
      <c r="O7" s="3"/>
      <c r="P7">
        <v>48.810397926717897</v>
      </c>
      <c r="Q7">
        <v>-87.662248145788894</v>
      </c>
      <c r="R7" s="10"/>
      <c r="S7" s="1">
        <f t="shared" si="5"/>
        <v>5.8932645560034151</v>
      </c>
      <c r="T7" s="2">
        <f t="shared" si="6"/>
        <v>0.18072487237641299</v>
      </c>
      <c r="U7" s="3"/>
      <c r="V7" s="4">
        <f t="shared" si="7"/>
        <v>73.985217875024148</v>
      </c>
      <c r="W7" s="5">
        <f t="shared" si="8"/>
        <v>-81.768983589785478</v>
      </c>
      <c r="X7" s="4">
        <f t="shared" si="9"/>
        <v>73.985217875024148</v>
      </c>
      <c r="Y7" s="4">
        <f t="shared" si="10"/>
        <v>-81.768983589785478</v>
      </c>
      <c r="Z7" s="6">
        <f t="shared" si="11"/>
        <v>1.2912856497245337</v>
      </c>
      <c r="AA7" s="6">
        <f t="shared" si="12"/>
        <v>-1.4271379896509691</v>
      </c>
      <c r="AB7" s="6">
        <f t="shared" si="13"/>
        <v>0.96119055040487245</v>
      </c>
      <c r="AC7" s="6">
        <f t="shared" si="14"/>
        <v>3.9497047847807693E-2</v>
      </c>
      <c r="AD7" s="6">
        <f t="shared" si="15"/>
        <v>-0.2730434196674339</v>
      </c>
      <c r="AE7" s="10"/>
      <c r="AF7" s="10"/>
      <c r="AG7" s="10"/>
      <c r="AH7" s="8"/>
    </row>
    <row r="8" spans="1:53" s="11" customFormat="1" ht="15">
      <c r="A8" t="s">
        <v>102</v>
      </c>
      <c r="B8" s="10" t="s">
        <v>42</v>
      </c>
      <c r="C8" s="10">
        <v>100</v>
      </c>
      <c r="D8" s="56">
        <v>195.2</v>
      </c>
      <c r="E8" s="56">
        <v>85.3</v>
      </c>
      <c r="F8" s="56">
        <v>9.5</v>
      </c>
      <c r="G8" s="101">
        <v>0</v>
      </c>
      <c r="H8" s="10">
        <v>7</v>
      </c>
      <c r="I8" s="52">
        <f t="shared" si="0"/>
        <v>80.662414661091645</v>
      </c>
      <c r="J8" s="6">
        <f t="shared" si="1"/>
        <v>3.4068826998929307</v>
      </c>
      <c r="K8" s="6">
        <f t="shared" si="2"/>
        <v>1.4887658519511628</v>
      </c>
      <c r="L8" s="6">
        <f t="shared" si="16"/>
        <v>0</v>
      </c>
      <c r="M8" s="6">
        <f t="shared" si="3"/>
        <v>0</v>
      </c>
      <c r="N8" s="6">
        <f t="shared" si="4"/>
        <v>0</v>
      </c>
      <c r="O8" s="3"/>
      <c r="P8">
        <v>48.810397926717897</v>
      </c>
      <c r="Q8">
        <v>-87.662248145788894</v>
      </c>
      <c r="R8" s="10"/>
      <c r="S8" s="1">
        <f t="shared" si="5"/>
        <v>-3.1718687619920045</v>
      </c>
      <c r="T8" s="2">
        <f t="shared" si="6"/>
        <v>0.50554132996888534</v>
      </c>
      <c r="U8" s="3"/>
      <c r="V8" s="4">
        <f t="shared" si="7"/>
        <v>39.750821583819125</v>
      </c>
      <c r="W8" s="5">
        <f t="shared" si="8"/>
        <v>-90.834116907780896</v>
      </c>
      <c r="X8" s="4">
        <f t="shared" si="9"/>
        <v>39.750821583819125</v>
      </c>
      <c r="Y8" s="4">
        <f t="shared" si="10"/>
        <v>-90.834116907780896</v>
      </c>
      <c r="Z8" s="6">
        <f t="shared" si="11"/>
        <v>0.69378271701047078</v>
      </c>
      <c r="AA8" s="6">
        <f t="shared" si="12"/>
        <v>-1.5853544131822273</v>
      </c>
      <c r="AB8" s="6" t="str">
        <f t="shared" si="13"/>
        <v/>
      </c>
      <c r="AC8" s="6" t="str">
        <f t="shared" si="14"/>
        <v/>
      </c>
      <c r="AD8" s="6" t="str">
        <f t="shared" si="15"/>
        <v/>
      </c>
      <c r="AE8" s="10"/>
      <c r="AF8" s="10"/>
      <c r="AG8" s="10"/>
      <c r="AH8" s="8"/>
    </row>
    <row r="9" spans="1:53" s="11" customFormat="1" ht="15">
      <c r="A9" t="s">
        <v>112</v>
      </c>
      <c r="B9" s="10" t="s">
        <v>42</v>
      </c>
      <c r="C9" s="10">
        <v>0</v>
      </c>
      <c r="D9" s="56">
        <v>334.3</v>
      </c>
      <c r="E9" s="56">
        <v>77.599999999999994</v>
      </c>
      <c r="F9" s="56">
        <v>9.8000000000000007</v>
      </c>
      <c r="G9" s="101">
        <v>1</v>
      </c>
      <c r="H9" s="10">
        <v>4</v>
      </c>
      <c r="I9" s="52">
        <f t="shared" si="0"/>
        <v>66.263538585063955</v>
      </c>
      <c r="J9" s="6">
        <f t="shared" si="1"/>
        <v>5.8346356894170439</v>
      </c>
      <c r="K9" s="6">
        <f t="shared" si="2"/>
        <v>1.3543754995475996</v>
      </c>
      <c r="L9" s="6">
        <f t="shared" si="16"/>
        <v>0.19349306897632226</v>
      </c>
      <c r="M9" s="6">
        <f t="shared" si="3"/>
        <v>-9.3121925407875505E-2</v>
      </c>
      <c r="N9" s="6">
        <f t="shared" si="4"/>
        <v>-0.97667227833416792</v>
      </c>
      <c r="O9" s="3"/>
      <c r="P9">
        <v>48.810004983097301</v>
      </c>
      <c r="Q9">
        <v>-87.662341184914098</v>
      </c>
      <c r="R9" s="10"/>
      <c r="S9" s="1">
        <f t="shared" si="5"/>
        <v>-27.884963668952192</v>
      </c>
      <c r="T9" s="2">
        <f t="shared" si="6"/>
        <v>0.21725673362887077</v>
      </c>
      <c r="U9" s="3"/>
      <c r="V9" s="4">
        <f t="shared" si="7"/>
        <v>68.084766072544483</v>
      </c>
      <c r="W9" s="5">
        <f t="shared" si="8"/>
        <v>-115.54730485386629</v>
      </c>
      <c r="X9" s="4">
        <f t="shared" si="9"/>
        <v>68.084766072544483</v>
      </c>
      <c r="Y9" s="4">
        <f t="shared" si="10"/>
        <v>-115.54730485386629</v>
      </c>
      <c r="Z9" s="6">
        <f t="shared" si="11"/>
        <v>1.1883033384160295</v>
      </c>
      <c r="AA9" s="6">
        <f t="shared" si="12"/>
        <v>-2.0166809115055924</v>
      </c>
      <c r="AB9" s="6">
        <f t="shared" si="13"/>
        <v>0.92773705029490561</v>
      </c>
      <c r="AC9" s="6">
        <f t="shared" si="14"/>
        <v>-0.16095965723970571</v>
      </c>
      <c r="AD9" s="6">
        <f t="shared" si="15"/>
        <v>-0.33674315769052271</v>
      </c>
      <c r="AE9" s="10"/>
      <c r="AF9" s="10"/>
      <c r="AG9" s="10"/>
      <c r="AH9" s="8"/>
    </row>
    <row r="10" spans="1:53" s="11" customFormat="1" ht="15">
      <c r="A10" t="s">
        <v>112</v>
      </c>
      <c r="B10" s="10" t="s">
        <v>42</v>
      </c>
      <c r="C10" s="10">
        <v>100</v>
      </c>
      <c r="D10" s="56">
        <v>226.8</v>
      </c>
      <c r="E10" s="56">
        <v>80.3</v>
      </c>
      <c r="F10" s="56">
        <v>9.3000000000000007</v>
      </c>
      <c r="G10" s="101">
        <v>0</v>
      </c>
      <c r="H10" s="10">
        <v>4</v>
      </c>
      <c r="I10" s="52">
        <f t="shared" si="0"/>
        <v>71.126172606319756</v>
      </c>
      <c r="J10" s="6">
        <f t="shared" si="1"/>
        <v>3.9584067435231391</v>
      </c>
      <c r="K10" s="6">
        <f t="shared" si="2"/>
        <v>1.4014993893514465</v>
      </c>
      <c r="L10" s="6">
        <f t="shared" si="16"/>
        <v>0</v>
      </c>
      <c r="M10" s="6">
        <f t="shared" si="3"/>
        <v>0</v>
      </c>
      <c r="N10" s="6">
        <f t="shared" si="4"/>
        <v>0</v>
      </c>
      <c r="O10" s="3"/>
      <c r="P10">
        <v>48.810004983097301</v>
      </c>
      <c r="Q10">
        <v>-87.662341184914098</v>
      </c>
      <c r="R10" s="10"/>
      <c r="S10" s="1">
        <f t="shared" si="5"/>
        <v>-16.624236896516919</v>
      </c>
      <c r="T10" s="2">
        <f t="shared" si="6"/>
        <v>0.52012283497665646</v>
      </c>
      <c r="U10" s="3"/>
      <c r="V10" s="4">
        <f t="shared" si="7"/>
        <v>34.488244844362264</v>
      </c>
      <c r="W10" s="5">
        <f t="shared" si="8"/>
        <v>-104.28657808143102</v>
      </c>
      <c r="X10" s="4">
        <f t="shared" si="9"/>
        <v>34.488244844362264</v>
      </c>
      <c r="Y10" s="4">
        <f t="shared" si="10"/>
        <v>-104.28657808143102</v>
      </c>
      <c r="Z10" s="6">
        <f t="shared" si="11"/>
        <v>0.60193342576808084</v>
      </c>
      <c r="AA10" s="6">
        <f t="shared" si="12"/>
        <v>-1.8201441531591223</v>
      </c>
      <c r="AB10" s="6" t="str">
        <f t="shared" si="13"/>
        <v/>
      </c>
      <c r="AC10" s="6" t="str">
        <f t="shared" si="14"/>
        <v/>
      </c>
      <c r="AD10" s="6" t="str">
        <f t="shared" si="15"/>
        <v/>
      </c>
      <c r="AE10" s="10"/>
      <c r="AF10" s="10"/>
      <c r="AG10" s="10"/>
      <c r="AH10" s="8"/>
    </row>
    <row r="11" spans="1:53" s="11" customFormat="1" ht="15">
      <c r="A11" t="s">
        <v>125</v>
      </c>
      <c r="B11" s="10" t="s">
        <v>42</v>
      </c>
      <c r="C11" s="10">
        <v>0</v>
      </c>
      <c r="D11" s="56">
        <v>4.0999999999999996</v>
      </c>
      <c r="E11" s="56">
        <v>75</v>
      </c>
      <c r="F11" s="56">
        <v>6.6</v>
      </c>
      <c r="G11" s="101">
        <v>1</v>
      </c>
      <c r="H11" s="10">
        <v>5</v>
      </c>
      <c r="I11" s="52">
        <f t="shared" si="0"/>
        <v>61.813214567986478</v>
      </c>
      <c r="J11" s="6">
        <f t="shared" si="1"/>
        <v>7.15584993317675E-2</v>
      </c>
      <c r="K11" s="6">
        <f t="shared" si="2"/>
        <v>1.3089969389957472</v>
      </c>
      <c r="L11" s="6">
        <f t="shared" si="16"/>
        <v>0.25815667098449757</v>
      </c>
      <c r="M11" s="6">
        <f t="shared" si="3"/>
        <v>1.8504900269456403E-2</v>
      </c>
      <c r="N11" s="6">
        <f t="shared" si="4"/>
        <v>-0.96592582628906831</v>
      </c>
      <c r="O11" s="3"/>
      <c r="P11">
        <v>48.809545738622496</v>
      </c>
      <c r="Q11">
        <v>-87.662612088024602</v>
      </c>
      <c r="R11" s="10"/>
      <c r="S11" s="1">
        <f t="shared" si="5"/>
        <v>8.5017862610665738</v>
      </c>
      <c r="T11" s="2">
        <f t="shared" si="6"/>
        <v>0.14878486009888714</v>
      </c>
      <c r="U11" s="3"/>
      <c r="V11" s="4">
        <f t="shared" si="7"/>
        <v>76.795147533429784</v>
      </c>
      <c r="W11" s="5">
        <f t="shared" si="8"/>
        <v>-79.160825826958032</v>
      </c>
      <c r="X11" s="4">
        <f t="shared" si="9"/>
        <v>76.795147533429784</v>
      </c>
      <c r="Y11" s="4">
        <f t="shared" si="10"/>
        <v>-79.160825826958032</v>
      </c>
      <c r="Z11" s="6">
        <f t="shared" si="11"/>
        <v>1.3403281740131519</v>
      </c>
      <c r="AA11" s="6">
        <f t="shared" si="12"/>
        <v>-1.3816170492781805</v>
      </c>
      <c r="AB11" s="6">
        <f t="shared" si="13"/>
        <v>0.97355955999967247</v>
      </c>
      <c r="AC11" s="6">
        <f t="shared" si="14"/>
        <v>4.2957543968353447E-2</v>
      </c>
      <c r="AD11" s="6">
        <f t="shared" si="15"/>
        <v>-0.22435782257245029</v>
      </c>
      <c r="AE11" s="10"/>
      <c r="AF11" s="10"/>
      <c r="AG11" s="10"/>
      <c r="AH11" s="8"/>
    </row>
    <row r="12" spans="1:53" s="11" customFormat="1" ht="15">
      <c r="A12" t="s">
        <v>125</v>
      </c>
      <c r="B12" s="10" t="s">
        <v>42</v>
      </c>
      <c r="C12" s="10">
        <v>100</v>
      </c>
      <c r="D12" s="56">
        <v>199.4</v>
      </c>
      <c r="E12" s="56">
        <v>86.6</v>
      </c>
      <c r="F12" s="56">
        <v>6.6</v>
      </c>
      <c r="G12" s="101">
        <v>0</v>
      </c>
      <c r="H12" s="10">
        <v>5</v>
      </c>
      <c r="I12" s="52">
        <f t="shared" si="0"/>
        <v>83.223778117601526</v>
      </c>
      <c r="J12" s="6">
        <f t="shared" si="1"/>
        <v>3.4801865284766929</v>
      </c>
      <c r="K12" s="6">
        <f t="shared" si="2"/>
        <v>1.5114551322270893</v>
      </c>
      <c r="L12" s="6">
        <f t="shared" si="16"/>
        <v>0</v>
      </c>
      <c r="M12" s="6">
        <f t="shared" si="3"/>
        <v>0</v>
      </c>
      <c r="N12" s="6">
        <f t="shared" si="4"/>
        <v>0</v>
      </c>
      <c r="O12" s="3"/>
      <c r="P12">
        <v>48.809545738622496</v>
      </c>
      <c r="Q12">
        <v>-87.662612088024602</v>
      </c>
      <c r="R12" s="10"/>
      <c r="S12" s="1">
        <f t="shared" si="5"/>
        <v>-3.0410763100871585</v>
      </c>
      <c r="T12" s="2">
        <f t="shared" si="6"/>
        <v>0.48583206109887089</v>
      </c>
      <c r="U12" s="3"/>
      <c r="V12" s="4">
        <f t="shared" si="7"/>
        <v>42.374573291738962</v>
      </c>
      <c r="W12" s="5">
        <f t="shared" si="8"/>
        <v>-90.703688398111765</v>
      </c>
      <c r="X12" s="4">
        <f t="shared" si="9"/>
        <v>42.374573291738962</v>
      </c>
      <c r="Y12" s="4">
        <f t="shared" si="10"/>
        <v>-90.703688398111765</v>
      </c>
      <c r="Z12" s="6">
        <f t="shared" si="11"/>
        <v>0.73957582306849645</v>
      </c>
      <c r="AA12" s="6">
        <f t="shared" si="12"/>
        <v>-1.5830780062500316</v>
      </c>
      <c r="AB12" s="6" t="str">
        <f t="shared" si="13"/>
        <v/>
      </c>
      <c r="AC12" s="6" t="str">
        <f t="shared" si="14"/>
        <v/>
      </c>
      <c r="AD12" s="6" t="str">
        <f t="shared" si="15"/>
        <v/>
      </c>
      <c r="AE12" s="10"/>
      <c r="AF12" s="10"/>
      <c r="AG12" s="10"/>
      <c r="AH12" s="10"/>
    </row>
    <row r="13" spans="1:53" ht="13" thickBot="1"/>
    <row r="14" spans="1:53" s="13" customFormat="1" ht="17" thickTop="1" thickBot="1">
      <c r="B14" s="23"/>
      <c r="C14" s="23" t="s">
        <v>143</v>
      </c>
      <c r="D14" s="24">
        <f>IF(J14&gt;0, J14*180/PI(),360+J14*180/PI())</f>
        <v>358.45956157883245</v>
      </c>
      <c r="E14" s="25">
        <f>K14*180/PI()</f>
        <v>75.211865215337269</v>
      </c>
      <c r="G14" s="12"/>
      <c r="H14" s="7"/>
      <c r="I14" s="7"/>
      <c r="J14" s="26">
        <f>IF(L14&gt;0, ATAN(M14/L14),PI()+ATAN(M14/L14))</f>
        <v>-2.6885722373596706E-2</v>
      </c>
      <c r="K14" s="26">
        <f>-1*ATAN(N14/(SQRT(L14*L14+M14*M14)))</f>
        <v>1.3126946845738292</v>
      </c>
      <c r="L14" s="26">
        <f>SUM(L3:L12)</f>
        <v>1.2724838986801819</v>
      </c>
      <c r="M14" s="26">
        <f>SUM(M3:M12)</f>
        <v>-3.4219894415222996E-2</v>
      </c>
      <c r="N14" s="26">
        <f>SUM(N3:N12)</f>
        <v>-4.8219424522999006</v>
      </c>
      <c r="O14" s="7"/>
      <c r="P14" s="14"/>
      <c r="Q14" s="14"/>
      <c r="R14" s="14"/>
      <c r="S14" s="14"/>
      <c r="T14" s="14"/>
      <c r="U14" s="7"/>
      <c r="V14" s="18"/>
      <c r="W14" s="17"/>
      <c r="X14" s="27">
        <f>Z14*180/PI()</f>
        <v>76.426549954208667</v>
      </c>
      <c r="Y14" s="28">
        <f>MOD(AA14*180/PI(), 360)</f>
        <v>269.01179414466793</v>
      </c>
      <c r="Z14" s="26">
        <f>ATAN(AB14/(SQRT(AC14*AC14+AD14*AD14)))</f>
        <v>1.3338949326408627</v>
      </c>
      <c r="AA14" s="26">
        <f>IF(AC14&gt;0, ATAN(AD14/AC14),PI()+ATAN(AD14/AC14))</f>
        <v>4.6951415345216585</v>
      </c>
      <c r="AB14" s="26">
        <f>SUM(AB3:AB12)</f>
        <v>4.8238089130874933</v>
      </c>
      <c r="AC14" s="26">
        <f>SUM(AC3:AC12)</f>
        <v>-2.0086006644577346E-2</v>
      </c>
      <c r="AD14" s="26">
        <f>SUM(AD3:AD12)</f>
        <v>-1.1644631369608667</v>
      </c>
      <c r="AE14" s="10"/>
      <c r="AF14" s="10"/>
      <c r="AG14" s="10"/>
      <c r="AH14" s="7"/>
    </row>
    <row r="15" spans="1:53" s="9" customFormat="1" ht="16" thickTop="1">
      <c r="A15" s="7"/>
      <c r="B15" s="7"/>
      <c r="C15" s="7"/>
      <c r="D15" s="29" t="s">
        <v>144</v>
      </c>
      <c r="E15" s="30">
        <f>SQRT(L14*L14+M14*M14+N14*N14)</f>
        <v>4.9871349778070062</v>
      </c>
      <c r="F15"/>
      <c r="G15" s="12"/>
      <c r="H15" s="7"/>
      <c r="I15" s="7"/>
      <c r="J15" s="7"/>
      <c r="K15" s="7"/>
      <c r="L15" s="7"/>
      <c r="M15" s="7"/>
      <c r="N15" s="7"/>
      <c r="O15" s="20"/>
      <c r="P15" s="14"/>
      <c r="Q15" s="14"/>
      <c r="R15" s="14"/>
      <c r="S15" s="14"/>
      <c r="T15" s="14"/>
      <c r="U15" s="7"/>
      <c r="V15" s="18"/>
      <c r="W15" s="17"/>
      <c r="X15" s="29" t="s">
        <v>144</v>
      </c>
      <c r="Y15" s="31">
        <f>SQRT(AB14*AB14+AC14*AC14+AD14*AD14)</f>
        <v>4.9624097246182739</v>
      </c>
      <c r="Z15" s="7"/>
      <c r="AA15" s="7"/>
      <c r="AB15" s="7"/>
      <c r="AC15" s="7"/>
      <c r="AD15" s="7"/>
      <c r="AE15" s="10"/>
      <c r="AF15" s="10"/>
      <c r="AG15" s="10"/>
      <c r="AH15" s="7"/>
    </row>
    <row r="16" spans="1:53" s="15" customFormat="1" ht="16">
      <c r="A16" s="7"/>
      <c r="B16" s="7"/>
      <c r="C16" s="7"/>
      <c r="D16" s="32" t="s">
        <v>145</v>
      </c>
      <c r="E16" s="33">
        <f>(E18-1)/(E18-E15)</f>
        <v>310.92056741094268</v>
      </c>
      <c r="F16"/>
      <c r="G16" s="12"/>
      <c r="H16" s="20"/>
      <c r="I16" s="20"/>
      <c r="J16" s="7"/>
      <c r="K16" s="7"/>
      <c r="L16" s="7"/>
      <c r="M16" s="7"/>
      <c r="N16" s="7"/>
      <c r="O16" s="20"/>
      <c r="P16" s="14"/>
      <c r="Q16" s="14"/>
      <c r="R16" s="14"/>
      <c r="S16" s="14"/>
      <c r="T16" s="14"/>
      <c r="U16" s="7"/>
      <c r="V16" s="18"/>
      <c r="W16" s="17"/>
      <c r="X16" s="32" t="s">
        <v>146</v>
      </c>
      <c r="Y16" s="34">
        <f>(Y18-1)/(Y18-Y15)</f>
        <v>106.41050003971333</v>
      </c>
      <c r="Z16" s="7"/>
      <c r="AA16" s="7"/>
      <c r="AB16" s="7"/>
      <c r="AC16" s="7"/>
      <c r="AD16" s="7"/>
      <c r="AE16" s="10"/>
      <c r="AF16" s="10"/>
      <c r="AG16" s="10"/>
      <c r="AH16" s="7"/>
      <c r="AI16" s="7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3" s="15" customFormat="1" ht="16">
      <c r="A17" s="7"/>
      <c r="B17" s="7"/>
      <c r="C17" s="7"/>
      <c r="D17" s="32" t="s">
        <v>147</v>
      </c>
      <c r="E17" s="35">
        <f>ACOS(1+(E18-1)*(1-20^(1/(E18-1)))/(E18*(E16-1)+1))*180/PI()</f>
        <v>4.3461904305364536</v>
      </c>
      <c r="F17"/>
      <c r="G17" s="12"/>
      <c r="H17"/>
      <c r="I17" s="20"/>
      <c r="J17" s="7"/>
      <c r="K17" s="7"/>
      <c r="L17" s="7"/>
      <c r="M17" s="7"/>
      <c r="N17" s="7"/>
      <c r="O17" s="20"/>
      <c r="P17" s="14"/>
      <c r="Q17" s="14"/>
      <c r="R17" s="14"/>
      <c r="S17" s="14"/>
      <c r="T17" s="14"/>
      <c r="U17" s="7"/>
      <c r="V17" s="18"/>
      <c r="W17" s="17"/>
      <c r="X17" s="32" t="s">
        <v>148</v>
      </c>
      <c r="Y17" s="34">
        <f>ACOS(1+(Y18-1)*(1-20^(1/(Y18-1)))/(Y18*(Y16-1)+1))*180/PI()</f>
        <v>7.4511351079292139</v>
      </c>
      <c r="Z17" s="7"/>
      <c r="AA17" s="7"/>
      <c r="AB17" s="7"/>
      <c r="AC17" s="7"/>
      <c r="AD17" s="7"/>
      <c r="AE17" s="10"/>
      <c r="AF17" s="10"/>
      <c r="AG17" s="10"/>
      <c r="AH17" s="7"/>
      <c r="AI17" s="7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3" s="15" customFormat="1" ht="16">
      <c r="A18" s="7"/>
      <c r="B18" s="7"/>
      <c r="C18" s="7"/>
      <c r="D18" s="36" t="s">
        <v>149</v>
      </c>
      <c r="E18" s="37">
        <f>SUM(G3:G12)</f>
        <v>5</v>
      </c>
      <c r="F18"/>
      <c r="G18" s="12"/>
      <c r="H18"/>
      <c r="I18" s="7"/>
      <c r="J18" s="7"/>
      <c r="K18" s="7"/>
      <c r="L18" s="7"/>
      <c r="M18" s="7"/>
      <c r="N18" s="7"/>
      <c r="O18" s="20"/>
      <c r="P18" s="14"/>
      <c r="Q18" s="14"/>
      <c r="R18" s="14"/>
      <c r="S18" s="14"/>
      <c r="T18" s="14"/>
      <c r="U18" s="7"/>
      <c r="V18" s="18"/>
      <c r="W18" s="17"/>
      <c r="X18" s="38" t="s">
        <v>150</v>
      </c>
      <c r="Y18" s="39">
        <f>E18</f>
        <v>5</v>
      </c>
      <c r="Z18" s="7"/>
      <c r="AA18" s="7"/>
      <c r="AB18" s="7"/>
      <c r="AC18" s="7"/>
      <c r="AD18" s="7"/>
      <c r="AE18" s="10"/>
      <c r="AF18" s="10"/>
      <c r="AG18" s="10"/>
      <c r="AH18" s="7"/>
      <c r="AI18" s="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268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291</v>
      </c>
      <c r="B3">
        <v>0.02</v>
      </c>
      <c r="C3">
        <v>0.1</v>
      </c>
      <c r="D3" t="s">
        <v>17</v>
      </c>
      <c r="E3" t="s">
        <v>177</v>
      </c>
      <c r="F3">
        <v>0</v>
      </c>
      <c r="G3">
        <v>0.3</v>
      </c>
      <c r="H3">
        <v>10</v>
      </c>
      <c r="I3">
        <v>170.3</v>
      </c>
      <c r="J3">
        <v>-67.400000000000006</v>
      </c>
      <c r="K3" s="10"/>
      <c r="L3" s="12">
        <v>0</v>
      </c>
      <c r="M3" s="10"/>
      <c r="N3" s="52">
        <f>ATAN(0.5*TAN(P3))/(PI()/180)</f>
        <v>-50.22195378458342</v>
      </c>
      <c r="O3" s="6">
        <f>I3*PI()/180</f>
        <v>2.9722957161463435</v>
      </c>
      <c r="P3" s="6">
        <f>J3*PI()/180</f>
        <v>-1.1763519158441782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291</v>
      </c>
      <c r="B4">
        <v>0.02</v>
      </c>
      <c r="C4">
        <v>0.1</v>
      </c>
      <c r="D4" t="s">
        <v>17</v>
      </c>
      <c r="E4" t="s">
        <v>177</v>
      </c>
      <c r="F4">
        <v>100</v>
      </c>
      <c r="G4">
        <v>0.3</v>
      </c>
      <c r="H4">
        <v>10</v>
      </c>
      <c r="I4">
        <v>103</v>
      </c>
      <c r="J4">
        <v>-82.9</v>
      </c>
      <c r="K4" s="10"/>
      <c r="L4" s="12">
        <v>1</v>
      </c>
      <c r="M4" s="10"/>
      <c r="N4" s="52">
        <f>ATAN(0.5*TAN(P4))/(PI()/180)</f>
        <v>-76.011589267944132</v>
      </c>
      <c r="O4" s="6">
        <f>I4*PI()/180</f>
        <v>1.7976891295541593</v>
      </c>
      <c r="P4" s="6">
        <f>J4*PI()/180</f>
        <v>-1.4468779499032993</v>
      </c>
      <c r="Q4" s="6">
        <f>COS(O4)*COS(P4)*L4</f>
        <v>-2.7804282511232497E-2</v>
      </c>
      <c r="R4" s="6">
        <f>COS(P4)*SIN(O4)*L4</f>
        <v>0.12043357889918453</v>
      </c>
      <c r="S4" s="6">
        <f>-1*SIN(P4)*L4</f>
        <v>0.99233193788548868</v>
      </c>
      <c r="U4" s="12">
        <v>0</v>
      </c>
      <c r="V4" s="12">
        <v>1</v>
      </c>
    </row>
    <row r="5" spans="1:22" s="11" customFormat="1" ht="15">
      <c r="A5" t="s">
        <v>292</v>
      </c>
      <c r="B5">
        <v>0.01</v>
      </c>
      <c r="C5">
        <v>0.1</v>
      </c>
      <c r="D5" t="s">
        <v>17</v>
      </c>
      <c r="E5" t="s">
        <v>177</v>
      </c>
      <c r="F5">
        <v>0</v>
      </c>
      <c r="G5">
        <v>0.1</v>
      </c>
      <c r="H5">
        <v>12</v>
      </c>
      <c r="I5">
        <v>139.1</v>
      </c>
      <c r="J5">
        <v>-62.4</v>
      </c>
      <c r="K5" s="10"/>
      <c r="L5" s="12">
        <v>0</v>
      </c>
      <c r="M5" s="10"/>
      <c r="N5" s="52">
        <f t="shared" ref="N5:N16" si="0">ATAN(0.5*TAN(P5))/(PI()/180)</f>
        <v>-43.72368002531006</v>
      </c>
      <c r="O5" s="6">
        <f t="shared" ref="O5:O16" si="1">I5*PI()/180</f>
        <v>2.4277529895241123</v>
      </c>
      <c r="P5" s="6">
        <f t="shared" ref="P5:P16" si="2">J5*PI()/180</f>
        <v>-1.0890854532444616</v>
      </c>
      <c r="Q5" s="6">
        <f t="shared" ref="Q5:Q16" si="3">COS(O5)*COS(P5)*L5</f>
        <v>0</v>
      </c>
      <c r="R5" s="6">
        <f t="shared" ref="R5:R16" si="4">COS(P5)*SIN(O5)*L5</f>
        <v>0</v>
      </c>
      <c r="S5" s="6">
        <f t="shared" ref="S5:S16" si="5">-1*SIN(P5)*L5</f>
        <v>0</v>
      </c>
      <c r="U5" s="12">
        <v>1</v>
      </c>
      <c r="V5" s="12">
        <v>0</v>
      </c>
    </row>
    <row r="6" spans="1:22" s="11" customFormat="1" ht="15">
      <c r="A6" t="s">
        <v>292</v>
      </c>
      <c r="B6">
        <v>0.01</v>
      </c>
      <c r="C6">
        <v>0.1</v>
      </c>
      <c r="D6" t="s">
        <v>17</v>
      </c>
      <c r="E6" t="s">
        <v>177</v>
      </c>
      <c r="F6">
        <v>100</v>
      </c>
      <c r="G6">
        <v>0.1</v>
      </c>
      <c r="H6">
        <v>12</v>
      </c>
      <c r="I6">
        <v>92.8</v>
      </c>
      <c r="J6">
        <v>-69.099999999999994</v>
      </c>
      <c r="K6" s="10"/>
      <c r="L6" s="12">
        <v>1</v>
      </c>
      <c r="M6" s="10"/>
      <c r="N6" s="52">
        <f t="shared" si="0"/>
        <v>-52.630096274226865</v>
      </c>
      <c r="O6" s="6">
        <f t="shared" si="1"/>
        <v>1.6196655458507379</v>
      </c>
      <c r="P6" s="6">
        <f t="shared" si="2"/>
        <v>-1.2060225131280817</v>
      </c>
      <c r="Q6" s="6">
        <f t="shared" si="3"/>
        <v>-1.7426569144111333E-2</v>
      </c>
      <c r="R6" s="6">
        <f t="shared" si="4"/>
        <v>0.35631210314334599</v>
      </c>
      <c r="S6" s="6">
        <f t="shared" si="5"/>
        <v>0.93420447432102949</v>
      </c>
      <c r="U6" s="12">
        <v>0</v>
      </c>
      <c r="V6" s="12">
        <v>1</v>
      </c>
    </row>
    <row r="7" spans="1:22" s="11" customFormat="1" ht="15">
      <c r="A7" t="s">
        <v>293</v>
      </c>
      <c r="B7">
        <v>0.01</v>
      </c>
      <c r="C7">
        <v>0.1</v>
      </c>
      <c r="D7" t="s">
        <v>17</v>
      </c>
      <c r="E7" t="s">
        <v>177</v>
      </c>
      <c r="F7">
        <v>0</v>
      </c>
      <c r="G7">
        <v>0.2</v>
      </c>
      <c r="H7">
        <v>12</v>
      </c>
      <c r="I7">
        <v>148.1</v>
      </c>
      <c r="J7">
        <v>-61.8</v>
      </c>
      <c r="K7" s="10"/>
      <c r="L7" s="12">
        <v>0</v>
      </c>
      <c r="M7" s="10"/>
      <c r="N7" s="52">
        <f t="shared" si="0"/>
        <v>-42.999416891189696</v>
      </c>
      <c r="O7" s="6">
        <f t="shared" si="1"/>
        <v>2.584832622203602</v>
      </c>
      <c r="P7" s="6">
        <f t="shared" si="2"/>
        <v>-1.0786134777324956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293</v>
      </c>
      <c r="B8">
        <v>0.01</v>
      </c>
      <c r="C8">
        <v>0.1</v>
      </c>
      <c r="D8" t="s">
        <v>17</v>
      </c>
      <c r="E8" t="s">
        <v>177</v>
      </c>
      <c r="F8">
        <v>100</v>
      </c>
      <c r="G8">
        <v>0.2</v>
      </c>
      <c r="H8">
        <v>12</v>
      </c>
      <c r="I8">
        <v>102.2</v>
      </c>
      <c r="J8">
        <v>-72</v>
      </c>
      <c r="K8" s="10"/>
      <c r="L8" s="12">
        <v>1</v>
      </c>
      <c r="M8" s="10"/>
      <c r="N8" s="52">
        <f t="shared" si="0"/>
        <v>-56.982601905860022</v>
      </c>
      <c r="O8" s="6">
        <f t="shared" si="1"/>
        <v>1.7837264955382048</v>
      </c>
      <c r="P8" s="6">
        <f t="shared" si="2"/>
        <v>-1.2566370614359172</v>
      </c>
      <c r="Q8" s="6">
        <f t="shared" si="3"/>
        <v>-6.530295343754175E-2</v>
      </c>
      <c r="R8" s="6">
        <f t="shared" si="4"/>
        <v>0.30203812190659074</v>
      </c>
      <c r="S8" s="6">
        <f t="shared" si="5"/>
        <v>0.95105651629515353</v>
      </c>
      <c r="U8" s="53">
        <v>0</v>
      </c>
      <c r="V8" s="12">
        <v>1</v>
      </c>
    </row>
    <row r="9" spans="1:22" s="11" customFormat="1" ht="15">
      <c r="A9" t="s">
        <v>294</v>
      </c>
      <c r="B9">
        <v>0.01</v>
      </c>
      <c r="C9">
        <v>0.1</v>
      </c>
      <c r="D9" t="s">
        <v>17</v>
      </c>
      <c r="E9" t="s">
        <v>177</v>
      </c>
      <c r="F9">
        <v>0</v>
      </c>
      <c r="G9">
        <v>0.7</v>
      </c>
      <c r="H9">
        <v>12</v>
      </c>
      <c r="I9">
        <v>144</v>
      </c>
      <c r="J9">
        <v>-58.2</v>
      </c>
      <c r="K9" s="10"/>
      <c r="L9" s="53">
        <v>0</v>
      </c>
      <c r="M9" s="10"/>
      <c r="N9" s="52">
        <f t="shared" si="0"/>
        <v>-38.883310222243743</v>
      </c>
      <c r="O9" s="6">
        <f t="shared" si="1"/>
        <v>2.5132741228718345</v>
      </c>
      <c r="P9" s="6">
        <f t="shared" si="2"/>
        <v>-1.0157816246606999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294</v>
      </c>
      <c r="B10">
        <v>0.01</v>
      </c>
      <c r="C10">
        <v>0.1</v>
      </c>
      <c r="D10" t="s">
        <v>17</v>
      </c>
      <c r="E10" t="s">
        <v>177</v>
      </c>
      <c r="F10">
        <v>100</v>
      </c>
      <c r="G10">
        <v>0.7</v>
      </c>
      <c r="H10">
        <v>12</v>
      </c>
      <c r="I10">
        <v>105.6</v>
      </c>
      <c r="J10">
        <v>-68</v>
      </c>
      <c r="K10" s="10"/>
      <c r="L10" s="53">
        <v>1</v>
      </c>
      <c r="M10" s="10"/>
      <c r="N10" s="52">
        <f t="shared" si="0"/>
        <v>-51.059970622030882</v>
      </c>
      <c r="O10" s="6">
        <f t="shared" si="1"/>
        <v>1.8430676901060119</v>
      </c>
      <c r="P10" s="6">
        <f t="shared" si="2"/>
        <v>-1.1868238913561442</v>
      </c>
      <c r="Q10" s="6">
        <f t="shared" si="3"/>
        <v>-0.10073913790270278</v>
      </c>
      <c r="R10" s="6">
        <f t="shared" si="4"/>
        <v>0.36080704805379649</v>
      </c>
      <c r="S10" s="6">
        <f t="shared" si="5"/>
        <v>0.92718385456678742</v>
      </c>
      <c r="U10" s="53">
        <v>0</v>
      </c>
      <c r="V10" s="53">
        <v>1</v>
      </c>
    </row>
    <row r="11" spans="1:22" s="11" customFormat="1" ht="15">
      <c r="A11" t="s">
        <v>295</v>
      </c>
      <c r="B11">
        <v>0.01</v>
      </c>
      <c r="C11">
        <v>0.1</v>
      </c>
      <c r="D11" t="s">
        <v>17</v>
      </c>
      <c r="E11" t="s">
        <v>177</v>
      </c>
      <c r="F11">
        <v>0</v>
      </c>
      <c r="G11">
        <v>0.6</v>
      </c>
      <c r="H11">
        <v>12</v>
      </c>
      <c r="I11">
        <v>143</v>
      </c>
      <c r="J11">
        <v>-59.8</v>
      </c>
      <c r="K11" s="10"/>
      <c r="L11" s="53">
        <v>0</v>
      </c>
      <c r="M11" s="10"/>
      <c r="N11" s="52">
        <f t="shared" si="0"/>
        <v>-40.665414230515402</v>
      </c>
      <c r="O11" s="6">
        <f t="shared" si="1"/>
        <v>2.4958208303518914</v>
      </c>
      <c r="P11" s="6">
        <f t="shared" si="2"/>
        <v>-1.043706892692609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295</v>
      </c>
      <c r="B12">
        <v>0.01</v>
      </c>
      <c r="C12">
        <v>0.1</v>
      </c>
      <c r="D12" t="s">
        <v>17</v>
      </c>
      <c r="E12" t="s">
        <v>177</v>
      </c>
      <c r="F12">
        <v>100</v>
      </c>
      <c r="G12">
        <v>0.6</v>
      </c>
      <c r="H12">
        <v>12</v>
      </c>
      <c r="I12">
        <v>101.7</v>
      </c>
      <c r="J12">
        <v>-68.7</v>
      </c>
      <c r="K12" s="10"/>
      <c r="L12" s="12">
        <v>1</v>
      </c>
      <c r="M12" s="10"/>
      <c r="N12" s="52">
        <f t="shared" si="0"/>
        <v>-52.054055366342013</v>
      </c>
      <c r="O12" s="6">
        <f t="shared" si="1"/>
        <v>1.7749998492782333</v>
      </c>
      <c r="P12" s="6">
        <f t="shared" si="2"/>
        <v>-1.1990411961201044</v>
      </c>
      <c r="Q12" s="6">
        <f t="shared" si="3"/>
        <v>-7.366273456254048E-2</v>
      </c>
      <c r="R12" s="6">
        <f t="shared" si="4"/>
        <v>0.3557038908655647</v>
      </c>
      <c r="S12" s="6">
        <f t="shared" si="5"/>
        <v>0.9316912275855489</v>
      </c>
      <c r="U12" s="12">
        <v>0</v>
      </c>
      <c r="V12" s="12">
        <v>1</v>
      </c>
    </row>
    <row r="13" spans="1:22" s="11" customFormat="1" ht="15">
      <c r="A13" t="s">
        <v>296</v>
      </c>
      <c r="B13">
        <v>1.4999999999999999E-2</v>
      </c>
      <c r="C13">
        <v>0.1</v>
      </c>
      <c r="D13" t="s">
        <v>17</v>
      </c>
      <c r="E13" t="s">
        <v>177</v>
      </c>
      <c r="F13">
        <v>0</v>
      </c>
      <c r="G13">
        <v>0.6</v>
      </c>
      <c r="H13">
        <v>11</v>
      </c>
      <c r="I13">
        <v>171.5</v>
      </c>
      <c r="J13">
        <v>-56.3</v>
      </c>
      <c r="K13" s="10"/>
      <c r="L13" s="12">
        <v>0</v>
      </c>
      <c r="M13" s="10"/>
      <c r="N13" s="52">
        <f t="shared" si="0"/>
        <v>-36.859569162022673</v>
      </c>
      <c r="O13" s="6">
        <f t="shared" si="1"/>
        <v>2.9932396671702755</v>
      </c>
      <c r="P13" s="6">
        <f t="shared" si="2"/>
        <v>-0.98262036887280746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296</v>
      </c>
      <c r="B14">
        <v>1.4999999999999999E-2</v>
      </c>
      <c r="C14">
        <v>0.1</v>
      </c>
      <c r="D14" t="s">
        <v>17</v>
      </c>
      <c r="E14" t="s">
        <v>177</v>
      </c>
      <c r="F14">
        <v>100</v>
      </c>
      <c r="G14">
        <v>0.6</v>
      </c>
      <c r="H14">
        <v>11</v>
      </c>
      <c r="I14">
        <v>148.6</v>
      </c>
      <c r="J14">
        <v>-75.099999999999994</v>
      </c>
      <c r="K14" s="10"/>
      <c r="L14" s="12">
        <v>1</v>
      </c>
      <c r="M14" s="10"/>
      <c r="N14" s="52">
        <f t="shared" si="0"/>
        <v>-61.979929156268234</v>
      </c>
      <c r="O14" s="6">
        <f t="shared" si="1"/>
        <v>2.5935592684635735</v>
      </c>
      <c r="P14" s="6">
        <f t="shared" si="2"/>
        <v>-1.3107422682477414</v>
      </c>
      <c r="Q14" s="6">
        <f t="shared" si="3"/>
        <v>-0.21947590060282285</v>
      </c>
      <c r="R14" s="6">
        <f t="shared" si="4"/>
        <v>0.13396866189566745</v>
      </c>
      <c r="S14" s="6">
        <f t="shared" si="5"/>
        <v>0.9663760793213293</v>
      </c>
      <c r="U14" s="12">
        <v>0</v>
      </c>
      <c r="V14" s="12">
        <v>1</v>
      </c>
    </row>
    <row r="15" spans="1:22" s="11" customFormat="1" ht="15">
      <c r="A15" t="s">
        <v>297</v>
      </c>
      <c r="B15">
        <v>8.0000000000000002E-3</v>
      </c>
      <c r="C15">
        <v>0.1</v>
      </c>
      <c r="D15" t="s">
        <v>17</v>
      </c>
      <c r="E15" t="s">
        <v>177</v>
      </c>
      <c r="F15">
        <v>0</v>
      </c>
      <c r="G15">
        <v>0.2</v>
      </c>
      <c r="H15">
        <v>13</v>
      </c>
      <c r="I15">
        <v>135.5</v>
      </c>
      <c r="J15">
        <v>-58.4</v>
      </c>
      <c r="K15" s="10"/>
      <c r="L15" s="12">
        <v>0</v>
      </c>
      <c r="M15" s="10"/>
      <c r="N15" s="52">
        <f t="shared" si="0"/>
        <v>-39.102085669373473</v>
      </c>
      <c r="O15" s="6">
        <f t="shared" si="1"/>
        <v>2.3649211364523164</v>
      </c>
      <c r="P15" s="6">
        <f t="shared" si="2"/>
        <v>-1.0192722831646883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297</v>
      </c>
      <c r="B16">
        <v>8.0000000000000002E-3</v>
      </c>
      <c r="C16">
        <v>0.1</v>
      </c>
      <c r="D16" t="s">
        <v>17</v>
      </c>
      <c r="E16" t="s">
        <v>177</v>
      </c>
      <c r="F16">
        <v>100</v>
      </c>
      <c r="G16">
        <v>0.2</v>
      </c>
      <c r="H16">
        <v>13</v>
      </c>
      <c r="I16">
        <v>97</v>
      </c>
      <c r="J16">
        <v>-65</v>
      </c>
      <c r="K16" s="10"/>
      <c r="L16" s="12">
        <v>1</v>
      </c>
      <c r="M16" s="10"/>
      <c r="N16" s="52">
        <f t="shared" si="0"/>
        <v>-46.996928473082683</v>
      </c>
      <c r="O16" s="6">
        <f t="shared" si="1"/>
        <v>1.6929693744344996</v>
      </c>
      <c r="P16" s="6">
        <f t="shared" si="2"/>
        <v>-1.1344640137963142</v>
      </c>
      <c r="Q16" s="6">
        <f t="shared" si="3"/>
        <v>-5.1504210069363753E-2</v>
      </c>
      <c r="R16" s="6">
        <f t="shared" si="4"/>
        <v>0.41946812930407623</v>
      </c>
      <c r="S16" s="6">
        <f t="shared" si="5"/>
        <v>0.90630778703664994</v>
      </c>
      <c r="U16" s="12">
        <v>0</v>
      </c>
      <c r="V16" s="12">
        <v>1</v>
      </c>
    </row>
    <row r="17" spans="1:26" s="13" customFormat="1" ht="16" thickBot="1">
      <c r="A17" s="7"/>
      <c r="B17" s="7"/>
      <c r="C17" s="7"/>
      <c r="D17" s="7"/>
      <c r="E17" s="7"/>
      <c r="F17" s="7"/>
      <c r="G17" s="7"/>
      <c r="H17" s="7"/>
      <c r="I17" s="17"/>
      <c r="J17" s="18"/>
      <c r="K17" s="19"/>
      <c r="L17" s="12"/>
      <c r="M17" s="7"/>
      <c r="N17" s="7"/>
      <c r="O17" s="7"/>
      <c r="P17" s="7"/>
      <c r="Q17" s="7"/>
      <c r="R17" s="7"/>
      <c r="S17" s="7"/>
    </row>
    <row r="18" spans="1:26" s="13" customFormat="1" ht="17" thickTop="1" thickBot="1">
      <c r="A18" s="54" t="s">
        <v>5</v>
      </c>
      <c r="B18"/>
      <c r="H18" s="23" t="s">
        <v>143</v>
      </c>
      <c r="I18" s="24">
        <f>IF(O18&gt;0, O18*180/PI(),360+O18*180/PI())</f>
        <v>105.18144855700541</v>
      </c>
      <c r="J18" s="25">
        <f>P18*180/PI()</f>
        <v>-72.193332542811888</v>
      </c>
      <c r="K18" s="19"/>
      <c r="L18" s="7"/>
      <c r="M18" s="7"/>
      <c r="N18" s="7"/>
      <c r="O18" s="26">
        <f>IF(Q18&gt;0, ATAN(R18/Q18),PI()+ATAN(R18/Q18))</f>
        <v>1.8357625893367828</v>
      </c>
      <c r="P18" s="26">
        <f>-1*ATAN(S18/(SQRT(Q18*Q18+R18*R18)))</f>
        <v>-1.2600113508592377</v>
      </c>
      <c r="Q18" s="26">
        <f>SUM(Q3:Q16)</f>
        <v>-0.55591578823031551</v>
      </c>
      <c r="R18" s="26">
        <f>SUM(R3:R16)</f>
        <v>2.0487315340682262</v>
      </c>
      <c r="S18" s="26">
        <f>SUM(S3:S16)</f>
        <v>6.6091518770119873</v>
      </c>
    </row>
    <row r="19" spans="1:26" s="9" customFormat="1" ht="16" thickTop="1">
      <c r="A19" s="63">
        <v>149.75638778200977</v>
      </c>
      <c r="B19" s="64">
        <v>-61.291566433507874</v>
      </c>
      <c r="C19" s="7"/>
      <c r="D19" s="7"/>
      <c r="E19" s="7"/>
      <c r="F19" s="7"/>
      <c r="G19" s="7"/>
      <c r="H19" s="7"/>
      <c r="I19" s="29" t="s">
        <v>144</v>
      </c>
      <c r="J19" s="30">
        <f>SQRT(Q18*Q18+R18*R18+S18*S18)</f>
        <v>6.9417023701467029</v>
      </c>
      <c r="K19" s="19"/>
      <c r="L19" s="7"/>
      <c r="M19" s="7"/>
      <c r="N19" s="7"/>
      <c r="O19" s="7"/>
      <c r="P19" s="7"/>
      <c r="Q19" s="7"/>
      <c r="R19" s="7"/>
      <c r="S19" s="7"/>
    </row>
    <row r="20" spans="1:26" s="15" customFormat="1" ht="16">
      <c r="A20" t="s">
        <v>144</v>
      </c>
      <c r="B20">
        <v>6.9418949894438375</v>
      </c>
      <c r="C20" s="7"/>
      <c r="D20" s="7"/>
      <c r="E20" s="7"/>
      <c r="F20" s="7"/>
      <c r="G20" s="7"/>
      <c r="H20" s="7"/>
      <c r="I20" s="32" t="s">
        <v>145</v>
      </c>
      <c r="J20" s="33">
        <f>(J22-1)/(J22-J19)</f>
        <v>102.92013612043372</v>
      </c>
      <c r="K20" s="19"/>
      <c r="L20" s="7"/>
      <c r="M20" s="20"/>
      <c r="N20" s="20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 s="15" customFormat="1" ht="16">
      <c r="A21" t="s">
        <v>145</v>
      </c>
      <c r="B21">
        <v>103.26131847442984</v>
      </c>
      <c r="C21" s="7"/>
      <c r="D21" s="7"/>
      <c r="E21" s="7"/>
      <c r="F21" s="7"/>
      <c r="G21" s="7"/>
      <c r="H21" s="7"/>
      <c r="I21" s="32" t="s">
        <v>147</v>
      </c>
      <c r="J21" s="35">
        <f>ACOS(1+(J22-1)*(1-20^(1/(J22-1)))/(J22*(J20-1)+1))*180/PI()</f>
        <v>5.978103183736728</v>
      </c>
      <c r="K21" s="19"/>
      <c r="L21" s="7"/>
      <c r="M21" s="20"/>
      <c r="N21" s="20"/>
      <c r="O21" s="7"/>
      <c r="P21" s="7"/>
      <c r="Q21" s="7"/>
      <c r="R21" s="7"/>
      <c r="S21" s="7"/>
      <c r="T21" s="9"/>
      <c r="U21" s="9"/>
      <c r="V21" s="9"/>
      <c r="W21" s="9"/>
      <c r="X21" s="9"/>
      <c r="Y21" s="9"/>
      <c r="Z21" s="9"/>
    </row>
    <row r="22" spans="1:26" s="15" customFormat="1" ht="16">
      <c r="A22" t="s">
        <v>147</v>
      </c>
      <c r="B22" s="56">
        <v>5.9681271536549207</v>
      </c>
      <c r="C22" s="7"/>
      <c r="D22" s="7"/>
      <c r="E22" s="7"/>
      <c r="F22" s="7"/>
      <c r="G22" s="7"/>
      <c r="H22" s="7"/>
      <c r="I22" s="36" t="s">
        <v>149</v>
      </c>
      <c r="J22" s="37">
        <f>SUM(L3:L16)</f>
        <v>7</v>
      </c>
      <c r="K22" s="19"/>
      <c r="L22" s="7"/>
      <c r="M22" s="7"/>
      <c r="N22" s="7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>
      <c r="A23" t="s">
        <v>149</v>
      </c>
      <c r="B23">
        <v>7</v>
      </c>
    </row>
    <row r="25" spans="1:26">
      <c r="A25" s="54" t="s">
        <v>6</v>
      </c>
    </row>
    <row r="26" spans="1:26">
      <c r="A26" s="63">
        <v>105.18144855700541</v>
      </c>
      <c r="B26" s="64">
        <v>-72.193332542811888</v>
      </c>
    </row>
    <row r="27" spans="1:26">
      <c r="A27" t="s">
        <v>144</v>
      </c>
      <c r="B27">
        <v>6.9417023701467029</v>
      </c>
    </row>
    <row r="28" spans="1:26">
      <c r="A28" t="s">
        <v>145</v>
      </c>
      <c r="B28">
        <v>102.92013612043372</v>
      </c>
    </row>
    <row r="29" spans="1:26">
      <c r="A29" t="s">
        <v>147</v>
      </c>
      <c r="B29" s="56">
        <v>5.978103183736728</v>
      </c>
    </row>
    <row r="30" spans="1:26">
      <c r="A30" t="s">
        <v>149</v>
      </c>
      <c r="B30">
        <v>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267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298</v>
      </c>
      <c r="B3">
        <v>0.02</v>
      </c>
      <c r="C3">
        <v>0.1</v>
      </c>
      <c r="D3" t="s">
        <v>17</v>
      </c>
      <c r="E3" t="s">
        <v>177</v>
      </c>
      <c r="F3">
        <v>0</v>
      </c>
      <c r="G3">
        <v>0.6</v>
      </c>
      <c r="H3">
        <v>10</v>
      </c>
      <c r="I3">
        <v>160.4</v>
      </c>
      <c r="J3">
        <v>-66.900000000000006</v>
      </c>
      <c r="K3" s="10"/>
      <c r="L3" s="187">
        <v>0</v>
      </c>
      <c r="M3" s="10"/>
      <c r="N3" s="52">
        <f>ATAN(0.5*TAN(P3))/(PI()/180)</f>
        <v>-49.5334241093651</v>
      </c>
      <c r="O3" s="6">
        <f>I3*PI()/180</f>
        <v>2.7995081201989045</v>
      </c>
      <c r="P3" s="6">
        <f>J3*PI()/180</f>
        <v>-1.1676252695842064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87">
        <v>0</v>
      </c>
    </row>
    <row r="4" spans="1:22" s="9" customFormat="1" ht="15">
      <c r="A4" t="s">
        <v>298</v>
      </c>
      <c r="B4">
        <v>0.02</v>
      </c>
      <c r="C4">
        <v>0.1</v>
      </c>
      <c r="D4" t="s">
        <v>17</v>
      </c>
      <c r="E4" t="s">
        <v>177</v>
      </c>
      <c r="F4">
        <v>100</v>
      </c>
      <c r="G4">
        <v>0.6</v>
      </c>
      <c r="H4">
        <v>10</v>
      </c>
      <c r="I4">
        <v>96.2</v>
      </c>
      <c r="J4">
        <v>-79.3</v>
      </c>
      <c r="K4" s="10"/>
      <c r="L4" s="187">
        <v>1</v>
      </c>
      <c r="M4" s="10"/>
      <c r="N4" s="52">
        <f>ATAN(0.5*TAN(P4))/(PI()/180)</f>
        <v>-69.298224600094684</v>
      </c>
      <c r="O4" s="6">
        <f>I4*PI()/180</f>
        <v>1.6790067404185451</v>
      </c>
      <c r="P4" s="6">
        <f>J4*PI()/180</f>
        <v>-1.3840460968315034</v>
      </c>
      <c r="Q4" s="6">
        <f>COS(O4)*COS(P4)*L4</f>
        <v>-2.0051874837760303E-2</v>
      </c>
      <c r="R4" s="6">
        <f>COS(P4)*SIN(O4)*L4</f>
        <v>0.18458064466304869</v>
      </c>
      <c r="S4" s="6">
        <f>-1*SIN(P4)*L4</f>
        <v>0.98261279654361522</v>
      </c>
      <c r="U4" s="12">
        <v>0</v>
      </c>
      <c r="V4" s="187">
        <v>1</v>
      </c>
    </row>
    <row r="5" spans="1:22" s="11" customFormat="1" ht="15">
      <c r="A5" t="s">
        <v>299</v>
      </c>
      <c r="B5">
        <v>8.0000000000000002E-3</v>
      </c>
      <c r="C5">
        <v>0.1</v>
      </c>
      <c r="D5" t="s">
        <v>17</v>
      </c>
      <c r="E5" t="s">
        <v>177</v>
      </c>
      <c r="F5">
        <v>0</v>
      </c>
      <c r="G5">
        <v>0.5</v>
      </c>
      <c r="H5">
        <v>13</v>
      </c>
      <c r="I5">
        <v>152.30000000000001</v>
      </c>
      <c r="J5">
        <v>-65.400000000000006</v>
      </c>
      <c r="K5" s="10"/>
      <c r="L5" s="188">
        <v>0</v>
      </c>
      <c r="M5" s="10"/>
      <c r="N5" s="52">
        <f t="shared" ref="N5:N16" si="0">ATAN(0.5*TAN(P5))/(PI()/180)</f>
        <v>-47.520552363697753</v>
      </c>
      <c r="O5" s="6">
        <f t="shared" ref="O5:O16" si="1">I5*PI()/180</f>
        <v>2.6581364507873642</v>
      </c>
      <c r="P5" s="6">
        <f t="shared" ref="P5:P16" si="2">J5*PI()/180</f>
        <v>-1.1414453308042916</v>
      </c>
      <c r="Q5" s="6">
        <f t="shared" ref="Q5:Q16" si="3">COS(O5)*COS(P5)*L5</f>
        <v>0</v>
      </c>
      <c r="R5" s="6">
        <f t="shared" ref="R5:R16" si="4">COS(P5)*SIN(O5)*L5</f>
        <v>0</v>
      </c>
      <c r="S5" s="6">
        <f t="shared" ref="S5:S16" si="5">-1*SIN(P5)*L5</f>
        <v>0</v>
      </c>
      <c r="U5" s="12">
        <v>1</v>
      </c>
      <c r="V5" s="188">
        <v>0</v>
      </c>
    </row>
    <row r="6" spans="1:22" s="11" customFormat="1" ht="15">
      <c r="A6" t="s">
        <v>299</v>
      </c>
      <c r="B6">
        <v>8.0000000000000002E-3</v>
      </c>
      <c r="C6">
        <v>0.1</v>
      </c>
      <c r="D6" t="s">
        <v>17</v>
      </c>
      <c r="E6" t="s">
        <v>177</v>
      </c>
      <c r="F6">
        <v>100</v>
      </c>
      <c r="G6">
        <v>0.5</v>
      </c>
      <c r="H6">
        <v>13</v>
      </c>
      <c r="I6">
        <v>95.9</v>
      </c>
      <c r="J6">
        <v>-75.599999999999994</v>
      </c>
      <c r="K6" s="10"/>
      <c r="L6" s="188">
        <v>1</v>
      </c>
      <c r="M6" s="10"/>
      <c r="N6" s="52">
        <f t="shared" si="0"/>
        <v>-62.818924858964252</v>
      </c>
      <c r="O6" s="6">
        <f t="shared" si="1"/>
        <v>1.673770752662562</v>
      </c>
      <c r="P6" s="6">
        <f t="shared" si="2"/>
        <v>-1.319468914507713</v>
      </c>
      <c r="Q6" s="6">
        <f t="shared" si="3"/>
        <v>-2.5563464375009604E-2</v>
      </c>
      <c r="R6" s="6">
        <f t="shared" si="4"/>
        <v>0.24737253135143342</v>
      </c>
      <c r="S6" s="6">
        <f t="shared" si="5"/>
        <v>0.96858316112863108</v>
      </c>
      <c r="U6" s="12">
        <v>0</v>
      </c>
      <c r="V6" s="188">
        <v>1</v>
      </c>
    </row>
    <row r="7" spans="1:22" s="11" customFormat="1" ht="15">
      <c r="A7" t="s">
        <v>300</v>
      </c>
      <c r="B7">
        <v>8.0000000000000002E-3</v>
      </c>
      <c r="C7">
        <v>0.1</v>
      </c>
      <c r="D7" t="s">
        <v>17</v>
      </c>
      <c r="E7" t="s">
        <v>177</v>
      </c>
      <c r="F7">
        <v>0</v>
      </c>
      <c r="G7">
        <v>0.9</v>
      </c>
      <c r="H7">
        <v>13</v>
      </c>
      <c r="I7">
        <v>162.1</v>
      </c>
      <c r="J7">
        <v>-60.5</v>
      </c>
      <c r="K7" s="10"/>
      <c r="L7" s="188">
        <v>0</v>
      </c>
      <c r="M7" s="10"/>
      <c r="N7" s="52">
        <f t="shared" si="0"/>
        <v>-41.468544363298953</v>
      </c>
      <c r="O7" s="6">
        <f t="shared" si="1"/>
        <v>2.829178717482808</v>
      </c>
      <c r="P7" s="6">
        <f t="shared" si="2"/>
        <v>-1.0559241974565694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88">
        <v>0</v>
      </c>
    </row>
    <row r="8" spans="1:22" s="11" customFormat="1" ht="15">
      <c r="A8" t="s">
        <v>300</v>
      </c>
      <c r="B8">
        <v>8.0000000000000002E-3</v>
      </c>
      <c r="C8">
        <v>0.1</v>
      </c>
      <c r="D8" t="s">
        <v>17</v>
      </c>
      <c r="E8" t="s">
        <v>177</v>
      </c>
      <c r="F8">
        <v>100</v>
      </c>
      <c r="G8">
        <v>0.9</v>
      </c>
      <c r="H8">
        <v>13</v>
      </c>
      <c r="I8">
        <v>122.8</v>
      </c>
      <c r="J8">
        <v>-76</v>
      </c>
      <c r="K8" s="10"/>
      <c r="L8" s="188">
        <v>1</v>
      </c>
      <c r="M8" s="10"/>
      <c r="N8" s="52">
        <f t="shared" si="0"/>
        <v>-63.496586096704455</v>
      </c>
      <c r="O8" s="6">
        <f t="shared" si="1"/>
        <v>2.1432643214490366</v>
      </c>
      <c r="P8" s="6">
        <f t="shared" si="2"/>
        <v>-1.3264502315156903</v>
      </c>
      <c r="Q8" s="6">
        <f t="shared" si="3"/>
        <v>-0.13105107709350391</v>
      </c>
      <c r="R8" s="6">
        <f t="shared" si="4"/>
        <v>0.20335146609545038</v>
      </c>
      <c r="S8" s="6">
        <f t="shared" si="5"/>
        <v>0.97029572627599647</v>
      </c>
      <c r="U8" s="12">
        <v>0</v>
      </c>
      <c r="V8" s="188">
        <v>1</v>
      </c>
    </row>
    <row r="9" spans="1:22" s="11" customFormat="1" ht="15">
      <c r="A9" t="s">
        <v>301</v>
      </c>
      <c r="B9">
        <v>0.01</v>
      </c>
      <c r="C9">
        <v>0.1</v>
      </c>
      <c r="D9" t="s">
        <v>17</v>
      </c>
      <c r="E9" t="s">
        <v>177</v>
      </c>
      <c r="F9">
        <v>0</v>
      </c>
      <c r="G9">
        <v>0.6</v>
      </c>
      <c r="H9">
        <v>12</v>
      </c>
      <c r="I9">
        <v>158.9</v>
      </c>
      <c r="J9">
        <v>-65</v>
      </c>
      <c r="K9" s="10"/>
      <c r="L9" s="188">
        <v>0</v>
      </c>
      <c r="M9" s="10"/>
      <c r="N9" s="52">
        <f t="shared" si="0"/>
        <v>-46.996928473082683</v>
      </c>
      <c r="O9" s="6">
        <f t="shared" si="1"/>
        <v>2.7733281814189898</v>
      </c>
      <c r="P9" s="6">
        <f t="shared" si="2"/>
        <v>-1.1344640137963142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188">
        <v>0</v>
      </c>
    </row>
    <row r="10" spans="1:22" s="11" customFormat="1" ht="15">
      <c r="A10" t="s">
        <v>301</v>
      </c>
      <c r="B10">
        <v>0.01</v>
      </c>
      <c r="C10">
        <v>0.1</v>
      </c>
      <c r="D10" t="s">
        <v>17</v>
      </c>
      <c r="E10" t="s">
        <v>177</v>
      </c>
      <c r="F10">
        <v>100</v>
      </c>
      <c r="G10">
        <v>0.6</v>
      </c>
      <c r="H10">
        <v>12</v>
      </c>
      <c r="I10">
        <v>103.4</v>
      </c>
      <c r="J10">
        <v>-77.7</v>
      </c>
      <c r="K10" s="10"/>
      <c r="L10" s="188">
        <v>1</v>
      </c>
      <c r="M10" s="10"/>
      <c r="N10" s="52">
        <f t="shared" si="0"/>
        <v>-66.439403256176263</v>
      </c>
      <c r="O10" s="6">
        <f t="shared" si="1"/>
        <v>1.804670446562137</v>
      </c>
      <c r="P10" s="6">
        <f t="shared" si="2"/>
        <v>-1.3561208287995941</v>
      </c>
      <c r="Q10" s="6">
        <f t="shared" si="3"/>
        <v>-4.9369345399776395E-2</v>
      </c>
      <c r="R10" s="6">
        <f t="shared" si="4"/>
        <v>0.20723082109392735</v>
      </c>
      <c r="S10" s="6">
        <f t="shared" si="5"/>
        <v>0.97704557443526363</v>
      </c>
      <c r="U10" s="53">
        <v>0</v>
      </c>
      <c r="V10" s="188">
        <v>1</v>
      </c>
    </row>
    <row r="11" spans="1:22" s="11" customFormat="1" ht="15">
      <c r="A11" t="s">
        <v>302</v>
      </c>
      <c r="B11">
        <v>1.4999999999999999E-2</v>
      </c>
      <c r="C11">
        <v>0.1</v>
      </c>
      <c r="D11" t="s">
        <v>17</v>
      </c>
      <c r="E11" t="s">
        <v>177</v>
      </c>
      <c r="F11">
        <v>0</v>
      </c>
      <c r="G11">
        <v>0.4</v>
      </c>
      <c r="H11">
        <v>11</v>
      </c>
      <c r="I11">
        <v>170.5</v>
      </c>
      <c r="J11">
        <v>-68.900000000000006</v>
      </c>
      <c r="K11" s="10"/>
      <c r="L11" s="188">
        <v>0</v>
      </c>
      <c r="M11" s="10"/>
      <c r="N11" s="52">
        <f t="shared" si="0"/>
        <v>-52.341346417345413</v>
      </c>
      <c r="O11" s="6">
        <f t="shared" si="1"/>
        <v>2.9757863746503315</v>
      </c>
      <c r="P11" s="6">
        <f t="shared" si="2"/>
        <v>-1.2025318546240931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53">
        <v>1</v>
      </c>
      <c r="V11" s="188">
        <v>0</v>
      </c>
    </row>
    <row r="12" spans="1:22" s="11" customFormat="1" ht="15">
      <c r="A12" t="s">
        <v>302</v>
      </c>
      <c r="B12">
        <v>1.4999999999999999E-2</v>
      </c>
      <c r="C12">
        <v>0.1</v>
      </c>
      <c r="D12" t="s">
        <v>17</v>
      </c>
      <c r="E12" t="s">
        <v>177</v>
      </c>
      <c r="F12">
        <v>100</v>
      </c>
      <c r="G12">
        <v>0.4</v>
      </c>
      <c r="H12">
        <v>11</v>
      </c>
      <c r="I12">
        <v>91.1</v>
      </c>
      <c r="J12">
        <v>-83.4</v>
      </c>
      <c r="K12" s="10"/>
      <c r="L12" s="188">
        <v>1</v>
      </c>
      <c r="M12" s="10"/>
      <c r="N12" s="52">
        <f t="shared" si="0"/>
        <v>-76.970645485248383</v>
      </c>
      <c r="O12" s="6">
        <f t="shared" si="1"/>
        <v>1.5899949485668341</v>
      </c>
      <c r="P12" s="6">
        <f t="shared" si="2"/>
        <v>-1.4556045961632711</v>
      </c>
      <c r="Q12" s="6">
        <f t="shared" si="3"/>
        <v>-2.2064993261712482E-3</v>
      </c>
      <c r="R12" s="6">
        <f t="shared" si="4"/>
        <v>0.11491596896925779</v>
      </c>
      <c r="S12" s="6">
        <f t="shared" si="5"/>
        <v>0.99337276560039645</v>
      </c>
      <c r="U12" s="12">
        <v>0</v>
      </c>
      <c r="V12" s="188">
        <v>1</v>
      </c>
    </row>
    <row r="13" spans="1:22" s="11" customFormat="1" ht="15">
      <c r="A13" t="s">
        <v>303</v>
      </c>
      <c r="B13">
        <v>1.4999999999999999E-2</v>
      </c>
      <c r="C13">
        <v>0.1</v>
      </c>
      <c r="D13" t="s">
        <v>17</v>
      </c>
      <c r="E13" t="s">
        <v>177</v>
      </c>
      <c r="F13">
        <v>0</v>
      </c>
      <c r="G13">
        <v>0.6</v>
      </c>
      <c r="H13">
        <v>11</v>
      </c>
      <c r="I13">
        <v>93.8</v>
      </c>
      <c r="J13">
        <v>-51.3</v>
      </c>
      <c r="K13" s="10"/>
      <c r="L13" s="188">
        <v>0</v>
      </c>
      <c r="M13" s="10"/>
      <c r="N13" s="52">
        <f t="shared" si="0"/>
        <v>-31.968370113549472</v>
      </c>
      <c r="O13" s="6">
        <f t="shared" si="1"/>
        <v>1.637118838370681</v>
      </c>
      <c r="P13" s="6">
        <f t="shared" si="2"/>
        <v>-0.89535390627309097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0</v>
      </c>
      <c r="V13" s="188">
        <v>0</v>
      </c>
    </row>
    <row r="14" spans="1:22" s="13" customFormat="1" ht="15">
      <c r="A14" t="s">
        <v>303</v>
      </c>
      <c r="B14">
        <v>1.4999999999999999E-2</v>
      </c>
      <c r="C14">
        <v>0.1</v>
      </c>
      <c r="D14" t="s">
        <v>17</v>
      </c>
      <c r="E14" t="s">
        <v>177</v>
      </c>
      <c r="F14">
        <v>100</v>
      </c>
      <c r="G14">
        <v>0.6</v>
      </c>
      <c r="H14">
        <v>11</v>
      </c>
      <c r="I14">
        <v>71</v>
      </c>
      <c r="J14">
        <v>-45.1</v>
      </c>
      <c r="K14" s="10"/>
      <c r="L14" s="184">
        <v>0</v>
      </c>
      <c r="M14" s="10"/>
      <c r="N14" s="52">
        <f t="shared" si="0"/>
        <v>-26.645135069953874</v>
      </c>
      <c r="O14" s="6">
        <f t="shared" si="1"/>
        <v>1.2391837689159739</v>
      </c>
      <c r="P14" s="6">
        <f t="shared" si="2"/>
        <v>-0.78714349264944261</v>
      </c>
      <c r="Q14" s="6">
        <f t="shared" si="3"/>
        <v>0</v>
      </c>
      <c r="R14" s="6">
        <f t="shared" si="4"/>
        <v>0</v>
      </c>
      <c r="S14" s="6">
        <f t="shared" si="5"/>
        <v>0</v>
      </c>
      <c r="U14" s="12">
        <v>0</v>
      </c>
      <c r="V14" s="184">
        <v>0</v>
      </c>
    </row>
    <row r="15" spans="1:22" s="11" customFormat="1" ht="15">
      <c r="A15" t="s">
        <v>304</v>
      </c>
      <c r="B15">
        <v>8.0000000000000002E-3</v>
      </c>
      <c r="C15">
        <v>0.1</v>
      </c>
      <c r="D15" t="s">
        <v>17</v>
      </c>
      <c r="E15" t="s">
        <v>177</v>
      </c>
      <c r="F15">
        <v>0</v>
      </c>
      <c r="G15">
        <v>0.7</v>
      </c>
      <c r="H15">
        <v>13</v>
      </c>
      <c r="I15">
        <v>217.1</v>
      </c>
      <c r="J15">
        <v>-58.6</v>
      </c>
      <c r="K15" s="10"/>
      <c r="L15" s="188">
        <v>0</v>
      </c>
      <c r="M15" s="10"/>
      <c r="N15" s="52">
        <f t="shared" si="0"/>
        <v>-39.321985306145734</v>
      </c>
      <c r="O15" s="6">
        <f t="shared" si="1"/>
        <v>3.7891098060796891</v>
      </c>
      <c r="P15" s="6">
        <f t="shared" si="2"/>
        <v>-1.0227629416686772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0</v>
      </c>
      <c r="V15" s="188">
        <v>0</v>
      </c>
    </row>
    <row r="16" spans="1:22" s="13" customFormat="1" ht="15">
      <c r="A16" t="s">
        <v>304</v>
      </c>
      <c r="B16">
        <v>8.0000000000000002E-3</v>
      </c>
      <c r="C16">
        <v>0.1</v>
      </c>
      <c r="D16" t="s">
        <v>17</v>
      </c>
      <c r="E16" t="s">
        <v>177</v>
      </c>
      <c r="F16">
        <v>100</v>
      </c>
      <c r="G16">
        <v>0.7</v>
      </c>
      <c r="H16">
        <v>13</v>
      </c>
      <c r="I16">
        <v>252.4</v>
      </c>
      <c r="J16">
        <v>-74.099999999999994</v>
      </c>
      <c r="K16" s="10"/>
      <c r="L16" s="184">
        <v>0</v>
      </c>
      <c r="M16" s="10"/>
      <c r="N16" s="52">
        <f t="shared" si="0"/>
        <v>-60.329186835135062</v>
      </c>
      <c r="O16" s="6">
        <f t="shared" si="1"/>
        <v>4.4052110320336872</v>
      </c>
      <c r="P16" s="6">
        <f t="shared" si="2"/>
        <v>-1.2932889757277981</v>
      </c>
      <c r="Q16" s="6">
        <f t="shared" si="3"/>
        <v>0</v>
      </c>
      <c r="R16" s="6">
        <f t="shared" si="4"/>
        <v>0</v>
      </c>
      <c r="S16" s="6">
        <f t="shared" si="5"/>
        <v>0</v>
      </c>
      <c r="U16" s="12">
        <v>0</v>
      </c>
      <c r="V16" s="184">
        <v>0</v>
      </c>
    </row>
    <row r="17" spans="1:26" s="13" customFormat="1" ht="16" thickBot="1">
      <c r="A17" s="7"/>
      <c r="B17" s="7"/>
      <c r="C17" s="7"/>
      <c r="D17" s="7"/>
      <c r="E17" s="7"/>
      <c r="F17" s="7"/>
      <c r="G17" s="7"/>
      <c r="H17" s="7"/>
      <c r="I17" s="17"/>
      <c r="J17" s="18"/>
      <c r="K17" s="19"/>
      <c r="L17" s="12"/>
      <c r="M17" s="7"/>
      <c r="N17" s="7"/>
      <c r="O17" s="7"/>
      <c r="P17" s="7"/>
      <c r="Q17" s="7"/>
      <c r="R17" s="7"/>
      <c r="S17" s="7"/>
    </row>
    <row r="18" spans="1:26" s="13" customFormat="1" ht="17" thickTop="1" thickBot="1">
      <c r="H18" s="23" t="s">
        <v>143</v>
      </c>
      <c r="I18" s="24">
        <f>IF(O18&gt;0, O18*180/PI(),360+O18*180/PI())</f>
        <v>103.40821959201155</v>
      </c>
      <c r="J18" s="25">
        <f>P18*180/PI()</f>
        <v>-78.623656695336649</v>
      </c>
      <c r="K18" s="19"/>
      <c r="L18" s="7"/>
      <c r="M18" s="7"/>
      <c r="N18" s="7"/>
      <c r="O18" s="26">
        <f>IF(Q18&gt;0, ATAN(R18/Q18),PI()+ATAN(R18/Q18))</f>
        <v>1.8048139055059089</v>
      </c>
      <c r="P18" s="26">
        <f>-1*ATAN(S18/(SQRT(Q18*Q18+R18*R18)))</f>
        <v>-1.3722416792913086</v>
      </c>
      <c r="Q18" s="26">
        <f>SUM(Q3:Q16)</f>
        <v>-0.22824226103222148</v>
      </c>
      <c r="R18" s="26">
        <f>SUM(R3:R16)</f>
        <v>0.95745143217311768</v>
      </c>
      <c r="S18" s="26">
        <f>SUM(S3:S16)</f>
        <v>4.8919100239839031</v>
      </c>
    </row>
    <row r="19" spans="1:26" s="9" customFormat="1" ht="16" thickTop="1">
      <c r="A19" s="54" t="s">
        <v>5</v>
      </c>
      <c r="B19"/>
      <c r="C19" s="7"/>
      <c r="D19" s="7"/>
      <c r="E19" s="7"/>
      <c r="F19" s="7"/>
      <c r="G19" s="7"/>
      <c r="H19" s="7"/>
      <c r="I19" s="29" t="s">
        <v>144</v>
      </c>
      <c r="J19" s="30">
        <f>SQRT(Q18*Q18+R18*R18+S18*S18)</f>
        <v>4.9899490435720528</v>
      </c>
      <c r="K19" s="19"/>
      <c r="L19" s="7"/>
      <c r="M19" s="7"/>
      <c r="N19" s="7"/>
      <c r="O19" s="7"/>
      <c r="P19" s="7"/>
      <c r="Q19" s="7"/>
      <c r="R19" s="7"/>
      <c r="S19" s="7"/>
    </row>
    <row r="20" spans="1:26" s="15" customFormat="1" ht="16">
      <c r="A20" s="63">
        <v>160.6216726791331</v>
      </c>
      <c r="B20" s="64">
        <v>-65.445819066330671</v>
      </c>
      <c r="C20" s="7"/>
      <c r="D20" s="7"/>
      <c r="E20" s="7"/>
      <c r="F20" s="7"/>
      <c r="G20" s="7"/>
      <c r="H20" s="7"/>
      <c r="I20" s="32" t="s">
        <v>145</v>
      </c>
      <c r="J20" s="33">
        <f>(J22-1)/(J22-J19)</f>
        <v>397.97207645610757</v>
      </c>
      <c r="K20" s="19"/>
      <c r="L20" s="7"/>
      <c r="M20" s="20"/>
      <c r="N20" s="20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 s="15" customFormat="1" ht="16">
      <c r="A21" t="s">
        <v>144</v>
      </c>
      <c r="B21">
        <v>4.9899194503631605</v>
      </c>
      <c r="C21" s="7"/>
      <c r="D21" s="7"/>
      <c r="E21" s="7"/>
      <c r="F21" s="7"/>
      <c r="G21" s="7"/>
      <c r="H21" s="7"/>
      <c r="I21" s="32" t="s">
        <v>147</v>
      </c>
      <c r="J21" s="35">
        <f>ACOS(1+(J22-1)*(1-20^(1/(J22-1)))/(J22*(J20-1)+1))*180/PI()</f>
        <v>3.8402708039365572</v>
      </c>
      <c r="K21" s="19"/>
      <c r="L21" s="7"/>
      <c r="M21" s="20"/>
      <c r="N21" s="20"/>
      <c r="O21" s="7"/>
      <c r="P21" s="7"/>
      <c r="Q21" s="7"/>
      <c r="R21" s="7"/>
      <c r="S21" s="7"/>
      <c r="T21" s="9"/>
      <c r="U21" s="9"/>
      <c r="V21" s="9"/>
      <c r="W21" s="9"/>
      <c r="X21" s="9"/>
      <c r="Y21" s="9"/>
      <c r="Z21" s="9"/>
    </row>
    <row r="22" spans="1:26" s="15" customFormat="1" ht="16">
      <c r="A22" t="s">
        <v>145</v>
      </c>
      <c r="B22">
        <v>396.80376012255937</v>
      </c>
      <c r="C22" s="7"/>
      <c r="D22" s="7"/>
      <c r="E22" s="7"/>
      <c r="F22" s="7"/>
      <c r="G22" s="7"/>
      <c r="H22" s="7"/>
      <c r="I22" s="36" t="s">
        <v>149</v>
      </c>
      <c r="J22" s="37">
        <f>SUM(L3:L16)</f>
        <v>5</v>
      </c>
      <c r="K22" s="19"/>
      <c r="L22" s="7"/>
      <c r="M22" s="7"/>
      <c r="N22" s="7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>
      <c r="A23" t="s">
        <v>147</v>
      </c>
      <c r="B23" s="56">
        <v>3.8459336664059256</v>
      </c>
    </row>
    <row r="24" spans="1:26">
      <c r="A24" t="s">
        <v>149</v>
      </c>
      <c r="B24">
        <v>5</v>
      </c>
    </row>
    <row r="26" spans="1:26">
      <c r="A26" s="54" t="s">
        <v>6</v>
      </c>
    </row>
    <row r="27" spans="1:26">
      <c r="A27" s="63">
        <v>103.40821959201155</v>
      </c>
      <c r="B27" s="64">
        <v>-78.623656695336649</v>
      </c>
    </row>
    <row r="28" spans="1:26">
      <c r="A28" t="s">
        <v>144</v>
      </c>
      <c r="B28">
        <v>4.9899490435720528</v>
      </c>
    </row>
    <row r="29" spans="1:26">
      <c r="A29" t="s">
        <v>145</v>
      </c>
      <c r="B29">
        <v>397.97207645610757</v>
      </c>
    </row>
    <row r="30" spans="1:26">
      <c r="A30" t="s">
        <v>147</v>
      </c>
      <c r="B30" s="56">
        <v>3.8402708039365572</v>
      </c>
    </row>
    <row r="31" spans="1:26">
      <c r="A31" t="s">
        <v>149</v>
      </c>
      <c r="B31">
        <v>5</v>
      </c>
    </row>
    <row r="33" spans="1:1">
      <c r="A33" t="s">
        <v>876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V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305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311</v>
      </c>
      <c r="B3">
        <v>1.4999999999999999E-2</v>
      </c>
      <c r="C3">
        <v>0.1</v>
      </c>
      <c r="D3" t="s">
        <v>17</v>
      </c>
      <c r="E3" t="s">
        <v>177</v>
      </c>
      <c r="F3">
        <v>0</v>
      </c>
      <c r="G3">
        <v>0.2</v>
      </c>
      <c r="H3">
        <v>11</v>
      </c>
      <c r="I3">
        <v>164.1</v>
      </c>
      <c r="J3">
        <v>-65.599999999999994</v>
      </c>
      <c r="K3" s="10"/>
      <c r="L3" s="12">
        <v>0</v>
      </c>
      <c r="M3" s="10"/>
      <c r="N3" s="52">
        <f>ATAN(0.5*TAN(P3))/(PI()/180)</f>
        <v>-47.784420267715142</v>
      </c>
      <c r="O3" s="6">
        <f>I3*PI()/180</f>
        <v>2.8640853025226942</v>
      </c>
      <c r="P3" s="6">
        <f>J3*PI()/180</f>
        <v>-1.14493598930828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311</v>
      </c>
      <c r="B4">
        <v>1.4999999999999999E-2</v>
      </c>
      <c r="C4">
        <v>0.1</v>
      </c>
      <c r="D4" t="s">
        <v>17</v>
      </c>
      <c r="E4" t="s">
        <v>177</v>
      </c>
      <c r="F4">
        <v>100</v>
      </c>
      <c r="G4">
        <v>0.2</v>
      </c>
      <c r="H4">
        <v>11</v>
      </c>
      <c r="I4">
        <v>106.2</v>
      </c>
      <c r="J4">
        <v>-79.900000000000006</v>
      </c>
      <c r="K4" s="10"/>
      <c r="L4" s="12">
        <v>1</v>
      </c>
      <c r="M4" s="10"/>
      <c r="N4" s="52">
        <f>ATAN(0.5*TAN(P4))/(PI()/180)</f>
        <v>-70.391342119612943</v>
      </c>
      <c r="O4" s="6">
        <f>I4*PI()/180</f>
        <v>1.8535396656179779</v>
      </c>
      <c r="P4" s="6">
        <f>J4*PI()/180</f>
        <v>-1.3945180723434694</v>
      </c>
      <c r="Q4" s="6">
        <f>COS(O4)*COS(P4)*L4</f>
        <v>-4.8925756874882022E-2</v>
      </c>
      <c r="R4" s="6">
        <f>COS(P4)*SIN(O4)*L4</f>
        <v>0.16840355974397322</v>
      </c>
      <c r="S4" s="6">
        <f>-1*SIN(P4)*L4</f>
        <v>0.98450317997443659</v>
      </c>
      <c r="U4" s="12">
        <v>0</v>
      </c>
      <c r="V4" s="12">
        <v>1</v>
      </c>
    </row>
    <row r="5" spans="1:22" s="11" customFormat="1" ht="15">
      <c r="A5" t="s">
        <v>312</v>
      </c>
      <c r="B5">
        <v>1.4999999999999999E-2</v>
      </c>
      <c r="C5">
        <v>0.1</v>
      </c>
      <c r="D5" t="s">
        <v>17</v>
      </c>
      <c r="E5" t="s">
        <v>177</v>
      </c>
      <c r="F5">
        <v>0</v>
      </c>
      <c r="G5">
        <v>0.3</v>
      </c>
      <c r="H5">
        <v>11</v>
      </c>
      <c r="I5">
        <v>165.1</v>
      </c>
      <c r="J5">
        <v>-64.2</v>
      </c>
      <c r="K5" s="10"/>
      <c r="L5" s="12">
        <v>0</v>
      </c>
      <c r="M5" s="10"/>
      <c r="N5" s="52">
        <f t="shared" ref="N5:N16" si="0">ATAN(0.5*TAN(P5))/(PI()/180)</f>
        <v>-45.965954320325935</v>
      </c>
      <c r="O5" s="6">
        <f t="shared" ref="O5:O16" si="1">I5*PI()/180</f>
        <v>2.8815385950426378</v>
      </c>
      <c r="P5" s="6">
        <f t="shared" ref="P5:P16" si="2">J5*PI()/180</f>
        <v>-1.1205013797803596</v>
      </c>
      <c r="Q5" s="6">
        <f t="shared" ref="Q5:Q16" si="3">COS(O5)*COS(P5)*L5</f>
        <v>0</v>
      </c>
      <c r="R5" s="6">
        <f t="shared" ref="R5:R16" si="4">COS(P5)*SIN(O5)*L5</f>
        <v>0</v>
      </c>
      <c r="S5" s="6">
        <f t="shared" ref="S5:S16" si="5">-1*SIN(P5)*L5</f>
        <v>0</v>
      </c>
      <c r="U5" s="12">
        <v>1</v>
      </c>
      <c r="V5" s="12">
        <v>0</v>
      </c>
    </row>
    <row r="6" spans="1:22" s="11" customFormat="1" ht="15">
      <c r="A6" t="s">
        <v>312</v>
      </c>
      <c r="B6">
        <v>1.4999999999999999E-2</v>
      </c>
      <c r="C6">
        <v>0.1</v>
      </c>
      <c r="D6" t="s">
        <v>17</v>
      </c>
      <c r="E6" t="s">
        <v>177</v>
      </c>
      <c r="F6">
        <v>100</v>
      </c>
      <c r="G6">
        <v>0.3</v>
      </c>
      <c r="H6">
        <v>11</v>
      </c>
      <c r="I6">
        <v>114.5</v>
      </c>
      <c r="J6">
        <v>-79.400000000000006</v>
      </c>
      <c r="K6" s="10"/>
      <c r="L6" s="12">
        <v>1</v>
      </c>
      <c r="M6" s="10"/>
      <c r="N6" s="52">
        <f t="shared" si="0"/>
        <v>-69.479636486129735</v>
      </c>
      <c r="O6" s="6">
        <f t="shared" si="1"/>
        <v>1.9984019935335071</v>
      </c>
      <c r="P6" s="6">
        <f t="shared" si="2"/>
        <v>-1.3857914260834978</v>
      </c>
      <c r="Q6" s="6">
        <f t="shared" si="3"/>
        <v>-7.628338207658357E-2</v>
      </c>
      <c r="R6" s="6">
        <f t="shared" si="4"/>
        <v>0.16738860478300732</v>
      </c>
      <c r="S6" s="6">
        <f t="shared" si="5"/>
        <v>0.98293534914955427</v>
      </c>
      <c r="U6" s="12">
        <v>0</v>
      </c>
      <c r="V6" s="12">
        <v>1</v>
      </c>
    </row>
    <row r="7" spans="1:22" s="11" customFormat="1" ht="15">
      <c r="A7" t="s">
        <v>313</v>
      </c>
      <c r="B7">
        <v>8.0000000000000002E-3</v>
      </c>
      <c r="C7">
        <v>0.04</v>
      </c>
      <c r="D7" t="s">
        <v>17</v>
      </c>
      <c r="E7" t="s">
        <v>177</v>
      </c>
      <c r="F7">
        <v>0</v>
      </c>
      <c r="G7">
        <v>1.6</v>
      </c>
      <c r="H7">
        <v>7</v>
      </c>
      <c r="I7">
        <v>150.4</v>
      </c>
      <c r="J7">
        <v>-63.8</v>
      </c>
      <c r="K7" s="10"/>
      <c r="L7" s="12">
        <v>0</v>
      </c>
      <c r="M7" s="10"/>
      <c r="N7" s="52">
        <f t="shared" si="0"/>
        <v>-45.458501387910424</v>
      </c>
      <c r="O7" s="6">
        <f t="shared" si="1"/>
        <v>2.6249751949994717</v>
      </c>
      <c r="P7" s="6">
        <f t="shared" si="2"/>
        <v>-1.1135200627723822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313</v>
      </c>
      <c r="B8">
        <v>8.0000000000000002E-3</v>
      </c>
      <c r="C8">
        <v>0.04</v>
      </c>
      <c r="D8" t="s">
        <v>17</v>
      </c>
      <c r="E8" t="s">
        <v>177</v>
      </c>
      <c r="F8">
        <v>100</v>
      </c>
      <c r="G8">
        <v>1.6</v>
      </c>
      <c r="H8">
        <v>7</v>
      </c>
      <c r="I8">
        <v>99.4</v>
      </c>
      <c r="J8">
        <v>-73.900000000000006</v>
      </c>
      <c r="K8" s="10"/>
      <c r="L8" s="12">
        <v>1</v>
      </c>
      <c r="M8" s="10"/>
      <c r="N8" s="52">
        <f t="shared" si="0"/>
        <v>-60.003434929282541</v>
      </c>
      <c r="O8" s="6">
        <f t="shared" si="1"/>
        <v>1.7348572764823638</v>
      </c>
      <c r="P8" s="6">
        <f t="shared" si="2"/>
        <v>-1.2897983172238097</v>
      </c>
      <c r="Q8" s="6">
        <f t="shared" si="3"/>
        <v>-4.5292682594312746E-2</v>
      </c>
      <c r="R8" s="6">
        <f t="shared" si="4"/>
        <v>0.27359091695381405</v>
      </c>
      <c r="S8" s="6">
        <f t="shared" si="5"/>
        <v>0.96077915415759418</v>
      </c>
      <c r="U8" s="53">
        <v>0</v>
      </c>
      <c r="V8" s="12">
        <v>1</v>
      </c>
    </row>
    <row r="9" spans="1:22" s="11" customFormat="1" ht="15">
      <c r="A9" t="s">
        <v>314</v>
      </c>
      <c r="B9">
        <v>8.0000000000000002E-3</v>
      </c>
      <c r="C9">
        <v>0.1</v>
      </c>
      <c r="D9" t="s">
        <v>17</v>
      </c>
      <c r="E9" t="s">
        <v>177</v>
      </c>
      <c r="F9">
        <v>0</v>
      </c>
      <c r="G9">
        <v>0.4</v>
      </c>
      <c r="H9">
        <v>13</v>
      </c>
      <c r="I9">
        <v>178.3</v>
      </c>
      <c r="J9">
        <v>-66.8</v>
      </c>
      <c r="K9" s="10"/>
      <c r="L9" s="53">
        <v>0</v>
      </c>
      <c r="M9" s="10"/>
      <c r="N9" s="52">
        <f t="shared" si="0"/>
        <v>-49.39678185575174</v>
      </c>
      <c r="O9" s="6">
        <f t="shared" si="1"/>
        <v>3.1119220563058896</v>
      </c>
      <c r="P9" s="6">
        <f t="shared" si="2"/>
        <v>-1.165879940332212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314</v>
      </c>
      <c r="B10">
        <v>8.0000000000000002E-3</v>
      </c>
      <c r="C10">
        <v>0.1</v>
      </c>
      <c r="D10" t="s">
        <v>17</v>
      </c>
      <c r="E10" t="s">
        <v>177</v>
      </c>
      <c r="F10">
        <v>100</v>
      </c>
      <c r="G10">
        <v>0.4</v>
      </c>
      <c r="H10">
        <v>13</v>
      </c>
      <c r="I10">
        <v>122.5</v>
      </c>
      <c r="J10">
        <v>-85.4</v>
      </c>
      <c r="K10" s="10"/>
      <c r="L10" s="53">
        <v>1</v>
      </c>
      <c r="M10" s="10"/>
      <c r="N10" s="52">
        <f t="shared" si="0"/>
        <v>-80.858547486940012</v>
      </c>
      <c r="O10" s="6">
        <f t="shared" si="1"/>
        <v>2.1380283336930535</v>
      </c>
      <c r="P10" s="6">
        <f t="shared" si="2"/>
        <v>-1.4905111812031575</v>
      </c>
      <c r="Q10" s="6">
        <f t="shared" si="3"/>
        <v>-4.3090850631732409E-2</v>
      </c>
      <c r="R10" s="6">
        <f t="shared" si="4"/>
        <v>6.7639086742354512E-2</v>
      </c>
      <c r="S10" s="6">
        <f t="shared" si="5"/>
        <v>0.99677887845624713</v>
      </c>
      <c r="U10" s="53">
        <v>0</v>
      </c>
      <c r="V10" s="53">
        <v>1</v>
      </c>
    </row>
    <row r="11" spans="1:22" s="11" customFormat="1" ht="15">
      <c r="A11" t="s">
        <v>315</v>
      </c>
      <c r="B11">
        <v>0.01</v>
      </c>
      <c r="C11">
        <v>0.1</v>
      </c>
      <c r="D11" t="s">
        <v>17</v>
      </c>
      <c r="E11" t="s">
        <v>177</v>
      </c>
      <c r="F11">
        <v>0</v>
      </c>
      <c r="G11">
        <v>0.4</v>
      </c>
      <c r="H11">
        <v>12</v>
      </c>
      <c r="I11">
        <v>167.3</v>
      </c>
      <c r="J11">
        <v>-70.099999999999994</v>
      </c>
      <c r="K11" s="10"/>
      <c r="L11" s="53">
        <v>0</v>
      </c>
      <c r="M11" s="10"/>
      <c r="N11" s="52">
        <f t="shared" si="0"/>
        <v>-54.095841528758392</v>
      </c>
      <c r="O11" s="6">
        <f t="shared" si="1"/>
        <v>2.9199358385865133</v>
      </c>
      <c r="P11" s="6">
        <f t="shared" si="2"/>
        <v>-1.2234758056480248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315</v>
      </c>
      <c r="B12">
        <v>0.01</v>
      </c>
      <c r="C12">
        <v>0.1</v>
      </c>
      <c r="D12" t="s">
        <v>17</v>
      </c>
      <c r="E12" t="s">
        <v>177</v>
      </c>
      <c r="F12">
        <v>100</v>
      </c>
      <c r="G12">
        <v>0.4</v>
      </c>
      <c r="H12">
        <v>12</v>
      </c>
      <c r="I12">
        <v>81.099999999999994</v>
      </c>
      <c r="J12">
        <v>-82.4</v>
      </c>
      <c r="K12" s="10"/>
      <c r="L12" s="12">
        <v>1</v>
      </c>
      <c r="M12" s="10"/>
      <c r="N12" s="52">
        <f t="shared" si="0"/>
        <v>-75.058403354996841</v>
      </c>
      <c r="O12" s="6">
        <f t="shared" si="1"/>
        <v>1.4154620233674011</v>
      </c>
      <c r="P12" s="6">
        <f t="shared" si="2"/>
        <v>-1.4381513036433278</v>
      </c>
      <c r="Q12" s="6">
        <f t="shared" si="3"/>
        <v>2.0461437227252612E-2</v>
      </c>
      <c r="R12" s="6">
        <f t="shared" si="4"/>
        <v>0.13066400556557042</v>
      </c>
      <c r="S12" s="6">
        <f t="shared" si="5"/>
        <v>0.99121554025154179</v>
      </c>
      <c r="U12" s="12">
        <v>0</v>
      </c>
      <c r="V12" s="12">
        <v>1</v>
      </c>
    </row>
    <row r="13" spans="1:22" s="11" customFormat="1" ht="15">
      <c r="A13" t="s">
        <v>316</v>
      </c>
      <c r="B13">
        <v>1.4999999999999999E-2</v>
      </c>
      <c r="C13">
        <v>0.1</v>
      </c>
      <c r="D13" t="s">
        <v>17</v>
      </c>
      <c r="E13" t="s">
        <v>177</v>
      </c>
      <c r="F13">
        <v>0</v>
      </c>
      <c r="G13">
        <v>0.3</v>
      </c>
      <c r="H13">
        <v>11</v>
      </c>
      <c r="I13">
        <v>140.9</v>
      </c>
      <c r="J13">
        <v>-80.5</v>
      </c>
      <c r="K13" s="10"/>
      <c r="L13" s="12">
        <v>0</v>
      </c>
      <c r="M13" s="10"/>
      <c r="N13" s="52">
        <f t="shared" si="0"/>
        <v>-71.495367906969349</v>
      </c>
      <c r="O13" s="6">
        <f t="shared" si="1"/>
        <v>2.4591689160600105</v>
      </c>
      <c r="P13" s="6">
        <f t="shared" si="2"/>
        <v>-1.4049900478554351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316</v>
      </c>
      <c r="B14">
        <v>1.4999999999999999E-2</v>
      </c>
      <c r="C14">
        <v>0.1</v>
      </c>
      <c r="D14" t="s">
        <v>17</v>
      </c>
      <c r="E14" t="s">
        <v>177</v>
      </c>
      <c r="F14">
        <v>100</v>
      </c>
      <c r="G14">
        <v>0.3</v>
      </c>
      <c r="H14">
        <v>11</v>
      </c>
      <c r="I14">
        <v>35.299999999999997</v>
      </c>
      <c r="J14">
        <v>-73.8</v>
      </c>
      <c r="K14" s="10"/>
      <c r="L14" s="12">
        <v>1</v>
      </c>
      <c r="M14" s="10"/>
      <c r="N14" s="52">
        <f t="shared" si="0"/>
        <v>-59.841111412862773</v>
      </c>
      <c r="O14" s="6">
        <f t="shared" si="1"/>
        <v>0.6161012259539983</v>
      </c>
      <c r="P14" s="6">
        <f t="shared" si="2"/>
        <v>-1.2880529879718152</v>
      </c>
      <c r="Q14" s="6">
        <f t="shared" si="3"/>
        <v>0.22769512893665503</v>
      </c>
      <c r="R14" s="6">
        <f t="shared" si="4"/>
        <v>0.16121713775995564</v>
      </c>
      <c r="S14" s="6">
        <f t="shared" si="5"/>
        <v>0.96029368567694307</v>
      </c>
      <c r="U14" s="12">
        <v>0</v>
      </c>
      <c r="V14" s="12">
        <v>1</v>
      </c>
    </row>
    <row r="15" spans="1:22" s="11" customFormat="1" ht="15">
      <c r="A15" t="s">
        <v>317</v>
      </c>
      <c r="B15">
        <v>1.4999999999999999E-2</v>
      </c>
      <c r="C15">
        <v>0.1</v>
      </c>
      <c r="D15" t="s">
        <v>17</v>
      </c>
      <c r="E15" t="s">
        <v>177</v>
      </c>
      <c r="F15">
        <v>0</v>
      </c>
      <c r="G15">
        <v>0.1</v>
      </c>
      <c r="H15">
        <v>11</v>
      </c>
      <c r="I15">
        <v>126.9</v>
      </c>
      <c r="J15">
        <v>-74.3</v>
      </c>
      <c r="K15" s="10"/>
      <c r="L15" s="12">
        <v>0</v>
      </c>
      <c r="M15" s="10"/>
      <c r="N15" s="52">
        <f t="shared" si="0"/>
        <v>-60.656409251467593</v>
      </c>
      <c r="O15" s="6">
        <f t="shared" si="1"/>
        <v>2.2148228207808041</v>
      </c>
      <c r="P15" s="6">
        <f t="shared" si="2"/>
        <v>-1.2967796342317868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317</v>
      </c>
      <c r="B16">
        <v>1.4999999999999999E-2</v>
      </c>
      <c r="C16">
        <v>0.1</v>
      </c>
      <c r="D16" t="s">
        <v>17</v>
      </c>
      <c r="E16" t="s">
        <v>177</v>
      </c>
      <c r="F16">
        <v>100</v>
      </c>
      <c r="G16">
        <v>0.1</v>
      </c>
      <c r="H16">
        <v>11</v>
      </c>
      <c r="I16">
        <v>55.5</v>
      </c>
      <c r="J16">
        <v>-70.7</v>
      </c>
      <c r="K16" s="10"/>
      <c r="L16" s="12">
        <v>1</v>
      </c>
      <c r="M16" s="10"/>
      <c r="N16" s="52">
        <f t="shared" si="0"/>
        <v>-54.99298416235213</v>
      </c>
      <c r="O16" s="6">
        <f t="shared" si="1"/>
        <v>0.96865773485685291</v>
      </c>
      <c r="P16" s="6">
        <f t="shared" si="2"/>
        <v>-1.233947781159991</v>
      </c>
      <c r="Q16" s="6">
        <f t="shared" si="3"/>
        <v>0.18720541342619304</v>
      </c>
      <c r="R16" s="6">
        <f t="shared" si="4"/>
        <v>0.27238556675146863</v>
      </c>
      <c r="S16" s="6">
        <f t="shared" si="5"/>
        <v>0.94380095158322941</v>
      </c>
      <c r="U16" s="12">
        <v>0</v>
      </c>
      <c r="V16" s="12">
        <v>1</v>
      </c>
    </row>
    <row r="17" spans="1:26" s="13" customFormat="1" ht="16" thickBot="1">
      <c r="A17" s="7"/>
      <c r="B17" s="7"/>
      <c r="C17" s="7"/>
      <c r="D17" s="7"/>
      <c r="E17" s="7"/>
      <c r="F17" s="7"/>
      <c r="G17" s="7"/>
      <c r="H17" s="7"/>
      <c r="I17" s="17"/>
      <c r="J17" s="18"/>
      <c r="K17" s="19"/>
      <c r="L17" s="12"/>
      <c r="M17" s="7"/>
      <c r="N17" s="7"/>
      <c r="O17" s="7"/>
      <c r="P17" s="7"/>
      <c r="Q17" s="7"/>
      <c r="R17" s="7"/>
      <c r="S17" s="7"/>
    </row>
    <row r="18" spans="1:26" s="13" customFormat="1" ht="17" thickTop="1" thickBot="1">
      <c r="H18" s="23" t="s">
        <v>143</v>
      </c>
      <c r="I18" s="24">
        <f>IF(O18&gt;0, O18*180/PI(),360+O18*180/PI())</f>
        <v>79.870382006036465</v>
      </c>
      <c r="J18" s="25">
        <f>P18*180/PI()</f>
        <v>-79.525383957242141</v>
      </c>
      <c r="K18" s="19"/>
      <c r="L18" s="7"/>
      <c r="M18" s="7"/>
      <c r="N18" s="7"/>
      <c r="O18" s="26">
        <f>IF(Q18&gt;0, ATAN(R18/Q18),PI()+ATAN(R18/Q18))</f>
        <v>1.3940011408309698</v>
      </c>
      <c r="P18" s="26">
        <f>-1*ATAN(S18/(SQRT(Q18*Q18+R18*R18)))</f>
        <v>-1.3879797889665528</v>
      </c>
      <c r="Q18" s="26">
        <f>SUM(Q3:Q16)</f>
        <v>0.22176930741258993</v>
      </c>
      <c r="R18" s="26">
        <f>SUM(R3:R16)</f>
        <v>1.2412888783001437</v>
      </c>
      <c r="S18" s="26">
        <f>SUM(S3:S16)</f>
        <v>6.8203067392495464</v>
      </c>
    </row>
    <row r="19" spans="1:26" s="9" customFormat="1" ht="16" thickTop="1">
      <c r="A19" s="54" t="s">
        <v>5</v>
      </c>
      <c r="B19"/>
      <c r="C19" s="7"/>
      <c r="D19" s="7"/>
      <c r="E19" s="7"/>
      <c r="F19" s="7"/>
      <c r="G19" s="7"/>
      <c r="H19" s="7"/>
      <c r="I19" s="29" t="s">
        <v>144</v>
      </c>
      <c r="J19" s="30">
        <f>SQRT(Q18*Q18+R18*R18+S18*S18)</f>
        <v>6.9358895408270937</v>
      </c>
      <c r="K19" s="19"/>
      <c r="L19" s="7"/>
      <c r="M19" s="7"/>
      <c r="N19" s="7"/>
      <c r="O19" s="7"/>
      <c r="P19" s="7"/>
      <c r="Q19" s="7"/>
      <c r="R19" s="7"/>
      <c r="S19" s="7"/>
    </row>
    <row r="20" spans="1:26" s="15" customFormat="1" ht="16">
      <c r="A20" s="63">
        <v>159.02936785334094</v>
      </c>
      <c r="B20" s="64">
        <v>-69.971776484364298</v>
      </c>
      <c r="C20" s="7"/>
      <c r="D20" s="7"/>
      <c r="E20" s="7"/>
      <c r="F20" s="7"/>
      <c r="G20" s="7"/>
      <c r="H20" s="7"/>
      <c r="I20" s="32" t="s">
        <v>145</v>
      </c>
      <c r="J20" s="33">
        <f>(J22-1)/(J22-J19)</f>
        <v>93.588473353746664</v>
      </c>
      <c r="K20" s="19"/>
      <c r="L20" s="7"/>
      <c r="M20" s="20"/>
      <c r="N20" s="20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 s="15" customFormat="1" ht="16">
      <c r="A21" t="s">
        <v>144</v>
      </c>
      <c r="B21">
        <v>6.9361308580558241</v>
      </c>
      <c r="C21" s="7"/>
      <c r="D21" s="7"/>
      <c r="E21" s="7"/>
      <c r="F21" s="7"/>
      <c r="G21" s="7"/>
      <c r="H21" s="7"/>
      <c r="I21" s="32" t="s">
        <v>147</v>
      </c>
      <c r="J21" s="35">
        <f>ACOS(1+(J22-1)*(1-20^(1/(J22-1)))/(J22*(J20-1)+1))*180/PI()</f>
        <v>6.2719726983300053</v>
      </c>
      <c r="K21" s="19"/>
      <c r="L21" s="7"/>
      <c r="M21" s="20"/>
      <c r="N21" s="20"/>
      <c r="O21" s="7"/>
      <c r="P21" s="7"/>
      <c r="Q21" s="7"/>
      <c r="R21" s="7"/>
      <c r="S21" s="7"/>
      <c r="T21" s="9"/>
      <c r="U21" s="9"/>
      <c r="V21" s="9"/>
      <c r="W21" s="9"/>
      <c r="X21" s="9"/>
      <c r="Y21" s="9"/>
      <c r="Z21" s="9"/>
    </row>
    <row r="22" spans="1:26" s="15" customFormat="1" ht="16">
      <c r="A22" t="s">
        <v>145</v>
      </c>
      <c r="B22">
        <v>93.942079341604895</v>
      </c>
      <c r="C22" s="7"/>
      <c r="D22" s="7"/>
      <c r="E22" s="7"/>
      <c r="F22" s="7"/>
      <c r="G22" s="7"/>
      <c r="H22" s="7"/>
      <c r="I22" s="36" t="s">
        <v>149</v>
      </c>
      <c r="J22" s="37">
        <f>SUM(L3:L16)</f>
        <v>7</v>
      </c>
      <c r="K22" s="19"/>
      <c r="L22" s="7"/>
      <c r="M22" s="7"/>
      <c r="N22" s="7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>
      <c r="A23" t="s">
        <v>147</v>
      </c>
      <c r="B23" s="56">
        <v>6.2600366617403624</v>
      </c>
    </row>
    <row r="24" spans="1:26">
      <c r="A24" t="s">
        <v>149</v>
      </c>
      <c r="B24">
        <v>7</v>
      </c>
    </row>
    <row r="26" spans="1:26">
      <c r="A26" s="54" t="s">
        <v>6</v>
      </c>
    </row>
    <row r="27" spans="1:26">
      <c r="A27" s="63">
        <v>79.870382006036465</v>
      </c>
      <c r="B27" s="64">
        <v>-79.525383957242141</v>
      </c>
    </row>
    <row r="28" spans="1:26">
      <c r="A28" t="s">
        <v>144</v>
      </c>
      <c r="B28">
        <v>6.9358895408270937</v>
      </c>
    </row>
    <row r="29" spans="1:26">
      <c r="A29" t="s">
        <v>145</v>
      </c>
      <c r="B29">
        <v>93.588473353746664</v>
      </c>
    </row>
    <row r="30" spans="1:26">
      <c r="A30" t="s">
        <v>147</v>
      </c>
      <c r="B30" s="56">
        <v>6.2719726983300053</v>
      </c>
    </row>
    <row r="31" spans="1:26">
      <c r="A31" t="s">
        <v>149</v>
      </c>
      <c r="B31">
        <v>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306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9" customFormat="1" ht="37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  <c r="U2" s="110" t="s">
        <v>771</v>
      </c>
      <c r="V2" s="110" t="s">
        <v>772</v>
      </c>
    </row>
    <row r="3" spans="1:22" s="9" customFormat="1" ht="15">
      <c r="A3" t="s">
        <v>318</v>
      </c>
      <c r="B3">
        <v>8.0000000000000002E-3</v>
      </c>
      <c r="C3">
        <v>0.1</v>
      </c>
      <c r="D3" t="s">
        <v>17</v>
      </c>
      <c r="E3" t="s">
        <v>177</v>
      </c>
      <c r="F3">
        <v>0</v>
      </c>
      <c r="G3">
        <v>0.3</v>
      </c>
      <c r="H3">
        <v>13</v>
      </c>
      <c r="I3">
        <v>87.9</v>
      </c>
      <c r="J3">
        <v>-47.9</v>
      </c>
      <c r="K3" s="10"/>
      <c r="L3" s="12">
        <v>0</v>
      </c>
      <c r="M3" s="10"/>
      <c r="N3" s="52">
        <f>ATAN(0.5*TAN(P3))/(PI()/180)</f>
        <v>-28.958429631515283</v>
      </c>
      <c r="O3" s="6">
        <f>I3*PI()/180</f>
        <v>1.5341444125030159</v>
      </c>
      <c r="P3" s="6">
        <f>J3*PI()/180</f>
        <v>-0.8360127117052838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318</v>
      </c>
      <c r="B4">
        <v>8.0000000000000002E-3</v>
      </c>
      <c r="C4">
        <v>0.1</v>
      </c>
      <c r="D4" t="s">
        <v>17</v>
      </c>
      <c r="E4" t="s">
        <v>177</v>
      </c>
      <c r="F4">
        <v>100</v>
      </c>
      <c r="G4">
        <v>0.3</v>
      </c>
      <c r="H4">
        <v>13</v>
      </c>
      <c r="I4">
        <v>68.599999999999994</v>
      </c>
      <c r="J4">
        <v>-40.200000000000003</v>
      </c>
      <c r="K4" s="10"/>
      <c r="L4" s="12">
        <v>1</v>
      </c>
      <c r="M4" s="10"/>
      <c r="N4" s="52">
        <f t="shared" ref="N4:N18" si="0">ATAN(0.5*TAN(P4))/(PI()/180)</f>
        <v>-22.905650474982487</v>
      </c>
      <c r="O4" s="6">
        <f t="shared" ref="O4:O18" si="1">I4*PI()/180</f>
        <v>1.19729586686811</v>
      </c>
      <c r="P4" s="6">
        <f t="shared" ref="P4:P18" si="2">J4*PI()/180</f>
        <v>-0.70162235930172046</v>
      </c>
      <c r="Q4" s="6">
        <f t="shared" ref="Q4:Q18" si="3">COS(O4)*COS(P4)*L4</f>
        <v>0.27869143881805281</v>
      </c>
      <c r="R4" s="6">
        <f t="shared" ref="R4:R18" si="4">COS(P4)*SIN(O4)*L4</f>
        <v>0.71113673459298588</v>
      </c>
      <c r="S4" s="6">
        <f t="shared" ref="S4:S18" si="5">-1*SIN(P4)*L4</f>
        <v>0.64545768772395051</v>
      </c>
      <c r="U4" s="12">
        <v>0</v>
      </c>
      <c r="V4" s="12">
        <v>1</v>
      </c>
    </row>
    <row r="5" spans="1:22" s="11" customFormat="1" ht="15">
      <c r="A5" t="s">
        <v>319</v>
      </c>
      <c r="B5">
        <v>8.0000000000000002E-3</v>
      </c>
      <c r="C5">
        <v>0.1</v>
      </c>
      <c r="D5" t="s">
        <v>17</v>
      </c>
      <c r="E5" t="s">
        <v>177</v>
      </c>
      <c r="F5">
        <v>0</v>
      </c>
      <c r="G5">
        <v>0.3</v>
      </c>
      <c r="H5">
        <v>13</v>
      </c>
      <c r="I5">
        <v>105.2</v>
      </c>
      <c r="J5">
        <v>-56.8</v>
      </c>
      <c r="K5" s="10"/>
      <c r="L5" s="12">
        <v>0</v>
      </c>
      <c r="M5" s="10"/>
      <c r="N5" s="52">
        <f t="shared" si="0"/>
        <v>-37.38272494893819</v>
      </c>
      <c r="O5" s="6">
        <f t="shared" si="1"/>
        <v>1.8360863730980346</v>
      </c>
      <c r="P5" s="6">
        <f t="shared" si="2"/>
        <v>-0.99134701513277912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t="s">
        <v>319</v>
      </c>
      <c r="B6">
        <v>8.0000000000000002E-3</v>
      </c>
      <c r="C6">
        <v>0.1</v>
      </c>
      <c r="D6" t="s">
        <v>17</v>
      </c>
      <c r="E6" t="s">
        <v>177</v>
      </c>
      <c r="F6">
        <v>100</v>
      </c>
      <c r="G6">
        <v>0.3</v>
      </c>
      <c r="H6">
        <v>13</v>
      </c>
      <c r="I6">
        <v>74.8</v>
      </c>
      <c r="J6">
        <v>-53.4</v>
      </c>
      <c r="K6" s="10"/>
      <c r="L6" s="12">
        <v>1</v>
      </c>
      <c r="M6" s="10"/>
      <c r="N6" s="52">
        <f t="shared" si="0"/>
        <v>-33.950433735341022</v>
      </c>
      <c r="O6" s="6">
        <f t="shared" si="1"/>
        <v>1.3055062804917585</v>
      </c>
      <c r="P6" s="6">
        <f t="shared" si="2"/>
        <v>-0.93200582056497183</v>
      </c>
      <c r="Q6" s="6">
        <f t="shared" si="3"/>
        <v>0.15632371025248712</v>
      </c>
      <c r="R6" s="6">
        <f t="shared" si="4"/>
        <v>0.57536683875651085</v>
      </c>
      <c r="S6" s="6">
        <f t="shared" si="5"/>
        <v>0.80281747519111446</v>
      </c>
      <c r="U6" s="12">
        <v>0</v>
      </c>
      <c r="V6" s="12">
        <v>1</v>
      </c>
    </row>
    <row r="7" spans="1:22" s="11" customFormat="1" ht="15">
      <c r="A7" t="s">
        <v>320</v>
      </c>
      <c r="B7">
        <v>5.0000000000000001E-3</v>
      </c>
      <c r="C7">
        <v>0.1</v>
      </c>
      <c r="D7" t="s">
        <v>17</v>
      </c>
      <c r="E7" t="s">
        <v>177</v>
      </c>
      <c r="F7">
        <v>0</v>
      </c>
      <c r="G7">
        <v>0.5</v>
      </c>
      <c r="H7">
        <v>14</v>
      </c>
      <c r="I7">
        <v>111.3</v>
      </c>
      <c r="J7">
        <v>-55.7</v>
      </c>
      <c r="K7" s="10"/>
      <c r="L7" s="12">
        <v>0</v>
      </c>
      <c r="M7" s="10"/>
      <c r="N7" s="52">
        <f t="shared" si="0"/>
        <v>-36.24039453075374</v>
      </c>
      <c r="O7" s="6">
        <f t="shared" si="1"/>
        <v>1.9425514574696885</v>
      </c>
      <c r="P7" s="6">
        <f t="shared" si="2"/>
        <v>-0.97214839336084158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320</v>
      </c>
      <c r="B8">
        <v>5.0000000000000001E-3</v>
      </c>
      <c r="C8">
        <v>0.1</v>
      </c>
      <c r="D8" t="s">
        <v>17</v>
      </c>
      <c r="E8" t="s">
        <v>177</v>
      </c>
      <c r="F8">
        <v>100</v>
      </c>
      <c r="G8">
        <v>0.5</v>
      </c>
      <c r="H8">
        <v>14</v>
      </c>
      <c r="I8">
        <v>80.5</v>
      </c>
      <c r="J8">
        <v>-54.5</v>
      </c>
      <c r="K8" s="10"/>
      <c r="L8" s="12">
        <v>1</v>
      </c>
      <c r="M8" s="10"/>
      <c r="N8" s="52">
        <f t="shared" si="0"/>
        <v>-35.029462470656625</v>
      </c>
      <c r="O8" s="6">
        <f t="shared" si="1"/>
        <v>1.4049900478554351</v>
      </c>
      <c r="P8" s="6">
        <f t="shared" si="2"/>
        <v>-0.95120444233690948</v>
      </c>
      <c r="Q8" s="6">
        <f t="shared" si="3"/>
        <v>9.5843632556309857E-2</v>
      </c>
      <c r="R8" s="6">
        <f t="shared" si="4"/>
        <v>0.57273896398781254</v>
      </c>
      <c r="S8" s="6">
        <f t="shared" si="5"/>
        <v>0.81411551835631912</v>
      </c>
      <c r="U8" s="53">
        <v>0</v>
      </c>
      <c r="V8" s="12">
        <v>1</v>
      </c>
    </row>
    <row r="9" spans="1:22" s="11" customFormat="1" ht="15">
      <c r="A9" t="s">
        <v>321</v>
      </c>
      <c r="B9">
        <v>5.0000000000000001E-3</v>
      </c>
      <c r="C9">
        <v>0.1</v>
      </c>
      <c r="D9" t="s">
        <v>17</v>
      </c>
      <c r="E9" t="s">
        <v>177</v>
      </c>
      <c r="F9">
        <v>0</v>
      </c>
      <c r="G9">
        <v>0.5</v>
      </c>
      <c r="H9">
        <v>14</v>
      </c>
      <c r="I9">
        <v>107.2</v>
      </c>
      <c r="J9">
        <v>-52.8</v>
      </c>
      <c r="K9" s="10"/>
      <c r="L9" s="53">
        <v>0</v>
      </c>
      <c r="M9" s="10"/>
      <c r="N9" s="52">
        <f t="shared" si="0"/>
        <v>-33.373922130525337</v>
      </c>
      <c r="O9" s="6">
        <f t="shared" si="1"/>
        <v>1.8709929581379214</v>
      </c>
      <c r="P9" s="6">
        <f t="shared" si="2"/>
        <v>-0.92153384505300595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321</v>
      </c>
      <c r="B10">
        <v>5.0000000000000001E-3</v>
      </c>
      <c r="C10">
        <v>0.1</v>
      </c>
      <c r="D10" t="s">
        <v>17</v>
      </c>
      <c r="E10" t="s">
        <v>177</v>
      </c>
      <c r="F10">
        <v>100</v>
      </c>
      <c r="G10">
        <v>0.5</v>
      </c>
      <c r="H10">
        <v>14</v>
      </c>
      <c r="I10">
        <v>80.099999999999994</v>
      </c>
      <c r="J10">
        <v>-50.7</v>
      </c>
      <c r="K10" s="10"/>
      <c r="L10" s="53">
        <v>1</v>
      </c>
      <c r="M10" s="10"/>
      <c r="N10" s="52">
        <f t="shared" si="0"/>
        <v>-31.419949660820748</v>
      </c>
      <c r="O10" s="6">
        <f t="shared" si="1"/>
        <v>1.3980087308474578</v>
      </c>
      <c r="P10" s="6">
        <f t="shared" si="2"/>
        <v>-0.88488193076112509</v>
      </c>
      <c r="Q10" s="6">
        <f t="shared" si="3"/>
        <v>0.1088966035650421</v>
      </c>
      <c r="R10" s="6">
        <f t="shared" si="4"/>
        <v>0.62394940463344861</v>
      </c>
      <c r="S10" s="6">
        <f t="shared" si="5"/>
        <v>0.77384020972650613</v>
      </c>
      <c r="U10" s="53">
        <v>0</v>
      </c>
      <c r="V10" s="53">
        <v>1</v>
      </c>
    </row>
    <row r="11" spans="1:22" s="11" customFormat="1" ht="15">
      <c r="A11" t="s">
        <v>322</v>
      </c>
      <c r="B11">
        <v>0.01</v>
      </c>
      <c r="C11">
        <v>0.1</v>
      </c>
      <c r="D11" t="s">
        <v>17</v>
      </c>
      <c r="E11" t="s">
        <v>177</v>
      </c>
      <c r="F11">
        <v>0</v>
      </c>
      <c r="G11">
        <v>0.6</v>
      </c>
      <c r="H11">
        <v>12</v>
      </c>
      <c r="I11">
        <v>109.1</v>
      </c>
      <c r="J11">
        <v>-55.7</v>
      </c>
      <c r="K11" s="10"/>
      <c r="L11" s="53">
        <v>0</v>
      </c>
      <c r="M11" s="10"/>
      <c r="N11" s="52">
        <f t="shared" si="0"/>
        <v>-36.24039453075374</v>
      </c>
      <c r="O11" s="6">
        <f t="shared" si="1"/>
        <v>1.9041542139258132</v>
      </c>
      <c r="P11" s="6">
        <f t="shared" si="2"/>
        <v>-0.97214839336084158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322</v>
      </c>
      <c r="B12">
        <v>0.01</v>
      </c>
      <c r="C12">
        <v>0.1</v>
      </c>
      <c r="D12" t="s">
        <v>17</v>
      </c>
      <c r="E12" t="s">
        <v>177</v>
      </c>
      <c r="F12">
        <v>100</v>
      </c>
      <c r="G12">
        <v>0.6</v>
      </c>
      <c r="H12">
        <v>12</v>
      </c>
      <c r="I12">
        <v>78.8</v>
      </c>
      <c r="J12">
        <v>-53.8</v>
      </c>
      <c r="K12" s="10"/>
      <c r="L12" s="12">
        <v>1</v>
      </c>
      <c r="M12" s="10"/>
      <c r="N12" s="52">
        <f t="shared" si="0"/>
        <v>-34.339458319527459</v>
      </c>
      <c r="O12" s="6">
        <f t="shared" si="1"/>
        <v>1.3753194505715316</v>
      </c>
      <c r="P12" s="6">
        <f t="shared" si="2"/>
        <v>-0.93898713757294927</v>
      </c>
      <c r="Q12" s="6">
        <f t="shared" si="3"/>
        <v>0.11471590867699469</v>
      </c>
      <c r="R12" s="6">
        <f t="shared" si="4"/>
        <v>0.57935767443021691</v>
      </c>
      <c r="S12" s="6">
        <f t="shared" si="5"/>
        <v>0.80696031214380193</v>
      </c>
      <c r="U12" s="12">
        <v>0</v>
      </c>
      <c r="V12" s="12">
        <v>1</v>
      </c>
    </row>
    <row r="13" spans="1:22" s="11" customFormat="1" ht="15">
      <c r="A13" t="s">
        <v>323</v>
      </c>
      <c r="B13">
        <v>8.0000000000000002E-3</v>
      </c>
      <c r="C13">
        <v>0.1</v>
      </c>
      <c r="D13" t="s">
        <v>17</v>
      </c>
      <c r="E13" t="s">
        <v>177</v>
      </c>
      <c r="F13">
        <v>0</v>
      </c>
      <c r="G13">
        <v>0.7</v>
      </c>
      <c r="H13">
        <v>13</v>
      </c>
      <c r="I13">
        <v>115.8</v>
      </c>
      <c r="J13">
        <v>-57.4</v>
      </c>
      <c r="K13" s="10"/>
      <c r="L13" s="12">
        <v>0</v>
      </c>
      <c r="M13" s="10"/>
      <c r="N13" s="52">
        <f t="shared" si="0"/>
        <v>-38.019299198233419</v>
      </c>
      <c r="O13" s="6">
        <f t="shared" si="1"/>
        <v>2.0210912738094335</v>
      </c>
      <c r="P13" s="6">
        <f t="shared" si="2"/>
        <v>-1.0018189906447452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323</v>
      </c>
      <c r="B14">
        <v>8.0000000000000002E-3</v>
      </c>
      <c r="C14">
        <v>0.1</v>
      </c>
      <c r="D14" t="s">
        <v>17</v>
      </c>
      <c r="E14" t="s">
        <v>177</v>
      </c>
      <c r="F14">
        <v>100</v>
      </c>
      <c r="G14">
        <v>0.7</v>
      </c>
      <c r="H14">
        <v>13</v>
      </c>
      <c r="I14">
        <v>82.1</v>
      </c>
      <c r="J14">
        <v>-57.4</v>
      </c>
      <c r="K14" s="10"/>
      <c r="L14" s="12">
        <v>1</v>
      </c>
      <c r="M14" s="10"/>
      <c r="N14" s="52">
        <f t="shared" si="0"/>
        <v>-38.019299198233419</v>
      </c>
      <c r="O14" s="6">
        <f t="shared" si="1"/>
        <v>1.4329153158873444</v>
      </c>
      <c r="P14" s="6">
        <f t="shared" si="2"/>
        <v>-1.0018189906447452</v>
      </c>
      <c r="Q14" s="6">
        <f t="shared" si="3"/>
        <v>7.405110596334552E-2</v>
      </c>
      <c r="R14" s="6">
        <f t="shared" si="4"/>
        <v>0.53365756106563023</v>
      </c>
      <c r="S14" s="6">
        <f t="shared" si="5"/>
        <v>0.84245239700714758</v>
      </c>
      <c r="U14" s="12">
        <v>0</v>
      </c>
      <c r="V14" s="12">
        <v>1</v>
      </c>
    </row>
    <row r="15" spans="1:22" s="11" customFormat="1" ht="15">
      <c r="A15" t="s">
        <v>324</v>
      </c>
      <c r="B15">
        <v>1.4999999999999999E-2</v>
      </c>
      <c r="C15">
        <v>0.1</v>
      </c>
      <c r="D15" t="s">
        <v>17</v>
      </c>
      <c r="E15" t="s">
        <v>177</v>
      </c>
      <c r="F15">
        <v>0</v>
      </c>
      <c r="G15">
        <v>1</v>
      </c>
      <c r="H15">
        <v>11</v>
      </c>
      <c r="I15">
        <v>107.3</v>
      </c>
      <c r="J15">
        <v>-61.7</v>
      </c>
      <c r="K15" s="10"/>
      <c r="L15" s="12">
        <v>0</v>
      </c>
      <c r="M15" s="10"/>
      <c r="N15" s="52">
        <f t="shared" si="0"/>
        <v>-42.879806390269344</v>
      </c>
      <c r="O15" s="6">
        <f t="shared" si="1"/>
        <v>1.8727382873899157</v>
      </c>
      <c r="P15" s="6">
        <f t="shared" si="2"/>
        <v>-1.0768681484805014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324</v>
      </c>
      <c r="B16">
        <v>1.4999999999999999E-2</v>
      </c>
      <c r="C16">
        <v>0.1</v>
      </c>
      <c r="D16" t="s">
        <v>17</v>
      </c>
      <c r="E16" t="s">
        <v>177</v>
      </c>
      <c r="F16">
        <v>100</v>
      </c>
      <c r="G16">
        <v>1</v>
      </c>
      <c r="H16">
        <v>11</v>
      </c>
      <c r="I16">
        <v>70.8</v>
      </c>
      <c r="J16">
        <v>-57.9</v>
      </c>
      <c r="K16" s="10"/>
      <c r="L16" s="12">
        <v>1</v>
      </c>
      <c r="M16" s="10"/>
      <c r="N16" s="52">
        <f t="shared" si="0"/>
        <v>-38.557238372956618</v>
      </c>
      <c r="O16" s="6">
        <f t="shared" si="1"/>
        <v>1.2356931104119853</v>
      </c>
      <c r="P16" s="6">
        <f t="shared" si="2"/>
        <v>-1.0105456369047168</v>
      </c>
      <c r="Q16" s="6">
        <f t="shared" si="3"/>
        <v>0.17475926892775834</v>
      </c>
      <c r="R16" s="6">
        <f t="shared" si="4"/>
        <v>0.50184026167464058</v>
      </c>
      <c r="S16" s="6">
        <f t="shared" si="5"/>
        <v>0.84712192138213716</v>
      </c>
      <c r="U16" s="12">
        <v>0</v>
      </c>
      <c r="V16" s="12">
        <v>1</v>
      </c>
    </row>
    <row r="17" spans="1:26" s="13" customFormat="1" ht="15">
      <c r="A17" t="s">
        <v>325</v>
      </c>
      <c r="B17">
        <v>1.4999999999999999E-2</v>
      </c>
      <c r="C17">
        <v>0.1</v>
      </c>
      <c r="D17" t="s">
        <v>17</v>
      </c>
      <c r="E17" t="s">
        <v>177</v>
      </c>
      <c r="F17">
        <v>0</v>
      </c>
      <c r="G17">
        <v>0.9</v>
      </c>
      <c r="H17">
        <v>11</v>
      </c>
      <c r="I17">
        <v>104.3</v>
      </c>
      <c r="J17">
        <v>-62.6</v>
      </c>
      <c r="K17" s="10"/>
      <c r="L17" s="12">
        <v>0</v>
      </c>
      <c r="M17" s="10"/>
      <c r="N17" s="52">
        <f t="shared" si="0"/>
        <v>-43.967637004662869</v>
      </c>
      <c r="O17" s="6">
        <f t="shared" si="1"/>
        <v>1.8203784098300857</v>
      </c>
      <c r="P17" s="6">
        <f t="shared" si="2"/>
        <v>-1.0925761117484503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2">
        <v>1</v>
      </c>
      <c r="V17" s="12">
        <v>0</v>
      </c>
    </row>
    <row r="18" spans="1:26" s="13" customFormat="1" ht="15">
      <c r="A18" t="s">
        <v>325</v>
      </c>
      <c r="B18">
        <v>1.4999999999999999E-2</v>
      </c>
      <c r="C18">
        <v>0.1</v>
      </c>
      <c r="D18" t="s">
        <v>17</v>
      </c>
      <c r="E18" t="s">
        <v>177</v>
      </c>
      <c r="F18">
        <v>100</v>
      </c>
      <c r="G18">
        <v>0.9</v>
      </c>
      <c r="H18">
        <v>11</v>
      </c>
      <c r="I18">
        <v>67.7</v>
      </c>
      <c r="J18">
        <v>-57.6</v>
      </c>
      <c r="K18" s="10"/>
      <c r="L18" s="12">
        <v>1</v>
      </c>
      <c r="M18" s="10"/>
      <c r="N18" s="52">
        <f t="shared" si="0"/>
        <v>-38.233653443993425</v>
      </c>
      <c r="O18" s="6">
        <f t="shared" si="1"/>
        <v>1.1815879036001613</v>
      </c>
      <c r="P18" s="6">
        <f t="shared" si="2"/>
        <v>-1.0053096491487339</v>
      </c>
      <c r="Q18" s="6">
        <f t="shared" si="3"/>
        <v>0.20332277779546551</v>
      </c>
      <c r="R18" s="6">
        <f t="shared" si="4"/>
        <v>0.49575215808607365</v>
      </c>
      <c r="S18" s="6">
        <f t="shared" si="5"/>
        <v>0.84432792550201508</v>
      </c>
      <c r="U18" s="12">
        <v>0</v>
      </c>
      <c r="V18" s="12">
        <v>1</v>
      </c>
    </row>
    <row r="19" spans="1:26" s="15" customFormat="1" ht="17" thickBot="1">
      <c r="C19" s="7"/>
      <c r="D19" s="7"/>
      <c r="E19" s="7"/>
      <c r="F19" s="7"/>
      <c r="G19" s="7"/>
      <c r="H19" s="7"/>
      <c r="I19" s="68"/>
      <c r="J19" s="69"/>
      <c r="K19" s="19"/>
      <c r="L19" s="7"/>
      <c r="M19" s="20"/>
      <c r="N19" s="20"/>
      <c r="O19" s="7"/>
      <c r="P19" s="7"/>
      <c r="Q19" s="7"/>
      <c r="R19" s="7"/>
      <c r="S19" s="7"/>
      <c r="T19" s="9"/>
      <c r="U19" s="9"/>
      <c r="V19" s="9"/>
      <c r="W19" s="9"/>
      <c r="X19" s="9"/>
      <c r="Y19" s="9"/>
      <c r="Z19" s="9"/>
    </row>
    <row r="20" spans="1:26" s="15" customFormat="1" ht="18" thickTop="1" thickBot="1">
      <c r="C20" s="7"/>
      <c r="D20" s="7"/>
      <c r="E20" s="7"/>
      <c r="F20" s="7"/>
      <c r="G20" s="7"/>
      <c r="H20" s="23" t="s">
        <v>143</v>
      </c>
      <c r="I20" s="24">
        <f>IF(O20&gt;0, O20*180/PI(),360+O20*180/PI())</f>
        <v>75.283154562434177</v>
      </c>
      <c r="J20" s="25">
        <f>P20*180/PI()</f>
        <v>-53.321486336253535</v>
      </c>
      <c r="K20" s="19"/>
      <c r="L20" s="7"/>
      <c r="M20" s="7"/>
      <c r="N20" s="7"/>
      <c r="O20" s="26">
        <f>IF(Q20&gt;0, ATAN(R20/Q20),PI()+ATAN(R20/Q20))</f>
        <v>1.3139389184022674</v>
      </c>
      <c r="P20" s="26">
        <f>-1*ATAN(S20/(SQRT(Q20*Q20+R20*R20)))</f>
        <v>-0.93063549862479245</v>
      </c>
      <c r="Q20" s="26">
        <f>SUM(Q3:Q18)</f>
        <v>1.2066044465554562</v>
      </c>
      <c r="R20" s="26">
        <f>SUM(R3:R18)</f>
        <v>4.5937995972273189</v>
      </c>
      <c r="S20" s="26">
        <f>SUM(S3:S18)</f>
        <v>6.3770934470329923</v>
      </c>
      <c r="T20" s="9"/>
      <c r="U20" s="9"/>
      <c r="V20" s="9"/>
      <c r="W20" s="9"/>
      <c r="X20" s="9"/>
      <c r="Y20" s="9"/>
      <c r="Z20" s="9"/>
    </row>
    <row r="21" spans="1:26" ht="14" thickTop="1">
      <c r="H21" s="7"/>
      <c r="I21" s="29" t="s">
        <v>144</v>
      </c>
      <c r="J21" s="30">
        <f>SQRT(Q20*Q20+R20*R20+S20*S20)</f>
        <v>7.9514910464720012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ht="13">
      <c r="H22" s="7"/>
      <c r="I22" s="32" t="s">
        <v>145</v>
      </c>
      <c r="J22" s="33">
        <f>(J24-1)/(J24-J21)</f>
        <v>144.30325725249227</v>
      </c>
      <c r="K22" s="19"/>
      <c r="L22" s="7"/>
      <c r="M22" s="20"/>
      <c r="N22" s="20"/>
      <c r="O22" s="7"/>
      <c r="P22" s="7"/>
      <c r="Q22" s="7"/>
      <c r="R22" s="7"/>
      <c r="S22" s="7"/>
    </row>
    <row r="23" spans="1:26" ht="13">
      <c r="H23" s="7"/>
      <c r="I23" s="32" t="s">
        <v>147</v>
      </c>
      <c r="J23" s="35">
        <f>ACOS(1+(J24-1)*(1-20^(1/(J24-1)))/(J24*(J22-1)+1))*180/PI()</f>
        <v>4.6266295380349796</v>
      </c>
      <c r="K23" s="19"/>
      <c r="L23" s="7"/>
      <c r="M23" s="20"/>
      <c r="N23" s="20"/>
      <c r="O23" s="7"/>
      <c r="P23" s="7"/>
      <c r="Q23" s="7"/>
      <c r="R23" s="7"/>
      <c r="S23" s="7"/>
    </row>
    <row r="24" spans="1:26" ht="13"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</row>
    <row r="25" spans="1:26">
      <c r="A25" s="54" t="s">
        <v>5</v>
      </c>
    </row>
    <row r="26" spans="1:26">
      <c r="A26" s="63">
        <v>105.58207542288922</v>
      </c>
      <c r="B26" s="64">
        <v>-56.594343754952632</v>
      </c>
      <c r="H26" s="59"/>
    </row>
    <row r="27" spans="1:26">
      <c r="A27" t="s">
        <v>144</v>
      </c>
      <c r="B27">
        <v>7.9519206515150547</v>
      </c>
    </row>
    <row r="28" spans="1:26">
      <c r="A28" t="s">
        <v>145</v>
      </c>
      <c r="B28">
        <v>145.59265507085334</v>
      </c>
    </row>
    <row r="29" spans="1:26">
      <c r="A29" t="s">
        <v>147</v>
      </c>
      <c r="B29" s="56">
        <v>4.6059612144111677</v>
      </c>
    </row>
    <row r="30" spans="1:26">
      <c r="A30" t="s">
        <v>149</v>
      </c>
      <c r="B30">
        <v>8</v>
      </c>
    </row>
    <row r="32" spans="1:26">
      <c r="A32" s="54" t="s">
        <v>6</v>
      </c>
    </row>
    <row r="33" spans="1:2">
      <c r="A33" s="63">
        <v>75.283154562434177</v>
      </c>
      <c r="B33" s="64">
        <v>-53.321486336253535</v>
      </c>
    </row>
    <row r="34" spans="1:2">
      <c r="A34" t="s">
        <v>144</v>
      </c>
      <c r="B34">
        <v>7.9514910464720012</v>
      </c>
    </row>
    <row r="35" spans="1:2">
      <c r="A35" t="s">
        <v>145</v>
      </c>
      <c r="B35">
        <v>144.30325725249227</v>
      </c>
    </row>
    <row r="36" spans="1:2">
      <c r="A36" t="s">
        <v>147</v>
      </c>
      <c r="B36" s="56">
        <v>4.6266295380349796</v>
      </c>
    </row>
    <row r="37" spans="1:2">
      <c r="A37" t="s">
        <v>149</v>
      </c>
      <c r="B37">
        <v>8</v>
      </c>
    </row>
    <row r="39" spans="1:2">
      <c r="B39" s="56"/>
    </row>
    <row r="42" spans="1:2">
      <c r="A42" s="54"/>
    </row>
    <row r="43" spans="1:2">
      <c r="A43" s="63"/>
      <c r="B43" s="64"/>
    </row>
    <row r="46" spans="1:2">
      <c r="B46" s="56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307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326</v>
      </c>
      <c r="B3">
        <v>2.5000000000000001E-2</v>
      </c>
      <c r="C3">
        <v>0.1</v>
      </c>
      <c r="D3" t="s">
        <v>17</v>
      </c>
      <c r="E3" t="s">
        <v>177</v>
      </c>
      <c r="F3">
        <v>0</v>
      </c>
      <c r="G3">
        <v>11.7</v>
      </c>
      <c r="H3">
        <v>6</v>
      </c>
      <c r="I3">
        <v>122.3</v>
      </c>
      <c r="J3">
        <v>-40.299999999999997</v>
      </c>
      <c r="K3" s="10"/>
      <c r="L3" s="12">
        <v>0</v>
      </c>
      <c r="M3" s="10"/>
      <c r="N3" s="52">
        <f>ATAN(0.5*TAN(P3))/(PI()/180)</f>
        <v>-22.978442056445076</v>
      </c>
      <c r="O3" s="6">
        <f>I3*PI()/180</f>
        <v>2.134537675189065</v>
      </c>
      <c r="P3" s="6">
        <f>J3*PI()/180</f>
        <v>-0.70336768855371479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326</v>
      </c>
      <c r="B4">
        <v>2.5000000000000001E-2</v>
      </c>
      <c r="C4">
        <v>0.1</v>
      </c>
      <c r="D4" t="s">
        <v>17</v>
      </c>
      <c r="E4" t="s">
        <v>177</v>
      </c>
      <c r="F4">
        <v>100</v>
      </c>
      <c r="G4">
        <v>11.7</v>
      </c>
      <c r="H4">
        <v>6</v>
      </c>
      <c r="I4">
        <v>103</v>
      </c>
      <c r="J4">
        <v>-45.1</v>
      </c>
      <c r="K4" s="10"/>
      <c r="L4" s="12">
        <v>1</v>
      </c>
      <c r="M4" s="10"/>
      <c r="N4" s="52">
        <f>ATAN(0.5*TAN(P4))/(PI()/180)</f>
        <v>-26.645135069953874</v>
      </c>
      <c r="O4" s="6">
        <f>I4*PI()/180</f>
        <v>1.7976891295541593</v>
      </c>
      <c r="P4" s="6">
        <f>J4*PI()/180</f>
        <v>-0.78714349264944261</v>
      </c>
      <c r="Q4" s="6">
        <f>COS(O4)*COS(P4)*L4</f>
        <v>-0.15878655405552919</v>
      </c>
      <c r="R4" s="6">
        <f>COS(P4)*SIN(O4)*L4</f>
        <v>0.6877801280522422</v>
      </c>
      <c r="S4" s="6">
        <f>-1*SIN(P4)*L4</f>
        <v>0.7083398377245288</v>
      </c>
      <c r="U4" s="12">
        <v>0</v>
      </c>
      <c r="V4" s="12">
        <v>1</v>
      </c>
    </row>
    <row r="5" spans="1:22" s="11" customFormat="1" ht="15">
      <c r="A5" t="s">
        <v>327</v>
      </c>
      <c r="B5">
        <v>2.5000000000000001E-2</v>
      </c>
      <c r="C5">
        <v>0.1</v>
      </c>
      <c r="D5" t="s">
        <v>17</v>
      </c>
      <c r="E5" t="s">
        <v>177</v>
      </c>
      <c r="F5">
        <v>0</v>
      </c>
      <c r="G5">
        <v>2.7</v>
      </c>
      <c r="H5">
        <v>9</v>
      </c>
      <c r="I5">
        <v>126.6</v>
      </c>
      <c r="J5">
        <v>-44.7</v>
      </c>
      <c r="K5" s="10"/>
      <c r="L5" s="12">
        <v>0</v>
      </c>
      <c r="M5" s="10"/>
      <c r="N5" s="52">
        <f t="shared" ref="N5:N14" si="0">ATAN(0.5*TAN(P5))/(PI()/180)</f>
        <v>-26.325802009028511</v>
      </c>
      <c r="O5" s="6">
        <f t="shared" ref="O5:O14" si="1">I5*PI()/180</f>
        <v>2.2095868330248214</v>
      </c>
      <c r="P5" s="6">
        <f t="shared" ref="P5:P14" si="2">J5*PI()/180</f>
        <v>-0.78016217564146539</v>
      </c>
      <c r="Q5" s="6">
        <f t="shared" ref="Q5:Q14" si="3">COS(O5)*COS(P5)*L5</f>
        <v>0</v>
      </c>
      <c r="R5" s="6">
        <f t="shared" ref="R5:R14" si="4">COS(P5)*SIN(O5)*L5</f>
        <v>0</v>
      </c>
      <c r="S5" s="6">
        <f t="shared" ref="S5:S14" si="5">-1*SIN(P5)*L5</f>
        <v>0</v>
      </c>
      <c r="U5" s="12">
        <v>1</v>
      </c>
      <c r="V5" s="12">
        <v>0</v>
      </c>
    </row>
    <row r="6" spans="1:22" s="11" customFormat="1" ht="15">
      <c r="A6" t="s">
        <v>327</v>
      </c>
      <c r="B6">
        <v>2.5000000000000001E-2</v>
      </c>
      <c r="C6">
        <v>0.1</v>
      </c>
      <c r="D6" t="s">
        <v>17</v>
      </c>
      <c r="E6" t="s">
        <v>177</v>
      </c>
      <c r="F6">
        <v>100</v>
      </c>
      <c r="G6">
        <v>2.7</v>
      </c>
      <c r="H6">
        <v>9</v>
      </c>
      <c r="I6">
        <v>104.2</v>
      </c>
      <c r="J6">
        <v>-50.8</v>
      </c>
      <c r="K6" s="10"/>
      <c r="L6" s="12">
        <v>1</v>
      </c>
      <c r="M6" s="10"/>
      <c r="N6" s="52">
        <f t="shared" si="0"/>
        <v>-31.510819625872127</v>
      </c>
      <c r="O6" s="6">
        <f t="shared" si="1"/>
        <v>1.8186330805780915</v>
      </c>
      <c r="P6" s="6">
        <f t="shared" si="2"/>
        <v>-0.88662726001311931</v>
      </c>
      <c r="Q6" s="6">
        <f t="shared" si="3"/>
        <v>-0.15504145603551711</v>
      </c>
      <c r="R6" s="6">
        <f t="shared" si="4"/>
        <v>0.61271786846590703</v>
      </c>
      <c r="S6" s="6">
        <f t="shared" si="5"/>
        <v>0.77494448870417953</v>
      </c>
      <c r="U6" s="12">
        <v>0</v>
      </c>
      <c r="V6" s="12">
        <v>1</v>
      </c>
    </row>
    <row r="7" spans="1:22" s="11" customFormat="1" ht="15">
      <c r="A7" t="s">
        <v>328</v>
      </c>
      <c r="B7">
        <v>0.03</v>
      </c>
      <c r="C7">
        <v>0.1</v>
      </c>
      <c r="D7" t="s">
        <v>17</v>
      </c>
      <c r="E7" t="s">
        <v>177</v>
      </c>
      <c r="F7">
        <v>0</v>
      </c>
      <c r="G7">
        <v>2.1</v>
      </c>
      <c r="H7">
        <v>8</v>
      </c>
      <c r="I7">
        <v>117.1</v>
      </c>
      <c r="J7">
        <v>-47.1</v>
      </c>
      <c r="K7" s="10"/>
      <c r="L7" s="12">
        <v>0</v>
      </c>
      <c r="M7" s="10"/>
      <c r="N7" s="52">
        <f t="shared" si="0"/>
        <v>-28.283098862266243</v>
      </c>
      <c r="O7" s="6">
        <f t="shared" si="1"/>
        <v>2.0437805540853597</v>
      </c>
      <c r="P7" s="6">
        <f t="shared" si="2"/>
        <v>-0.82205007768932914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328</v>
      </c>
      <c r="B8">
        <v>0.03</v>
      </c>
      <c r="C8">
        <v>0.1</v>
      </c>
      <c r="D8" t="s">
        <v>17</v>
      </c>
      <c r="E8" t="s">
        <v>177</v>
      </c>
      <c r="F8">
        <v>100</v>
      </c>
      <c r="G8">
        <v>2.1</v>
      </c>
      <c r="H8">
        <v>8</v>
      </c>
      <c r="I8">
        <v>93.3</v>
      </c>
      <c r="J8">
        <v>-49.5</v>
      </c>
      <c r="K8" s="10"/>
      <c r="L8" s="12">
        <v>1</v>
      </c>
      <c r="M8" s="10"/>
      <c r="N8" s="52">
        <f t="shared" si="0"/>
        <v>-30.345763546310877</v>
      </c>
      <c r="O8" s="6">
        <f t="shared" si="1"/>
        <v>1.6283921921107094</v>
      </c>
      <c r="P8" s="6">
        <f t="shared" si="2"/>
        <v>-0.86393797973719322</v>
      </c>
      <c r="Q8" s="6">
        <f t="shared" si="3"/>
        <v>-3.7384844962916983E-2</v>
      </c>
      <c r="R8" s="6">
        <f t="shared" si="4"/>
        <v>0.64837114436639065</v>
      </c>
      <c r="S8" s="6">
        <f t="shared" si="5"/>
        <v>0.76040596560003104</v>
      </c>
      <c r="U8" s="53">
        <v>0</v>
      </c>
      <c r="V8" s="12">
        <v>1</v>
      </c>
    </row>
    <row r="9" spans="1:22" s="11" customFormat="1" ht="15">
      <c r="A9" t="s">
        <v>329</v>
      </c>
      <c r="B9">
        <v>0.02</v>
      </c>
      <c r="C9">
        <v>0.1</v>
      </c>
      <c r="D9" t="s">
        <v>17</v>
      </c>
      <c r="E9" t="s">
        <v>177</v>
      </c>
      <c r="F9">
        <v>0</v>
      </c>
      <c r="G9">
        <v>0.8</v>
      </c>
      <c r="H9">
        <v>10</v>
      </c>
      <c r="I9">
        <v>131.69999999999999</v>
      </c>
      <c r="J9">
        <v>-52.7</v>
      </c>
      <c r="K9" s="10"/>
      <c r="L9" s="53">
        <v>0</v>
      </c>
      <c r="M9" s="10"/>
      <c r="N9" s="52">
        <f t="shared" si="0"/>
        <v>-33.27864509096792</v>
      </c>
      <c r="O9" s="6">
        <f t="shared" si="1"/>
        <v>2.2985986248765315</v>
      </c>
      <c r="P9" s="6">
        <f t="shared" si="2"/>
        <v>-0.91978851580101173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329</v>
      </c>
      <c r="B10">
        <v>0.02</v>
      </c>
      <c r="C10">
        <v>0.1</v>
      </c>
      <c r="D10" t="s">
        <v>17</v>
      </c>
      <c r="E10" t="s">
        <v>177</v>
      </c>
      <c r="F10">
        <v>100</v>
      </c>
      <c r="G10">
        <v>0.8</v>
      </c>
      <c r="H10">
        <v>10</v>
      </c>
      <c r="I10">
        <v>101.3</v>
      </c>
      <c r="J10">
        <v>-59.4</v>
      </c>
      <c r="K10" s="10"/>
      <c r="L10" s="53">
        <v>1</v>
      </c>
      <c r="M10" s="10"/>
      <c r="N10" s="52">
        <f t="shared" si="0"/>
        <v>-40.212976903397134</v>
      </c>
      <c r="O10" s="6">
        <f t="shared" si="1"/>
        <v>1.7680185322702555</v>
      </c>
      <c r="P10" s="6">
        <f t="shared" si="2"/>
        <v>-1.0367255756846316</v>
      </c>
      <c r="Q10" s="6">
        <f t="shared" si="3"/>
        <v>-9.9744702676037522E-2</v>
      </c>
      <c r="R10" s="6">
        <f t="shared" si="4"/>
        <v>0.49917347409213503</v>
      </c>
      <c r="S10" s="6">
        <f t="shared" si="5"/>
        <v>0.86074202700394353</v>
      </c>
      <c r="U10" s="53">
        <v>0</v>
      </c>
      <c r="V10" s="53">
        <v>1</v>
      </c>
    </row>
    <row r="11" spans="1:22" s="11" customFormat="1" ht="15">
      <c r="A11" t="s">
        <v>330</v>
      </c>
      <c r="B11">
        <v>0.02</v>
      </c>
      <c r="C11">
        <v>0.1</v>
      </c>
      <c r="D11" t="s">
        <v>17</v>
      </c>
      <c r="E11" t="s">
        <v>177</v>
      </c>
      <c r="F11">
        <v>0</v>
      </c>
      <c r="G11">
        <v>1</v>
      </c>
      <c r="H11">
        <v>10</v>
      </c>
      <c r="I11">
        <v>129.1</v>
      </c>
      <c r="J11">
        <v>-48.6</v>
      </c>
      <c r="K11" s="10"/>
      <c r="L11" s="53">
        <v>0</v>
      </c>
      <c r="M11" s="10"/>
      <c r="N11" s="52">
        <f t="shared" si="0"/>
        <v>-29.559248811140037</v>
      </c>
      <c r="O11" s="6">
        <f t="shared" si="1"/>
        <v>2.2532200643246791</v>
      </c>
      <c r="P11" s="6">
        <f t="shared" si="2"/>
        <v>-0.84823001646924423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330</v>
      </c>
      <c r="B12">
        <v>0.02</v>
      </c>
      <c r="C12">
        <v>0.1</v>
      </c>
      <c r="D12" t="s">
        <v>17</v>
      </c>
      <c r="E12" t="s">
        <v>177</v>
      </c>
      <c r="F12">
        <v>100</v>
      </c>
      <c r="G12">
        <v>1</v>
      </c>
      <c r="H12">
        <v>10</v>
      </c>
      <c r="I12">
        <v>103.1</v>
      </c>
      <c r="J12">
        <v>-55</v>
      </c>
      <c r="K12" s="10"/>
      <c r="L12" s="12">
        <v>1</v>
      </c>
      <c r="M12" s="10"/>
      <c r="N12" s="52">
        <f t="shared" si="0"/>
        <v>-35.529644866682723</v>
      </c>
      <c r="O12" s="6">
        <f t="shared" si="1"/>
        <v>1.7994344588061535</v>
      </c>
      <c r="P12" s="6">
        <f t="shared" si="2"/>
        <v>-0.95993108859688125</v>
      </c>
      <c r="Q12" s="6">
        <f t="shared" si="3"/>
        <v>-0.13000184921393654</v>
      </c>
      <c r="R12" s="6">
        <f t="shared" si="4"/>
        <v>0.55864966440348163</v>
      </c>
      <c r="S12" s="6">
        <f t="shared" si="5"/>
        <v>0.8191520442889918</v>
      </c>
      <c r="U12" s="12">
        <v>0</v>
      </c>
      <c r="V12" s="12">
        <v>1</v>
      </c>
    </row>
    <row r="13" spans="1:22" s="11" customFormat="1" ht="15">
      <c r="A13" t="s">
        <v>331</v>
      </c>
      <c r="B13">
        <v>2.5000000000000001E-2</v>
      </c>
      <c r="C13">
        <v>0.1</v>
      </c>
      <c r="D13" t="s">
        <v>17</v>
      </c>
      <c r="E13" t="s">
        <v>177</v>
      </c>
      <c r="F13">
        <v>0</v>
      </c>
      <c r="G13">
        <v>1.3</v>
      </c>
      <c r="H13">
        <v>9</v>
      </c>
      <c r="I13">
        <v>192.4</v>
      </c>
      <c r="J13">
        <v>-27.6</v>
      </c>
      <c r="K13" s="10"/>
      <c r="L13">
        <v>0</v>
      </c>
      <c r="M13" s="10"/>
      <c r="N13" s="52">
        <f t="shared" si="0"/>
        <v>-14.648986731143856</v>
      </c>
      <c r="O13" s="6">
        <f t="shared" si="1"/>
        <v>3.3580134808370903</v>
      </c>
      <c r="P13" s="6">
        <f t="shared" si="2"/>
        <v>-0.48171087355043496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0</v>
      </c>
      <c r="V13" s="12">
        <v>0</v>
      </c>
    </row>
    <row r="14" spans="1:22" s="13" customFormat="1" ht="15">
      <c r="A14" t="s">
        <v>331</v>
      </c>
      <c r="B14">
        <v>2.5000000000000001E-2</v>
      </c>
      <c r="C14">
        <v>0.1</v>
      </c>
      <c r="D14" t="s">
        <v>17</v>
      </c>
      <c r="E14" t="s">
        <v>177</v>
      </c>
      <c r="F14">
        <v>100</v>
      </c>
      <c r="G14">
        <v>1.3</v>
      </c>
      <c r="H14">
        <v>9</v>
      </c>
      <c r="I14">
        <v>193.6</v>
      </c>
      <c r="J14">
        <v>-48.6</v>
      </c>
      <c r="K14" s="10"/>
      <c r="L14">
        <v>0</v>
      </c>
      <c r="M14" s="10"/>
      <c r="N14" s="52">
        <f t="shared" si="0"/>
        <v>-29.559248811140037</v>
      </c>
      <c r="O14" s="6">
        <f t="shared" si="1"/>
        <v>3.3789574318610223</v>
      </c>
      <c r="P14" s="6">
        <f t="shared" si="2"/>
        <v>-0.84823001646924423</v>
      </c>
      <c r="Q14" s="6">
        <f t="shared" si="3"/>
        <v>0</v>
      </c>
      <c r="R14" s="6">
        <f t="shared" si="4"/>
        <v>0</v>
      </c>
      <c r="S14" s="6">
        <f t="shared" si="5"/>
        <v>0</v>
      </c>
      <c r="U14" s="12">
        <v>0</v>
      </c>
      <c r="V14" s="12">
        <v>0</v>
      </c>
    </row>
    <row r="15" spans="1:22" s="13" customFormat="1" ht="15">
      <c r="A15" t="s">
        <v>326</v>
      </c>
      <c r="B15">
        <v>1E-3</v>
      </c>
      <c r="C15">
        <v>8.0000000000000002E-3</v>
      </c>
      <c r="D15" t="s">
        <v>17</v>
      </c>
      <c r="E15" s="59" t="s">
        <v>42</v>
      </c>
      <c r="F15">
        <v>0</v>
      </c>
      <c r="G15">
        <v>4.7</v>
      </c>
      <c r="H15">
        <v>6</v>
      </c>
      <c r="I15">
        <v>204</v>
      </c>
      <c r="J15">
        <v>65.400000000000006</v>
      </c>
      <c r="K15"/>
      <c r="L15">
        <v>0</v>
      </c>
      <c r="M15" s="10"/>
      <c r="N15" s="52">
        <f t="shared" ref="N15:N22" si="6">ATAN(0.5*TAN(P15))/(PI()/180)</f>
        <v>47.520552363697753</v>
      </c>
      <c r="O15" s="6">
        <f t="shared" ref="O15:O22" si="7">I15*PI()/180</f>
        <v>3.5604716740684319</v>
      </c>
      <c r="P15" s="6">
        <f t="shared" ref="P15:P22" si="8">J15*PI()/180</f>
        <v>1.1414453308042916</v>
      </c>
      <c r="Q15" s="6">
        <f t="shared" ref="Q15:Q22" si="9">COS(O15)*COS(P15)*L15</f>
        <v>0</v>
      </c>
      <c r="R15" s="6">
        <f t="shared" ref="R15:R22" si="10">COS(P15)*SIN(O15)*L15</f>
        <v>0</v>
      </c>
      <c r="S15" s="6">
        <f t="shared" ref="S15:S22" si="11">-1*SIN(P15)*L15</f>
        <v>0</v>
      </c>
      <c r="U15" s="12"/>
    </row>
    <row r="16" spans="1:22" s="13" customFormat="1" ht="15">
      <c r="A16" t="s">
        <v>326</v>
      </c>
      <c r="B16">
        <v>1E-3</v>
      </c>
      <c r="C16">
        <v>8.0000000000000002E-3</v>
      </c>
      <c r="D16" t="s">
        <v>17</v>
      </c>
      <c r="E16" s="59" t="s">
        <v>42</v>
      </c>
      <c r="F16">
        <v>100</v>
      </c>
      <c r="G16">
        <v>4.7</v>
      </c>
      <c r="H16">
        <v>6</v>
      </c>
      <c r="I16">
        <v>197.7</v>
      </c>
      <c r="J16">
        <v>44.8</v>
      </c>
      <c r="K16"/>
      <c r="L16">
        <v>0</v>
      </c>
      <c r="M16" s="10"/>
      <c r="N16" s="52">
        <f t="shared" si="6"/>
        <v>26.405385346087726</v>
      </c>
      <c r="O16" s="6">
        <f t="shared" si="7"/>
        <v>3.4505159311927893</v>
      </c>
      <c r="P16" s="6">
        <f t="shared" si="8"/>
        <v>0.78190750489345962</v>
      </c>
      <c r="Q16" s="6">
        <f t="shared" si="9"/>
        <v>0</v>
      </c>
      <c r="R16" s="6">
        <f t="shared" si="10"/>
        <v>0</v>
      </c>
      <c r="S16" s="6">
        <f t="shared" si="11"/>
        <v>0</v>
      </c>
      <c r="U16" s="12"/>
    </row>
    <row r="17" spans="1:26" s="13" customFormat="1" ht="15">
      <c r="A17" t="s">
        <v>327</v>
      </c>
      <c r="B17">
        <v>1E-3</v>
      </c>
      <c r="C17">
        <v>5.0000000000000001E-3</v>
      </c>
      <c r="D17" t="s">
        <v>17</v>
      </c>
      <c r="E17" s="59" t="s">
        <v>42</v>
      </c>
      <c r="F17">
        <v>0</v>
      </c>
      <c r="G17">
        <v>5.7</v>
      </c>
      <c r="H17">
        <v>5</v>
      </c>
      <c r="I17">
        <v>191.1</v>
      </c>
      <c r="J17">
        <v>31.4</v>
      </c>
      <c r="K17"/>
      <c r="L17">
        <v>0</v>
      </c>
      <c r="M17" s="10"/>
      <c r="N17" s="52">
        <f t="shared" si="6"/>
        <v>16.97225751362063</v>
      </c>
      <c r="O17" s="6">
        <f t="shared" si="7"/>
        <v>3.3353242005611636</v>
      </c>
      <c r="P17" s="6">
        <f t="shared" si="8"/>
        <v>0.54803338512621935</v>
      </c>
      <c r="Q17" s="6">
        <f t="shared" si="9"/>
        <v>0</v>
      </c>
      <c r="R17" s="6">
        <f t="shared" si="10"/>
        <v>0</v>
      </c>
      <c r="S17" s="6">
        <f t="shared" si="11"/>
        <v>0</v>
      </c>
      <c r="U17" s="12"/>
    </row>
    <row r="18" spans="1:26" s="13" customFormat="1" ht="15">
      <c r="A18" t="s">
        <v>327</v>
      </c>
      <c r="B18">
        <v>1E-3</v>
      </c>
      <c r="C18">
        <v>5.0000000000000001E-3</v>
      </c>
      <c r="D18" t="s">
        <v>17</v>
      </c>
      <c r="E18" s="59" t="s">
        <v>42</v>
      </c>
      <c r="F18">
        <v>100</v>
      </c>
      <c r="G18">
        <v>5.7</v>
      </c>
      <c r="H18">
        <v>5</v>
      </c>
      <c r="I18">
        <v>191.1</v>
      </c>
      <c r="J18">
        <v>10</v>
      </c>
      <c r="K18"/>
      <c r="L18">
        <v>0</v>
      </c>
      <c r="M18" s="10"/>
      <c r="N18" s="52">
        <f t="shared" si="6"/>
        <v>5.0383687732974929</v>
      </c>
      <c r="O18" s="6">
        <f t="shared" si="7"/>
        <v>3.3353242005611636</v>
      </c>
      <c r="P18" s="6">
        <f t="shared" si="8"/>
        <v>0.17453292519943295</v>
      </c>
      <c r="Q18" s="6">
        <f t="shared" si="9"/>
        <v>0</v>
      </c>
      <c r="R18" s="6">
        <f t="shared" si="10"/>
        <v>0</v>
      </c>
      <c r="S18" s="6">
        <f t="shared" si="11"/>
        <v>0</v>
      </c>
      <c r="U18" s="12"/>
    </row>
    <row r="19" spans="1:26" s="13" customFormat="1" ht="15">
      <c r="A19" t="s">
        <v>328</v>
      </c>
      <c r="B19">
        <v>1E-3</v>
      </c>
      <c r="C19">
        <v>0.1</v>
      </c>
      <c r="D19" t="s">
        <v>17</v>
      </c>
      <c r="E19" s="59" t="s">
        <v>42</v>
      </c>
      <c r="F19">
        <v>0</v>
      </c>
      <c r="G19" s="59">
        <v>5.5</v>
      </c>
      <c r="H19">
        <v>8</v>
      </c>
      <c r="I19">
        <v>197.6</v>
      </c>
      <c r="J19">
        <v>76.599999999999994</v>
      </c>
      <c r="K19"/>
      <c r="L19">
        <v>0</v>
      </c>
      <c r="M19" s="10"/>
      <c r="N19" s="52">
        <f t="shared" si="6"/>
        <v>64.523731536298584</v>
      </c>
      <c r="O19" s="6">
        <f t="shared" si="7"/>
        <v>3.4487706019407951</v>
      </c>
      <c r="P19" s="6">
        <f t="shared" si="8"/>
        <v>1.3369222070276563</v>
      </c>
      <c r="Q19" s="6">
        <f t="shared" si="9"/>
        <v>0</v>
      </c>
      <c r="R19" s="6">
        <f t="shared" si="10"/>
        <v>0</v>
      </c>
      <c r="S19" s="6">
        <f t="shared" si="11"/>
        <v>0</v>
      </c>
      <c r="U19" s="12"/>
    </row>
    <row r="20" spans="1:26" s="13" customFormat="1" ht="15">
      <c r="A20" t="s">
        <v>328</v>
      </c>
      <c r="B20">
        <v>1E-3</v>
      </c>
      <c r="C20">
        <v>0.1</v>
      </c>
      <c r="D20" t="s">
        <v>17</v>
      </c>
      <c r="E20" s="59" t="s">
        <v>42</v>
      </c>
      <c r="F20">
        <v>100</v>
      </c>
      <c r="G20" s="59">
        <v>5.5</v>
      </c>
      <c r="H20">
        <v>8</v>
      </c>
      <c r="I20">
        <v>192.1</v>
      </c>
      <c r="J20">
        <v>55.2</v>
      </c>
      <c r="K20"/>
      <c r="L20">
        <v>0</v>
      </c>
      <c r="M20" s="10"/>
      <c r="N20" s="52">
        <f t="shared" si="6"/>
        <v>35.731456154020663</v>
      </c>
      <c r="O20" s="6">
        <f t="shared" si="7"/>
        <v>3.3527774930811067</v>
      </c>
      <c r="P20" s="6">
        <f t="shared" si="8"/>
        <v>0.96342174710086992</v>
      </c>
      <c r="Q20" s="6">
        <f t="shared" si="9"/>
        <v>0</v>
      </c>
      <c r="R20" s="6">
        <f t="shared" si="10"/>
        <v>0</v>
      </c>
      <c r="S20" s="6">
        <f t="shared" si="11"/>
        <v>0</v>
      </c>
      <c r="U20" s="12"/>
    </row>
    <row r="21" spans="1:26" s="13" customFormat="1" ht="15">
      <c r="A21" t="s">
        <v>332</v>
      </c>
      <c r="B21">
        <v>1E-3</v>
      </c>
      <c r="C21">
        <v>1.4999999999999999E-2</v>
      </c>
      <c r="D21" t="s">
        <v>17</v>
      </c>
      <c r="E21" s="59" t="s">
        <v>42</v>
      </c>
      <c r="F21">
        <v>0</v>
      </c>
      <c r="G21" s="59">
        <v>2.1</v>
      </c>
      <c r="H21">
        <v>8</v>
      </c>
      <c r="I21">
        <v>317.39999999999998</v>
      </c>
      <c r="J21">
        <v>67.5</v>
      </c>
      <c r="K21"/>
      <c r="L21">
        <v>0</v>
      </c>
      <c r="M21" s="10"/>
      <c r="N21" s="52">
        <f t="shared" si="6"/>
        <v>50.360727762243869</v>
      </c>
      <c r="O21" s="6">
        <f t="shared" si="7"/>
        <v>5.5396750458300019</v>
      </c>
      <c r="P21" s="6">
        <f t="shared" si="8"/>
        <v>1.1780972450961724</v>
      </c>
      <c r="Q21" s="6">
        <f t="shared" si="9"/>
        <v>0</v>
      </c>
      <c r="R21" s="6">
        <f t="shared" si="10"/>
        <v>0</v>
      </c>
      <c r="S21" s="6">
        <f t="shared" si="11"/>
        <v>0</v>
      </c>
      <c r="U21" s="12"/>
    </row>
    <row r="22" spans="1:26" s="13" customFormat="1" ht="15">
      <c r="A22" t="s">
        <v>332</v>
      </c>
      <c r="B22">
        <v>1E-3</v>
      </c>
      <c r="C22">
        <v>1.4999999999999999E-2</v>
      </c>
      <c r="D22" t="s">
        <v>17</v>
      </c>
      <c r="E22" s="59" t="s">
        <v>42</v>
      </c>
      <c r="F22">
        <v>100</v>
      </c>
      <c r="G22" s="59">
        <v>2.1</v>
      </c>
      <c r="H22">
        <v>8</v>
      </c>
      <c r="I22">
        <v>258.8</v>
      </c>
      <c r="J22">
        <v>71.400000000000006</v>
      </c>
      <c r="K22"/>
      <c r="L22">
        <v>0</v>
      </c>
      <c r="M22" s="10"/>
      <c r="N22" s="52">
        <f t="shared" si="6"/>
        <v>56.056513939061922</v>
      </c>
      <c r="O22" s="6">
        <f t="shared" si="7"/>
        <v>4.5169121041613245</v>
      </c>
      <c r="P22" s="6">
        <f t="shared" si="8"/>
        <v>1.2461650859239515</v>
      </c>
      <c r="Q22" s="6">
        <f t="shared" si="9"/>
        <v>0</v>
      </c>
      <c r="R22" s="6">
        <f t="shared" si="10"/>
        <v>0</v>
      </c>
      <c r="S22" s="6">
        <f t="shared" si="11"/>
        <v>0</v>
      </c>
      <c r="U22" s="12"/>
    </row>
    <row r="23" spans="1:26" s="13" customFormat="1" ht="16" thickBot="1">
      <c r="A23" s="7"/>
      <c r="B23" s="7"/>
      <c r="C23" s="7"/>
      <c r="D23" s="7"/>
      <c r="E23" s="7"/>
      <c r="F23" s="7"/>
      <c r="G23" s="7"/>
      <c r="H23" s="7"/>
      <c r="I23" s="17"/>
      <c r="J23" s="18"/>
      <c r="K23" s="19"/>
      <c r="L23" s="12"/>
      <c r="M23" s="7"/>
      <c r="N23" s="7"/>
      <c r="O23" s="7"/>
      <c r="P23" s="7"/>
      <c r="Q23" s="7"/>
      <c r="R23" s="7"/>
      <c r="S23" s="7"/>
    </row>
    <row r="24" spans="1:26" s="13" customFormat="1" ht="17" thickTop="1" thickBot="1">
      <c r="A24" s="54" t="s">
        <v>5</v>
      </c>
      <c r="B24"/>
      <c r="H24" s="23" t="s">
        <v>143</v>
      </c>
      <c r="I24" s="24">
        <f>IF(O24&gt;0, O24*180/PI(),360+O24*180/PI())</f>
        <v>100.93604191001667</v>
      </c>
      <c r="J24" s="25">
        <f>P24*180/PI()</f>
        <v>-52.028438750624794</v>
      </c>
      <c r="K24" s="19"/>
      <c r="L24" s="7"/>
      <c r="M24" s="7"/>
      <c r="N24" s="7"/>
      <c r="O24" s="26">
        <f>IF(Q24&gt;0, ATAN(R24/Q24),PI()+ATAN(R24/Q24))</f>
        <v>1.7616662652607769</v>
      </c>
      <c r="P24" s="26">
        <f>-1*ATAN(S24/(SQRT(Q24*Q24+R24*R24)))</f>
        <v>-0.90806756087060758</v>
      </c>
      <c r="Q24" s="26">
        <f>SUM(Q3:Q22)</f>
        <v>-0.58095940694393744</v>
      </c>
      <c r="R24" s="26">
        <f>SUM(R3:R22)</f>
        <v>3.0066922793801565</v>
      </c>
      <c r="S24" s="26">
        <f>SUM(S3:S22)</f>
        <v>3.9235843633216749</v>
      </c>
    </row>
    <row r="25" spans="1:26" s="9" customFormat="1" ht="16" thickTop="1">
      <c r="A25" s="63">
        <v>125.14024254227503</v>
      </c>
      <c r="B25" s="64">
        <v>-46.792680941433886</v>
      </c>
      <c r="C25" s="7"/>
      <c r="D25" s="7"/>
      <c r="E25" s="7"/>
      <c r="F25" s="7"/>
      <c r="G25" s="7"/>
      <c r="H25" s="7"/>
      <c r="I25" s="29" t="s">
        <v>144</v>
      </c>
      <c r="J25" s="30">
        <f>SQRT(Q24*Q24+R24*R24+S24*S24)</f>
        <v>4.9771705367109176</v>
      </c>
      <c r="K25" s="19"/>
      <c r="L25" s="7"/>
      <c r="M25" s="7"/>
      <c r="N25" s="7"/>
      <c r="O25" s="7"/>
      <c r="P25" s="7"/>
      <c r="Q25" s="7"/>
      <c r="R25" s="7"/>
      <c r="S25" s="7"/>
    </row>
    <row r="26" spans="1:26" s="15" customFormat="1" ht="16">
      <c r="A26" t="s">
        <v>144</v>
      </c>
      <c r="B26">
        <v>4.977919652273771</v>
      </c>
      <c r="C26" s="7"/>
      <c r="D26" s="7"/>
      <c r="E26" s="7"/>
      <c r="F26" s="7"/>
      <c r="G26" s="7"/>
      <c r="H26" s="7"/>
      <c r="I26" s="32" t="s">
        <v>145</v>
      </c>
      <c r="J26" s="33">
        <f>(J28-1)/(J28-J25)</f>
        <v>175.21217863728288</v>
      </c>
      <c r="K26" s="19"/>
      <c r="L26" s="7"/>
      <c r="M26" s="20"/>
      <c r="N26" s="20"/>
      <c r="O26" s="7"/>
      <c r="P26" s="7"/>
      <c r="Q26" s="7"/>
      <c r="R26" s="7"/>
      <c r="S26" s="7"/>
      <c r="T26" s="9"/>
      <c r="U26" s="9"/>
      <c r="V26" s="9"/>
      <c r="W26" s="9"/>
      <c r="X26" s="9"/>
      <c r="Y26" s="9"/>
      <c r="Z26" s="9"/>
    </row>
    <row r="27" spans="1:26" s="15" customFormat="1" ht="16">
      <c r="A27" t="s">
        <v>145</v>
      </c>
      <c r="B27">
        <v>181.15656735099515</v>
      </c>
      <c r="C27" s="7"/>
      <c r="D27" s="7"/>
      <c r="E27" s="7"/>
      <c r="F27" s="7"/>
      <c r="G27" s="7"/>
      <c r="H27" s="7"/>
      <c r="I27" s="32" t="s">
        <v>147</v>
      </c>
      <c r="J27" s="35">
        <f>ACOS(1+(J28-1)*(1-20^(1/(J28-1)))/(J28*(J26-1)+1))*180/PI()</f>
        <v>5.796511868798615</v>
      </c>
      <c r="K27" s="19"/>
      <c r="L27" s="7"/>
      <c r="M27" s="20"/>
      <c r="N27" s="20"/>
      <c r="O27" s="7"/>
      <c r="P27" s="7"/>
      <c r="Q27" s="7"/>
      <c r="R27" s="7"/>
      <c r="S27" s="7"/>
      <c r="T27" s="9"/>
      <c r="U27" s="9"/>
      <c r="V27" s="9"/>
      <c r="W27" s="9"/>
      <c r="X27" s="9"/>
      <c r="Y27" s="9"/>
      <c r="Z27" s="9"/>
    </row>
    <row r="28" spans="1:26" s="15" customFormat="1" ht="16">
      <c r="A28" t="s">
        <v>147</v>
      </c>
      <c r="B28" s="56">
        <v>5.7001074458092083</v>
      </c>
      <c r="C28" s="7"/>
      <c r="D28" s="7"/>
      <c r="E28" s="7"/>
      <c r="F28" s="7"/>
      <c r="G28" s="7"/>
      <c r="H28" s="7"/>
      <c r="I28" s="36" t="s">
        <v>149</v>
      </c>
      <c r="J28" s="37">
        <f>SUM(L3:L22)</f>
        <v>5</v>
      </c>
      <c r="K28" s="19"/>
      <c r="L28" s="7"/>
      <c r="M28" s="7"/>
      <c r="N28" s="7"/>
      <c r="O28" s="7"/>
      <c r="P28" s="7"/>
      <c r="Q28" s="7"/>
      <c r="R28" s="7"/>
      <c r="S28" s="7"/>
      <c r="T28" s="9"/>
      <c r="U28" s="9"/>
      <c r="V28" s="9"/>
      <c r="W28" s="9"/>
      <c r="X28" s="9"/>
      <c r="Y28" s="9"/>
      <c r="Z28" s="9"/>
    </row>
    <row r="29" spans="1:26">
      <c r="A29" t="s">
        <v>149</v>
      </c>
      <c r="B29">
        <v>5</v>
      </c>
    </row>
    <row r="31" spans="1:26">
      <c r="A31" s="54" t="s">
        <v>6</v>
      </c>
    </row>
    <row r="32" spans="1:26">
      <c r="A32" s="63">
        <v>100.93604191001667</v>
      </c>
      <c r="B32" s="64">
        <v>-52.028438750624794</v>
      </c>
    </row>
    <row r="33" spans="1:2">
      <c r="A33" t="s">
        <v>144</v>
      </c>
      <c r="B33">
        <v>4.9771705367109176</v>
      </c>
    </row>
    <row r="34" spans="1:2">
      <c r="A34" t="s">
        <v>145</v>
      </c>
      <c r="B34">
        <v>175.21217863728288</v>
      </c>
    </row>
    <row r="35" spans="1:2">
      <c r="A35" t="s">
        <v>147</v>
      </c>
      <c r="B35" s="56">
        <v>5.796511868798615</v>
      </c>
    </row>
    <row r="36" spans="1:2">
      <c r="A36" t="s">
        <v>149</v>
      </c>
      <c r="B36">
        <v>5</v>
      </c>
    </row>
    <row r="38" spans="1:2">
      <c r="A38" s="121" t="s">
        <v>879</v>
      </c>
    </row>
    <row r="39" spans="1:2">
      <c r="A39" s="121" t="s">
        <v>877</v>
      </c>
    </row>
    <row r="40" spans="1:2">
      <c r="A40" s="121" t="s">
        <v>878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4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308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333</v>
      </c>
      <c r="B3">
        <v>5.0000000000000001E-3</v>
      </c>
      <c r="C3">
        <v>0.1</v>
      </c>
      <c r="D3" t="s">
        <v>17</v>
      </c>
      <c r="E3" t="s">
        <v>177</v>
      </c>
      <c r="F3">
        <v>0</v>
      </c>
      <c r="G3">
        <v>0.3</v>
      </c>
      <c r="H3">
        <v>14</v>
      </c>
      <c r="I3">
        <v>244.2</v>
      </c>
      <c r="J3">
        <v>-83.2</v>
      </c>
      <c r="K3" s="10"/>
      <c r="L3">
        <v>0</v>
      </c>
      <c r="M3" s="10"/>
      <c r="N3" s="52">
        <f t="shared" ref="N3:N16" si="0">ATAN(0.5*TAN(P3))/(PI()/180)</f>
        <v>-76.586340011359127</v>
      </c>
      <c r="O3" s="6">
        <f t="shared" ref="O3:P17" si="1">I3*PI()/180</f>
        <v>4.2620940333701522</v>
      </c>
      <c r="P3" s="6">
        <f t="shared" si="1"/>
        <v>-1.4521139376592822</v>
      </c>
      <c r="Q3" s="6">
        <f t="shared" ref="Q3:Q16" si="2">COS(O3)*COS(P3)*L3</f>
        <v>0</v>
      </c>
      <c r="R3" s="6">
        <f t="shared" ref="R3:R16" si="3">COS(P3)*SIN(O3)*L3</f>
        <v>0</v>
      </c>
      <c r="S3" s="6">
        <f t="shared" ref="S3:S16" si="4">-1*SIN(P3)*L3</f>
        <v>0</v>
      </c>
      <c r="U3">
        <v>0</v>
      </c>
      <c r="V3">
        <v>0</v>
      </c>
    </row>
    <row r="4" spans="1:22" s="9" customFormat="1" ht="15">
      <c r="A4" t="s">
        <v>333</v>
      </c>
      <c r="B4">
        <v>5.0000000000000001E-3</v>
      </c>
      <c r="C4">
        <v>0.1</v>
      </c>
      <c r="D4" t="s">
        <v>17</v>
      </c>
      <c r="E4" t="s">
        <v>177</v>
      </c>
      <c r="F4">
        <v>100</v>
      </c>
      <c r="G4">
        <v>0.3</v>
      </c>
      <c r="H4">
        <v>14</v>
      </c>
      <c r="I4">
        <v>350.5</v>
      </c>
      <c r="J4">
        <v>-72</v>
      </c>
      <c r="K4" s="10"/>
      <c r="L4" s="12">
        <v>0</v>
      </c>
      <c r="M4" s="10"/>
      <c r="N4" s="52">
        <f t="shared" si="0"/>
        <v>-56.982601905860022</v>
      </c>
      <c r="O4" s="6">
        <f t="shared" si="1"/>
        <v>6.1173790282401255</v>
      </c>
      <c r="P4" s="6">
        <f t="shared" si="1"/>
        <v>-1.2566370614359172</v>
      </c>
      <c r="Q4" s="6">
        <f t="shared" si="2"/>
        <v>0</v>
      </c>
      <c r="R4" s="6">
        <f t="shared" si="3"/>
        <v>0</v>
      </c>
      <c r="S4" s="6">
        <f t="shared" si="4"/>
        <v>0</v>
      </c>
      <c r="U4" s="101">
        <v>0</v>
      </c>
      <c r="V4" s="12">
        <v>0</v>
      </c>
    </row>
    <row r="5" spans="1:22" s="11" customFormat="1" ht="15">
      <c r="A5" t="s">
        <v>334</v>
      </c>
      <c r="B5">
        <v>0.01</v>
      </c>
      <c r="C5">
        <v>0.08</v>
      </c>
      <c r="D5" t="s">
        <v>17</v>
      </c>
      <c r="E5" t="s">
        <v>177</v>
      </c>
      <c r="F5">
        <v>0</v>
      </c>
      <c r="G5">
        <v>1.5</v>
      </c>
      <c r="H5">
        <v>10</v>
      </c>
      <c r="I5">
        <v>125.3</v>
      </c>
      <c r="J5">
        <v>-54.6</v>
      </c>
      <c r="K5" s="10"/>
      <c r="L5">
        <v>0</v>
      </c>
      <c r="M5" s="10"/>
      <c r="N5" s="52">
        <f t="shared" si="0"/>
        <v>-35.129005945102101</v>
      </c>
      <c r="O5" s="6">
        <f t="shared" si="1"/>
        <v>2.1868975527488947</v>
      </c>
      <c r="P5" s="6">
        <f t="shared" si="1"/>
        <v>-0.95294977158890393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01">
        <v>1</v>
      </c>
      <c r="V5">
        <v>0</v>
      </c>
    </row>
    <row r="6" spans="1:22" s="11" customFormat="1" ht="15">
      <c r="A6" t="s">
        <v>334</v>
      </c>
      <c r="B6">
        <v>0.01</v>
      </c>
      <c r="C6">
        <v>0.08</v>
      </c>
      <c r="D6" t="s">
        <v>17</v>
      </c>
      <c r="E6" t="s">
        <v>177</v>
      </c>
      <c r="F6">
        <v>100</v>
      </c>
      <c r="G6">
        <v>1.5</v>
      </c>
      <c r="H6">
        <v>10</v>
      </c>
      <c r="I6">
        <v>93.3</v>
      </c>
      <c r="J6">
        <v>-58.5</v>
      </c>
      <c r="K6" s="10"/>
      <c r="L6" s="12">
        <v>1</v>
      </c>
      <c r="M6" s="10"/>
      <c r="N6" s="52">
        <f t="shared" si="0"/>
        <v>-39.211894491594556</v>
      </c>
      <c r="O6" s="6">
        <f t="shared" si="1"/>
        <v>1.6283921921107094</v>
      </c>
      <c r="P6" s="6">
        <f t="shared" si="1"/>
        <v>-1.0210176124166828</v>
      </c>
      <c r="Q6" s="6">
        <f t="shared" si="2"/>
        <v>-3.0077121465644046E-2</v>
      </c>
      <c r="R6" s="6">
        <f t="shared" si="3"/>
        <v>0.52163216627674291</v>
      </c>
      <c r="S6" s="6">
        <f t="shared" si="4"/>
        <v>0.85264016435409218</v>
      </c>
      <c r="U6">
        <v>0</v>
      </c>
      <c r="V6" s="12">
        <v>1</v>
      </c>
    </row>
    <row r="7" spans="1:22" s="11" customFormat="1" ht="15">
      <c r="A7" t="s">
        <v>335</v>
      </c>
      <c r="B7">
        <v>1.4999999999999999E-2</v>
      </c>
      <c r="C7">
        <v>7.0000000000000007E-2</v>
      </c>
      <c r="D7" t="s">
        <v>17</v>
      </c>
      <c r="E7" t="s">
        <v>177</v>
      </c>
      <c r="F7">
        <v>0</v>
      </c>
      <c r="G7">
        <v>1.9</v>
      </c>
      <c r="H7">
        <v>8</v>
      </c>
      <c r="I7">
        <v>123.1</v>
      </c>
      <c r="J7">
        <v>-47.9</v>
      </c>
      <c r="K7" s="10"/>
      <c r="L7">
        <v>0</v>
      </c>
      <c r="M7" s="10"/>
      <c r="N7" s="52">
        <f t="shared" si="0"/>
        <v>-28.958429631515283</v>
      </c>
      <c r="O7" s="6">
        <f t="shared" si="1"/>
        <v>2.1485003092050197</v>
      </c>
      <c r="P7" s="6">
        <f t="shared" si="1"/>
        <v>-0.8360127117052838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01">
        <v>1</v>
      </c>
      <c r="V7">
        <v>0</v>
      </c>
    </row>
    <row r="8" spans="1:22" s="11" customFormat="1" ht="15">
      <c r="A8" t="s">
        <v>335</v>
      </c>
      <c r="B8">
        <v>1.4999999999999999E-2</v>
      </c>
      <c r="C8">
        <v>7.0000000000000007E-2</v>
      </c>
      <c r="D8" t="s">
        <v>17</v>
      </c>
      <c r="E8" t="s">
        <v>177</v>
      </c>
      <c r="F8">
        <v>100</v>
      </c>
      <c r="G8">
        <v>1.9</v>
      </c>
      <c r="H8">
        <v>8</v>
      </c>
      <c r="I8">
        <v>98.1</v>
      </c>
      <c r="J8">
        <v>-52.3</v>
      </c>
      <c r="K8" s="10"/>
      <c r="L8" s="12">
        <v>1</v>
      </c>
      <c r="M8" s="10"/>
      <c r="N8" s="52">
        <f t="shared" si="0"/>
        <v>-32.89981388263493</v>
      </c>
      <c r="O8" s="6">
        <f t="shared" si="1"/>
        <v>1.7121679962064371</v>
      </c>
      <c r="P8" s="6">
        <f t="shared" si="1"/>
        <v>-0.91280719879303418</v>
      </c>
      <c r="Q8" s="6">
        <f t="shared" si="2"/>
        <v>-8.616491332532715E-2</v>
      </c>
      <c r="R8" s="6">
        <f t="shared" si="3"/>
        <v>0.6054262371173571</v>
      </c>
      <c r="S8" s="6">
        <f t="shared" si="4"/>
        <v>0.79122353296748993</v>
      </c>
      <c r="U8">
        <v>0</v>
      </c>
      <c r="V8" s="12">
        <v>1</v>
      </c>
    </row>
    <row r="9" spans="1:22" s="11" customFormat="1" ht="15">
      <c r="A9" t="s">
        <v>336</v>
      </c>
      <c r="B9">
        <v>1.4999999999999999E-2</v>
      </c>
      <c r="C9">
        <v>0.06</v>
      </c>
      <c r="D9" t="s">
        <v>17</v>
      </c>
      <c r="E9" t="s">
        <v>177</v>
      </c>
      <c r="F9">
        <v>0</v>
      </c>
      <c r="G9">
        <v>2.4</v>
      </c>
      <c r="H9">
        <v>7</v>
      </c>
      <c r="I9">
        <v>142.30000000000001</v>
      </c>
      <c r="J9">
        <v>-47.8</v>
      </c>
      <c r="K9" s="10"/>
      <c r="L9">
        <v>0</v>
      </c>
      <c r="M9" s="10"/>
      <c r="N9" s="52">
        <f t="shared" si="0"/>
        <v>-28.873360153806193</v>
      </c>
      <c r="O9" s="6">
        <f t="shared" si="1"/>
        <v>2.483603525587931</v>
      </c>
      <c r="P9" s="6">
        <f t="shared" si="1"/>
        <v>-0.83426738245328946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01">
        <v>1</v>
      </c>
      <c r="V9">
        <v>0</v>
      </c>
    </row>
    <row r="10" spans="1:22" s="11" customFormat="1" ht="15">
      <c r="A10" t="s">
        <v>336</v>
      </c>
      <c r="B10">
        <v>1.4999999999999999E-2</v>
      </c>
      <c r="C10">
        <v>0.06</v>
      </c>
      <c r="D10" t="s">
        <v>17</v>
      </c>
      <c r="E10" t="s">
        <v>177</v>
      </c>
      <c r="F10">
        <v>100</v>
      </c>
      <c r="G10">
        <v>2.4</v>
      </c>
      <c r="H10">
        <v>7</v>
      </c>
      <c r="I10">
        <v>117.5</v>
      </c>
      <c r="J10">
        <v>-59</v>
      </c>
      <c r="K10" s="10"/>
      <c r="L10" s="12">
        <v>1</v>
      </c>
      <c r="M10" s="10"/>
      <c r="N10" s="52">
        <f t="shared" si="0"/>
        <v>-39.765187384152647</v>
      </c>
      <c r="O10" s="6">
        <f t="shared" si="1"/>
        <v>2.0507618710933371</v>
      </c>
      <c r="P10" s="6">
        <f t="shared" si="1"/>
        <v>-1.0297442586766543</v>
      </c>
      <c r="Q10" s="6">
        <f t="shared" si="2"/>
        <v>-0.23781811685295903</v>
      </c>
      <c r="R10" s="6">
        <f t="shared" si="3"/>
        <v>0.45684435194447476</v>
      </c>
      <c r="S10" s="6">
        <f t="shared" si="4"/>
        <v>0.85716730070211222</v>
      </c>
      <c r="U10">
        <v>0</v>
      </c>
      <c r="V10" s="12">
        <v>1</v>
      </c>
    </row>
    <row r="11" spans="1:22" s="11" customFormat="1" ht="15">
      <c r="A11" t="s">
        <v>337</v>
      </c>
      <c r="B11">
        <v>1.4999999999999999E-2</v>
      </c>
      <c r="C11">
        <v>0.06</v>
      </c>
      <c r="D11" t="s">
        <v>17</v>
      </c>
      <c r="E11" t="s">
        <v>177</v>
      </c>
      <c r="F11">
        <v>0</v>
      </c>
      <c r="G11">
        <v>2.1</v>
      </c>
      <c r="H11">
        <v>7</v>
      </c>
      <c r="I11">
        <v>138.1</v>
      </c>
      <c r="J11">
        <v>-41</v>
      </c>
      <c r="K11" s="10"/>
      <c r="L11">
        <v>0</v>
      </c>
      <c r="M11" s="10"/>
      <c r="N11" s="52">
        <f t="shared" si="0"/>
        <v>-23.49185582116548</v>
      </c>
      <c r="O11" s="6">
        <f t="shared" si="1"/>
        <v>2.4102996970041692</v>
      </c>
      <c r="P11" s="6">
        <f t="shared" si="1"/>
        <v>-0.715584993317675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01">
        <v>1</v>
      </c>
      <c r="V11">
        <v>0</v>
      </c>
    </row>
    <row r="12" spans="1:22" s="11" customFormat="1" ht="15">
      <c r="A12" t="s">
        <v>337</v>
      </c>
      <c r="B12">
        <v>1.4999999999999999E-2</v>
      </c>
      <c r="C12">
        <v>0.06</v>
      </c>
      <c r="D12" t="s">
        <v>17</v>
      </c>
      <c r="E12" t="s">
        <v>177</v>
      </c>
      <c r="F12">
        <v>100</v>
      </c>
      <c r="G12">
        <v>2.1</v>
      </c>
      <c r="H12">
        <v>7</v>
      </c>
      <c r="I12">
        <v>118.7</v>
      </c>
      <c r="J12">
        <v>-51.5</v>
      </c>
      <c r="K12" s="10"/>
      <c r="L12" s="12">
        <v>1</v>
      </c>
      <c r="M12" s="10"/>
      <c r="N12" s="52">
        <f t="shared" si="0"/>
        <v>-32.152899712945903</v>
      </c>
      <c r="O12" s="6">
        <f t="shared" si="1"/>
        <v>2.0717058221172691</v>
      </c>
      <c r="P12" s="6">
        <f t="shared" si="1"/>
        <v>-0.89884456477707964</v>
      </c>
      <c r="Q12" s="6">
        <f t="shared" si="2"/>
        <v>-0.29894615601569352</v>
      </c>
      <c r="R12" s="6">
        <f t="shared" si="3"/>
        <v>0.54603632537726665</v>
      </c>
      <c r="S12" s="6">
        <f t="shared" si="4"/>
        <v>0.78260815685241381</v>
      </c>
      <c r="U12">
        <v>0</v>
      </c>
      <c r="V12" s="12">
        <v>1</v>
      </c>
    </row>
    <row r="13" spans="1:22" s="11" customFormat="1" ht="15">
      <c r="A13" t="s">
        <v>338</v>
      </c>
      <c r="B13">
        <v>0.01</v>
      </c>
      <c r="C13">
        <v>0.09</v>
      </c>
      <c r="D13" t="s">
        <v>17</v>
      </c>
      <c r="E13" t="s">
        <v>177</v>
      </c>
      <c r="F13">
        <v>0</v>
      </c>
      <c r="G13">
        <v>0.5</v>
      </c>
      <c r="H13">
        <v>11</v>
      </c>
      <c r="I13">
        <v>133.30000000000001</v>
      </c>
      <c r="J13">
        <v>-50</v>
      </c>
      <c r="K13" s="10"/>
      <c r="L13">
        <v>0</v>
      </c>
      <c r="M13" s="10"/>
      <c r="N13" s="52">
        <f t="shared" si="0"/>
        <v>-30.789733028832146</v>
      </c>
      <c r="O13" s="6">
        <f t="shared" si="1"/>
        <v>2.3265238929084413</v>
      </c>
      <c r="P13" s="6">
        <f t="shared" si="1"/>
        <v>-0.87266462599716477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01">
        <v>1</v>
      </c>
      <c r="V13">
        <v>0</v>
      </c>
    </row>
    <row r="14" spans="1:22" s="13" customFormat="1" ht="15">
      <c r="A14" t="s">
        <v>338</v>
      </c>
      <c r="B14">
        <v>0.01</v>
      </c>
      <c r="C14">
        <v>0.09</v>
      </c>
      <c r="D14" t="s">
        <v>17</v>
      </c>
      <c r="E14" t="s">
        <v>177</v>
      </c>
      <c r="F14">
        <v>100</v>
      </c>
      <c r="G14">
        <v>0.5</v>
      </c>
      <c r="H14">
        <v>11</v>
      </c>
      <c r="I14">
        <v>105.9</v>
      </c>
      <c r="J14">
        <v>-57.7</v>
      </c>
      <c r="K14" s="10"/>
      <c r="L14" s="12">
        <v>1</v>
      </c>
      <c r="M14" s="10"/>
      <c r="N14" s="52">
        <f t="shared" si="0"/>
        <v>-38.341240335724379</v>
      </c>
      <c r="O14" s="6">
        <f t="shared" si="1"/>
        <v>1.848303677861995</v>
      </c>
      <c r="P14" s="6">
        <f t="shared" si="1"/>
        <v>-1.0070549784007281</v>
      </c>
      <c r="Q14" s="6">
        <f t="shared" si="2"/>
        <v>-0.14639075214530253</v>
      </c>
      <c r="R14" s="6">
        <f t="shared" si="3"/>
        <v>0.51390872826286937</v>
      </c>
      <c r="S14" s="6">
        <f t="shared" si="4"/>
        <v>0.84526183322185611</v>
      </c>
      <c r="U14">
        <v>0</v>
      </c>
      <c r="V14" s="12">
        <v>1</v>
      </c>
    </row>
    <row r="15" spans="1:22" s="11" customFormat="1" ht="15">
      <c r="A15" t="s">
        <v>339</v>
      </c>
      <c r="B15">
        <v>1.4999999999999999E-2</v>
      </c>
      <c r="C15">
        <v>0.08</v>
      </c>
      <c r="D15" t="s">
        <v>17</v>
      </c>
      <c r="E15" t="s">
        <v>177</v>
      </c>
      <c r="F15">
        <v>0</v>
      </c>
      <c r="G15">
        <v>1.7</v>
      </c>
      <c r="H15">
        <v>9</v>
      </c>
      <c r="I15">
        <v>137.6</v>
      </c>
      <c r="J15">
        <v>-43.5</v>
      </c>
      <c r="K15" s="10"/>
      <c r="L15">
        <v>0</v>
      </c>
      <c r="M15" s="10"/>
      <c r="N15" s="52">
        <f t="shared" si="0"/>
        <v>-25.383510925057109</v>
      </c>
      <c r="O15" s="6">
        <f t="shared" si="1"/>
        <v>2.4015730507441972</v>
      </c>
      <c r="P15" s="6">
        <f t="shared" si="1"/>
        <v>-0.7592182246175333</v>
      </c>
      <c r="Q15" s="6">
        <f t="shared" si="2"/>
        <v>0</v>
      </c>
      <c r="R15" s="6">
        <f t="shared" si="3"/>
        <v>0</v>
      </c>
      <c r="S15" s="6">
        <f t="shared" si="4"/>
        <v>0</v>
      </c>
      <c r="U15" s="101">
        <v>1</v>
      </c>
      <c r="V15">
        <v>0</v>
      </c>
    </row>
    <row r="16" spans="1:22" s="13" customFormat="1" ht="15">
      <c r="A16" t="s">
        <v>339</v>
      </c>
      <c r="B16">
        <v>1.4999999999999999E-2</v>
      </c>
      <c r="C16">
        <v>0.08</v>
      </c>
      <c r="D16" t="s">
        <v>17</v>
      </c>
      <c r="E16" t="s">
        <v>177</v>
      </c>
      <c r="F16">
        <v>100</v>
      </c>
      <c r="G16">
        <v>1.7</v>
      </c>
      <c r="H16">
        <v>9</v>
      </c>
      <c r="I16">
        <v>116.3</v>
      </c>
      <c r="J16">
        <v>-53.6</v>
      </c>
      <c r="K16" s="10"/>
      <c r="L16" s="12">
        <v>1</v>
      </c>
      <c r="M16" s="10"/>
      <c r="N16" s="52">
        <f t="shared" si="0"/>
        <v>-34.144472921454771</v>
      </c>
      <c r="O16" s="6">
        <f t="shared" si="1"/>
        <v>2.0298179200694051</v>
      </c>
      <c r="P16" s="6">
        <f t="shared" si="1"/>
        <v>-0.93549647906896072</v>
      </c>
      <c r="Q16" s="6">
        <f t="shared" si="2"/>
        <v>-0.26292681274506069</v>
      </c>
      <c r="R16" s="6">
        <f t="shared" si="3"/>
        <v>0.53199197937346787</v>
      </c>
      <c r="S16" s="6">
        <f t="shared" si="4"/>
        <v>0.80489379735591415</v>
      </c>
      <c r="U16">
        <v>0</v>
      </c>
      <c r="V16" s="12">
        <v>1</v>
      </c>
    </row>
    <row r="17" spans="1:26" s="13" customFormat="1" ht="15">
      <c r="A17" t="s">
        <v>340</v>
      </c>
      <c r="B17">
        <v>1.4999999999999999E-2</v>
      </c>
      <c r="C17">
        <v>0.08</v>
      </c>
      <c r="D17" t="s">
        <v>17</v>
      </c>
      <c r="E17" t="s">
        <v>177</v>
      </c>
      <c r="F17">
        <v>0</v>
      </c>
      <c r="G17">
        <v>1.5</v>
      </c>
      <c r="H17">
        <v>9</v>
      </c>
      <c r="I17">
        <v>130.19999999999999</v>
      </c>
      <c r="J17">
        <v>-45.1</v>
      </c>
      <c r="K17" s="10"/>
      <c r="L17">
        <v>0</v>
      </c>
      <c r="M17" s="10"/>
      <c r="N17" s="52">
        <f>ATAN(0.5*TAN(P17))/(PI()/180)</f>
        <v>-26.645135069953874</v>
      </c>
      <c r="O17" s="6">
        <f t="shared" si="1"/>
        <v>2.2724186860966169</v>
      </c>
      <c r="P17" s="6">
        <f t="shared" si="1"/>
        <v>-0.78714349264944261</v>
      </c>
      <c r="Q17" s="6">
        <f>COS(O17)*COS(P17)*L17</f>
        <v>0</v>
      </c>
      <c r="R17" s="6">
        <f>COS(P17)*SIN(O17)*L17</f>
        <v>0</v>
      </c>
      <c r="S17" s="6">
        <f>-1*SIN(P17)*L17</f>
        <v>0</v>
      </c>
      <c r="U17" s="101">
        <v>1</v>
      </c>
      <c r="V17">
        <v>0</v>
      </c>
    </row>
    <row r="18" spans="1:26" s="13" customFormat="1" ht="14" customHeight="1">
      <c r="A18" t="s">
        <v>340</v>
      </c>
      <c r="B18">
        <v>1.4999999999999999E-2</v>
      </c>
      <c r="C18">
        <v>0.08</v>
      </c>
      <c r="D18" t="s">
        <v>17</v>
      </c>
      <c r="E18" t="s">
        <v>177</v>
      </c>
      <c r="F18">
        <v>100</v>
      </c>
      <c r="G18">
        <v>1.5</v>
      </c>
      <c r="H18">
        <v>9</v>
      </c>
      <c r="I18">
        <v>107.1</v>
      </c>
      <c r="J18">
        <v>-52.4</v>
      </c>
      <c r="K18" s="10"/>
      <c r="L18" s="12">
        <v>1</v>
      </c>
      <c r="M18" s="10"/>
      <c r="N18" s="52">
        <f t="shared" ref="N18" si="5">ATAN(0.5*TAN(P18))/(PI()/180)</f>
        <v>-32.994181892785029</v>
      </c>
      <c r="O18" s="6">
        <f t="shared" ref="O18" si="6">I18*PI()/180</f>
        <v>1.8692476288859268</v>
      </c>
      <c r="P18" s="6">
        <f t="shared" ref="P18" si="7">J18*PI()/180</f>
        <v>-0.91455252804502862</v>
      </c>
      <c r="Q18" s="6">
        <f t="shared" ref="Q18" si="8">COS(O18)*COS(P18)*L18</f>
        <v>-0.17940728243244605</v>
      </c>
      <c r="R18" s="6">
        <f t="shared" ref="R18" si="9">COS(P18)*SIN(O18)*L18</f>
        <v>0.58317248566981394</v>
      </c>
      <c r="S18" s="6">
        <f t="shared" ref="S18" si="10">-1*SIN(P18)*L18</f>
        <v>0.7922896433551907</v>
      </c>
      <c r="U18">
        <v>0</v>
      </c>
      <c r="V18" s="12">
        <v>1</v>
      </c>
    </row>
    <row r="19" spans="1:26" s="13" customFormat="1" ht="14" customHeight="1">
      <c r="A19" t="s">
        <v>336</v>
      </c>
      <c r="B19" s="70">
        <v>1E-3</v>
      </c>
      <c r="C19">
        <v>5.0000000000000001E-3</v>
      </c>
      <c r="D19" t="s">
        <v>17</v>
      </c>
      <c r="E19" s="59" t="s">
        <v>42</v>
      </c>
      <c r="F19">
        <v>0</v>
      </c>
      <c r="G19">
        <v>1</v>
      </c>
      <c r="H19">
        <v>5</v>
      </c>
      <c r="I19">
        <v>236.2</v>
      </c>
      <c r="J19">
        <v>44.9</v>
      </c>
      <c r="K19"/>
      <c r="L19">
        <v>0</v>
      </c>
      <c r="M19" s="10"/>
      <c r="N19" s="52">
        <f t="shared" ref="N19:N26" si="11">ATAN(0.5*TAN(P19))/(PI()/180)</f>
        <v>26.485134836007642</v>
      </c>
      <c r="O19" s="6">
        <f t="shared" ref="O19:O26" si="12">I19*PI()/180</f>
        <v>4.1224676932106057</v>
      </c>
      <c r="P19" s="6">
        <f t="shared" ref="P19:P26" si="13">J19*PI()/180</f>
        <v>0.78365283414545384</v>
      </c>
      <c r="Q19" s="6">
        <f t="shared" ref="Q19:Q26" si="14">COS(O19)*COS(P19)*L19</f>
        <v>0</v>
      </c>
      <c r="R19" s="6">
        <f t="shared" ref="R19:R26" si="15">COS(P19)*SIN(O19)*L19</f>
        <v>0</v>
      </c>
      <c r="S19" s="6">
        <f t="shared" ref="S19:S26" si="16">-1*SIN(P19)*L19</f>
        <v>0</v>
      </c>
      <c r="U19" s="12"/>
    </row>
    <row r="20" spans="1:26" s="13" customFormat="1" ht="14" customHeight="1">
      <c r="A20" t="s">
        <v>336</v>
      </c>
      <c r="B20" s="70">
        <v>1E-3</v>
      </c>
      <c r="C20">
        <v>5.0000000000000001E-3</v>
      </c>
      <c r="D20" t="s">
        <v>17</v>
      </c>
      <c r="E20" s="59" t="s">
        <v>42</v>
      </c>
      <c r="F20">
        <v>100</v>
      </c>
      <c r="G20">
        <v>1</v>
      </c>
      <c r="H20">
        <v>5</v>
      </c>
      <c r="I20">
        <v>225.6</v>
      </c>
      <c r="J20" s="56">
        <v>29</v>
      </c>
      <c r="K20"/>
      <c r="L20">
        <v>0</v>
      </c>
      <c r="M20" s="10"/>
      <c r="N20" s="52">
        <f t="shared" si="11"/>
        <v>15.490953961505856</v>
      </c>
      <c r="O20" s="6">
        <f t="shared" si="12"/>
        <v>3.9374627924992076</v>
      </c>
      <c r="P20" s="6">
        <f t="shared" si="13"/>
        <v>0.50614548307835561</v>
      </c>
      <c r="Q20" s="6">
        <f t="shared" si="14"/>
        <v>0</v>
      </c>
      <c r="R20" s="6">
        <f t="shared" si="15"/>
        <v>0</v>
      </c>
      <c r="S20" s="6">
        <f t="shared" si="16"/>
        <v>0</v>
      </c>
      <c r="U20" s="12"/>
    </row>
    <row r="21" spans="1:26" s="13" customFormat="1" ht="14" customHeight="1">
      <c r="A21" t="s">
        <v>337</v>
      </c>
      <c r="B21" s="70">
        <v>1E-3</v>
      </c>
      <c r="C21">
        <v>5.0000000000000001E-3</v>
      </c>
      <c r="D21" t="s">
        <v>17</v>
      </c>
      <c r="E21" s="59" t="s">
        <v>42</v>
      </c>
      <c r="F21">
        <v>0</v>
      </c>
      <c r="G21">
        <v>1.2</v>
      </c>
      <c r="H21">
        <v>5</v>
      </c>
      <c r="I21">
        <v>231.1</v>
      </c>
      <c r="J21">
        <v>41.1</v>
      </c>
      <c r="K21"/>
      <c r="L21">
        <v>0</v>
      </c>
      <c r="M21" s="10"/>
      <c r="N21" s="52">
        <f t="shared" si="11"/>
        <v>23.565761120551254</v>
      </c>
      <c r="O21" s="6">
        <f t="shared" si="12"/>
        <v>4.033455901358896</v>
      </c>
      <c r="P21" s="6">
        <f t="shared" si="13"/>
        <v>0.71733032256966944</v>
      </c>
      <c r="Q21" s="6">
        <f t="shared" si="14"/>
        <v>0</v>
      </c>
      <c r="R21" s="6">
        <f t="shared" si="15"/>
        <v>0</v>
      </c>
      <c r="S21" s="6">
        <f t="shared" si="16"/>
        <v>0</v>
      </c>
      <c r="U21" s="12"/>
    </row>
    <row r="22" spans="1:26" s="13" customFormat="1" ht="14" customHeight="1">
      <c r="A22" t="s">
        <v>337</v>
      </c>
      <c r="B22" s="70">
        <v>1E-3</v>
      </c>
      <c r="C22">
        <v>5.0000000000000001E-3</v>
      </c>
      <c r="D22" t="s">
        <v>17</v>
      </c>
      <c r="E22" s="59" t="s">
        <v>42</v>
      </c>
      <c r="F22">
        <v>100</v>
      </c>
      <c r="G22">
        <v>1.2</v>
      </c>
      <c r="H22">
        <v>5</v>
      </c>
      <c r="I22">
        <v>222.6</v>
      </c>
      <c r="J22">
        <v>24.6</v>
      </c>
      <c r="K22"/>
      <c r="L22">
        <v>0</v>
      </c>
      <c r="M22" s="10"/>
      <c r="N22" s="52">
        <f t="shared" si="11"/>
        <v>12.893864382075501</v>
      </c>
      <c r="O22" s="6">
        <f t="shared" si="12"/>
        <v>3.885102914939377</v>
      </c>
      <c r="P22" s="6">
        <f t="shared" si="13"/>
        <v>0.42935099599060511</v>
      </c>
      <c r="Q22" s="6">
        <f t="shared" si="14"/>
        <v>0</v>
      </c>
      <c r="R22" s="6">
        <f t="shared" si="15"/>
        <v>0</v>
      </c>
      <c r="S22" s="6">
        <f t="shared" si="16"/>
        <v>0</v>
      </c>
      <c r="U22" s="12"/>
    </row>
    <row r="23" spans="1:26" s="13" customFormat="1" ht="14" customHeight="1">
      <c r="A23" t="s">
        <v>339</v>
      </c>
      <c r="B23">
        <v>1E-3</v>
      </c>
      <c r="C23">
        <v>5.0000000000000001E-3</v>
      </c>
      <c r="D23" t="s">
        <v>17</v>
      </c>
      <c r="E23" s="59" t="s">
        <v>42</v>
      </c>
      <c r="F23">
        <v>0</v>
      </c>
      <c r="G23">
        <v>2.5</v>
      </c>
      <c r="H23">
        <v>5</v>
      </c>
      <c r="I23">
        <v>316.60000000000002</v>
      </c>
      <c r="J23">
        <v>74.400000000000006</v>
      </c>
      <c r="K23"/>
      <c r="L23">
        <v>0</v>
      </c>
      <c r="M23" s="10"/>
      <c r="N23" s="52">
        <f t="shared" si="11"/>
        <v>60.820570826267655</v>
      </c>
      <c r="O23" s="6">
        <f t="shared" si="12"/>
        <v>5.5257124118140473</v>
      </c>
      <c r="P23" s="6">
        <f t="shared" si="13"/>
        <v>1.2985249634837812</v>
      </c>
      <c r="Q23" s="6">
        <f t="shared" si="14"/>
        <v>0</v>
      </c>
      <c r="R23" s="6">
        <f t="shared" si="15"/>
        <v>0</v>
      </c>
      <c r="S23" s="6">
        <f t="shared" si="16"/>
        <v>0</v>
      </c>
      <c r="U23" s="12"/>
    </row>
    <row r="24" spans="1:26" s="13" customFormat="1" ht="14" customHeight="1">
      <c r="A24" t="s">
        <v>339</v>
      </c>
      <c r="B24">
        <v>1E-3</v>
      </c>
      <c r="C24">
        <v>5.0000000000000001E-3</v>
      </c>
      <c r="D24" t="s">
        <v>17</v>
      </c>
      <c r="E24" s="59" t="s">
        <v>42</v>
      </c>
      <c r="F24">
        <v>100</v>
      </c>
      <c r="G24">
        <v>2.5</v>
      </c>
      <c r="H24">
        <v>5</v>
      </c>
      <c r="I24">
        <v>237.2</v>
      </c>
      <c r="J24">
        <v>73.400000000000006</v>
      </c>
      <c r="K24"/>
      <c r="L24">
        <v>0</v>
      </c>
      <c r="M24" s="10"/>
      <c r="N24" s="52">
        <f t="shared" si="11"/>
        <v>59.195508447058366</v>
      </c>
      <c r="O24" s="6">
        <f t="shared" si="12"/>
        <v>4.1399209857305497</v>
      </c>
      <c r="P24" s="6">
        <f t="shared" si="13"/>
        <v>1.2810716709638379</v>
      </c>
      <c r="Q24" s="6">
        <f t="shared" si="14"/>
        <v>0</v>
      </c>
      <c r="R24" s="6">
        <f t="shared" si="15"/>
        <v>0</v>
      </c>
      <c r="S24" s="6">
        <f t="shared" si="16"/>
        <v>0</v>
      </c>
      <c r="U24" s="12"/>
    </row>
    <row r="25" spans="1:26" s="13" customFormat="1" ht="15">
      <c r="A25" t="s">
        <v>340</v>
      </c>
      <c r="B25" s="70">
        <v>1E-3</v>
      </c>
      <c r="C25">
        <v>5.0000000000000001E-3</v>
      </c>
      <c r="D25" t="s">
        <v>17</v>
      </c>
      <c r="E25" s="59" t="s">
        <v>42</v>
      </c>
      <c r="F25">
        <v>0</v>
      </c>
      <c r="G25">
        <v>2.9</v>
      </c>
      <c r="H25">
        <v>5</v>
      </c>
      <c r="I25">
        <v>183.5</v>
      </c>
      <c r="J25">
        <v>59.2</v>
      </c>
      <c r="K25"/>
      <c r="L25">
        <v>0</v>
      </c>
      <c r="M25" s="10"/>
      <c r="N25" s="52">
        <f t="shared" si="11"/>
        <v>39.988504938097655</v>
      </c>
      <c r="O25" s="6">
        <f t="shared" si="12"/>
        <v>3.2026791774095948</v>
      </c>
      <c r="P25" s="6">
        <f t="shared" si="13"/>
        <v>1.033234917180643</v>
      </c>
      <c r="Q25" s="6">
        <f t="shared" si="14"/>
        <v>0</v>
      </c>
      <c r="R25" s="6">
        <f t="shared" si="15"/>
        <v>0</v>
      </c>
      <c r="S25" s="6">
        <f t="shared" si="16"/>
        <v>0</v>
      </c>
      <c r="U25" s="12"/>
    </row>
    <row r="26" spans="1:26" s="13" customFormat="1" ht="15">
      <c r="A26" t="s">
        <v>340</v>
      </c>
      <c r="B26" s="70">
        <v>1E-3</v>
      </c>
      <c r="C26">
        <v>5.0000000000000001E-3</v>
      </c>
      <c r="D26" t="s">
        <v>17</v>
      </c>
      <c r="E26" s="59" t="s">
        <v>42</v>
      </c>
      <c r="F26">
        <v>100</v>
      </c>
      <c r="G26">
        <v>2.9</v>
      </c>
      <c r="H26">
        <v>5</v>
      </c>
      <c r="I26">
        <v>185.8</v>
      </c>
      <c r="J26">
        <v>38.4</v>
      </c>
      <c r="K26"/>
      <c r="L26">
        <v>0</v>
      </c>
      <c r="M26" s="10"/>
      <c r="N26" s="52">
        <f t="shared" si="11"/>
        <v>21.618181048229665</v>
      </c>
      <c r="O26" s="6">
        <f t="shared" si="12"/>
        <v>3.2428217502054646</v>
      </c>
      <c r="P26" s="6">
        <f t="shared" si="13"/>
        <v>0.67020643276582248</v>
      </c>
      <c r="Q26" s="6">
        <f t="shared" si="14"/>
        <v>0</v>
      </c>
      <c r="R26" s="6">
        <f t="shared" si="15"/>
        <v>0</v>
      </c>
      <c r="S26" s="6">
        <f t="shared" si="16"/>
        <v>0</v>
      </c>
      <c r="U26" s="12"/>
    </row>
    <row r="27" spans="1:26" s="13" customFormat="1" ht="16" thickBot="1">
      <c r="A27" s="7"/>
      <c r="B27" s="7"/>
      <c r="C27" s="7"/>
      <c r="D27" s="7"/>
      <c r="E27" s="7"/>
      <c r="F27" s="7"/>
      <c r="G27" s="7"/>
      <c r="H27" s="7"/>
      <c r="I27" s="17"/>
      <c r="J27" s="18"/>
      <c r="K27" s="19"/>
      <c r="L27" s="12"/>
      <c r="M27" s="7"/>
      <c r="N27" s="7"/>
      <c r="O27" s="7"/>
      <c r="P27" s="7"/>
      <c r="Q27" s="7"/>
      <c r="R27" s="7"/>
      <c r="S27" s="7"/>
    </row>
    <row r="28" spans="1:26" s="13" customFormat="1" ht="17" thickTop="1" thickBot="1">
      <c r="A28" s="54" t="s">
        <v>5</v>
      </c>
      <c r="B28"/>
      <c r="H28" s="23" t="s">
        <v>143</v>
      </c>
      <c r="I28" s="24">
        <f>IF(O28&gt;0, O28*180/PI(),360+O28*180/PI())</f>
        <v>108.28016759220448</v>
      </c>
      <c r="J28" s="25">
        <f>P28*180/PI()</f>
        <v>-55.341495972782127</v>
      </c>
      <c r="K28" s="19"/>
      <c r="L28" s="7"/>
      <c r="M28" s="7"/>
      <c r="N28" s="7"/>
      <c r="O28" s="26">
        <f>IF(Q28&gt;0, ATAN(R28/Q28),PI()+ATAN(R28/Q28))</f>
        <v>1.8898454390952286</v>
      </c>
      <c r="P28" s="26">
        <f>-1*ATAN(S28/(SQRT(Q28*Q28+R28*R28)))</f>
        <v>-0.96589131770423031</v>
      </c>
      <c r="Q28" s="26">
        <f>SUM(Q3:Q26)</f>
        <v>-1.241731154982433</v>
      </c>
      <c r="R28" s="26">
        <f>SUM(R3:R26)</f>
        <v>3.7590122740219925</v>
      </c>
      <c r="S28" s="26">
        <f>SUM(S3:S26)</f>
        <v>5.7260844288090693</v>
      </c>
    </row>
    <row r="29" spans="1:26" s="9" customFormat="1" ht="16" thickTop="1">
      <c r="A29" s="63">
        <v>133.11918898446271</v>
      </c>
      <c r="B29" s="64">
        <v>-47.309619673348053</v>
      </c>
      <c r="C29" s="7"/>
      <c r="D29" s="7"/>
      <c r="E29" s="7"/>
      <c r="F29" s="7"/>
      <c r="G29" s="7"/>
      <c r="H29" s="7"/>
      <c r="I29" s="29" t="s">
        <v>144</v>
      </c>
      <c r="J29" s="30">
        <f>SQRT(Q28*Q28+R28*R28+S28*S28)</f>
        <v>6.9613297884349423</v>
      </c>
      <c r="K29" s="19"/>
      <c r="L29" s="7"/>
      <c r="M29" s="7"/>
      <c r="N29" s="7"/>
      <c r="O29" s="7"/>
      <c r="P29" s="7"/>
      <c r="Q29" s="7"/>
      <c r="R29" s="7"/>
      <c r="S29" s="7"/>
    </row>
    <row r="30" spans="1:26" s="15" customFormat="1" ht="16">
      <c r="A30" t="s">
        <v>144</v>
      </c>
      <c r="B30">
        <v>6.9612355243754429</v>
      </c>
      <c r="C30" s="7"/>
      <c r="D30" s="7"/>
      <c r="E30" s="7"/>
      <c r="F30" s="7"/>
      <c r="G30" s="7"/>
      <c r="H30" s="7"/>
      <c r="I30" s="32" t="s">
        <v>145</v>
      </c>
      <c r="J30" s="33">
        <f>(J32-1)/(J32-J29)</f>
        <v>155.15818913754245</v>
      </c>
      <c r="K30" s="19"/>
      <c r="L30" s="7"/>
      <c r="M30" s="20"/>
      <c r="N30" s="20"/>
      <c r="O30" s="7"/>
      <c r="P30" s="7"/>
      <c r="Q30" s="7"/>
      <c r="R30" s="7"/>
      <c r="S30" s="7"/>
      <c r="T30" s="9"/>
      <c r="U30" s="9"/>
      <c r="V30" s="9"/>
      <c r="W30" s="9"/>
      <c r="X30" s="9"/>
      <c r="Y30" s="9"/>
      <c r="Z30" s="9"/>
    </row>
    <row r="31" spans="1:26" s="15" customFormat="1" ht="16">
      <c r="A31" t="s">
        <v>145</v>
      </c>
      <c r="B31">
        <v>154.7808890312715</v>
      </c>
      <c r="C31" s="7"/>
      <c r="D31" s="7"/>
      <c r="E31" s="7"/>
      <c r="F31" s="7"/>
      <c r="G31" s="7"/>
      <c r="H31" s="7"/>
      <c r="I31" s="32" t="s">
        <v>147</v>
      </c>
      <c r="J31" s="35">
        <f>ACOS(1+(J32-1)*(1-20^(1/(J32-1)))/(J32*(J30-1)+1))*180/PI()</f>
        <v>4.8612323563383182</v>
      </c>
      <c r="K31" s="19"/>
      <c r="L31" s="7"/>
      <c r="M31" s="20"/>
      <c r="N31" s="20"/>
      <c r="O31" s="7"/>
      <c r="P31" s="7"/>
      <c r="Q31" s="7"/>
      <c r="R31" s="7"/>
      <c r="S31" s="7"/>
      <c r="T31" s="9"/>
      <c r="U31" s="9"/>
      <c r="V31" s="9"/>
      <c r="W31" s="9"/>
      <c r="X31" s="9"/>
      <c r="Y31" s="9"/>
      <c r="Z31" s="9"/>
    </row>
    <row r="32" spans="1:26" s="15" customFormat="1" ht="16">
      <c r="A32" t="s">
        <v>147</v>
      </c>
      <c r="B32" s="56">
        <v>4.8671902522125015</v>
      </c>
      <c r="C32" s="7"/>
      <c r="D32" s="7"/>
      <c r="E32" s="7"/>
      <c r="F32" s="7"/>
      <c r="G32" s="7"/>
      <c r="H32" s="7"/>
      <c r="I32" s="36" t="s">
        <v>149</v>
      </c>
      <c r="J32" s="37">
        <f>SUM(L3:L26)</f>
        <v>7</v>
      </c>
      <c r="K32" s="19"/>
      <c r="L32" s="7"/>
      <c r="M32" s="7"/>
      <c r="N32" s="7"/>
      <c r="O32" s="7"/>
      <c r="P32" s="7"/>
      <c r="Q32" s="7"/>
      <c r="R32" s="7"/>
      <c r="S32" s="7"/>
      <c r="T32" s="9"/>
      <c r="U32" s="9"/>
      <c r="V32" s="9"/>
      <c r="W32" s="9"/>
      <c r="X32" s="9"/>
      <c r="Y32" s="9"/>
      <c r="Z32" s="9"/>
    </row>
    <row r="33" spans="1:2">
      <c r="A33" t="s">
        <v>149</v>
      </c>
      <c r="B33">
        <v>7</v>
      </c>
    </row>
    <row r="35" spans="1:2">
      <c r="A35" s="54" t="s">
        <v>6</v>
      </c>
    </row>
    <row r="36" spans="1:2">
      <c r="A36" s="63">
        <v>108.28016759220448</v>
      </c>
      <c r="B36" s="64">
        <v>-55.341495972782127</v>
      </c>
    </row>
    <row r="37" spans="1:2">
      <c r="A37" t="s">
        <v>144</v>
      </c>
      <c r="B37">
        <v>6.9613297884349423</v>
      </c>
    </row>
    <row r="38" spans="1:2">
      <c r="A38" t="s">
        <v>145</v>
      </c>
      <c r="B38">
        <v>155.15818913754245</v>
      </c>
    </row>
    <row r="39" spans="1:2">
      <c r="A39" t="s">
        <v>147</v>
      </c>
      <c r="B39" s="56">
        <v>4.8612323563383182</v>
      </c>
    </row>
    <row r="40" spans="1:2">
      <c r="A40" t="s">
        <v>149</v>
      </c>
      <c r="B40">
        <v>7</v>
      </c>
    </row>
    <row r="42" spans="1:2">
      <c r="A42" s="121" t="s">
        <v>879</v>
      </c>
    </row>
    <row r="43" spans="1:2">
      <c r="A43" s="121" t="s">
        <v>880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309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9" customFormat="1" ht="37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  <c r="U2" s="110" t="s">
        <v>771</v>
      </c>
      <c r="V2" s="110" t="s">
        <v>772</v>
      </c>
    </row>
    <row r="3" spans="1:22" s="9" customFormat="1" ht="15">
      <c r="A3" t="s">
        <v>341</v>
      </c>
      <c r="B3">
        <v>1.4999999999999999E-2</v>
      </c>
      <c r="C3">
        <v>0.1</v>
      </c>
      <c r="D3" t="s">
        <v>17</v>
      </c>
      <c r="E3" t="s">
        <v>177</v>
      </c>
      <c r="F3">
        <v>0</v>
      </c>
      <c r="G3">
        <v>0.8</v>
      </c>
      <c r="H3">
        <v>11</v>
      </c>
      <c r="I3">
        <v>135.4</v>
      </c>
      <c r="J3">
        <v>-63.7</v>
      </c>
      <c r="K3" s="10"/>
      <c r="L3" s="12">
        <v>0</v>
      </c>
      <c r="M3" s="10"/>
      <c r="N3" s="52">
        <f>ATAN(0.5*TAN(P3))/(PI()/180)</f>
        <v>-45.332466119557715</v>
      </c>
      <c r="O3" s="6">
        <f t="shared" ref="O3:P6" si="0">I3*PI()/180</f>
        <v>2.3631758072003226</v>
      </c>
      <c r="P3" s="6">
        <f t="shared" si="0"/>
        <v>-1.111774733520388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341</v>
      </c>
      <c r="B4">
        <v>1.4999999999999999E-2</v>
      </c>
      <c r="C4">
        <v>0.1</v>
      </c>
      <c r="D4" t="s">
        <v>17</v>
      </c>
      <c r="E4" t="s">
        <v>177</v>
      </c>
      <c r="F4">
        <v>100</v>
      </c>
      <c r="G4">
        <v>0.8</v>
      </c>
      <c r="H4">
        <v>11</v>
      </c>
      <c r="I4">
        <v>86.8</v>
      </c>
      <c r="J4">
        <v>-68.599999999999994</v>
      </c>
      <c r="K4" s="10"/>
      <c r="L4" s="12">
        <v>1</v>
      </c>
      <c r="M4" s="10"/>
      <c r="N4" s="52">
        <f>ATAN(0.5*TAN(P4))/(PI()/180)</f>
        <v>-51.910955763200704</v>
      </c>
      <c r="O4" s="6">
        <f t="shared" si="0"/>
        <v>1.5149457907310782</v>
      </c>
      <c r="P4" s="6">
        <f t="shared" si="0"/>
        <v>-1.19729586686811</v>
      </c>
      <c r="Q4" s="6">
        <f>COS(O4)*COS(P4)*L4</f>
        <v>2.0367971238791964E-2</v>
      </c>
      <c r="R4" s="6">
        <f>COS(P4)*SIN(O4)*L4</f>
        <v>0.36430785538631699</v>
      </c>
      <c r="S4" s="6">
        <f>-1*SIN(P4)*L4</f>
        <v>0.93105581586252828</v>
      </c>
      <c r="U4" s="12">
        <v>0</v>
      </c>
      <c r="V4" s="12">
        <v>1</v>
      </c>
    </row>
    <row r="5" spans="1:22" s="11" customFormat="1" ht="15">
      <c r="A5" t="s">
        <v>342</v>
      </c>
      <c r="B5">
        <v>1.4999999999999999E-2</v>
      </c>
      <c r="C5">
        <v>0.1</v>
      </c>
      <c r="D5" t="s">
        <v>17</v>
      </c>
      <c r="E5" t="s">
        <v>177</v>
      </c>
      <c r="F5">
        <v>0</v>
      </c>
      <c r="G5">
        <v>0.6</v>
      </c>
      <c r="H5">
        <v>11</v>
      </c>
      <c r="I5">
        <v>140.30000000000001</v>
      </c>
      <c r="J5">
        <v>-61.8</v>
      </c>
      <c r="K5" s="10"/>
      <c r="L5" s="12">
        <v>0</v>
      </c>
      <c r="M5" s="10"/>
      <c r="N5" s="52">
        <f>ATAN(0.5*TAN(P5))/(PI()/180)</f>
        <v>-42.999416891189696</v>
      </c>
      <c r="O5" s="6">
        <f t="shared" si="0"/>
        <v>2.4486969405480448</v>
      </c>
      <c r="P5" s="6">
        <f t="shared" si="0"/>
        <v>-1.0786134777324956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  <c r="V5" s="12">
        <v>0</v>
      </c>
    </row>
    <row r="6" spans="1:22" s="11" customFormat="1" ht="15">
      <c r="A6" t="s">
        <v>342</v>
      </c>
      <c r="B6">
        <v>1.4999999999999999E-2</v>
      </c>
      <c r="C6">
        <v>0.1</v>
      </c>
      <c r="D6" t="s">
        <v>17</v>
      </c>
      <c r="E6" t="s">
        <v>177</v>
      </c>
      <c r="F6">
        <v>100</v>
      </c>
      <c r="G6">
        <v>0.6</v>
      </c>
      <c r="H6">
        <v>11</v>
      </c>
      <c r="I6">
        <v>95.1</v>
      </c>
      <c r="J6">
        <v>-69.2</v>
      </c>
      <c r="K6" s="10"/>
      <c r="L6" s="12">
        <v>1</v>
      </c>
      <c r="M6" s="10"/>
      <c r="N6" s="52">
        <f>ATAN(0.5*TAN(P6))/(PI()/180)</f>
        <v>-52.775019340677552</v>
      </c>
      <c r="O6" s="6">
        <f t="shared" si="0"/>
        <v>1.6598081186466074</v>
      </c>
      <c r="P6" s="6">
        <f t="shared" si="0"/>
        <v>-1.207767842380076</v>
      </c>
      <c r="Q6" s="6">
        <f>COS(O6)*COS(P6)*L6</f>
        <v>-3.1566983735649215E-2</v>
      </c>
      <c r="R6" s="6">
        <f>COS(P6)*SIN(O6)*L6</f>
        <v>0.35370111717178304</v>
      </c>
      <c r="S6" s="6">
        <f>-1*SIN(P6)*L6</f>
        <v>0.93482567639601444</v>
      </c>
      <c r="U6" s="12">
        <v>0</v>
      </c>
      <c r="V6" s="12">
        <v>1</v>
      </c>
    </row>
    <row r="7" spans="1:22" s="11" customFormat="1" ht="15">
      <c r="A7" t="s">
        <v>343</v>
      </c>
      <c r="B7">
        <v>1.4999999999999999E-2</v>
      </c>
      <c r="C7">
        <v>0.1</v>
      </c>
      <c r="D7" t="s">
        <v>17</v>
      </c>
      <c r="E7" t="s">
        <v>177</v>
      </c>
      <c r="F7">
        <v>0</v>
      </c>
      <c r="G7">
        <v>0.8</v>
      </c>
      <c r="H7">
        <v>11</v>
      </c>
      <c r="I7">
        <v>132.5</v>
      </c>
      <c r="J7">
        <v>-60</v>
      </c>
      <c r="K7" s="10"/>
      <c r="L7" s="12">
        <v>0</v>
      </c>
      <c r="M7" s="10"/>
      <c r="N7" s="52">
        <f t="shared" ref="N7:N17" si="1">ATAN(0.5*TAN(P7))/(PI()/180)</f>
        <v>-40.893394649130897</v>
      </c>
      <c r="O7" s="6">
        <f t="shared" ref="O7:O17" si="2">I7*PI()/180</f>
        <v>2.3125612588924866</v>
      </c>
      <c r="P7" s="6">
        <f t="shared" ref="P7:P17" si="3">J7*PI()/180</f>
        <v>-1.0471975511965976</v>
      </c>
      <c r="Q7" s="6">
        <f t="shared" ref="Q7:Q17" si="4">COS(O7)*COS(P7)*L7</f>
        <v>0</v>
      </c>
      <c r="R7" s="6">
        <f t="shared" ref="R7:R17" si="5">COS(P7)*SIN(O7)*L7</f>
        <v>0</v>
      </c>
      <c r="S7" s="6">
        <f t="shared" ref="S7:S17" si="6">-1*SIN(P7)*L7</f>
        <v>0</v>
      </c>
      <c r="U7" s="12">
        <v>1</v>
      </c>
      <c r="V7" s="12">
        <v>0</v>
      </c>
    </row>
    <row r="8" spans="1:22" s="11" customFormat="1" ht="15">
      <c r="A8" t="s">
        <v>343</v>
      </c>
      <c r="B8">
        <v>1.4999999999999999E-2</v>
      </c>
      <c r="C8">
        <v>0.1</v>
      </c>
      <c r="D8" t="s">
        <v>17</v>
      </c>
      <c r="E8" t="s">
        <v>177</v>
      </c>
      <c r="F8">
        <v>100</v>
      </c>
      <c r="G8">
        <v>0.8</v>
      </c>
      <c r="H8">
        <v>11</v>
      </c>
      <c r="I8">
        <v>91.9</v>
      </c>
      <c r="J8">
        <v>-65.099999999999994</v>
      </c>
      <c r="K8" s="10"/>
      <c r="L8" s="12">
        <v>1</v>
      </c>
      <c r="M8" s="10"/>
      <c r="N8" s="52">
        <f t="shared" si="1"/>
        <v>-47.127322365212663</v>
      </c>
      <c r="O8" s="6">
        <f t="shared" si="2"/>
        <v>1.6039575825827888</v>
      </c>
      <c r="P8" s="6">
        <f t="shared" si="3"/>
        <v>-1.1362093430483085</v>
      </c>
      <c r="Q8" s="6">
        <f t="shared" si="4"/>
        <v>-1.3959517500157373E-2</v>
      </c>
      <c r="R8" s="6">
        <f t="shared" si="5"/>
        <v>0.4208043345893524</v>
      </c>
      <c r="S8" s="6">
        <f t="shared" si="6"/>
        <v>0.90704401429146486</v>
      </c>
      <c r="U8" s="12">
        <v>0</v>
      </c>
      <c r="V8" s="12">
        <v>1</v>
      </c>
    </row>
    <row r="9" spans="1:22" s="11" customFormat="1" ht="15">
      <c r="A9" t="s">
        <v>344</v>
      </c>
      <c r="B9">
        <v>1.4999999999999999E-2</v>
      </c>
      <c r="C9">
        <v>0.1</v>
      </c>
      <c r="D9" t="s">
        <v>17</v>
      </c>
      <c r="E9" t="s">
        <v>177</v>
      </c>
      <c r="F9">
        <v>0</v>
      </c>
      <c r="G9">
        <v>0.5</v>
      </c>
      <c r="H9">
        <v>11</v>
      </c>
      <c r="I9">
        <v>145.5</v>
      </c>
      <c r="J9">
        <v>-61.7</v>
      </c>
      <c r="K9" s="10"/>
      <c r="L9" s="53">
        <v>0</v>
      </c>
      <c r="M9" s="10"/>
      <c r="N9" s="52">
        <f t="shared" si="1"/>
        <v>-42.879806390269344</v>
      </c>
      <c r="O9" s="6">
        <f t="shared" si="2"/>
        <v>2.5394540616517491</v>
      </c>
      <c r="P9" s="6">
        <f t="shared" si="3"/>
        <v>-1.0768681484805014</v>
      </c>
      <c r="Q9" s="6">
        <f t="shared" si="4"/>
        <v>0</v>
      </c>
      <c r="R9" s="6">
        <f t="shared" si="5"/>
        <v>0</v>
      </c>
      <c r="S9" s="6">
        <f t="shared" si="6"/>
        <v>0</v>
      </c>
      <c r="U9" s="12">
        <v>1</v>
      </c>
      <c r="V9" s="53">
        <v>0</v>
      </c>
    </row>
    <row r="10" spans="1:22" s="11" customFormat="1" ht="15">
      <c r="A10" t="s">
        <v>344</v>
      </c>
      <c r="B10">
        <v>1.4999999999999999E-2</v>
      </c>
      <c r="C10">
        <v>0.1</v>
      </c>
      <c r="D10" t="s">
        <v>17</v>
      </c>
      <c r="E10" t="s">
        <v>177</v>
      </c>
      <c r="F10">
        <v>100</v>
      </c>
      <c r="G10">
        <v>0.5</v>
      </c>
      <c r="H10">
        <v>11</v>
      </c>
      <c r="I10">
        <v>100</v>
      </c>
      <c r="J10">
        <v>-71</v>
      </c>
      <c r="K10" s="10"/>
      <c r="L10" s="53">
        <v>1</v>
      </c>
      <c r="M10" s="10"/>
      <c r="N10" s="52">
        <f t="shared" si="1"/>
        <v>-55.446555520065694</v>
      </c>
      <c r="O10" s="6">
        <f t="shared" si="2"/>
        <v>1.7453292519943295</v>
      </c>
      <c r="P10" s="6">
        <f t="shared" si="3"/>
        <v>-1.2391837689159739</v>
      </c>
      <c r="Q10" s="6">
        <f t="shared" si="4"/>
        <v>-5.6534316727870966E-2</v>
      </c>
      <c r="R10" s="6">
        <f t="shared" si="5"/>
        <v>0.32062204264328403</v>
      </c>
      <c r="S10" s="6">
        <f t="shared" si="6"/>
        <v>0.94551857559931674</v>
      </c>
      <c r="U10" s="53">
        <v>0</v>
      </c>
      <c r="V10" s="53">
        <v>1</v>
      </c>
    </row>
    <row r="11" spans="1:22" s="11" customFormat="1" ht="15">
      <c r="A11" t="s">
        <v>345</v>
      </c>
      <c r="B11">
        <v>0.01</v>
      </c>
      <c r="C11">
        <v>0.1</v>
      </c>
      <c r="D11" t="s">
        <v>17</v>
      </c>
      <c r="E11" t="s">
        <v>177</v>
      </c>
      <c r="F11">
        <v>0</v>
      </c>
      <c r="G11">
        <v>0.3</v>
      </c>
      <c r="H11">
        <v>12</v>
      </c>
      <c r="I11">
        <v>132</v>
      </c>
      <c r="J11">
        <v>-57.1</v>
      </c>
      <c r="K11" s="10"/>
      <c r="L11" s="53">
        <v>0</v>
      </c>
      <c r="M11" s="10"/>
      <c r="N11" s="52">
        <f t="shared" si="1"/>
        <v>-37.699802539622787</v>
      </c>
      <c r="O11" s="6">
        <f t="shared" si="2"/>
        <v>2.3038346126325151</v>
      </c>
      <c r="P11" s="6">
        <f t="shared" si="3"/>
        <v>-0.99658300288876223</v>
      </c>
      <c r="Q11" s="6">
        <f t="shared" si="4"/>
        <v>0</v>
      </c>
      <c r="R11" s="6">
        <f t="shared" si="5"/>
        <v>0</v>
      </c>
      <c r="S11" s="6">
        <f t="shared" si="6"/>
        <v>0</v>
      </c>
      <c r="U11" s="53">
        <v>1</v>
      </c>
      <c r="V11" s="53">
        <v>0</v>
      </c>
    </row>
    <row r="12" spans="1:22" s="11" customFormat="1" ht="15">
      <c r="A12" t="s">
        <v>345</v>
      </c>
      <c r="B12">
        <v>0.01</v>
      </c>
      <c r="C12">
        <v>0.1</v>
      </c>
      <c r="D12" t="s">
        <v>17</v>
      </c>
      <c r="E12" t="s">
        <v>177</v>
      </c>
      <c r="F12">
        <v>100</v>
      </c>
      <c r="G12">
        <v>0.3</v>
      </c>
      <c r="H12">
        <v>12</v>
      </c>
      <c r="I12">
        <v>95.8</v>
      </c>
      <c r="J12">
        <v>-62.9</v>
      </c>
      <c r="K12" s="10"/>
      <c r="L12" s="12">
        <v>1</v>
      </c>
      <c r="M12" s="10"/>
      <c r="N12" s="52">
        <f t="shared" si="1"/>
        <v>-44.335974429732538</v>
      </c>
      <c r="O12" s="6">
        <f t="shared" si="2"/>
        <v>1.6720254234105676</v>
      </c>
      <c r="P12" s="6">
        <f t="shared" si="3"/>
        <v>-1.0978120995044331</v>
      </c>
      <c r="Q12" s="6">
        <f t="shared" si="4"/>
        <v>-4.603568152556782E-2</v>
      </c>
      <c r="R12" s="6">
        <f t="shared" si="5"/>
        <v>0.45321284021182467</v>
      </c>
      <c r="S12" s="6">
        <f t="shared" si="6"/>
        <v>0.8902128046111264</v>
      </c>
      <c r="U12" s="53">
        <v>0</v>
      </c>
      <c r="V12" s="12">
        <v>1</v>
      </c>
    </row>
    <row r="13" spans="1:22" s="11" customFormat="1" ht="15">
      <c r="A13" t="s">
        <v>346</v>
      </c>
      <c r="B13">
        <v>1.4999999999999999E-2</v>
      </c>
      <c r="C13">
        <v>0.1</v>
      </c>
      <c r="D13" t="s">
        <v>17</v>
      </c>
      <c r="E13" t="s">
        <v>177</v>
      </c>
      <c r="F13">
        <v>0</v>
      </c>
      <c r="G13">
        <v>0.7</v>
      </c>
      <c r="H13">
        <v>11</v>
      </c>
      <c r="I13">
        <v>126.1</v>
      </c>
      <c r="J13">
        <v>-57.5</v>
      </c>
      <c r="K13" s="10"/>
      <c r="L13" s="12">
        <v>0</v>
      </c>
      <c r="M13" s="10"/>
      <c r="N13" s="52">
        <f t="shared" si="1"/>
        <v>-38.126340045758226</v>
      </c>
      <c r="O13" s="6">
        <f t="shared" si="2"/>
        <v>2.2008601867648494</v>
      </c>
      <c r="P13" s="6">
        <f t="shared" si="3"/>
        <v>-1.0035643198967394</v>
      </c>
      <c r="Q13" s="6">
        <f t="shared" si="4"/>
        <v>0</v>
      </c>
      <c r="R13" s="6">
        <f t="shared" si="5"/>
        <v>0</v>
      </c>
      <c r="S13" s="6">
        <f t="shared" si="6"/>
        <v>0</v>
      </c>
      <c r="U13" s="12">
        <v>1</v>
      </c>
      <c r="V13" s="12">
        <v>0</v>
      </c>
    </row>
    <row r="14" spans="1:22" s="13" customFormat="1" ht="15">
      <c r="A14" t="s">
        <v>346</v>
      </c>
      <c r="B14">
        <v>1.4999999999999999E-2</v>
      </c>
      <c r="C14">
        <v>0.1</v>
      </c>
      <c r="D14" t="s">
        <v>17</v>
      </c>
      <c r="E14" t="s">
        <v>177</v>
      </c>
      <c r="F14">
        <v>100</v>
      </c>
      <c r="G14">
        <v>0.7</v>
      </c>
      <c r="H14">
        <v>11</v>
      </c>
      <c r="I14">
        <v>90.3</v>
      </c>
      <c r="J14">
        <v>-61.1</v>
      </c>
      <c r="K14" s="10"/>
      <c r="L14" s="12">
        <v>1</v>
      </c>
      <c r="M14" s="10"/>
      <c r="N14" s="52">
        <f t="shared" si="1"/>
        <v>-42.168660764503599</v>
      </c>
      <c r="O14" s="6">
        <f t="shared" si="2"/>
        <v>1.5760323145508794</v>
      </c>
      <c r="P14" s="6">
        <f t="shared" si="3"/>
        <v>-1.0663961729685352</v>
      </c>
      <c r="Q14" s="6">
        <f t="shared" si="4"/>
        <v>-2.530449079085369E-3</v>
      </c>
      <c r="R14" s="6">
        <f t="shared" si="5"/>
        <v>0.48327575853966986</v>
      </c>
      <c r="S14" s="6">
        <f t="shared" si="6"/>
        <v>0.87546452700001776</v>
      </c>
      <c r="U14" s="12">
        <v>0</v>
      </c>
      <c r="V14" s="12">
        <v>1</v>
      </c>
    </row>
    <row r="15" spans="1:22" s="11" customFormat="1" ht="15">
      <c r="A15" t="s">
        <v>347</v>
      </c>
      <c r="B15">
        <v>1.4999999999999999E-2</v>
      </c>
      <c r="C15">
        <v>0.1</v>
      </c>
      <c r="D15" t="s">
        <v>17</v>
      </c>
      <c r="E15" t="s">
        <v>177</v>
      </c>
      <c r="F15">
        <v>0</v>
      </c>
      <c r="G15">
        <v>0.9</v>
      </c>
      <c r="H15">
        <v>11</v>
      </c>
      <c r="I15">
        <v>134.30000000000001</v>
      </c>
      <c r="J15">
        <v>-63.6</v>
      </c>
      <c r="K15" s="10"/>
      <c r="L15" s="12">
        <v>0</v>
      </c>
      <c r="M15" s="10"/>
      <c r="N15" s="52">
        <f t="shared" si="1"/>
        <v>-45.206760356528385</v>
      </c>
      <c r="O15" s="6">
        <f t="shared" si="2"/>
        <v>2.3439771854283844</v>
      </c>
      <c r="P15" s="6">
        <f t="shared" si="3"/>
        <v>-1.1100294042683936</v>
      </c>
      <c r="Q15" s="6">
        <f t="shared" si="4"/>
        <v>0</v>
      </c>
      <c r="R15" s="6">
        <f t="shared" si="5"/>
        <v>0</v>
      </c>
      <c r="S15" s="6">
        <f t="shared" si="6"/>
        <v>0</v>
      </c>
      <c r="U15" s="12">
        <v>1</v>
      </c>
      <c r="V15" s="12">
        <v>0</v>
      </c>
    </row>
    <row r="16" spans="1:22" s="13" customFormat="1" ht="15">
      <c r="A16" t="s">
        <v>347</v>
      </c>
      <c r="B16">
        <v>1.4999999999999999E-2</v>
      </c>
      <c r="C16">
        <v>0.1</v>
      </c>
      <c r="D16" t="s">
        <v>17</v>
      </c>
      <c r="E16" t="s">
        <v>177</v>
      </c>
      <c r="F16">
        <v>100</v>
      </c>
      <c r="G16">
        <v>0.9</v>
      </c>
      <c r="H16">
        <v>11</v>
      </c>
      <c r="I16">
        <v>86.3</v>
      </c>
      <c r="J16">
        <v>-68.2</v>
      </c>
      <c r="K16" s="10"/>
      <c r="L16" s="12">
        <v>1</v>
      </c>
      <c r="M16" s="10"/>
      <c r="N16" s="52">
        <f t="shared" si="1"/>
        <v>-51.342185689322832</v>
      </c>
      <c r="O16" s="6">
        <f t="shared" si="2"/>
        <v>1.5062191444711064</v>
      </c>
      <c r="P16" s="6">
        <f t="shared" si="3"/>
        <v>-1.1903145498601329</v>
      </c>
      <c r="Q16" s="6">
        <f t="shared" si="4"/>
        <v>2.3965223638961565E-2</v>
      </c>
      <c r="R16" s="6">
        <f t="shared" si="5"/>
        <v>0.37059376321951337</v>
      </c>
      <c r="S16" s="6">
        <f t="shared" si="6"/>
        <v>0.92848582688091352</v>
      </c>
      <c r="U16" s="12">
        <v>0</v>
      </c>
      <c r="V16" s="12">
        <v>1</v>
      </c>
    </row>
    <row r="17" spans="1:26" s="13" customFormat="1" ht="15">
      <c r="A17" t="s">
        <v>348</v>
      </c>
      <c r="B17">
        <v>1.4999999999999999E-2</v>
      </c>
      <c r="C17">
        <v>0.1</v>
      </c>
      <c r="D17" t="s">
        <v>17</v>
      </c>
      <c r="E17" t="s">
        <v>177</v>
      </c>
      <c r="F17">
        <v>0</v>
      </c>
      <c r="G17">
        <v>0.9</v>
      </c>
      <c r="H17">
        <v>11</v>
      </c>
      <c r="I17">
        <v>135.4</v>
      </c>
      <c r="J17">
        <v>-57.1</v>
      </c>
      <c r="K17" s="10"/>
      <c r="L17" s="12">
        <v>0</v>
      </c>
      <c r="M17" s="10"/>
      <c r="N17" s="52">
        <f t="shared" si="1"/>
        <v>-37.699802539622787</v>
      </c>
      <c r="O17" s="6">
        <f t="shared" si="2"/>
        <v>2.3631758072003226</v>
      </c>
      <c r="P17" s="6">
        <f t="shared" si="3"/>
        <v>-0.99658300288876223</v>
      </c>
      <c r="Q17" s="6">
        <f t="shared" si="4"/>
        <v>0</v>
      </c>
      <c r="R17" s="6">
        <f t="shared" si="5"/>
        <v>0</v>
      </c>
      <c r="S17" s="6">
        <f t="shared" si="6"/>
        <v>0</v>
      </c>
      <c r="U17" s="12">
        <v>1</v>
      </c>
      <c r="V17" s="12">
        <v>0</v>
      </c>
    </row>
    <row r="18" spans="1:26" s="13" customFormat="1" ht="15">
      <c r="A18" t="s">
        <v>348</v>
      </c>
      <c r="B18">
        <v>1.4999999999999999E-2</v>
      </c>
      <c r="C18">
        <v>0.1</v>
      </c>
      <c r="D18" t="s">
        <v>17</v>
      </c>
      <c r="E18" t="s">
        <v>177</v>
      </c>
      <c r="F18">
        <v>100</v>
      </c>
      <c r="G18">
        <v>0.9</v>
      </c>
      <c r="H18">
        <v>11</v>
      </c>
      <c r="I18">
        <v>98.9</v>
      </c>
      <c r="J18">
        <v>-64.099999999999994</v>
      </c>
      <c r="K18" s="10"/>
      <c r="L18" s="12">
        <v>1</v>
      </c>
      <c r="M18" s="10"/>
      <c r="N18" s="52">
        <f t="shared" ref="N18:N22" si="7">ATAN(0.5*TAN(P18))/(PI()/180)</f>
        <v>-45.838592638999955</v>
      </c>
      <c r="O18" s="6">
        <f t="shared" ref="O18:O22" si="8">I18*PI()/180</f>
        <v>1.726130630222392</v>
      </c>
      <c r="P18" s="6">
        <f t="shared" ref="P18:P22" si="9">J18*PI()/180</f>
        <v>-1.1187560505283651</v>
      </c>
      <c r="Q18" s="6">
        <f t="shared" ref="Q18:Q22" si="10">COS(O18)*COS(P18)*L18</f>
        <v>-6.7577773414665768E-2</v>
      </c>
      <c r="R18" s="6">
        <f t="shared" ref="R18:R22" si="11">COS(P18)*SIN(O18)*L18</f>
        <v>0.4315426362035843</v>
      </c>
      <c r="S18" s="6">
        <f t="shared" ref="S18:S22" si="12">-1*SIN(P18)*L18</f>
        <v>0.8995577789551803</v>
      </c>
      <c r="U18" s="12">
        <v>0</v>
      </c>
      <c r="V18" s="12">
        <v>1</v>
      </c>
    </row>
    <row r="19" spans="1:26" s="13" customFormat="1" ht="15">
      <c r="A19" t="s">
        <v>346</v>
      </c>
      <c r="B19" s="67">
        <v>1E-3</v>
      </c>
      <c r="C19">
        <v>5.0000000000000001E-3</v>
      </c>
      <c r="D19" t="s">
        <v>17</v>
      </c>
      <c r="E19" s="59" t="s">
        <v>42</v>
      </c>
      <c r="F19">
        <v>0</v>
      </c>
      <c r="G19">
        <v>2.8</v>
      </c>
      <c r="H19">
        <v>5</v>
      </c>
      <c r="I19">
        <v>31.4</v>
      </c>
      <c r="J19">
        <v>40.9</v>
      </c>
      <c r="K19"/>
      <c r="L19" s="12">
        <v>0</v>
      </c>
      <c r="M19" s="10"/>
      <c r="N19" s="52">
        <f t="shared" si="7"/>
        <v>23.418091853943647</v>
      </c>
      <c r="O19" s="6">
        <f t="shared" si="8"/>
        <v>0.54803338512621935</v>
      </c>
      <c r="P19" s="6">
        <f t="shared" si="9"/>
        <v>0.71383966406568078</v>
      </c>
      <c r="Q19" s="6">
        <f t="shared" si="10"/>
        <v>0</v>
      </c>
      <c r="R19" s="6">
        <f t="shared" si="11"/>
        <v>0</v>
      </c>
      <c r="S19" s="6">
        <f t="shared" si="12"/>
        <v>0</v>
      </c>
      <c r="U19" s="12"/>
    </row>
    <row r="20" spans="1:26" s="13" customFormat="1" ht="15">
      <c r="A20" t="s">
        <v>346</v>
      </c>
      <c r="B20" s="67">
        <v>1E-3</v>
      </c>
      <c r="C20">
        <v>5.0000000000000001E-3</v>
      </c>
      <c r="D20" t="s">
        <v>17</v>
      </c>
      <c r="E20" s="59" t="s">
        <v>42</v>
      </c>
      <c r="F20">
        <v>100</v>
      </c>
      <c r="G20">
        <v>2.8</v>
      </c>
      <c r="H20">
        <v>5</v>
      </c>
      <c r="I20">
        <v>44.2</v>
      </c>
      <c r="J20">
        <v>59.3</v>
      </c>
      <c r="K20"/>
      <c r="L20" s="12">
        <v>0</v>
      </c>
      <c r="M20" s="10"/>
      <c r="N20" s="52">
        <f t="shared" si="7"/>
        <v>40.100596147714008</v>
      </c>
      <c r="O20" s="6">
        <f t="shared" si="8"/>
        <v>0.77143552938149373</v>
      </c>
      <c r="P20" s="6">
        <f t="shared" si="9"/>
        <v>1.0349802464326374</v>
      </c>
      <c r="Q20" s="6">
        <f t="shared" si="10"/>
        <v>0</v>
      </c>
      <c r="R20" s="6">
        <f t="shared" si="11"/>
        <v>0</v>
      </c>
      <c r="S20" s="6">
        <f t="shared" si="12"/>
        <v>0</v>
      </c>
      <c r="U20" s="12"/>
    </row>
    <row r="21" spans="1:26" s="13" customFormat="1" ht="15">
      <c r="A21" t="s">
        <v>348</v>
      </c>
      <c r="B21">
        <v>1E-3</v>
      </c>
      <c r="C21">
        <v>5.0000000000000001E-3</v>
      </c>
      <c r="D21" t="s">
        <v>17</v>
      </c>
      <c r="E21" s="59" t="s">
        <v>42</v>
      </c>
      <c r="F21">
        <v>0</v>
      </c>
      <c r="G21">
        <v>1</v>
      </c>
      <c r="H21">
        <v>5</v>
      </c>
      <c r="I21">
        <v>173</v>
      </c>
      <c r="J21">
        <v>79.8</v>
      </c>
      <c r="K21"/>
      <c r="L21" s="53">
        <v>0</v>
      </c>
      <c r="M21" s="10"/>
      <c r="N21" s="52">
        <f t="shared" si="7"/>
        <v>70.208387466864394</v>
      </c>
      <c r="O21" s="6">
        <f t="shared" si="8"/>
        <v>3.0194196059501901</v>
      </c>
      <c r="P21" s="6">
        <f t="shared" si="9"/>
        <v>1.3927727430914749</v>
      </c>
      <c r="Q21" s="6">
        <f t="shared" si="10"/>
        <v>0</v>
      </c>
      <c r="R21" s="6">
        <f t="shared" si="11"/>
        <v>0</v>
      </c>
      <c r="S21" s="6">
        <f t="shared" si="12"/>
        <v>0</v>
      </c>
      <c r="U21" s="12"/>
    </row>
    <row r="22" spans="1:26" s="13" customFormat="1" ht="15">
      <c r="A22" t="s">
        <v>348</v>
      </c>
      <c r="B22">
        <v>1E-3</v>
      </c>
      <c r="C22">
        <v>5.0000000000000001E-3</v>
      </c>
      <c r="D22" t="s">
        <v>17</v>
      </c>
      <c r="E22" s="59" t="s">
        <v>42</v>
      </c>
      <c r="F22">
        <v>100</v>
      </c>
      <c r="G22">
        <v>1</v>
      </c>
      <c r="H22">
        <v>5</v>
      </c>
      <c r="I22">
        <v>183.2</v>
      </c>
      <c r="J22">
        <v>59.1</v>
      </c>
      <c r="K22"/>
      <c r="L22" s="12">
        <v>0</v>
      </c>
      <c r="M22" s="10"/>
      <c r="N22" s="52">
        <f t="shared" si="7"/>
        <v>39.876702331428326</v>
      </c>
      <c r="O22" s="6">
        <f t="shared" si="8"/>
        <v>3.1974431896536113</v>
      </c>
      <c r="P22" s="6">
        <f t="shared" si="9"/>
        <v>1.0314895879286488</v>
      </c>
      <c r="Q22" s="6">
        <f t="shared" si="10"/>
        <v>0</v>
      </c>
      <c r="R22" s="6">
        <f t="shared" si="11"/>
        <v>0</v>
      </c>
      <c r="S22" s="6">
        <f t="shared" si="12"/>
        <v>0</v>
      </c>
      <c r="U22" s="12"/>
    </row>
    <row r="23" spans="1:26" s="13" customFormat="1" ht="16" thickBot="1">
      <c r="A23" s="7"/>
      <c r="B23" s="7"/>
      <c r="C23" s="7"/>
      <c r="D23" s="7"/>
      <c r="E23" s="7"/>
      <c r="F23" s="7"/>
      <c r="G23" s="7"/>
      <c r="H23" s="7"/>
      <c r="I23" s="17"/>
      <c r="J23" s="18"/>
      <c r="K23" s="19"/>
      <c r="L23" s="12"/>
      <c r="M23" s="7"/>
      <c r="N23" s="7"/>
      <c r="O23" s="7"/>
      <c r="P23" s="7"/>
      <c r="Q23" s="7"/>
      <c r="R23" s="7"/>
      <c r="S23" s="7"/>
    </row>
    <row r="24" spans="1:26" s="13" customFormat="1" ht="17" thickTop="1" thickBot="1">
      <c r="H24" s="23" t="s">
        <v>143</v>
      </c>
      <c r="I24" s="24">
        <f>IF(O24&gt;0, O24*180/PI(),360+O24*180/PI())</f>
        <v>93.111982090836591</v>
      </c>
      <c r="J24" s="25">
        <f>P24*180/PI()</f>
        <v>-66.346219068473914</v>
      </c>
      <c r="K24" s="19"/>
      <c r="L24" s="7"/>
      <c r="M24" s="7"/>
      <c r="N24" s="7"/>
      <c r="O24" s="26">
        <f>IF(Q24&gt;0, ATAN(R24/Q24),PI()+ATAN(R24/Q24))</f>
        <v>1.6251106605430923</v>
      </c>
      <c r="P24" s="26">
        <f>-1*ATAN(S24/(SQRT(Q24*Q24+R24*R24)))</f>
        <v>-1.157959968994315</v>
      </c>
      <c r="Q24" s="26">
        <f>SUM(Q3:Q22)</f>
        <v>-0.17387152710524295</v>
      </c>
      <c r="R24" s="26">
        <f>SUM(R3:R22)</f>
        <v>3.1980603479653289</v>
      </c>
      <c r="S24" s="26">
        <f>SUM(S3:S22)</f>
        <v>7.312165019596562</v>
      </c>
    </row>
    <row r="25" spans="1:26" s="9" customFormat="1" ht="16" thickTop="1">
      <c r="A25" s="54" t="s">
        <v>5</v>
      </c>
      <c r="B25"/>
      <c r="C25" s="7"/>
      <c r="D25" s="7"/>
      <c r="E25" s="7"/>
      <c r="F25" s="7"/>
      <c r="G25" s="7"/>
      <c r="H25" s="7"/>
      <c r="I25" s="29" t="s">
        <v>144</v>
      </c>
      <c r="J25" s="30">
        <f>SQRT(Q24*Q24+R24*R24+S24*S24)</f>
        <v>7.9828302356355803</v>
      </c>
      <c r="K25" s="19"/>
      <c r="L25" s="7"/>
      <c r="M25" s="7"/>
      <c r="N25" s="7"/>
      <c r="O25" s="7"/>
      <c r="P25" s="7"/>
      <c r="Q25" s="7"/>
      <c r="R25" s="7"/>
      <c r="S25" s="7"/>
    </row>
    <row r="26" spans="1:26" s="15" customFormat="1" ht="16">
      <c r="A26" s="63">
        <v>134.97288911267304</v>
      </c>
      <c r="B26" s="64">
        <v>-60.42294849105528</v>
      </c>
      <c r="C26" s="7"/>
      <c r="D26" s="7"/>
      <c r="E26" s="7"/>
      <c r="F26" s="7"/>
      <c r="G26" s="7"/>
      <c r="H26" s="7"/>
      <c r="I26" s="32" t="s">
        <v>145</v>
      </c>
      <c r="J26" s="33">
        <f>(J28-1)/(J28-J25)</f>
        <v>407.69342266023375</v>
      </c>
      <c r="K26" s="19"/>
      <c r="L26" s="7"/>
      <c r="M26" s="20"/>
      <c r="N26" s="20"/>
      <c r="O26" s="7"/>
      <c r="P26" s="7"/>
      <c r="Q26" s="7"/>
      <c r="R26" s="7"/>
      <c r="S26" s="7"/>
      <c r="T26" s="9"/>
      <c r="U26" s="9"/>
      <c r="V26" s="9"/>
      <c r="W26" s="9"/>
      <c r="X26" s="9"/>
      <c r="Y26" s="9"/>
      <c r="Z26" s="9"/>
    </row>
    <row r="27" spans="1:26" s="15" customFormat="1" ht="16">
      <c r="A27" t="s">
        <v>144</v>
      </c>
      <c r="B27">
        <v>7.9828606143247072</v>
      </c>
      <c r="C27" s="7"/>
      <c r="D27" s="7"/>
      <c r="E27" s="7"/>
      <c r="F27" s="7"/>
      <c r="G27" s="7"/>
      <c r="H27" s="7"/>
      <c r="I27" s="32" t="s">
        <v>147</v>
      </c>
      <c r="J27" s="35">
        <f>ACOS(1+(J28-1)*(1-20^(1/(J28-1)))/(J28*(J26-1)+1))*180/PI()</f>
        <v>2.7466629381286372</v>
      </c>
      <c r="K27" s="19"/>
      <c r="L27" s="7"/>
      <c r="M27" s="20"/>
      <c r="N27" s="20"/>
      <c r="O27" s="7"/>
      <c r="P27" s="7"/>
      <c r="Q27" s="7"/>
      <c r="R27" s="7"/>
      <c r="S27" s="7"/>
      <c r="T27" s="9"/>
      <c r="U27" s="9"/>
      <c r="V27" s="9"/>
      <c r="W27" s="9"/>
      <c r="X27" s="9"/>
      <c r="Y27" s="9"/>
      <c r="Z27" s="9"/>
    </row>
    <row r="28" spans="1:26" s="15" customFormat="1" ht="16">
      <c r="A28" t="s">
        <v>145</v>
      </c>
      <c r="B28">
        <v>408.41603851010865</v>
      </c>
      <c r="C28" s="7"/>
      <c r="D28" s="7"/>
      <c r="E28" s="7"/>
      <c r="F28" s="7"/>
      <c r="G28" s="7"/>
      <c r="H28" s="7"/>
      <c r="I28" s="36" t="s">
        <v>149</v>
      </c>
      <c r="J28" s="37">
        <f>SUM(L3:L22)</f>
        <v>8</v>
      </c>
      <c r="K28" s="19"/>
      <c r="L28" s="7"/>
      <c r="M28" s="7"/>
      <c r="N28" s="7"/>
      <c r="O28" s="7"/>
      <c r="P28" s="7"/>
      <c r="Q28" s="7"/>
      <c r="R28" s="7"/>
      <c r="S28" s="7"/>
      <c r="T28" s="9"/>
      <c r="U28" s="9"/>
      <c r="V28" s="9"/>
      <c r="W28" s="9"/>
      <c r="X28" s="9"/>
      <c r="Y28" s="9"/>
      <c r="Z28" s="9"/>
    </row>
    <row r="29" spans="1:26">
      <c r="A29" t="s">
        <v>147</v>
      </c>
      <c r="B29" s="56">
        <v>2.7442263214127856</v>
      </c>
    </row>
    <row r="30" spans="1:26">
      <c r="A30" t="s">
        <v>149</v>
      </c>
      <c r="B30">
        <v>8</v>
      </c>
    </row>
    <row r="32" spans="1:26">
      <c r="A32" s="54" t="s">
        <v>6</v>
      </c>
    </row>
    <row r="33" spans="1:2">
      <c r="A33" s="63">
        <v>93.111982090836591</v>
      </c>
      <c r="B33" s="64">
        <v>-66.346219068473914</v>
      </c>
    </row>
    <row r="34" spans="1:2">
      <c r="A34" t="s">
        <v>144</v>
      </c>
      <c r="B34">
        <v>7.9828302356355803</v>
      </c>
    </row>
    <row r="35" spans="1:2">
      <c r="A35" t="s">
        <v>145</v>
      </c>
      <c r="B35">
        <v>407.69342266023375</v>
      </c>
    </row>
    <row r="36" spans="1:2">
      <c r="A36" t="s">
        <v>147</v>
      </c>
      <c r="B36" s="56">
        <v>2.7466629381286372</v>
      </c>
    </row>
    <row r="37" spans="1:2">
      <c r="A37" t="s">
        <v>149</v>
      </c>
      <c r="B37">
        <v>8</v>
      </c>
    </row>
    <row r="39" spans="1:2">
      <c r="A39" s="54"/>
    </row>
    <row r="40" spans="1:2">
      <c r="A40" s="63"/>
      <c r="B40" s="64"/>
    </row>
    <row r="43" spans="1:2">
      <c r="B43" s="56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310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349</v>
      </c>
      <c r="B3">
        <v>0.02</v>
      </c>
      <c r="C3">
        <v>7.0000000000000007E-2</v>
      </c>
      <c r="D3" t="s">
        <v>17</v>
      </c>
      <c r="E3" t="s">
        <v>177</v>
      </c>
      <c r="F3">
        <v>0</v>
      </c>
      <c r="G3">
        <v>1.9</v>
      </c>
      <c r="H3">
        <v>7</v>
      </c>
      <c r="I3">
        <v>143.19999999999999</v>
      </c>
      <c r="J3">
        <v>-50.2</v>
      </c>
      <c r="K3" s="10"/>
      <c r="L3" s="12">
        <v>0</v>
      </c>
      <c r="M3" s="10"/>
      <c r="N3" s="52">
        <f>ATAN(0.5*TAN(P3))/(PI()/180)</f>
        <v>-30.968754451145713</v>
      </c>
      <c r="O3" s="6">
        <f>I3*PI()/180</f>
        <v>2.4993114888558798</v>
      </c>
      <c r="P3" s="6">
        <f>J3*PI()/180</f>
        <v>-0.87615528450115343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349</v>
      </c>
      <c r="B4">
        <v>0.02</v>
      </c>
      <c r="C4">
        <v>7.0000000000000007E-2</v>
      </c>
      <c r="D4" t="s">
        <v>17</v>
      </c>
      <c r="E4" t="s">
        <v>177</v>
      </c>
      <c r="F4">
        <v>100</v>
      </c>
      <c r="G4">
        <v>1.9</v>
      </c>
      <c r="H4">
        <v>7</v>
      </c>
      <c r="I4">
        <v>116.1</v>
      </c>
      <c r="J4">
        <v>-61.3</v>
      </c>
      <c r="K4" s="10"/>
      <c r="L4" s="12">
        <v>1</v>
      </c>
      <c r="M4" s="10"/>
      <c r="N4" s="52">
        <f>ATAN(0.5*TAN(P4))/(PI()/180)</f>
        <v>-42.404474004315155</v>
      </c>
      <c r="O4" s="6">
        <f>I4*PI()/180</f>
        <v>2.0263272615654166</v>
      </c>
      <c r="P4" s="6">
        <f>J4*PI()/180</f>
        <v>-1.0698868314725241</v>
      </c>
      <c r="Q4" s="6">
        <f>COS(O4)*COS(P4)*L4</f>
        <v>-0.2112691268104607</v>
      </c>
      <c r="R4" s="6">
        <f>COS(P4)*SIN(O4)*L4</f>
        <v>0.43125394323219113</v>
      </c>
      <c r="S4" s="6">
        <f>-1*SIN(P4)*L4</f>
        <v>0.87714616370558873</v>
      </c>
      <c r="U4" s="12">
        <v>0</v>
      </c>
      <c r="V4" s="12">
        <v>1</v>
      </c>
    </row>
    <row r="5" spans="1:22" s="11" customFormat="1" ht="15">
      <c r="A5" t="s">
        <v>350</v>
      </c>
      <c r="B5">
        <v>8.0000000000000002E-3</v>
      </c>
      <c r="C5">
        <v>0.08</v>
      </c>
      <c r="D5" t="s">
        <v>17</v>
      </c>
      <c r="E5" t="s">
        <v>177</v>
      </c>
      <c r="F5">
        <v>0</v>
      </c>
      <c r="G5">
        <v>0.7</v>
      </c>
      <c r="H5">
        <v>11</v>
      </c>
      <c r="I5">
        <v>145.80000000000001</v>
      </c>
      <c r="J5">
        <v>-54.8</v>
      </c>
      <c r="K5" s="10"/>
      <c r="L5" s="12">
        <v>0</v>
      </c>
      <c r="M5" s="10"/>
      <c r="N5" s="52">
        <f t="shared" ref="N5:N18" si="0">ATAN(0.5*TAN(P5))/(PI()/180)</f>
        <v>-35.32883057376808</v>
      </c>
      <c r="O5" s="6">
        <f t="shared" ref="O5:O18" si="1">I5*PI()/180</f>
        <v>2.5446900494077327</v>
      </c>
      <c r="P5" s="6">
        <f t="shared" ref="P5:P18" si="2">J5*PI()/180</f>
        <v>-0.95644043009289248</v>
      </c>
      <c r="Q5" s="6">
        <f t="shared" ref="Q5:Q18" si="3">COS(O5)*COS(P5)*L5</f>
        <v>0</v>
      </c>
      <c r="R5" s="6">
        <f t="shared" ref="R5:R18" si="4">COS(P5)*SIN(O5)*L5</f>
        <v>0</v>
      </c>
      <c r="S5" s="6">
        <f t="shared" ref="S5:S18" si="5">-1*SIN(P5)*L5</f>
        <v>0</v>
      </c>
      <c r="U5" s="12">
        <v>1</v>
      </c>
      <c r="V5" s="12">
        <v>0</v>
      </c>
    </row>
    <row r="6" spans="1:22" s="11" customFormat="1" ht="15">
      <c r="A6" t="s">
        <v>350</v>
      </c>
      <c r="B6">
        <v>8.0000000000000002E-3</v>
      </c>
      <c r="C6">
        <v>0.08</v>
      </c>
      <c r="D6" t="s">
        <v>17</v>
      </c>
      <c r="E6" t="s">
        <v>177</v>
      </c>
      <c r="F6">
        <v>100</v>
      </c>
      <c r="G6">
        <v>0.7</v>
      </c>
      <c r="H6">
        <v>11</v>
      </c>
      <c r="I6">
        <v>113.2</v>
      </c>
      <c r="J6">
        <v>-65.900000000000006</v>
      </c>
      <c r="K6" s="10"/>
      <c r="L6" s="12">
        <v>1</v>
      </c>
      <c r="M6" s="10"/>
      <c r="N6" s="52">
        <f t="shared" si="0"/>
        <v>-48.182808968389381</v>
      </c>
      <c r="O6" s="6">
        <f t="shared" si="1"/>
        <v>1.9757127132575811</v>
      </c>
      <c r="P6" s="6">
        <f t="shared" si="2"/>
        <v>-1.1501719770642633</v>
      </c>
      <c r="Q6" s="6">
        <f t="shared" si="3"/>
        <v>-0.16085848130679495</v>
      </c>
      <c r="R6" s="6">
        <f t="shared" si="4"/>
        <v>0.37531095623089011</v>
      </c>
      <c r="S6" s="6">
        <f t="shared" si="5"/>
        <v>0.91283417723304283</v>
      </c>
      <c r="U6" s="12">
        <v>0</v>
      </c>
      <c r="V6" s="12">
        <v>1</v>
      </c>
    </row>
    <row r="7" spans="1:22" s="11" customFormat="1" ht="15">
      <c r="A7" t="s">
        <v>351</v>
      </c>
      <c r="B7">
        <v>0.01</v>
      </c>
      <c r="C7">
        <v>0.08</v>
      </c>
      <c r="D7" t="s">
        <v>17</v>
      </c>
      <c r="E7" t="s">
        <v>177</v>
      </c>
      <c r="F7">
        <v>0</v>
      </c>
      <c r="G7">
        <v>0.9</v>
      </c>
      <c r="H7">
        <v>10</v>
      </c>
      <c r="I7">
        <v>126.3</v>
      </c>
      <c r="J7">
        <v>-51.1</v>
      </c>
      <c r="K7" s="10"/>
      <c r="L7" s="12">
        <v>0</v>
      </c>
      <c r="M7" s="10"/>
      <c r="N7" s="52">
        <f t="shared" si="0"/>
        <v>-31.784706417202042</v>
      </c>
      <c r="O7" s="6">
        <f t="shared" si="1"/>
        <v>2.2043508452688383</v>
      </c>
      <c r="P7" s="6">
        <f t="shared" si="2"/>
        <v>-0.89186324776910242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351</v>
      </c>
      <c r="B8">
        <v>0.01</v>
      </c>
      <c r="C8">
        <v>0.08</v>
      </c>
      <c r="D8" t="s">
        <v>17</v>
      </c>
      <c r="E8" t="s">
        <v>177</v>
      </c>
      <c r="F8">
        <v>100</v>
      </c>
      <c r="G8">
        <v>0.9</v>
      </c>
      <c r="H8">
        <v>10</v>
      </c>
      <c r="I8">
        <v>98.1</v>
      </c>
      <c r="J8">
        <v>-56</v>
      </c>
      <c r="K8" s="10"/>
      <c r="L8" s="12">
        <v>1</v>
      </c>
      <c r="M8" s="10"/>
      <c r="N8" s="52">
        <f t="shared" si="0"/>
        <v>-36.548818630164249</v>
      </c>
      <c r="O8" s="6">
        <f t="shared" si="1"/>
        <v>1.7121679962064371</v>
      </c>
      <c r="P8" s="6">
        <f t="shared" si="2"/>
        <v>-0.97738438111682457</v>
      </c>
      <c r="Q8" s="6">
        <f t="shared" si="3"/>
        <v>-7.8790968989781857E-2</v>
      </c>
      <c r="R8" s="6">
        <f t="shared" si="4"/>
        <v>0.55361420366325065</v>
      </c>
      <c r="S8" s="6">
        <f t="shared" si="5"/>
        <v>0.82903757255504174</v>
      </c>
      <c r="U8" s="53">
        <v>0</v>
      </c>
      <c r="V8" s="12">
        <v>1</v>
      </c>
    </row>
    <row r="9" spans="1:22" s="11" customFormat="1" ht="15">
      <c r="A9" t="s">
        <v>352</v>
      </c>
      <c r="B9">
        <v>1.4999999999999999E-2</v>
      </c>
      <c r="C9">
        <v>0.08</v>
      </c>
      <c r="D9" t="s">
        <v>17</v>
      </c>
      <c r="E9" t="s">
        <v>177</v>
      </c>
      <c r="F9">
        <v>0</v>
      </c>
      <c r="G9">
        <v>0.9</v>
      </c>
      <c r="H9">
        <v>9</v>
      </c>
      <c r="I9">
        <v>120.9</v>
      </c>
      <c r="J9">
        <v>-47.7</v>
      </c>
      <c r="K9" s="10"/>
      <c r="L9" s="53">
        <v>0</v>
      </c>
      <c r="M9" s="10"/>
      <c r="N9" s="52">
        <f t="shared" si="0"/>
        <v>-28.78847881414098</v>
      </c>
      <c r="O9" s="6">
        <f t="shared" si="1"/>
        <v>2.1101030656611446</v>
      </c>
      <c r="P9" s="6">
        <f t="shared" si="2"/>
        <v>-0.83252205320129524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352</v>
      </c>
      <c r="B10">
        <v>1.4999999999999999E-2</v>
      </c>
      <c r="C10">
        <v>0.08</v>
      </c>
      <c r="D10" t="s">
        <v>17</v>
      </c>
      <c r="E10" t="s">
        <v>177</v>
      </c>
      <c r="F10">
        <v>100</v>
      </c>
      <c r="G10">
        <v>0.9</v>
      </c>
      <c r="H10">
        <v>9</v>
      </c>
      <c r="I10">
        <v>96.2</v>
      </c>
      <c r="J10">
        <v>-51.3</v>
      </c>
      <c r="K10" s="10"/>
      <c r="L10" s="53">
        <v>1</v>
      </c>
      <c r="M10" s="10"/>
      <c r="N10" s="52">
        <f t="shared" si="0"/>
        <v>-31.968370113549472</v>
      </c>
      <c r="O10" s="6">
        <f t="shared" si="1"/>
        <v>1.6790067404185451</v>
      </c>
      <c r="P10" s="6">
        <f t="shared" si="2"/>
        <v>-0.89535390627309097</v>
      </c>
      <c r="Q10" s="6">
        <f t="shared" si="3"/>
        <v>-6.7525804044178489E-2</v>
      </c>
      <c r="R10" s="6">
        <f t="shared" si="4"/>
        <v>0.62158558951275256</v>
      </c>
      <c r="S10" s="6">
        <f t="shared" si="5"/>
        <v>0.78043040733832969</v>
      </c>
      <c r="U10" s="53">
        <v>0</v>
      </c>
      <c r="V10" s="53">
        <v>1</v>
      </c>
    </row>
    <row r="11" spans="1:22" s="11" customFormat="1" ht="15">
      <c r="A11" t="s">
        <v>353</v>
      </c>
      <c r="B11">
        <v>0.01</v>
      </c>
      <c r="C11">
        <v>0.1</v>
      </c>
      <c r="D11" t="s">
        <v>17</v>
      </c>
      <c r="E11" t="s">
        <v>177</v>
      </c>
      <c r="F11">
        <v>0</v>
      </c>
      <c r="G11">
        <v>0.3</v>
      </c>
      <c r="H11">
        <v>12</v>
      </c>
      <c r="I11">
        <v>141</v>
      </c>
      <c r="J11">
        <v>-59.7</v>
      </c>
      <c r="K11" s="10"/>
      <c r="L11" s="53">
        <v>0</v>
      </c>
      <c r="M11" s="10"/>
      <c r="N11" s="52">
        <f t="shared" si="0"/>
        <v>-40.551865870231481</v>
      </c>
      <c r="O11" s="6">
        <f t="shared" si="1"/>
        <v>2.4609142453120043</v>
      </c>
      <c r="P11" s="6">
        <f t="shared" si="2"/>
        <v>-1.0419615634406147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353</v>
      </c>
      <c r="B12">
        <v>0.01</v>
      </c>
      <c r="C12">
        <v>0.1</v>
      </c>
      <c r="D12" t="s">
        <v>17</v>
      </c>
      <c r="E12" t="s">
        <v>177</v>
      </c>
      <c r="F12">
        <v>100</v>
      </c>
      <c r="G12">
        <v>0.3</v>
      </c>
      <c r="H12">
        <v>12</v>
      </c>
      <c r="I12">
        <v>100</v>
      </c>
      <c r="J12">
        <v>-68</v>
      </c>
      <c r="K12" s="10"/>
      <c r="L12" s="12">
        <v>1</v>
      </c>
      <c r="M12" s="10"/>
      <c r="N12" s="52">
        <f t="shared" si="0"/>
        <v>-51.059970622030882</v>
      </c>
      <c r="O12" s="6">
        <f t="shared" si="1"/>
        <v>1.7453292519943295</v>
      </c>
      <c r="P12" s="6">
        <f t="shared" si="2"/>
        <v>-1.1868238913561442</v>
      </c>
      <c r="Q12" s="6">
        <f t="shared" si="3"/>
        <v>-6.5049752288689797E-2</v>
      </c>
      <c r="R12" s="6">
        <f t="shared" si="4"/>
        <v>0.36891547752548204</v>
      </c>
      <c r="S12" s="6">
        <f t="shared" si="5"/>
        <v>0.92718385456678742</v>
      </c>
      <c r="U12" s="12">
        <v>0</v>
      </c>
      <c r="V12" s="12">
        <v>1</v>
      </c>
    </row>
    <row r="13" spans="1:22" s="11" customFormat="1" ht="15">
      <c r="A13" t="s">
        <v>354</v>
      </c>
      <c r="B13">
        <v>1.4999999999999999E-2</v>
      </c>
      <c r="C13">
        <v>0.1</v>
      </c>
      <c r="D13" t="s">
        <v>17</v>
      </c>
      <c r="E13" t="s">
        <v>177</v>
      </c>
      <c r="F13">
        <v>0</v>
      </c>
      <c r="G13">
        <v>0.7</v>
      </c>
      <c r="H13">
        <v>11</v>
      </c>
      <c r="I13">
        <v>139.9</v>
      </c>
      <c r="J13">
        <v>-59.1</v>
      </c>
      <c r="K13" s="10"/>
      <c r="L13" s="12">
        <v>0</v>
      </c>
      <c r="M13" s="10"/>
      <c r="N13" s="52">
        <f t="shared" si="0"/>
        <v>-39.876702331428326</v>
      </c>
      <c r="O13" s="6">
        <f t="shared" si="1"/>
        <v>2.441715623540067</v>
      </c>
      <c r="P13" s="6">
        <f t="shared" si="2"/>
        <v>-1.0314895879286488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354</v>
      </c>
      <c r="B14">
        <v>1.4999999999999999E-2</v>
      </c>
      <c r="C14">
        <v>0.1</v>
      </c>
      <c r="D14" t="s">
        <v>17</v>
      </c>
      <c r="E14" t="s">
        <v>177</v>
      </c>
      <c r="F14">
        <v>100</v>
      </c>
      <c r="G14">
        <v>0.7</v>
      </c>
      <c r="H14">
        <v>11</v>
      </c>
      <c r="I14">
        <v>100</v>
      </c>
      <c r="J14">
        <v>-67.2</v>
      </c>
      <c r="K14" s="10"/>
      <c r="L14" s="12">
        <v>1</v>
      </c>
      <c r="M14" s="10"/>
      <c r="N14" s="52">
        <f t="shared" si="0"/>
        <v>-49.945475714289167</v>
      </c>
      <c r="O14" s="6">
        <f t="shared" si="1"/>
        <v>1.7453292519943295</v>
      </c>
      <c r="P14" s="6">
        <f t="shared" si="2"/>
        <v>-1.1728612573401895</v>
      </c>
      <c r="Q14" s="6">
        <f t="shared" si="3"/>
        <v>-6.7291375404939457E-2</v>
      </c>
      <c r="R14" s="6">
        <f t="shared" si="4"/>
        <v>0.38162835395110351</v>
      </c>
      <c r="S14" s="6">
        <f t="shared" si="5"/>
        <v>0.92186315158850052</v>
      </c>
      <c r="U14" s="12">
        <v>0</v>
      </c>
      <c r="V14" s="12">
        <v>1</v>
      </c>
    </row>
    <row r="15" spans="1:22" s="11" customFormat="1" ht="15">
      <c r="A15" t="s">
        <v>355</v>
      </c>
      <c r="B15">
        <v>0.01</v>
      </c>
      <c r="C15">
        <v>0.1</v>
      </c>
      <c r="D15" t="s">
        <v>17</v>
      </c>
      <c r="E15" t="s">
        <v>177</v>
      </c>
      <c r="F15">
        <v>0</v>
      </c>
      <c r="G15">
        <v>0.4</v>
      </c>
      <c r="H15">
        <v>12</v>
      </c>
      <c r="I15">
        <v>121.7</v>
      </c>
      <c r="J15">
        <v>-51.7</v>
      </c>
      <c r="K15" s="10"/>
      <c r="L15" s="12">
        <v>0</v>
      </c>
      <c r="M15" s="10"/>
      <c r="N15" s="52">
        <f t="shared" si="0"/>
        <v>-32.338302026939168</v>
      </c>
      <c r="O15" s="6">
        <f t="shared" si="1"/>
        <v>2.1240656996770988</v>
      </c>
      <c r="P15" s="6">
        <f t="shared" si="2"/>
        <v>-0.90233522328106852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355</v>
      </c>
      <c r="B16">
        <v>0.01</v>
      </c>
      <c r="C16">
        <v>0.1</v>
      </c>
      <c r="D16" t="s">
        <v>17</v>
      </c>
      <c r="E16" t="s">
        <v>177</v>
      </c>
      <c r="F16">
        <v>100</v>
      </c>
      <c r="G16">
        <v>0.4</v>
      </c>
      <c r="H16">
        <v>12</v>
      </c>
      <c r="I16">
        <v>93.1</v>
      </c>
      <c r="J16">
        <v>-54.9</v>
      </c>
      <c r="K16" s="10"/>
      <c r="L16" s="12">
        <v>1</v>
      </c>
      <c r="M16" s="10"/>
      <c r="N16" s="52">
        <f t="shared" si="0"/>
        <v>-35.429113554604783</v>
      </c>
      <c r="O16" s="6">
        <f t="shared" si="1"/>
        <v>1.6249015336067205</v>
      </c>
      <c r="P16" s="6">
        <f t="shared" si="2"/>
        <v>-0.95818575934488692</v>
      </c>
      <c r="Q16" s="6">
        <f t="shared" si="3"/>
        <v>-3.1095601490511861E-2</v>
      </c>
      <c r="R16" s="6">
        <f t="shared" si="4"/>
        <v>0.5741638297953795</v>
      </c>
      <c r="S16" s="6">
        <f t="shared" si="5"/>
        <v>0.8181497174250234</v>
      </c>
      <c r="U16" s="12">
        <v>0</v>
      </c>
      <c r="V16" s="12">
        <v>1</v>
      </c>
    </row>
    <row r="17" spans="1:26" s="13" customFormat="1" ht="15">
      <c r="A17" t="s">
        <v>356</v>
      </c>
      <c r="B17">
        <v>0.01</v>
      </c>
      <c r="C17">
        <v>0.1</v>
      </c>
      <c r="D17" t="s">
        <v>17</v>
      </c>
      <c r="E17" t="s">
        <v>177</v>
      </c>
      <c r="F17">
        <v>0</v>
      </c>
      <c r="G17">
        <v>0.8</v>
      </c>
      <c r="H17">
        <v>12</v>
      </c>
      <c r="I17">
        <v>134.6</v>
      </c>
      <c r="J17">
        <v>-54.4</v>
      </c>
      <c r="K17" s="10"/>
      <c r="L17" s="12">
        <v>0</v>
      </c>
      <c r="M17" s="10"/>
      <c r="N17" s="52">
        <f t="shared" si="0"/>
        <v>-34.930163674275271</v>
      </c>
      <c r="O17" s="6">
        <f t="shared" si="1"/>
        <v>2.3492131731843675</v>
      </c>
      <c r="P17" s="6">
        <f t="shared" si="2"/>
        <v>-0.94945911308491526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2">
        <v>1</v>
      </c>
      <c r="V17" s="12">
        <v>0</v>
      </c>
    </row>
    <row r="18" spans="1:26" s="13" customFormat="1" ht="15">
      <c r="A18" t="s">
        <v>356</v>
      </c>
      <c r="B18">
        <v>0.01</v>
      </c>
      <c r="C18">
        <v>0.1</v>
      </c>
      <c r="D18" t="s">
        <v>17</v>
      </c>
      <c r="E18" t="s">
        <v>177</v>
      </c>
      <c r="F18">
        <v>100</v>
      </c>
      <c r="G18">
        <v>0.8</v>
      </c>
      <c r="H18">
        <v>12</v>
      </c>
      <c r="I18">
        <v>102.1</v>
      </c>
      <c r="J18">
        <v>-61.6</v>
      </c>
      <c r="K18" s="10"/>
      <c r="L18" s="12">
        <v>1</v>
      </c>
      <c r="M18" s="10"/>
      <c r="N18" s="52">
        <f t="shared" si="0"/>
        <v>-42.760507764008828</v>
      </c>
      <c r="O18" s="6">
        <f t="shared" si="1"/>
        <v>1.7819811662862104</v>
      </c>
      <c r="P18" s="6">
        <f t="shared" si="2"/>
        <v>-1.0751228192285072</v>
      </c>
      <c r="Q18" s="6">
        <f t="shared" si="3"/>
        <v>-9.9699663187577892E-2</v>
      </c>
      <c r="R18" s="6">
        <f t="shared" si="4"/>
        <v>0.46505737862548563</v>
      </c>
      <c r="S18" s="6">
        <f t="shared" si="5"/>
        <v>0.87964857286661657</v>
      </c>
      <c r="U18" s="12">
        <v>0</v>
      </c>
      <c r="V18" s="12">
        <v>1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H20" s="23" t="s">
        <v>143</v>
      </c>
      <c r="I20" s="24">
        <f>IF(O20&gt;0, O20*180/PI(),360+O20*180/PI())</f>
        <v>101.7077860056789</v>
      </c>
      <c r="J20" s="25">
        <f>P20*180/PI()</f>
        <v>-60.991992326369221</v>
      </c>
      <c r="K20" s="19"/>
      <c r="L20" s="7"/>
      <c r="M20" s="7"/>
      <c r="N20" s="7"/>
      <c r="O20" s="26">
        <f>IF(Q20&gt;0, ATAN(R20/Q20),PI()+ATAN(R20/Q20))</f>
        <v>1.7751357407129089</v>
      </c>
      <c r="P20" s="26">
        <f>-1*ATAN(S20/(SQRT(Q20*Q20+R20*R20)))</f>
        <v>-1.0645110834462588</v>
      </c>
      <c r="Q20" s="26">
        <f>SUM(Q3:Q18)</f>
        <v>-0.78158077352293498</v>
      </c>
      <c r="R20" s="26">
        <f>SUM(R3:R18)</f>
        <v>3.7715297325365351</v>
      </c>
      <c r="S20" s="26">
        <f>SUM(S3:S18)</f>
        <v>6.9462936172789309</v>
      </c>
    </row>
    <row r="21" spans="1:26" s="9" customFormat="1" ht="16" thickTop="1">
      <c r="A21" s="54" t="s">
        <v>5</v>
      </c>
      <c r="B21"/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7.942688464644565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s="63">
        <v>133.65524602884949</v>
      </c>
      <c r="B22" s="64">
        <v>-53.959617570760258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122.1394603475088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144</v>
      </c>
      <c r="B23">
        <v>7.9428892501412145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5.0319567549653943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145</v>
      </c>
      <c r="B24">
        <v>122.56886868599172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147</v>
      </c>
      <c r="B25" s="56">
        <v>5.0230653409618746</v>
      </c>
    </row>
    <row r="26" spans="1:26">
      <c r="A26" t="s">
        <v>149</v>
      </c>
      <c r="B26">
        <v>8</v>
      </c>
    </row>
    <row r="28" spans="1:26">
      <c r="A28" s="54" t="s">
        <v>6</v>
      </c>
    </row>
    <row r="29" spans="1:26">
      <c r="A29" s="63">
        <v>101.7077860056789</v>
      </c>
      <c r="B29" s="64">
        <v>-60.991992326369221</v>
      </c>
    </row>
    <row r="30" spans="1:26">
      <c r="A30" t="s">
        <v>144</v>
      </c>
      <c r="B30">
        <v>7.942688464644565</v>
      </c>
    </row>
    <row r="31" spans="1:26">
      <c r="A31" t="s">
        <v>145</v>
      </c>
      <c r="B31">
        <v>122.1394603475088</v>
      </c>
    </row>
    <row r="32" spans="1:26">
      <c r="A32" t="s">
        <v>147</v>
      </c>
      <c r="B32" s="56">
        <v>5.0319567549653943</v>
      </c>
    </row>
    <row r="33" spans="1:2">
      <c r="A33" t="s">
        <v>149</v>
      </c>
      <c r="B33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262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242</v>
      </c>
      <c r="B3">
        <v>0.02</v>
      </c>
      <c r="C3">
        <v>0.1</v>
      </c>
      <c r="D3" t="s">
        <v>17</v>
      </c>
      <c r="E3" t="s">
        <v>177</v>
      </c>
      <c r="F3">
        <v>0</v>
      </c>
      <c r="G3">
        <v>1.1000000000000001</v>
      </c>
      <c r="H3">
        <v>10</v>
      </c>
      <c r="I3">
        <v>146.30000000000001</v>
      </c>
      <c r="J3">
        <v>-38</v>
      </c>
      <c r="K3" s="10"/>
      <c r="L3" s="12">
        <v>0</v>
      </c>
      <c r="M3" s="10"/>
      <c r="N3" s="52">
        <f>ATAN(0.5*TAN(P3))/(PI()/180)</f>
        <v>-21.337744793105365</v>
      </c>
      <c r="O3" s="6">
        <f>I3*PI()/180</f>
        <v>2.5534166956677042</v>
      </c>
      <c r="P3" s="6">
        <f>J3*PI()/180</f>
        <v>-0.66322511575784515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242</v>
      </c>
      <c r="B4">
        <v>0.02</v>
      </c>
      <c r="C4">
        <v>0.1</v>
      </c>
      <c r="D4" t="s">
        <v>17</v>
      </c>
      <c r="E4" t="s">
        <v>177</v>
      </c>
      <c r="F4">
        <v>100</v>
      </c>
      <c r="G4">
        <v>1.1000000000000001</v>
      </c>
      <c r="H4">
        <v>10</v>
      </c>
      <c r="I4">
        <v>131.5</v>
      </c>
      <c r="J4">
        <v>-49.3</v>
      </c>
      <c r="K4" s="10"/>
      <c r="L4" s="12">
        <v>1</v>
      </c>
      <c r="M4" s="10"/>
      <c r="N4" s="52">
        <f t="shared" ref="N4:N35" si="0">ATAN(0.5*TAN(P4))/(PI()/180)</f>
        <v>-30.16959227676309</v>
      </c>
      <c r="O4" s="6">
        <f t="shared" ref="O4:O35" si="1">I4*PI()/180</f>
        <v>2.2951079663725436</v>
      </c>
      <c r="P4" s="6">
        <f t="shared" ref="P4:P35" si="2">J4*PI()/180</f>
        <v>-0.86044732123320433</v>
      </c>
      <c r="Q4" s="6">
        <f t="shared" ref="Q4:Q35" si="3">COS(O4)*COS(P4)*L4</f>
        <v>-0.43209347578750007</v>
      </c>
      <c r="R4" s="6">
        <f t="shared" ref="R4:R35" si="4">COS(P4)*SIN(O4)*L4</f>
        <v>0.4883928300661492</v>
      </c>
      <c r="S4" s="6">
        <f t="shared" ref="S4:S35" si="5">-1*SIN(P4)*L4</f>
        <v>0.75813433619765214</v>
      </c>
      <c r="U4" s="12">
        <v>0</v>
      </c>
      <c r="V4" s="12">
        <v>1</v>
      </c>
    </row>
    <row r="5" spans="1:22" s="11" customFormat="1" ht="15">
      <c r="A5" t="s">
        <v>243</v>
      </c>
      <c r="B5">
        <v>0.03</v>
      </c>
      <c r="C5">
        <v>0.1</v>
      </c>
      <c r="D5" t="s">
        <v>17</v>
      </c>
      <c r="E5" t="s">
        <v>177</v>
      </c>
      <c r="F5">
        <v>0</v>
      </c>
      <c r="G5">
        <v>1.4</v>
      </c>
      <c r="H5">
        <v>8</v>
      </c>
      <c r="I5">
        <v>141.1</v>
      </c>
      <c r="J5">
        <v>-34.9</v>
      </c>
      <c r="K5" s="10"/>
      <c r="L5" s="12">
        <v>0</v>
      </c>
      <c r="M5" s="10"/>
      <c r="N5" s="52">
        <f t="shared" si="0"/>
        <v>-19.229018492154424</v>
      </c>
      <c r="O5" s="6">
        <f t="shared" si="1"/>
        <v>2.4626595745639985</v>
      </c>
      <c r="P5" s="6">
        <f t="shared" si="2"/>
        <v>-0.60911990894602097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t="s">
        <v>243</v>
      </c>
      <c r="B6">
        <v>0.03</v>
      </c>
      <c r="C6">
        <v>0.1</v>
      </c>
      <c r="D6" t="s">
        <v>17</v>
      </c>
      <c r="E6" t="s">
        <v>177</v>
      </c>
      <c r="F6">
        <v>100</v>
      </c>
      <c r="G6">
        <v>1.4</v>
      </c>
      <c r="H6">
        <v>8</v>
      </c>
      <c r="I6">
        <v>127.4</v>
      </c>
      <c r="J6">
        <v>-44.9</v>
      </c>
      <c r="K6" s="10"/>
      <c r="L6" s="12">
        <v>1</v>
      </c>
      <c r="M6" s="10"/>
      <c r="N6" s="52">
        <f t="shared" si="0"/>
        <v>-26.485134836007642</v>
      </c>
      <c r="O6" s="6">
        <f t="shared" si="1"/>
        <v>2.2235494670407761</v>
      </c>
      <c r="P6" s="6">
        <f t="shared" si="2"/>
        <v>-0.78365283414545384</v>
      </c>
      <c r="Q6" s="6">
        <f t="shared" si="3"/>
        <v>-0.43022850374739247</v>
      </c>
      <c r="R6" s="6">
        <f t="shared" si="4"/>
        <v>0.56271552339605124</v>
      </c>
      <c r="S6" s="6">
        <f t="shared" si="5"/>
        <v>0.70587157067868089</v>
      </c>
      <c r="U6" s="12">
        <v>0</v>
      </c>
      <c r="V6" s="12">
        <v>1</v>
      </c>
    </row>
    <row r="7" spans="1:22" s="11" customFormat="1" ht="15">
      <c r="A7" t="s">
        <v>244</v>
      </c>
      <c r="B7">
        <v>0.02</v>
      </c>
      <c r="C7">
        <v>0.1</v>
      </c>
      <c r="D7" t="s">
        <v>17</v>
      </c>
      <c r="E7" t="s">
        <v>177</v>
      </c>
      <c r="F7">
        <v>0</v>
      </c>
      <c r="G7">
        <v>1.4</v>
      </c>
      <c r="H7">
        <v>10</v>
      </c>
      <c r="I7">
        <v>147.80000000000001</v>
      </c>
      <c r="J7">
        <v>-36.5</v>
      </c>
      <c r="K7" s="10"/>
      <c r="L7" s="12">
        <v>0</v>
      </c>
      <c r="M7" s="10"/>
      <c r="N7" s="52">
        <f t="shared" si="0"/>
        <v>-20.303492862607325</v>
      </c>
      <c r="O7" s="6">
        <f t="shared" si="1"/>
        <v>2.5795966344476193</v>
      </c>
      <c r="P7" s="6">
        <f t="shared" si="2"/>
        <v>-0.63704517697793028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244</v>
      </c>
      <c r="B8">
        <v>0.02</v>
      </c>
      <c r="C8">
        <v>0.1</v>
      </c>
      <c r="D8" t="s">
        <v>17</v>
      </c>
      <c r="E8" t="s">
        <v>177</v>
      </c>
      <c r="F8">
        <v>100</v>
      </c>
      <c r="G8">
        <v>1.4</v>
      </c>
      <c r="H8">
        <v>10</v>
      </c>
      <c r="I8">
        <v>134</v>
      </c>
      <c r="J8">
        <v>-48.3</v>
      </c>
      <c r="K8" s="10"/>
      <c r="L8" s="12">
        <v>1</v>
      </c>
      <c r="M8" s="10"/>
      <c r="N8" s="52">
        <f t="shared" si="0"/>
        <v>-29.300604356244026</v>
      </c>
      <c r="O8" s="6">
        <f t="shared" si="1"/>
        <v>2.3387411976724013</v>
      </c>
      <c r="P8" s="6">
        <f t="shared" si="2"/>
        <v>-0.84299402871326112</v>
      </c>
      <c r="Q8" s="6">
        <f t="shared" si="3"/>
        <v>-0.46210783414405898</v>
      </c>
      <c r="R8" s="6">
        <f t="shared" si="4"/>
        <v>0.47852667049627823</v>
      </c>
      <c r="S8" s="6">
        <f t="shared" si="5"/>
        <v>0.74663818228539136</v>
      </c>
      <c r="U8" s="53">
        <v>0</v>
      </c>
      <c r="V8" s="12">
        <v>1</v>
      </c>
    </row>
    <row r="9" spans="1:22" s="11" customFormat="1" ht="15">
      <c r="A9" t="s">
        <v>245</v>
      </c>
      <c r="B9">
        <v>2.5000000000000001E-2</v>
      </c>
      <c r="C9">
        <v>0.1</v>
      </c>
      <c r="D9" t="s">
        <v>17</v>
      </c>
      <c r="E9" t="s">
        <v>177</v>
      </c>
      <c r="F9">
        <v>0</v>
      </c>
      <c r="G9">
        <v>1.6</v>
      </c>
      <c r="H9">
        <v>9</v>
      </c>
      <c r="I9">
        <v>144</v>
      </c>
      <c r="J9">
        <v>-39.9</v>
      </c>
      <c r="K9" s="10"/>
      <c r="L9" s="53">
        <v>0</v>
      </c>
      <c r="M9" s="10"/>
      <c r="N9" s="52">
        <f t="shared" si="0"/>
        <v>-22.688092473663097</v>
      </c>
      <c r="O9" s="6">
        <f t="shared" si="1"/>
        <v>2.5132741228718345</v>
      </c>
      <c r="P9" s="6">
        <f t="shared" si="2"/>
        <v>-0.69638637154573746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245</v>
      </c>
      <c r="B10">
        <v>2.5000000000000001E-2</v>
      </c>
      <c r="C10">
        <v>0.1</v>
      </c>
      <c r="D10" t="s">
        <v>17</v>
      </c>
      <c r="E10" t="s">
        <v>177</v>
      </c>
      <c r="F10">
        <v>100</v>
      </c>
      <c r="G10">
        <v>1.6</v>
      </c>
      <c r="H10">
        <v>9</v>
      </c>
      <c r="I10">
        <v>127.9</v>
      </c>
      <c r="J10">
        <v>-50.4</v>
      </c>
      <c r="K10" s="10"/>
      <c r="L10" s="53">
        <v>1</v>
      </c>
      <c r="M10" s="10"/>
      <c r="N10" s="52">
        <f t="shared" si="0"/>
        <v>-31.148604940704946</v>
      </c>
      <c r="O10" s="6">
        <f t="shared" si="1"/>
        <v>2.2322761133007476</v>
      </c>
      <c r="P10" s="6">
        <f t="shared" si="2"/>
        <v>-0.87964594300514198</v>
      </c>
      <c r="Q10" s="6">
        <f t="shared" si="3"/>
        <v>-0.3915601230906407</v>
      </c>
      <c r="R10" s="6">
        <f t="shared" si="4"/>
        <v>0.50298112560252217</v>
      </c>
      <c r="S10" s="6">
        <f t="shared" si="5"/>
        <v>0.77051324277578914</v>
      </c>
      <c r="U10" s="53">
        <v>0</v>
      </c>
      <c r="V10" s="53">
        <v>1</v>
      </c>
    </row>
    <row r="11" spans="1:22" s="11" customFormat="1" ht="15">
      <c r="A11" t="s">
        <v>246</v>
      </c>
      <c r="B11">
        <v>0.03</v>
      </c>
      <c r="C11">
        <v>0.1</v>
      </c>
      <c r="D11" t="s">
        <v>17</v>
      </c>
      <c r="E11" t="s">
        <v>177</v>
      </c>
      <c r="F11">
        <v>0</v>
      </c>
      <c r="G11">
        <v>2.2999999999999998</v>
      </c>
      <c r="H11">
        <v>8</v>
      </c>
      <c r="I11">
        <v>141.1</v>
      </c>
      <c r="J11">
        <v>-35.9</v>
      </c>
      <c r="K11" s="10"/>
      <c r="L11" s="53">
        <v>0</v>
      </c>
      <c r="M11" s="10"/>
      <c r="N11" s="52">
        <f t="shared" si="0"/>
        <v>-19.897198172275612</v>
      </c>
      <c r="O11" s="6">
        <f t="shared" si="1"/>
        <v>2.4626595745639985</v>
      </c>
      <c r="P11" s="6">
        <f t="shared" si="2"/>
        <v>-0.62657320146596429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246</v>
      </c>
      <c r="B12">
        <v>0.03</v>
      </c>
      <c r="C12">
        <v>0.1</v>
      </c>
      <c r="D12" t="s">
        <v>17</v>
      </c>
      <c r="E12" t="s">
        <v>177</v>
      </c>
      <c r="F12">
        <v>100</v>
      </c>
      <c r="G12">
        <v>2.2999999999999998</v>
      </c>
      <c r="H12">
        <v>8</v>
      </c>
      <c r="I12">
        <v>126.9</v>
      </c>
      <c r="J12">
        <v>-45.8</v>
      </c>
      <c r="K12" s="10"/>
      <c r="L12" s="12">
        <v>1</v>
      </c>
      <c r="M12" s="10"/>
      <c r="N12" s="52">
        <f t="shared" si="0"/>
        <v>-27.210473123637808</v>
      </c>
      <c r="O12" s="6">
        <f t="shared" si="1"/>
        <v>2.2148228207808041</v>
      </c>
      <c r="P12" s="6">
        <f t="shared" si="2"/>
        <v>-0.79936079741340282</v>
      </c>
      <c r="Q12" s="6">
        <f t="shared" si="3"/>
        <v>-0.41859202814528074</v>
      </c>
      <c r="R12" s="6">
        <f t="shared" si="4"/>
        <v>0.55751223718537002</v>
      </c>
      <c r="S12" s="6">
        <f t="shared" si="5"/>
        <v>0.71691060765048265</v>
      </c>
      <c r="U12" s="12">
        <v>0</v>
      </c>
      <c r="V12" s="12">
        <v>1</v>
      </c>
    </row>
    <row r="13" spans="1:22" s="11" customFormat="1" ht="15">
      <c r="A13" t="s">
        <v>247</v>
      </c>
      <c r="B13">
        <v>0.02</v>
      </c>
      <c r="C13">
        <v>0.1</v>
      </c>
      <c r="D13" t="s">
        <v>17</v>
      </c>
      <c r="E13" t="s">
        <v>177</v>
      </c>
      <c r="F13">
        <v>0</v>
      </c>
      <c r="G13">
        <v>1.7</v>
      </c>
      <c r="H13">
        <v>10</v>
      </c>
      <c r="I13">
        <v>143.9</v>
      </c>
      <c r="J13">
        <v>-43.4</v>
      </c>
      <c r="K13" s="10"/>
      <c r="L13" s="12">
        <v>0</v>
      </c>
      <c r="M13" s="10"/>
      <c r="N13" s="52">
        <f t="shared" si="0"/>
        <v>-25.30602510125156</v>
      </c>
      <c r="O13" s="6">
        <f t="shared" si="1"/>
        <v>2.5115287936198403</v>
      </c>
      <c r="P13" s="6">
        <f t="shared" si="2"/>
        <v>-0.75747289536553908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247</v>
      </c>
      <c r="B14">
        <v>0.02</v>
      </c>
      <c r="C14">
        <v>0.1</v>
      </c>
      <c r="D14" t="s">
        <v>17</v>
      </c>
      <c r="E14" t="s">
        <v>177</v>
      </c>
      <c r="F14">
        <v>100</v>
      </c>
      <c r="G14">
        <v>1.7</v>
      </c>
      <c r="H14">
        <v>10</v>
      </c>
      <c r="I14">
        <v>125.4</v>
      </c>
      <c r="J14">
        <v>-53.5</v>
      </c>
      <c r="K14" s="10"/>
      <c r="L14" s="12">
        <v>1</v>
      </c>
      <c r="M14" s="10"/>
      <c r="N14" s="52">
        <f t="shared" si="0"/>
        <v>-34.047335499236077</v>
      </c>
      <c r="O14" s="6">
        <f t="shared" si="1"/>
        <v>2.1886428820008894</v>
      </c>
      <c r="P14" s="6">
        <f t="shared" si="2"/>
        <v>-0.93375114981696627</v>
      </c>
      <c r="Q14" s="6">
        <f t="shared" si="3"/>
        <v>-0.34456964124545636</v>
      </c>
      <c r="R14" s="6">
        <f t="shared" si="4"/>
        <v>0.48485658701373674</v>
      </c>
      <c r="S14" s="6">
        <f t="shared" si="5"/>
        <v>0.80385686061721728</v>
      </c>
      <c r="U14" s="12">
        <v>0</v>
      </c>
      <c r="V14" s="12">
        <v>1</v>
      </c>
    </row>
    <row r="15" spans="1:22" s="11" customFormat="1" ht="15">
      <c r="A15" t="s">
        <v>248</v>
      </c>
      <c r="B15">
        <v>0.05</v>
      </c>
      <c r="C15">
        <v>0.17</v>
      </c>
      <c r="D15" t="s">
        <v>17</v>
      </c>
      <c r="E15" t="s">
        <v>177</v>
      </c>
      <c r="F15">
        <v>0</v>
      </c>
      <c r="G15">
        <v>2.2999999999999998</v>
      </c>
      <c r="H15">
        <v>9</v>
      </c>
      <c r="I15">
        <v>144.69999999999999</v>
      </c>
      <c r="J15">
        <v>-39.1</v>
      </c>
      <c r="K15" s="10"/>
      <c r="L15" s="12">
        <v>0</v>
      </c>
      <c r="M15" s="10"/>
      <c r="N15" s="52">
        <f t="shared" si="0"/>
        <v>-22.113824068288029</v>
      </c>
      <c r="O15" s="6">
        <f t="shared" si="1"/>
        <v>2.5254914276357945</v>
      </c>
      <c r="P15" s="6">
        <f t="shared" si="2"/>
        <v>-0.6824237375297828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248</v>
      </c>
      <c r="B16">
        <v>0.05</v>
      </c>
      <c r="C16">
        <v>0.17</v>
      </c>
      <c r="D16" t="s">
        <v>17</v>
      </c>
      <c r="E16" t="s">
        <v>177</v>
      </c>
      <c r="F16">
        <v>100</v>
      </c>
      <c r="G16">
        <v>2.2999999999999998</v>
      </c>
      <c r="H16">
        <v>9</v>
      </c>
      <c r="I16">
        <v>129.1</v>
      </c>
      <c r="J16">
        <v>-49.8</v>
      </c>
      <c r="K16" s="10"/>
      <c r="L16" s="12">
        <v>1</v>
      </c>
      <c r="M16" s="10"/>
      <c r="N16" s="52">
        <f t="shared" si="0"/>
        <v>-30.611534093037243</v>
      </c>
      <c r="O16" s="6">
        <f t="shared" si="1"/>
        <v>2.2532200643246791</v>
      </c>
      <c r="P16" s="6">
        <f t="shared" si="2"/>
        <v>-0.8691739674931761</v>
      </c>
      <c r="Q16" s="6">
        <f t="shared" si="3"/>
        <v>-0.40707454836803336</v>
      </c>
      <c r="R16" s="6">
        <f t="shared" si="4"/>
        <v>0.50090511947165262</v>
      </c>
      <c r="S16" s="6">
        <f t="shared" si="5"/>
        <v>0.76379602863464213</v>
      </c>
      <c r="U16" s="12">
        <v>0</v>
      </c>
      <c r="V16" s="12">
        <v>1</v>
      </c>
    </row>
    <row r="17" spans="1:26" s="13" customFormat="1" ht="15">
      <c r="A17" t="s">
        <v>249</v>
      </c>
      <c r="B17">
        <v>0.06</v>
      </c>
      <c r="C17">
        <v>0.17</v>
      </c>
      <c r="D17" t="s">
        <v>17</v>
      </c>
      <c r="E17" t="s">
        <v>177</v>
      </c>
      <c r="F17">
        <v>0</v>
      </c>
      <c r="G17">
        <v>2.6</v>
      </c>
      <c r="H17">
        <v>8</v>
      </c>
      <c r="I17">
        <v>140.4</v>
      </c>
      <c r="J17">
        <v>-35.5</v>
      </c>
      <c r="K17" s="10"/>
      <c r="L17" s="12">
        <v>0</v>
      </c>
      <c r="M17" s="10"/>
      <c r="N17" s="52">
        <f t="shared" si="0"/>
        <v>-19.628599750526263</v>
      </c>
      <c r="O17" s="6">
        <f t="shared" si="1"/>
        <v>2.4504422698000385</v>
      </c>
      <c r="P17" s="6">
        <f t="shared" si="2"/>
        <v>-0.61959188445798696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2">
        <v>1</v>
      </c>
      <c r="V17" s="12">
        <v>0</v>
      </c>
    </row>
    <row r="18" spans="1:26" s="13" customFormat="1" ht="15">
      <c r="A18" t="s">
        <v>249</v>
      </c>
      <c r="B18">
        <v>0.06</v>
      </c>
      <c r="C18">
        <v>0.17</v>
      </c>
      <c r="D18" t="s">
        <v>17</v>
      </c>
      <c r="E18" t="s">
        <v>177</v>
      </c>
      <c r="F18">
        <v>100</v>
      </c>
      <c r="G18">
        <v>2.6</v>
      </c>
      <c r="H18">
        <v>8</v>
      </c>
      <c r="I18">
        <v>126.3</v>
      </c>
      <c r="J18">
        <v>-45.3</v>
      </c>
      <c r="K18" s="10"/>
      <c r="L18" s="12">
        <v>1</v>
      </c>
      <c r="M18" s="10"/>
      <c r="N18" s="52">
        <f t="shared" si="0"/>
        <v>-26.805808325586398</v>
      </c>
      <c r="O18" s="6">
        <f t="shared" si="1"/>
        <v>2.2043508452688383</v>
      </c>
      <c r="P18" s="6">
        <f t="shared" si="2"/>
        <v>-0.79063415115343127</v>
      </c>
      <c r="Q18" s="6">
        <f t="shared" si="3"/>
        <v>-0.41641893396137875</v>
      </c>
      <c r="R18" s="6">
        <f t="shared" si="4"/>
        <v>0.56688568457877464</v>
      </c>
      <c r="S18" s="6">
        <f t="shared" si="5"/>
        <v>0.71079947387299247</v>
      </c>
      <c r="U18" s="12">
        <v>0</v>
      </c>
      <c r="V18" s="12">
        <v>1</v>
      </c>
    </row>
    <row r="19" spans="1:26" s="13" customFormat="1" ht="15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52">
        <f t="shared" si="0"/>
        <v>0</v>
      </c>
      <c r="O19" s="6">
        <f t="shared" si="1"/>
        <v>0</v>
      </c>
      <c r="P19" s="6">
        <f t="shared" si="2"/>
        <v>0</v>
      </c>
      <c r="Q19" s="6">
        <f t="shared" si="3"/>
        <v>0</v>
      </c>
      <c r="R19" s="6">
        <f t="shared" si="4"/>
        <v>0</v>
      </c>
      <c r="S19" s="6">
        <f t="shared" si="5"/>
        <v>0</v>
      </c>
    </row>
    <row r="20" spans="1:26" s="13" customFormat="1" ht="15">
      <c r="A20" t="s">
        <v>242</v>
      </c>
      <c r="B20" s="7">
        <v>1E-3</v>
      </c>
      <c r="C20" s="7">
        <v>5.0000000000000001E-3</v>
      </c>
      <c r="D20" t="s">
        <v>17</v>
      </c>
      <c r="E20" s="7" t="s">
        <v>42</v>
      </c>
      <c r="F20">
        <v>0</v>
      </c>
      <c r="G20" s="7">
        <v>9.8000000000000007</v>
      </c>
      <c r="H20" s="7">
        <v>5</v>
      </c>
      <c r="I20">
        <v>18.600000000000001</v>
      </c>
      <c r="J20">
        <v>69.099999999999994</v>
      </c>
      <c r="K20" s="19"/>
      <c r="L20" s="7">
        <v>0</v>
      </c>
      <c r="M20" s="7"/>
      <c r="N20" s="52">
        <f t="shared" si="0"/>
        <v>52.630096274226865</v>
      </c>
      <c r="O20" s="6">
        <f t="shared" si="1"/>
        <v>0.3246312408709453</v>
      </c>
      <c r="P20" s="6">
        <f t="shared" si="2"/>
        <v>1.2060225131280817</v>
      </c>
      <c r="Q20" s="6">
        <f t="shared" si="3"/>
        <v>0</v>
      </c>
      <c r="R20" s="6">
        <f t="shared" si="4"/>
        <v>0</v>
      </c>
      <c r="S20" s="6">
        <f t="shared" si="5"/>
        <v>0</v>
      </c>
    </row>
    <row r="21" spans="1:26" s="9" customFormat="1" ht="15">
      <c r="A21" t="s">
        <v>242</v>
      </c>
      <c r="B21" s="7">
        <v>1E-3</v>
      </c>
      <c r="C21" s="7">
        <v>5.0000000000000001E-3</v>
      </c>
      <c r="D21" t="s">
        <v>17</v>
      </c>
      <c r="E21" s="7" t="s">
        <v>42</v>
      </c>
      <c r="F21">
        <v>100</v>
      </c>
      <c r="G21" s="7">
        <v>9.8000000000000007</v>
      </c>
      <c r="H21" s="7">
        <v>5</v>
      </c>
      <c r="I21">
        <v>40.1</v>
      </c>
      <c r="J21">
        <v>87</v>
      </c>
      <c r="K21" s="19"/>
      <c r="L21" s="7">
        <v>0</v>
      </c>
      <c r="M21" s="7"/>
      <c r="N21" s="52">
        <f t="shared" si="0"/>
        <v>84.016359728168325</v>
      </c>
      <c r="O21" s="6">
        <f t="shared" si="1"/>
        <v>0.69987703004972612</v>
      </c>
      <c r="P21" s="6">
        <f t="shared" si="2"/>
        <v>1.5184364492350666</v>
      </c>
      <c r="Q21" s="6">
        <f t="shared" si="3"/>
        <v>0</v>
      </c>
      <c r="R21" s="6">
        <f t="shared" si="4"/>
        <v>0</v>
      </c>
      <c r="S21" s="6">
        <f t="shared" si="5"/>
        <v>0</v>
      </c>
    </row>
    <row r="22" spans="1:26" s="15" customFormat="1" ht="16">
      <c r="A22" t="s">
        <v>243</v>
      </c>
      <c r="B22" s="7">
        <v>1E-3</v>
      </c>
      <c r="C22" s="7">
        <v>5.0000000000000001E-3</v>
      </c>
      <c r="D22" t="s">
        <v>17</v>
      </c>
      <c r="E22" s="7" t="s">
        <v>42</v>
      </c>
      <c r="F22">
        <v>0</v>
      </c>
      <c r="G22" s="7">
        <v>1.7</v>
      </c>
      <c r="H22" s="7">
        <v>5</v>
      </c>
      <c r="I22">
        <v>20.6</v>
      </c>
      <c r="J22">
        <v>73.599999999999994</v>
      </c>
      <c r="K22" s="19"/>
      <c r="L22" s="7">
        <v>0</v>
      </c>
      <c r="M22" s="20"/>
      <c r="N22" s="52">
        <f t="shared" si="0"/>
        <v>59.51757105964181</v>
      </c>
      <c r="O22" s="6">
        <f t="shared" si="1"/>
        <v>0.35953782591083194</v>
      </c>
      <c r="P22" s="6">
        <f t="shared" si="2"/>
        <v>1.2845623294678263</v>
      </c>
      <c r="Q22" s="6">
        <f t="shared" si="3"/>
        <v>0</v>
      </c>
      <c r="R22" s="6">
        <f t="shared" si="4"/>
        <v>0</v>
      </c>
      <c r="S22" s="6">
        <f t="shared" si="5"/>
        <v>0</v>
      </c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243</v>
      </c>
      <c r="B23" s="7">
        <v>1E-3</v>
      </c>
      <c r="C23" s="7">
        <v>5.0000000000000001E-3</v>
      </c>
      <c r="D23" t="s">
        <v>17</v>
      </c>
      <c r="E23" s="7" t="s">
        <v>42</v>
      </c>
      <c r="F23">
        <v>100</v>
      </c>
      <c r="G23" s="7">
        <v>1.7</v>
      </c>
      <c r="H23" s="7">
        <v>5</v>
      </c>
      <c r="I23">
        <v>152.5</v>
      </c>
      <c r="J23">
        <v>87</v>
      </c>
      <c r="K23" s="19"/>
      <c r="L23" s="7">
        <v>0</v>
      </c>
      <c r="M23" s="20"/>
      <c r="N23" s="52">
        <f t="shared" si="0"/>
        <v>84.016359728168325</v>
      </c>
      <c r="O23" s="6">
        <f t="shared" si="1"/>
        <v>2.6616271092913526</v>
      </c>
      <c r="P23" s="6">
        <f t="shared" si="2"/>
        <v>1.5184364492350666</v>
      </c>
      <c r="Q23" s="6">
        <f t="shared" si="3"/>
        <v>0</v>
      </c>
      <c r="R23" s="6">
        <f t="shared" si="4"/>
        <v>0</v>
      </c>
      <c r="S23" s="6">
        <f t="shared" si="5"/>
        <v>0</v>
      </c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244</v>
      </c>
      <c r="B24" s="7">
        <v>1E-3</v>
      </c>
      <c r="C24" s="7">
        <v>5.0000000000000001E-3</v>
      </c>
      <c r="D24" t="s">
        <v>17</v>
      </c>
      <c r="E24" s="7" t="s">
        <v>42</v>
      </c>
      <c r="F24">
        <v>0</v>
      </c>
      <c r="G24" s="7">
        <v>1.7</v>
      </c>
      <c r="H24" s="7">
        <v>5</v>
      </c>
      <c r="I24">
        <v>354</v>
      </c>
      <c r="J24">
        <v>74.3</v>
      </c>
      <c r="K24" s="19"/>
      <c r="L24" s="7">
        <v>0</v>
      </c>
      <c r="M24" s="7"/>
      <c r="N24" s="52">
        <f t="shared" si="0"/>
        <v>60.656409251467593</v>
      </c>
      <c r="O24" s="6">
        <f t="shared" si="1"/>
        <v>6.1784655520599268</v>
      </c>
      <c r="P24" s="6">
        <f t="shared" si="2"/>
        <v>1.2967796342317868</v>
      </c>
      <c r="Q24" s="6">
        <f t="shared" si="3"/>
        <v>0</v>
      </c>
      <c r="R24" s="6">
        <f t="shared" si="4"/>
        <v>0</v>
      </c>
      <c r="S24" s="6">
        <f t="shared" si="5"/>
        <v>0</v>
      </c>
      <c r="T24" s="9"/>
      <c r="U24" s="9"/>
      <c r="V24" s="9"/>
      <c r="W24" s="9"/>
      <c r="X24" s="9"/>
      <c r="Y24" s="9"/>
      <c r="Z24" s="9"/>
    </row>
    <row r="25" spans="1:26" ht="13">
      <c r="A25" t="s">
        <v>244</v>
      </c>
      <c r="B25" s="7">
        <v>1E-3</v>
      </c>
      <c r="C25" s="7">
        <v>5.0000000000000001E-3</v>
      </c>
      <c r="D25" t="s">
        <v>17</v>
      </c>
      <c r="E25" s="7" t="s">
        <v>42</v>
      </c>
      <c r="F25">
        <v>100</v>
      </c>
      <c r="G25" s="61">
        <v>1.7</v>
      </c>
      <c r="H25" s="61">
        <v>5</v>
      </c>
      <c r="I25">
        <v>246.3</v>
      </c>
      <c r="J25">
        <v>83.9</v>
      </c>
      <c r="L25" s="61">
        <v>0</v>
      </c>
      <c r="N25" s="52">
        <f t="shared" si="0"/>
        <v>77.93523158074089</v>
      </c>
      <c r="O25" s="6">
        <f t="shared" si="1"/>
        <v>4.2987459476620336</v>
      </c>
      <c r="P25" s="6">
        <f t="shared" si="2"/>
        <v>1.4643312424232426</v>
      </c>
      <c r="Q25" s="6">
        <f t="shared" si="3"/>
        <v>0</v>
      </c>
      <c r="R25" s="6">
        <f t="shared" si="4"/>
        <v>0</v>
      </c>
      <c r="S25" s="6">
        <f t="shared" si="5"/>
        <v>0</v>
      </c>
    </row>
    <row r="26" spans="1:26" ht="13">
      <c r="A26" t="s">
        <v>245</v>
      </c>
      <c r="B26" s="7">
        <v>1E-3</v>
      </c>
      <c r="C26" s="7">
        <v>5.0000000000000001E-3</v>
      </c>
      <c r="D26" t="s">
        <v>17</v>
      </c>
      <c r="E26" s="7" t="s">
        <v>42</v>
      </c>
      <c r="F26">
        <v>0</v>
      </c>
      <c r="G26" s="61">
        <v>1.2</v>
      </c>
      <c r="H26" s="61">
        <v>5</v>
      </c>
      <c r="I26">
        <v>11.5</v>
      </c>
      <c r="J26">
        <v>78.8</v>
      </c>
      <c r="L26" s="61">
        <v>0</v>
      </c>
      <c r="N26" s="52">
        <f t="shared" si="0"/>
        <v>68.395906095186078</v>
      </c>
      <c r="O26" s="6">
        <f t="shared" si="1"/>
        <v>0.20071286397934787</v>
      </c>
      <c r="P26" s="6">
        <f t="shared" si="2"/>
        <v>1.3753194505715316</v>
      </c>
      <c r="Q26" s="6">
        <f t="shared" si="3"/>
        <v>0</v>
      </c>
      <c r="R26" s="6">
        <f t="shared" si="4"/>
        <v>0</v>
      </c>
      <c r="S26" s="6">
        <f t="shared" si="5"/>
        <v>0</v>
      </c>
    </row>
    <row r="27" spans="1:26" ht="13">
      <c r="A27" t="s">
        <v>245</v>
      </c>
      <c r="B27" s="7">
        <v>1E-3</v>
      </c>
      <c r="C27" s="7">
        <v>5.0000000000000001E-3</v>
      </c>
      <c r="D27" t="s">
        <v>17</v>
      </c>
      <c r="E27" s="7" t="s">
        <v>42</v>
      </c>
      <c r="F27">
        <v>100</v>
      </c>
      <c r="G27" s="61">
        <v>1.2</v>
      </c>
      <c r="H27" s="61">
        <v>5</v>
      </c>
      <c r="I27">
        <v>195</v>
      </c>
      <c r="J27">
        <v>81.900000000000006</v>
      </c>
      <c r="L27" s="61">
        <v>0</v>
      </c>
      <c r="N27" s="52">
        <f t="shared" si="0"/>
        <v>74.111412806279532</v>
      </c>
      <c r="O27" s="6">
        <f t="shared" si="1"/>
        <v>3.4033920413889422</v>
      </c>
      <c r="P27" s="6">
        <f t="shared" si="2"/>
        <v>1.4294246573833558</v>
      </c>
      <c r="Q27" s="6">
        <f t="shared" si="3"/>
        <v>0</v>
      </c>
      <c r="R27" s="6">
        <f t="shared" si="4"/>
        <v>0</v>
      </c>
      <c r="S27" s="6">
        <f t="shared" si="5"/>
        <v>0</v>
      </c>
    </row>
    <row r="28" spans="1:26" ht="13">
      <c r="A28" t="s">
        <v>246</v>
      </c>
      <c r="B28" s="7">
        <v>1E-3</v>
      </c>
      <c r="C28" s="7">
        <v>5.0000000000000001E-3</v>
      </c>
      <c r="D28" t="s">
        <v>17</v>
      </c>
      <c r="E28" s="7" t="s">
        <v>42</v>
      </c>
      <c r="F28">
        <v>0</v>
      </c>
      <c r="G28" s="61">
        <v>1.7</v>
      </c>
      <c r="H28" s="61">
        <v>5</v>
      </c>
      <c r="I28">
        <v>1.7</v>
      </c>
      <c r="J28">
        <v>73.400000000000006</v>
      </c>
      <c r="L28" s="61">
        <v>0</v>
      </c>
      <c r="N28" s="52">
        <f t="shared" si="0"/>
        <v>59.195508447058366</v>
      </c>
      <c r="O28" s="6">
        <f t="shared" si="1"/>
        <v>2.9670597283903602E-2</v>
      </c>
      <c r="P28" s="6">
        <f t="shared" si="2"/>
        <v>1.2810716709638379</v>
      </c>
      <c r="Q28" s="6">
        <f t="shared" si="3"/>
        <v>0</v>
      </c>
      <c r="R28" s="6">
        <f t="shared" si="4"/>
        <v>0</v>
      </c>
      <c r="S28" s="6">
        <f t="shared" si="5"/>
        <v>0</v>
      </c>
    </row>
    <row r="29" spans="1:26" ht="13">
      <c r="A29" t="s">
        <v>246</v>
      </c>
      <c r="B29" s="7">
        <v>1E-3</v>
      </c>
      <c r="C29" s="7">
        <v>5.0000000000000001E-3</v>
      </c>
      <c r="D29" t="s">
        <v>17</v>
      </c>
      <c r="E29" s="7" t="s">
        <v>42</v>
      </c>
      <c r="F29">
        <v>100</v>
      </c>
      <c r="G29" s="61">
        <v>1.7</v>
      </c>
      <c r="H29" s="61">
        <v>5</v>
      </c>
      <c r="I29">
        <v>240.2</v>
      </c>
      <c r="J29">
        <v>85.1</v>
      </c>
      <c r="L29" s="61">
        <v>0</v>
      </c>
      <c r="N29" s="52">
        <f t="shared" si="0"/>
        <v>80.270645227195686</v>
      </c>
      <c r="O29" s="6">
        <f t="shared" si="1"/>
        <v>4.192280863290379</v>
      </c>
      <c r="P29" s="6">
        <f t="shared" si="2"/>
        <v>1.4852751934471744</v>
      </c>
      <c r="Q29" s="6">
        <f t="shared" si="3"/>
        <v>0</v>
      </c>
      <c r="R29" s="6">
        <f t="shared" si="4"/>
        <v>0</v>
      </c>
      <c r="S29" s="6">
        <f t="shared" si="5"/>
        <v>0</v>
      </c>
    </row>
    <row r="30" spans="1:26" ht="13">
      <c r="A30" t="s">
        <v>247</v>
      </c>
      <c r="B30" s="7">
        <v>1E-3</v>
      </c>
      <c r="C30" s="7">
        <v>5.0000000000000001E-3</v>
      </c>
      <c r="D30" t="s">
        <v>17</v>
      </c>
      <c r="E30" s="7" t="s">
        <v>42</v>
      </c>
      <c r="F30">
        <v>0</v>
      </c>
      <c r="G30" s="61">
        <v>3</v>
      </c>
      <c r="H30" s="61">
        <v>5</v>
      </c>
      <c r="I30">
        <v>12.6</v>
      </c>
      <c r="J30">
        <v>78.900000000000006</v>
      </c>
      <c r="L30" s="61">
        <v>0</v>
      </c>
      <c r="N30" s="52">
        <f t="shared" si="0"/>
        <v>68.575732158765902</v>
      </c>
      <c r="O30" s="6">
        <f t="shared" si="1"/>
        <v>0.2199114857512855</v>
      </c>
      <c r="P30" s="6">
        <f t="shared" si="2"/>
        <v>1.377064779823526</v>
      </c>
      <c r="Q30" s="6">
        <f t="shared" si="3"/>
        <v>0</v>
      </c>
      <c r="R30" s="6">
        <f t="shared" si="4"/>
        <v>0</v>
      </c>
      <c r="S30" s="6">
        <f t="shared" si="5"/>
        <v>0</v>
      </c>
    </row>
    <row r="31" spans="1:26" ht="13">
      <c r="A31" t="s">
        <v>247</v>
      </c>
      <c r="B31" s="7">
        <v>1E-3</v>
      </c>
      <c r="C31" s="7">
        <v>5.0000000000000001E-3</v>
      </c>
      <c r="D31" t="s">
        <v>17</v>
      </c>
      <c r="E31" s="7" t="s">
        <v>42</v>
      </c>
      <c r="F31">
        <v>100</v>
      </c>
      <c r="G31" s="61">
        <v>3</v>
      </c>
      <c r="H31" s="61">
        <v>5</v>
      </c>
      <c r="I31">
        <v>188.8</v>
      </c>
      <c r="J31">
        <v>83</v>
      </c>
      <c r="L31" s="61">
        <v>0</v>
      </c>
      <c r="N31" s="52">
        <f t="shared" si="0"/>
        <v>76.202941562907952</v>
      </c>
      <c r="O31" s="6">
        <f t="shared" si="1"/>
        <v>3.2951816277652943</v>
      </c>
      <c r="P31" s="6">
        <f t="shared" si="2"/>
        <v>1.4486232791552935</v>
      </c>
      <c r="Q31" s="6">
        <f t="shared" si="3"/>
        <v>0</v>
      </c>
      <c r="R31" s="6">
        <f t="shared" si="4"/>
        <v>0</v>
      </c>
      <c r="S31" s="6">
        <f t="shared" si="5"/>
        <v>0</v>
      </c>
    </row>
    <row r="32" spans="1:26" ht="13">
      <c r="A32" t="s">
        <v>248</v>
      </c>
      <c r="B32" s="7">
        <v>1E-3</v>
      </c>
      <c r="C32" s="61">
        <v>1.4999999999999999E-2</v>
      </c>
      <c r="D32" t="s">
        <v>17</v>
      </c>
      <c r="E32" s="7" t="s">
        <v>42</v>
      </c>
      <c r="F32">
        <v>0</v>
      </c>
      <c r="G32" s="61">
        <v>0.6</v>
      </c>
      <c r="H32" s="61">
        <v>8</v>
      </c>
      <c r="I32">
        <v>351.3</v>
      </c>
      <c r="J32">
        <v>71.099999999999994</v>
      </c>
      <c r="L32" s="61">
        <v>0</v>
      </c>
      <c r="N32" s="52">
        <f t="shared" si="0"/>
        <v>55.598488046486786</v>
      </c>
      <c r="O32" s="6">
        <f t="shared" si="1"/>
        <v>6.1313416622560792</v>
      </c>
      <c r="P32" s="6">
        <f t="shared" si="2"/>
        <v>1.2409290981679681</v>
      </c>
      <c r="Q32" s="6">
        <f t="shared" si="3"/>
        <v>0</v>
      </c>
      <c r="R32" s="6">
        <f t="shared" si="4"/>
        <v>0</v>
      </c>
      <c r="S32" s="6">
        <f t="shared" si="5"/>
        <v>0</v>
      </c>
    </row>
    <row r="33" spans="1:19" ht="13">
      <c r="A33" t="s">
        <v>248</v>
      </c>
      <c r="B33" s="7">
        <v>1E-3</v>
      </c>
      <c r="C33" s="61">
        <v>1.4999999999999999E-2</v>
      </c>
      <c r="D33" t="s">
        <v>17</v>
      </c>
      <c r="E33" s="7" t="s">
        <v>42</v>
      </c>
      <c r="F33">
        <v>100</v>
      </c>
      <c r="G33" s="61">
        <v>0.6</v>
      </c>
      <c r="H33" s="61">
        <v>8</v>
      </c>
      <c r="I33">
        <v>272.2</v>
      </c>
      <c r="J33">
        <v>83</v>
      </c>
      <c r="L33" s="61">
        <v>0</v>
      </c>
      <c r="N33" s="52">
        <f t="shared" si="0"/>
        <v>76.202941562907952</v>
      </c>
      <c r="O33" s="6">
        <f t="shared" si="1"/>
        <v>4.7507862239285643</v>
      </c>
      <c r="P33" s="6">
        <f t="shared" si="2"/>
        <v>1.4486232791552935</v>
      </c>
      <c r="Q33" s="6">
        <f t="shared" si="3"/>
        <v>0</v>
      </c>
      <c r="R33" s="6">
        <f t="shared" si="4"/>
        <v>0</v>
      </c>
      <c r="S33" s="6">
        <f t="shared" si="5"/>
        <v>0</v>
      </c>
    </row>
    <row r="34" spans="1:19" ht="13">
      <c r="A34" t="s">
        <v>249</v>
      </c>
      <c r="B34" s="7">
        <v>1E-3</v>
      </c>
      <c r="C34" s="61">
        <v>1.4999999999999999E-2</v>
      </c>
      <c r="D34" t="s">
        <v>17</v>
      </c>
      <c r="E34" s="7" t="s">
        <v>42</v>
      </c>
      <c r="F34">
        <v>0</v>
      </c>
      <c r="G34" s="61">
        <v>0.3</v>
      </c>
      <c r="H34" s="61">
        <v>8</v>
      </c>
      <c r="I34">
        <v>340.9</v>
      </c>
      <c r="J34">
        <v>71.2</v>
      </c>
      <c r="L34" s="61">
        <v>0</v>
      </c>
      <c r="N34" s="52">
        <f t="shared" si="0"/>
        <v>55.7507918719228</v>
      </c>
      <c r="O34" s="6">
        <f t="shared" si="1"/>
        <v>5.9498274200486687</v>
      </c>
      <c r="P34" s="6">
        <f t="shared" si="2"/>
        <v>1.2426744274199626</v>
      </c>
      <c r="Q34" s="6">
        <f t="shared" si="3"/>
        <v>0</v>
      </c>
      <c r="R34" s="6">
        <f t="shared" si="4"/>
        <v>0</v>
      </c>
      <c r="S34" s="6">
        <f t="shared" si="5"/>
        <v>0</v>
      </c>
    </row>
    <row r="35" spans="1:19" ht="13">
      <c r="A35" t="s">
        <v>249</v>
      </c>
      <c r="B35" s="7">
        <v>1E-3</v>
      </c>
      <c r="C35" s="61">
        <v>1.4999999999999999E-2</v>
      </c>
      <c r="D35" t="s">
        <v>17</v>
      </c>
      <c r="E35" s="7" t="s">
        <v>42</v>
      </c>
      <c r="F35">
        <v>100</v>
      </c>
      <c r="G35" s="61">
        <v>0.3</v>
      </c>
      <c r="H35" s="61">
        <v>8</v>
      </c>
      <c r="I35">
        <v>266.5</v>
      </c>
      <c r="J35">
        <v>79.7</v>
      </c>
      <c r="L35" s="61">
        <v>0</v>
      </c>
      <c r="N35" s="52">
        <f t="shared" si="0"/>
        <v>70.02573775956003</v>
      </c>
      <c r="O35" s="6">
        <f t="shared" si="1"/>
        <v>4.6513024565648875</v>
      </c>
      <c r="P35" s="6">
        <f t="shared" si="2"/>
        <v>1.3910274138394807</v>
      </c>
      <c r="Q35" s="6">
        <f t="shared" si="3"/>
        <v>0</v>
      </c>
      <c r="R35" s="6">
        <f t="shared" si="4"/>
        <v>0</v>
      </c>
      <c r="S35" s="6">
        <f t="shared" si="5"/>
        <v>0</v>
      </c>
    </row>
    <row r="37" spans="1:19">
      <c r="A37" s="54" t="s">
        <v>5</v>
      </c>
      <c r="H37" t="s">
        <v>143</v>
      </c>
      <c r="I37">
        <f>IF(O37&gt;0, O37*180/PI(),360+O37*180/PI())</f>
        <v>128.56205745698102</v>
      </c>
      <c r="J37">
        <f>P37*180/PI()</f>
        <v>-48.44337195067984</v>
      </c>
      <c r="O37">
        <f>IF(Q37&gt;0, ATAN(R37/Q37),PI()+ATAN(R37/Q37))</f>
        <v>2.2438311957624468</v>
      </c>
      <c r="P37">
        <f>-1*ATAN(S37/(SQRT(Q37*Q37+R37*R37)))</f>
        <v>-0.84549634130763118</v>
      </c>
      <c r="Q37">
        <f>SUM(Q3:Q35)</f>
        <v>-3.3026450884897414</v>
      </c>
      <c r="R37">
        <f>SUM(R3:R35)</f>
        <v>4.1427757778105345</v>
      </c>
      <c r="S37">
        <f>SUM(S3:S35)</f>
        <v>5.9765203027128484</v>
      </c>
    </row>
    <row r="38" spans="1:19">
      <c r="A38">
        <v>143.6</v>
      </c>
      <c r="B38">
        <v>-37.9</v>
      </c>
      <c r="I38" t="s">
        <v>144</v>
      </c>
      <c r="J38">
        <f>SQRT(Q37*Q37+R37*R37+S37*S37)</f>
        <v>7.986792263135305</v>
      </c>
    </row>
    <row r="39" spans="1:19">
      <c r="A39" t="s">
        <v>144</v>
      </c>
      <c r="B39">
        <v>7.9866572481643168</v>
      </c>
      <c r="I39" t="s">
        <v>145</v>
      </c>
      <c r="J39">
        <f>(J41-1)/(J41-J38)</f>
        <v>529.99238792463962</v>
      </c>
    </row>
    <row r="40" spans="1:19">
      <c r="A40" t="s">
        <v>145</v>
      </c>
      <c r="B40">
        <v>524.62940825141686</v>
      </c>
      <c r="I40" t="s">
        <v>147</v>
      </c>
      <c r="J40">
        <f>ACOS(1+(J41-1)*(1-20^(1/(J41-1)))/(J41*(J39-1)+1))*180/PI()</f>
        <v>2.4083524432627743</v>
      </c>
    </row>
    <row r="41" spans="1:19">
      <c r="A41" t="s">
        <v>147</v>
      </c>
      <c r="B41">
        <v>2.4</v>
      </c>
      <c r="I41" t="s">
        <v>149</v>
      </c>
      <c r="J41">
        <f>SUM(L3:L35)</f>
        <v>8</v>
      </c>
    </row>
    <row r="42" spans="1:19">
      <c r="A42" t="s">
        <v>149</v>
      </c>
      <c r="B42">
        <v>8</v>
      </c>
    </row>
    <row r="44" spans="1:19">
      <c r="A44" s="54" t="s">
        <v>6</v>
      </c>
    </row>
    <row r="45" spans="1:19">
      <c r="A45">
        <v>128.6</v>
      </c>
      <c r="B45">
        <v>-48.4</v>
      </c>
    </row>
    <row r="46" spans="1:19">
      <c r="A46" t="s">
        <v>144</v>
      </c>
      <c r="B46">
        <v>7.986792263135305</v>
      </c>
    </row>
    <row r="47" spans="1:19">
      <c r="A47" t="s">
        <v>145</v>
      </c>
      <c r="B47">
        <v>529.99238792463962</v>
      </c>
    </row>
    <row r="48" spans="1:19">
      <c r="A48" t="s">
        <v>147</v>
      </c>
      <c r="B48">
        <v>2.4</v>
      </c>
    </row>
    <row r="49" spans="1:2">
      <c r="A49" t="s">
        <v>149</v>
      </c>
      <c r="B49">
        <v>8</v>
      </c>
    </row>
    <row r="51" spans="1:2">
      <c r="A51" s="54" t="s">
        <v>250</v>
      </c>
    </row>
    <row r="52" spans="1:2">
      <c r="A52">
        <v>3.169</v>
      </c>
      <c r="B52">
        <v>74.2</v>
      </c>
    </row>
    <row r="53" spans="1:2">
      <c r="A53" t="s">
        <v>144</v>
      </c>
      <c r="B53">
        <v>7.9687769643179704</v>
      </c>
    </row>
    <row r="54" spans="1:2">
      <c r="A54" t="s">
        <v>145</v>
      </c>
      <c r="B54">
        <v>224.19344714866583</v>
      </c>
    </row>
    <row r="55" spans="1:2">
      <c r="A55" t="s">
        <v>147</v>
      </c>
      <c r="B55">
        <v>3.7</v>
      </c>
    </row>
    <row r="56" spans="1:2">
      <c r="A56" t="s">
        <v>149</v>
      </c>
      <c r="B56">
        <v>8</v>
      </c>
    </row>
    <row r="58" spans="1:2">
      <c r="A58" s="54" t="s">
        <v>251</v>
      </c>
    </row>
    <row r="59" spans="1:2">
      <c r="A59">
        <v>232.9</v>
      </c>
      <c r="B59">
        <v>85.8</v>
      </c>
    </row>
    <row r="60" spans="1:2">
      <c r="A60" t="s">
        <v>144</v>
      </c>
      <c r="B60">
        <v>7.9686465580085182</v>
      </c>
    </row>
    <row r="61" spans="1:2">
      <c r="A61" t="s">
        <v>145</v>
      </c>
      <c r="B61">
        <v>223.26097408704845</v>
      </c>
    </row>
    <row r="62" spans="1:2">
      <c r="A62" t="s">
        <v>147</v>
      </c>
      <c r="B62">
        <v>3.7</v>
      </c>
    </row>
    <row r="63" spans="1:2">
      <c r="A63" t="s">
        <v>149</v>
      </c>
      <c r="B63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263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9" customFormat="1" ht="37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  <c r="U2" s="110" t="s">
        <v>771</v>
      </c>
      <c r="V2" s="110" t="s">
        <v>772</v>
      </c>
    </row>
    <row r="3" spans="1:22" s="9" customFormat="1" ht="15">
      <c r="A3" t="s">
        <v>255</v>
      </c>
      <c r="B3">
        <v>1.4999999999999999E-2</v>
      </c>
      <c r="C3">
        <v>0.1</v>
      </c>
      <c r="D3" t="s">
        <v>17</v>
      </c>
      <c r="E3" t="s">
        <v>177</v>
      </c>
      <c r="F3">
        <v>0</v>
      </c>
      <c r="G3">
        <v>0.2</v>
      </c>
      <c r="H3">
        <v>11</v>
      </c>
      <c r="I3">
        <v>152.19999999999999</v>
      </c>
      <c r="J3">
        <v>-44.1</v>
      </c>
      <c r="K3" s="10"/>
      <c r="L3" s="12">
        <v>0</v>
      </c>
      <c r="M3" s="10"/>
      <c r="N3" s="52">
        <f>ATAN(0.5*TAN(P3))/(PI()/180)</f>
        <v>-25.851752389801813</v>
      </c>
      <c r="O3" s="6">
        <f>I3*PI()/180</f>
        <v>2.656391121535369</v>
      </c>
      <c r="P3" s="6">
        <f>J3*PI()/180</f>
        <v>-0.76969020012949929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255</v>
      </c>
      <c r="B4">
        <v>1.4999999999999999E-2</v>
      </c>
      <c r="C4">
        <v>0.1</v>
      </c>
      <c r="D4" t="s">
        <v>17</v>
      </c>
      <c r="E4" t="s">
        <v>177</v>
      </c>
      <c r="F4">
        <v>100</v>
      </c>
      <c r="G4">
        <v>0.2</v>
      </c>
      <c r="H4">
        <v>11</v>
      </c>
      <c r="I4">
        <v>134.4</v>
      </c>
      <c r="J4">
        <v>-56.7</v>
      </c>
      <c r="K4" s="10"/>
      <c r="L4" s="12">
        <v>1</v>
      </c>
      <c r="M4" s="10"/>
      <c r="N4" s="52">
        <f t="shared" ref="N4:N24" si="0">ATAN(0.5*TAN(P4))/(PI()/180)</f>
        <v>-37.277565604902833</v>
      </c>
      <c r="O4" s="6">
        <f t="shared" ref="O4:O24" si="1">I4*PI()/180</f>
        <v>2.3457225146803791</v>
      </c>
      <c r="P4" s="6">
        <f t="shared" ref="P4:P24" si="2">J4*PI()/180</f>
        <v>-0.98960168588078479</v>
      </c>
      <c r="Q4" s="6">
        <f t="shared" ref="Q4:Q24" si="3">COS(O4)*COS(P4)*L4</f>
        <v>-0.38413113885863442</v>
      </c>
      <c r="R4" s="6">
        <f t="shared" ref="R4:R24" si="4">COS(P4)*SIN(O4)*L4</f>
        <v>0.39226180395467808</v>
      </c>
      <c r="S4" s="6">
        <f t="shared" ref="S4:S24" si="5">-1*SIN(P4)*L4</f>
        <v>0.83580736136827016</v>
      </c>
      <c r="U4" s="12">
        <v>0</v>
      </c>
      <c r="V4" s="12">
        <v>1</v>
      </c>
    </row>
    <row r="5" spans="1:22" s="11" customFormat="1" ht="15">
      <c r="A5" t="s">
        <v>256</v>
      </c>
      <c r="B5">
        <v>1.4999999999999999E-2</v>
      </c>
      <c r="C5">
        <v>0.1</v>
      </c>
      <c r="D5" t="s">
        <v>17</v>
      </c>
      <c r="E5" t="s">
        <v>177</v>
      </c>
      <c r="F5">
        <v>0</v>
      </c>
      <c r="G5">
        <v>0.3</v>
      </c>
      <c r="H5">
        <v>11</v>
      </c>
      <c r="I5">
        <v>154.80000000000001</v>
      </c>
      <c r="J5">
        <v>-49.9</v>
      </c>
      <c r="K5" s="10"/>
      <c r="L5" s="12">
        <v>0</v>
      </c>
      <c r="M5" s="10"/>
      <c r="N5" s="52">
        <f t="shared" si="0"/>
        <v>-30.700531159989069</v>
      </c>
      <c r="O5" s="6">
        <f t="shared" si="1"/>
        <v>2.7017696820872223</v>
      </c>
      <c r="P5" s="6">
        <f t="shared" si="2"/>
        <v>-0.87091929674517032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t="s">
        <v>256</v>
      </c>
      <c r="B6">
        <v>1.4999999999999999E-2</v>
      </c>
      <c r="C6">
        <v>0.1</v>
      </c>
      <c r="D6" t="s">
        <v>17</v>
      </c>
      <c r="E6" t="s">
        <v>177</v>
      </c>
      <c r="F6">
        <v>100</v>
      </c>
      <c r="G6">
        <v>0.3</v>
      </c>
      <c r="H6">
        <v>11</v>
      </c>
      <c r="I6">
        <v>132.9</v>
      </c>
      <c r="J6">
        <v>-62.6</v>
      </c>
      <c r="K6" s="10"/>
      <c r="L6" s="12">
        <v>1</v>
      </c>
      <c r="M6" s="10"/>
      <c r="N6" s="52">
        <f t="shared" si="0"/>
        <v>-43.967637004662869</v>
      </c>
      <c r="O6" s="6">
        <f t="shared" si="1"/>
        <v>2.319542575900464</v>
      </c>
      <c r="P6" s="6">
        <f t="shared" si="2"/>
        <v>-1.0925761117484503</v>
      </c>
      <c r="Q6" s="6">
        <f t="shared" si="3"/>
        <v>-0.31326759739277049</v>
      </c>
      <c r="R6" s="6">
        <f t="shared" si="4"/>
        <v>0.33711608436689056</v>
      </c>
      <c r="S6" s="6">
        <f t="shared" si="5"/>
        <v>0.88781538513640135</v>
      </c>
      <c r="U6" s="12">
        <v>0</v>
      </c>
      <c r="V6" s="12">
        <v>1</v>
      </c>
    </row>
    <row r="7" spans="1:22" s="11" customFormat="1" ht="15">
      <c r="A7" t="s">
        <v>257</v>
      </c>
      <c r="B7">
        <v>1.4999999999999999E-2</v>
      </c>
      <c r="C7">
        <v>0.1</v>
      </c>
      <c r="D7" t="s">
        <v>17</v>
      </c>
      <c r="E7" t="s">
        <v>177</v>
      </c>
      <c r="F7">
        <v>0</v>
      </c>
      <c r="G7">
        <v>0.6</v>
      </c>
      <c r="H7">
        <v>11</v>
      </c>
      <c r="I7">
        <v>134.1</v>
      </c>
      <c r="J7">
        <v>-47.9</v>
      </c>
      <c r="K7" s="10"/>
      <c r="L7" s="12">
        <v>0</v>
      </c>
      <c r="M7" s="10"/>
      <c r="N7" s="52">
        <f t="shared" si="0"/>
        <v>-28.958429631515283</v>
      </c>
      <c r="O7" s="6">
        <f t="shared" si="1"/>
        <v>2.340486526924396</v>
      </c>
      <c r="P7" s="6">
        <f t="shared" si="2"/>
        <v>-0.8360127117052838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257</v>
      </c>
      <c r="B8">
        <v>1.4999999999999999E-2</v>
      </c>
      <c r="C8">
        <v>0.1</v>
      </c>
      <c r="D8" t="s">
        <v>17</v>
      </c>
      <c r="E8" t="s">
        <v>177</v>
      </c>
      <c r="F8">
        <v>100</v>
      </c>
      <c r="G8">
        <v>0.6</v>
      </c>
      <c r="H8">
        <v>11</v>
      </c>
      <c r="I8">
        <v>111.5</v>
      </c>
      <c r="J8">
        <v>-54.5</v>
      </c>
      <c r="K8" s="10"/>
      <c r="L8" s="12">
        <v>1</v>
      </c>
      <c r="M8" s="10"/>
      <c r="N8" s="52">
        <f t="shared" si="0"/>
        <v>-35.029462470656625</v>
      </c>
      <c r="O8" s="6">
        <f t="shared" si="1"/>
        <v>1.9460421159736774</v>
      </c>
      <c r="P8" s="6">
        <f t="shared" si="2"/>
        <v>-0.95120444233690948</v>
      </c>
      <c r="Q8" s="6">
        <f t="shared" si="3"/>
        <v>-0.21282834563048469</v>
      </c>
      <c r="R8" s="6">
        <f t="shared" si="4"/>
        <v>0.54029623177254604</v>
      </c>
      <c r="S8" s="6">
        <f t="shared" si="5"/>
        <v>0.81411551835631912</v>
      </c>
      <c r="U8" s="53">
        <v>0</v>
      </c>
      <c r="V8" s="12">
        <v>1</v>
      </c>
    </row>
    <row r="9" spans="1:22" s="11" customFormat="1" ht="15">
      <c r="A9" t="s">
        <v>258</v>
      </c>
      <c r="B9">
        <v>1.4999999999999999E-2</v>
      </c>
      <c r="C9">
        <v>0.1</v>
      </c>
      <c r="D9" t="s">
        <v>17</v>
      </c>
      <c r="E9" t="s">
        <v>177</v>
      </c>
      <c r="F9">
        <v>0</v>
      </c>
      <c r="G9">
        <v>1.4</v>
      </c>
      <c r="H9">
        <v>11</v>
      </c>
      <c r="I9">
        <v>149.30000000000001</v>
      </c>
      <c r="J9">
        <v>-48.7</v>
      </c>
      <c r="K9" s="10"/>
      <c r="L9" s="53">
        <v>0</v>
      </c>
      <c r="M9" s="10"/>
      <c r="N9" s="52">
        <f t="shared" si="0"/>
        <v>-29.645851309000843</v>
      </c>
      <c r="O9" s="6">
        <f t="shared" si="1"/>
        <v>2.605776573227534</v>
      </c>
      <c r="P9" s="6">
        <f t="shared" si="2"/>
        <v>-0.84997534572123845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258</v>
      </c>
      <c r="B10">
        <v>1.4999999999999999E-2</v>
      </c>
      <c r="C10">
        <v>0.1</v>
      </c>
      <c r="D10" t="s">
        <v>17</v>
      </c>
      <c r="E10" t="s">
        <v>177</v>
      </c>
      <c r="F10">
        <v>100</v>
      </c>
      <c r="G10">
        <v>1.4</v>
      </c>
      <c r="H10">
        <v>11</v>
      </c>
      <c r="I10">
        <v>127.4</v>
      </c>
      <c r="J10">
        <v>-60</v>
      </c>
      <c r="K10" s="10"/>
      <c r="L10" s="53">
        <v>1</v>
      </c>
      <c r="M10" s="10"/>
      <c r="N10" s="52">
        <f t="shared" si="0"/>
        <v>-40.893394649130897</v>
      </c>
      <c r="O10" s="6">
        <f t="shared" si="1"/>
        <v>2.2235494670407761</v>
      </c>
      <c r="P10" s="6">
        <f t="shared" si="2"/>
        <v>-1.0471975511965976</v>
      </c>
      <c r="Q10" s="6">
        <f t="shared" si="3"/>
        <v>-0.30368791986164345</v>
      </c>
      <c r="R10" s="6">
        <f t="shared" si="4"/>
        <v>0.39720731026770911</v>
      </c>
      <c r="S10" s="6">
        <f t="shared" si="5"/>
        <v>0.8660254037844386</v>
      </c>
      <c r="U10" s="53">
        <v>0</v>
      </c>
      <c r="V10" s="53">
        <v>1</v>
      </c>
    </row>
    <row r="11" spans="1:22" s="11" customFormat="1" ht="15">
      <c r="A11" t="s">
        <v>259</v>
      </c>
      <c r="B11">
        <v>0.05</v>
      </c>
      <c r="C11">
        <v>0.14000000000000001</v>
      </c>
      <c r="D11" t="s">
        <v>17</v>
      </c>
      <c r="E11" t="s">
        <v>177</v>
      </c>
      <c r="F11">
        <v>0</v>
      </c>
      <c r="G11">
        <v>3.9</v>
      </c>
      <c r="H11">
        <v>8</v>
      </c>
      <c r="I11">
        <v>148</v>
      </c>
      <c r="J11">
        <v>-37</v>
      </c>
      <c r="K11" s="10"/>
      <c r="L11" s="53">
        <v>0</v>
      </c>
      <c r="M11" s="10"/>
      <c r="N11" s="52">
        <f t="shared" si="0"/>
        <v>-20.64525640144938</v>
      </c>
      <c r="O11" s="6">
        <f t="shared" si="1"/>
        <v>2.5830872929516078</v>
      </c>
      <c r="P11" s="6">
        <f t="shared" si="2"/>
        <v>-0.64577182323790194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259</v>
      </c>
      <c r="B12">
        <v>0.05</v>
      </c>
      <c r="C12">
        <v>0.14000000000000001</v>
      </c>
      <c r="D12" t="s">
        <v>17</v>
      </c>
      <c r="E12" t="s">
        <v>177</v>
      </c>
      <c r="F12">
        <v>100</v>
      </c>
      <c r="G12">
        <v>3.9</v>
      </c>
      <c r="H12">
        <v>8</v>
      </c>
      <c r="I12">
        <v>134</v>
      </c>
      <c r="J12">
        <v>-48.8</v>
      </c>
      <c r="K12" s="10"/>
      <c r="L12" s="12">
        <v>1</v>
      </c>
      <c r="M12" s="10"/>
      <c r="N12" s="52">
        <f t="shared" si="0"/>
        <v>-29.732648959473128</v>
      </c>
      <c r="O12" s="6">
        <f t="shared" si="1"/>
        <v>2.3387411976724013</v>
      </c>
      <c r="P12" s="6">
        <f t="shared" si="2"/>
        <v>-0.85172067497323267</v>
      </c>
      <c r="Q12" s="6">
        <f t="shared" si="3"/>
        <v>-0.45756414700455916</v>
      </c>
      <c r="R12" s="6">
        <f t="shared" si="4"/>
        <v>0.47382154472694576</v>
      </c>
      <c r="S12" s="6">
        <f t="shared" si="5"/>
        <v>0.75241490889572427</v>
      </c>
      <c r="U12" s="12">
        <v>0</v>
      </c>
      <c r="V12" s="12">
        <v>1</v>
      </c>
    </row>
    <row r="13" spans="1:22" s="11" customFormat="1" ht="15">
      <c r="A13" t="s">
        <v>260</v>
      </c>
      <c r="B13">
        <v>0.02</v>
      </c>
      <c r="C13">
        <v>0.14000000000000001</v>
      </c>
      <c r="D13" t="s">
        <v>17</v>
      </c>
      <c r="E13" t="s">
        <v>177</v>
      </c>
      <c r="F13">
        <v>0</v>
      </c>
      <c r="G13">
        <v>1.5</v>
      </c>
      <c r="H13">
        <v>12</v>
      </c>
      <c r="I13">
        <v>158.5</v>
      </c>
      <c r="J13">
        <v>-43.7</v>
      </c>
      <c r="K13" s="10"/>
      <c r="L13" s="12">
        <v>0</v>
      </c>
      <c r="M13" s="10"/>
      <c r="N13" s="52">
        <f t="shared" si="0"/>
        <v>-25.538955107090086</v>
      </c>
      <c r="O13" s="6">
        <f t="shared" si="1"/>
        <v>2.7663468644110125</v>
      </c>
      <c r="P13" s="6">
        <f t="shared" si="2"/>
        <v>-0.76270888312152207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260</v>
      </c>
      <c r="B14">
        <v>0.02</v>
      </c>
      <c r="C14">
        <v>0.14000000000000001</v>
      </c>
      <c r="D14" t="s">
        <v>17</v>
      </c>
      <c r="E14" t="s">
        <v>177</v>
      </c>
      <c r="F14">
        <v>100</v>
      </c>
      <c r="G14">
        <v>1.5</v>
      </c>
      <c r="H14">
        <v>12</v>
      </c>
      <c r="I14">
        <v>142.6</v>
      </c>
      <c r="J14">
        <v>-57.9</v>
      </c>
      <c r="K14" s="10"/>
      <c r="L14" s="12">
        <v>1</v>
      </c>
      <c r="M14" s="10"/>
      <c r="N14" s="52">
        <f t="shared" si="0"/>
        <v>-38.557238372956618</v>
      </c>
      <c r="O14" s="6">
        <f t="shared" si="1"/>
        <v>2.4888395133439141</v>
      </c>
      <c r="P14" s="6">
        <f t="shared" si="2"/>
        <v>-1.0105456369047168</v>
      </c>
      <c r="Q14" s="6">
        <f t="shared" si="3"/>
        <v>-0.42215080090091811</v>
      </c>
      <c r="R14" s="6">
        <f t="shared" si="4"/>
        <v>0.32275865846255725</v>
      </c>
      <c r="S14" s="6">
        <f t="shared" si="5"/>
        <v>0.84712192138213716</v>
      </c>
      <c r="U14" s="12">
        <v>0</v>
      </c>
      <c r="V14" s="12">
        <v>1</v>
      </c>
    </row>
    <row r="15" spans="1:22" s="11" customFormat="1" ht="15">
      <c r="A15" t="s">
        <v>261</v>
      </c>
      <c r="B15">
        <v>2.5000000000000001E-2</v>
      </c>
      <c r="C15">
        <v>0.12</v>
      </c>
      <c r="D15" t="s">
        <v>17</v>
      </c>
      <c r="E15" t="s">
        <v>177</v>
      </c>
      <c r="F15">
        <v>0</v>
      </c>
      <c r="G15">
        <v>5.7</v>
      </c>
      <c r="H15">
        <v>10</v>
      </c>
      <c r="I15">
        <v>148.69999999999999</v>
      </c>
      <c r="J15">
        <v>-18.7</v>
      </c>
      <c r="K15" s="10"/>
      <c r="L15" s="12">
        <v>0</v>
      </c>
      <c r="M15" s="10"/>
      <c r="N15" s="52">
        <f t="shared" si="0"/>
        <v>-9.6057552360181493</v>
      </c>
      <c r="O15" s="6">
        <f t="shared" si="1"/>
        <v>2.5953045977155678</v>
      </c>
      <c r="P15" s="6">
        <f t="shared" si="2"/>
        <v>-0.32637657012293964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261</v>
      </c>
      <c r="B16">
        <v>2.5000000000000001E-2</v>
      </c>
      <c r="C16">
        <v>0.12</v>
      </c>
      <c r="D16" t="s">
        <v>17</v>
      </c>
      <c r="E16" t="s">
        <v>177</v>
      </c>
      <c r="F16">
        <v>100</v>
      </c>
      <c r="G16">
        <v>5.7</v>
      </c>
      <c r="H16">
        <v>10</v>
      </c>
      <c r="I16">
        <v>142</v>
      </c>
      <c r="J16">
        <v>-31.6</v>
      </c>
      <c r="K16" s="10"/>
      <c r="L16" s="12">
        <v>1</v>
      </c>
      <c r="M16" s="10"/>
      <c r="N16" s="52">
        <f t="shared" si="0"/>
        <v>-17.098004842336699</v>
      </c>
      <c r="O16" s="6">
        <f t="shared" si="1"/>
        <v>2.4783675378319479</v>
      </c>
      <c r="P16" s="6">
        <f t="shared" si="2"/>
        <v>-0.55152404363020813</v>
      </c>
      <c r="Q16" s="6">
        <f t="shared" si="3"/>
        <v>-0.6711699832412058</v>
      </c>
      <c r="R16" s="6">
        <f t="shared" si="4"/>
        <v>0.52437546084910858</v>
      </c>
      <c r="S16" s="6">
        <f t="shared" si="5"/>
        <v>0.5239859059700791</v>
      </c>
      <c r="U16" s="12">
        <v>0</v>
      </c>
      <c r="V16" s="12">
        <v>1</v>
      </c>
    </row>
    <row r="17" spans="1:26" s="13" customFormat="1" ht="15">
      <c r="A17" t="s">
        <v>258</v>
      </c>
      <c r="B17">
        <v>1.5E-3</v>
      </c>
      <c r="C17">
        <v>8.0000000000000002E-3</v>
      </c>
      <c r="D17" t="s">
        <v>17</v>
      </c>
      <c r="E17" t="s">
        <v>42</v>
      </c>
      <c r="F17">
        <v>0</v>
      </c>
      <c r="G17">
        <v>8.9</v>
      </c>
      <c r="H17">
        <v>5</v>
      </c>
      <c r="I17">
        <v>35.200000000000003</v>
      </c>
      <c r="J17">
        <v>77.7</v>
      </c>
      <c r="K17" s="10"/>
      <c r="L17" s="12">
        <v>0</v>
      </c>
      <c r="M17" s="10"/>
      <c r="N17" s="52">
        <f t="shared" si="0"/>
        <v>66.439403256176263</v>
      </c>
      <c r="O17" s="6">
        <f t="shared" si="1"/>
        <v>0.61435589670200408</v>
      </c>
      <c r="P17" s="6">
        <f t="shared" si="2"/>
        <v>1.3561208287995941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2"/>
    </row>
    <row r="18" spans="1:26" s="13" customFormat="1" ht="15">
      <c r="A18" t="s">
        <v>258</v>
      </c>
      <c r="B18">
        <v>1.5E-3</v>
      </c>
      <c r="C18">
        <v>8.0000000000000002E-3</v>
      </c>
      <c r="D18" t="s">
        <v>17</v>
      </c>
      <c r="E18" t="s">
        <v>42</v>
      </c>
      <c r="F18">
        <v>100</v>
      </c>
      <c r="G18">
        <v>8.9</v>
      </c>
      <c r="H18">
        <v>5</v>
      </c>
      <c r="I18">
        <v>183.6</v>
      </c>
      <c r="J18">
        <v>78.900000000000006</v>
      </c>
      <c r="K18" s="10"/>
      <c r="L18" s="12">
        <v>0</v>
      </c>
      <c r="M18" s="10"/>
      <c r="N18" s="52">
        <f t="shared" si="0"/>
        <v>68.575732158765902</v>
      </c>
      <c r="O18" s="6">
        <f t="shared" si="1"/>
        <v>3.2044245066615891</v>
      </c>
      <c r="P18" s="6">
        <f t="shared" si="2"/>
        <v>1.377064779823526</v>
      </c>
      <c r="Q18" s="6">
        <f t="shared" si="3"/>
        <v>0</v>
      </c>
      <c r="R18" s="6">
        <f t="shared" si="4"/>
        <v>0</v>
      </c>
      <c r="S18" s="6">
        <f t="shared" si="5"/>
        <v>0</v>
      </c>
      <c r="U18" s="12"/>
    </row>
    <row r="19" spans="1:26" s="13" customFormat="1" ht="15">
      <c r="A19" t="s">
        <v>259</v>
      </c>
      <c r="B19">
        <v>1.5E-3</v>
      </c>
      <c r="C19">
        <v>8.0000000000000002E-3</v>
      </c>
      <c r="D19" s="7" t="s">
        <v>17</v>
      </c>
      <c r="E19" t="s">
        <v>42</v>
      </c>
      <c r="F19">
        <v>0</v>
      </c>
      <c r="G19" s="7">
        <v>0.6</v>
      </c>
      <c r="H19">
        <v>5</v>
      </c>
      <c r="I19">
        <v>5</v>
      </c>
      <c r="J19">
        <v>74.7</v>
      </c>
      <c r="K19" s="19"/>
      <c r="L19" s="12">
        <v>0</v>
      </c>
      <c r="M19" s="7"/>
      <c r="N19" s="52">
        <f t="shared" si="0"/>
        <v>61.315251340462233</v>
      </c>
      <c r="O19" s="6">
        <f t="shared" si="1"/>
        <v>8.7266462599716474E-2</v>
      </c>
      <c r="P19" s="6">
        <f t="shared" si="2"/>
        <v>1.3037609512397641</v>
      </c>
      <c r="Q19" s="6">
        <f t="shared" si="3"/>
        <v>0</v>
      </c>
      <c r="R19" s="6">
        <f t="shared" si="4"/>
        <v>0</v>
      </c>
      <c r="S19" s="6">
        <f t="shared" si="5"/>
        <v>0</v>
      </c>
    </row>
    <row r="20" spans="1:26" s="13" customFormat="1" ht="15">
      <c r="A20" t="s">
        <v>259</v>
      </c>
      <c r="B20">
        <v>1.5E-3</v>
      </c>
      <c r="C20">
        <v>8.0000000000000002E-3</v>
      </c>
      <c r="D20" s="7" t="s">
        <v>17</v>
      </c>
      <c r="E20" t="s">
        <v>42</v>
      </c>
      <c r="F20">
        <v>100</v>
      </c>
      <c r="G20" s="7">
        <v>0.6</v>
      </c>
      <c r="H20">
        <v>5</v>
      </c>
      <c r="I20">
        <v>220.3</v>
      </c>
      <c r="J20">
        <v>85.6</v>
      </c>
      <c r="K20" s="19"/>
      <c r="L20" s="7">
        <v>0</v>
      </c>
      <c r="M20" s="7"/>
      <c r="N20" s="52">
        <f t="shared" si="0"/>
        <v>81.251293361380576</v>
      </c>
      <c r="O20" s="6">
        <f t="shared" si="1"/>
        <v>3.8449603421435081</v>
      </c>
      <c r="P20" s="6">
        <f t="shared" si="2"/>
        <v>1.494001839707146</v>
      </c>
      <c r="Q20" s="6">
        <f t="shared" si="3"/>
        <v>0</v>
      </c>
      <c r="R20" s="6">
        <f t="shared" si="4"/>
        <v>0</v>
      </c>
      <c r="S20" s="6">
        <f t="shared" si="5"/>
        <v>0</v>
      </c>
    </row>
    <row r="21" spans="1:26" s="9" customFormat="1" ht="15">
      <c r="A21" t="s">
        <v>260</v>
      </c>
      <c r="B21">
        <v>1.5E-3</v>
      </c>
      <c r="C21">
        <v>8.0000000000000002E-3</v>
      </c>
      <c r="D21" s="7" t="s">
        <v>17</v>
      </c>
      <c r="E21" t="s">
        <v>42</v>
      </c>
      <c r="F21">
        <v>0</v>
      </c>
      <c r="G21" s="7">
        <v>2.5</v>
      </c>
      <c r="H21">
        <v>5</v>
      </c>
      <c r="I21">
        <v>27.2</v>
      </c>
      <c r="J21">
        <v>77.5</v>
      </c>
      <c r="K21" s="19"/>
      <c r="L21" s="7">
        <v>0</v>
      </c>
      <c r="M21" s="7"/>
      <c r="N21" s="52">
        <f t="shared" si="0"/>
        <v>66.088012889932557</v>
      </c>
      <c r="O21" s="6">
        <f t="shared" si="1"/>
        <v>0.47472955654245763</v>
      </c>
      <c r="P21" s="6">
        <f t="shared" si="2"/>
        <v>1.3526301702956054</v>
      </c>
      <c r="Q21" s="6">
        <f t="shared" si="3"/>
        <v>0</v>
      </c>
      <c r="R21" s="6">
        <f t="shared" si="4"/>
        <v>0</v>
      </c>
      <c r="S21" s="6">
        <f t="shared" si="5"/>
        <v>0</v>
      </c>
    </row>
    <row r="22" spans="1:26" s="15" customFormat="1" ht="16">
      <c r="A22" t="s">
        <v>260</v>
      </c>
      <c r="B22">
        <v>1.5E-3</v>
      </c>
      <c r="C22">
        <v>8.0000000000000002E-3</v>
      </c>
      <c r="D22" s="7" t="s">
        <v>17</v>
      </c>
      <c r="E22" t="s">
        <v>42</v>
      </c>
      <c r="F22">
        <v>100</v>
      </c>
      <c r="G22" s="7">
        <v>2.5</v>
      </c>
      <c r="H22">
        <v>5</v>
      </c>
      <c r="I22">
        <v>166.5</v>
      </c>
      <c r="J22">
        <v>82</v>
      </c>
      <c r="K22" s="19"/>
      <c r="L22" s="7">
        <v>0</v>
      </c>
      <c r="M22" s="20"/>
      <c r="N22" s="52">
        <f t="shared" si="0"/>
        <v>74.300300213592422</v>
      </c>
      <c r="O22" s="6">
        <f t="shared" si="1"/>
        <v>2.9059732045705586</v>
      </c>
      <c r="P22" s="6">
        <f t="shared" si="2"/>
        <v>1.43116998663535</v>
      </c>
      <c r="Q22" s="6">
        <f t="shared" si="3"/>
        <v>0</v>
      </c>
      <c r="R22" s="6">
        <f t="shared" si="4"/>
        <v>0</v>
      </c>
      <c r="S22" s="6">
        <f t="shared" si="5"/>
        <v>0</v>
      </c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261</v>
      </c>
      <c r="B23" s="7">
        <v>1E-3</v>
      </c>
      <c r="C23">
        <v>8.0000000000000002E-3</v>
      </c>
      <c r="D23" s="7" t="s">
        <v>17</v>
      </c>
      <c r="E23" t="s">
        <v>42</v>
      </c>
      <c r="F23" s="7">
        <v>0</v>
      </c>
      <c r="G23" s="7">
        <v>1</v>
      </c>
      <c r="H23" s="7">
        <v>6</v>
      </c>
      <c r="I23">
        <v>1.1000000000000001</v>
      </c>
      <c r="J23">
        <v>75.900000000000006</v>
      </c>
      <c r="K23" s="19"/>
      <c r="L23" s="7">
        <v>0</v>
      </c>
      <c r="M23" s="20"/>
      <c r="N23" s="52">
        <f t="shared" si="0"/>
        <v>63.326635119190634</v>
      </c>
      <c r="O23" s="6">
        <f t="shared" si="1"/>
        <v>1.9198621771937627E-2</v>
      </c>
      <c r="P23" s="6">
        <f t="shared" si="2"/>
        <v>1.3247049022636963</v>
      </c>
      <c r="Q23" s="6">
        <f t="shared" si="3"/>
        <v>0</v>
      </c>
      <c r="R23" s="6">
        <f t="shared" si="4"/>
        <v>0</v>
      </c>
      <c r="S23" s="6">
        <f t="shared" si="5"/>
        <v>0</v>
      </c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261</v>
      </c>
      <c r="B24" s="7">
        <v>1E-3</v>
      </c>
      <c r="C24">
        <v>8.0000000000000002E-3</v>
      </c>
      <c r="D24" s="7" t="s">
        <v>17</v>
      </c>
      <c r="E24" t="s">
        <v>42</v>
      </c>
      <c r="F24" s="7">
        <v>100</v>
      </c>
      <c r="G24" s="7">
        <v>1</v>
      </c>
      <c r="H24" s="7">
        <v>6</v>
      </c>
      <c r="I24">
        <v>222.3</v>
      </c>
      <c r="J24">
        <v>83.8</v>
      </c>
      <c r="K24" s="19"/>
      <c r="L24" s="7">
        <v>0</v>
      </c>
      <c r="M24" s="7"/>
      <c r="N24" s="52">
        <f t="shared" si="0"/>
        <v>77.741888813461244</v>
      </c>
      <c r="O24" s="6">
        <f t="shared" si="1"/>
        <v>3.8798669271833943</v>
      </c>
      <c r="P24" s="6">
        <f t="shared" si="2"/>
        <v>1.462585913171248</v>
      </c>
      <c r="Q24" s="6">
        <f t="shared" si="3"/>
        <v>0</v>
      </c>
      <c r="R24" s="6">
        <f t="shared" si="4"/>
        <v>0</v>
      </c>
      <c r="S24" s="6">
        <f t="shared" si="5"/>
        <v>0</v>
      </c>
      <c r="T24" s="9"/>
      <c r="U24" s="9"/>
      <c r="V24" s="9"/>
      <c r="W24" s="9"/>
      <c r="X24" s="9"/>
      <c r="Y24" s="9"/>
      <c r="Z24" s="9"/>
    </row>
    <row r="26" spans="1:26">
      <c r="H26" t="s">
        <v>143</v>
      </c>
      <c r="I26" s="63">
        <f>IF(O26&gt;0, O26*180/PI(),360+O26*180/PI())</f>
        <v>132.77968077817377</v>
      </c>
      <c r="J26" s="64">
        <f>P26*180/PI()</f>
        <v>-53.628768085347794</v>
      </c>
      <c r="O26" s="65">
        <f>IF(Q26&gt;0, ATAN(R26/Q26),PI()+ATAN(R26/Q26))</f>
        <v>2.3174426093261586</v>
      </c>
      <c r="P26" s="65">
        <f>-1*ATAN(S26/(SQRT(Q26*Q26+R26*R26)))</f>
        <v>-0.93599857687777444</v>
      </c>
      <c r="Q26" s="65">
        <f>SUM(Q3:Q24)</f>
        <v>-2.7647999328902162</v>
      </c>
      <c r="R26" s="65">
        <f t="shared" ref="R26:S26" si="6">SUM(R3:R24)</f>
        <v>2.9878370944004358</v>
      </c>
      <c r="S26" s="65">
        <f t="shared" si="6"/>
        <v>5.5272864048933696</v>
      </c>
    </row>
    <row r="27" spans="1:26">
      <c r="A27" s="54" t="s">
        <v>5</v>
      </c>
      <c r="I27" s="64" t="s">
        <v>144</v>
      </c>
      <c r="J27">
        <f>SQRT(Q26*Q26+R26*R26+S26*S26)</f>
        <v>6.8645600130892621</v>
      </c>
    </row>
    <row r="28" spans="1:26">
      <c r="A28">
        <v>149.4</v>
      </c>
      <c r="B28">
        <v>-41.7</v>
      </c>
      <c r="I28" s="64" t="s">
        <v>145</v>
      </c>
      <c r="J28">
        <f>(J30-1)/(J30-J27)</f>
        <v>44.300063348014923</v>
      </c>
    </row>
    <row r="29" spans="1:26">
      <c r="A29" t="s">
        <v>144</v>
      </c>
      <c r="B29">
        <v>6.8645880512436905</v>
      </c>
      <c r="I29" s="64" t="s">
        <v>147</v>
      </c>
      <c r="J29" s="56">
        <f>ACOS(1+(J30-1)*(1-20^(1/(J30-1)))/(J30*(J28-1)+1))*180/PI()</f>
        <v>9.168631463230394</v>
      </c>
    </row>
    <row r="30" spans="1:26">
      <c r="A30" t="s">
        <v>145</v>
      </c>
      <c r="B30">
        <v>44.309236039411424</v>
      </c>
      <c r="I30" s="56" t="s">
        <v>149</v>
      </c>
      <c r="J30">
        <f>SUM(L3:L24)</f>
        <v>7</v>
      </c>
    </row>
    <row r="31" spans="1:26">
      <c r="A31" t="s">
        <v>147</v>
      </c>
      <c r="B31">
        <v>9.1999999999999993</v>
      </c>
    </row>
    <row r="32" spans="1:26">
      <c r="A32" t="s">
        <v>149</v>
      </c>
      <c r="B32">
        <v>7</v>
      </c>
    </row>
    <row r="34" spans="1:2">
      <c r="A34" s="54" t="s">
        <v>6</v>
      </c>
    </row>
    <row r="35" spans="1:2">
      <c r="A35">
        <v>132.80000000000001</v>
      </c>
      <c r="B35">
        <v>-53.6</v>
      </c>
    </row>
    <row r="36" spans="1:2">
      <c r="A36" t="s">
        <v>144</v>
      </c>
      <c r="B36">
        <v>6.8645600130892621</v>
      </c>
    </row>
    <row r="37" spans="1:2">
      <c r="A37" t="s">
        <v>145</v>
      </c>
      <c r="B37">
        <v>44.300063348014923</v>
      </c>
    </row>
    <row r="38" spans="1:2">
      <c r="A38" t="s">
        <v>147</v>
      </c>
      <c r="B38">
        <v>9.1999999999999993</v>
      </c>
    </row>
    <row r="39" spans="1:2">
      <c r="A39" t="s">
        <v>149</v>
      </c>
      <c r="B39">
        <v>7</v>
      </c>
    </row>
    <row r="41" spans="1:2">
      <c r="A41" s="54" t="s">
        <v>250</v>
      </c>
    </row>
    <row r="42" spans="1:2">
      <c r="A42">
        <v>15.9</v>
      </c>
      <c r="B42">
        <v>76.900000000000006</v>
      </c>
    </row>
    <row r="43" spans="1:2">
      <c r="A43" t="s">
        <v>144</v>
      </c>
      <c r="B43">
        <v>3.9923842743395226</v>
      </c>
    </row>
    <row r="44" spans="1:2">
      <c r="A44" t="s">
        <v>145</v>
      </c>
      <c r="B44">
        <v>393.92175266617164</v>
      </c>
    </row>
    <row r="45" spans="1:2">
      <c r="A45" t="s">
        <v>147</v>
      </c>
      <c r="B45">
        <v>4.5999999999999996</v>
      </c>
    </row>
    <row r="46" spans="1:2">
      <c r="A46" t="s">
        <v>149</v>
      </c>
      <c r="B46">
        <v>4</v>
      </c>
    </row>
    <row r="48" spans="1:2">
      <c r="A48" s="54" t="s">
        <v>251</v>
      </c>
    </row>
    <row r="49" spans="1:2">
      <c r="A49">
        <v>192.3</v>
      </c>
      <c r="B49">
        <v>83.1</v>
      </c>
    </row>
    <row r="50" spans="1:2">
      <c r="A50" t="s">
        <v>144</v>
      </c>
      <c r="B50">
        <v>3.9913547713141666</v>
      </c>
    </row>
    <row r="51" spans="1:2">
      <c r="A51" t="s">
        <v>145</v>
      </c>
      <c r="B51">
        <v>347.01222015283241</v>
      </c>
    </row>
    <row r="52" spans="1:2">
      <c r="A52" t="s">
        <v>147</v>
      </c>
      <c r="B52">
        <v>4.9000000000000004</v>
      </c>
    </row>
    <row r="53" spans="1:2">
      <c r="A53" t="s">
        <v>149</v>
      </c>
      <c r="B53">
        <v>4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A7" zoomScale="115" zoomScaleNormal="115" zoomScalePageLayoutView="115" workbookViewId="0">
      <selection activeCell="J20" sqref="J20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662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08" t="s">
        <v>771</v>
      </c>
      <c r="V2" s="108" t="s">
        <v>772</v>
      </c>
    </row>
    <row r="3" spans="1:22" s="9" customFormat="1" ht="15">
      <c r="A3" s="59" t="s">
        <v>675</v>
      </c>
      <c r="B3">
        <v>2.5000000000000001E-2</v>
      </c>
      <c r="C3" s="71">
        <v>0.06</v>
      </c>
      <c r="D3" t="s">
        <v>17</v>
      </c>
      <c r="E3" t="s">
        <v>177</v>
      </c>
      <c r="F3">
        <v>0</v>
      </c>
      <c r="G3">
        <v>2.2000000000000002</v>
      </c>
      <c r="H3">
        <v>6</v>
      </c>
      <c r="I3">
        <v>112.5</v>
      </c>
      <c r="J3">
        <v>-80.400000000000006</v>
      </c>
      <c r="K3" s="10"/>
      <c r="L3" s="12">
        <v>0</v>
      </c>
      <c r="M3" s="10"/>
      <c r="N3" s="52">
        <f>ATAN(0.5*TAN(P3))/(PI()/180)</f>
        <v>-71.310623563769113</v>
      </c>
      <c r="O3" s="6">
        <f>I3*PI()/180</f>
        <v>1.9634954084936207</v>
      </c>
      <c r="P3" s="6">
        <f>J3*PI()/180</f>
        <v>-1.4032447186034409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s="59" t="s">
        <v>675</v>
      </c>
      <c r="B4">
        <v>2.5000000000000001E-2</v>
      </c>
      <c r="C4" s="71">
        <v>0.06</v>
      </c>
      <c r="D4" t="s">
        <v>17</v>
      </c>
      <c r="E4" t="s">
        <v>177</v>
      </c>
      <c r="F4">
        <v>100</v>
      </c>
      <c r="G4">
        <v>2.2000000000000002</v>
      </c>
      <c r="H4">
        <v>6</v>
      </c>
      <c r="I4">
        <v>69.2</v>
      </c>
      <c r="J4">
        <v>-71.900000000000006</v>
      </c>
      <c r="K4" s="10"/>
      <c r="L4" s="12">
        <v>1</v>
      </c>
      <c r="M4" s="10"/>
      <c r="N4" s="52">
        <f t="shared" ref="N4:N16" si="0">ATAN(0.5*TAN(P4))/(PI()/180)</f>
        <v>-56.827324232054202</v>
      </c>
      <c r="O4" s="6">
        <f t="shared" ref="O4:O16" si="1">I4*PI()/180</f>
        <v>1.207767842380076</v>
      </c>
      <c r="P4" s="6">
        <f t="shared" ref="P4:P16" si="2">J4*PI()/180</f>
        <v>-1.254891732183923</v>
      </c>
      <c r="Q4" s="6">
        <f t="shared" ref="Q4:Q16" si="3">COS(O4)*COS(P4)*L4</f>
        <v>0.11032336321797452</v>
      </c>
      <c r="R4" s="6">
        <f t="shared" ref="R4:R16" si="4">COS(P4)*SIN(O4)*L4</f>
        <v>0.29042830346984755</v>
      </c>
      <c r="S4" s="6">
        <f t="shared" ref="S4:S16" si="5">-1*SIN(P4)*L4</f>
        <v>0.95051573162778369</v>
      </c>
      <c r="U4" s="12">
        <v>0</v>
      </c>
      <c r="V4" s="12">
        <v>1</v>
      </c>
    </row>
    <row r="5" spans="1:22" s="11" customFormat="1" ht="15">
      <c r="A5" t="s">
        <v>674</v>
      </c>
      <c r="B5">
        <v>2.5000000000000001E-2</v>
      </c>
      <c r="C5" s="71">
        <v>0.08</v>
      </c>
      <c r="D5" t="s">
        <v>17</v>
      </c>
      <c r="E5" t="s">
        <v>177</v>
      </c>
      <c r="F5">
        <v>0</v>
      </c>
      <c r="G5">
        <v>1.3</v>
      </c>
      <c r="H5">
        <v>7</v>
      </c>
      <c r="I5">
        <v>132.1</v>
      </c>
      <c r="J5">
        <v>-74.8</v>
      </c>
      <c r="K5" s="10"/>
      <c r="L5" s="12">
        <v>0</v>
      </c>
      <c r="M5" s="10"/>
      <c r="N5" s="52">
        <f t="shared" si="0"/>
        <v>-61.480875070614829</v>
      </c>
      <c r="O5" s="6">
        <f t="shared" si="1"/>
        <v>2.3055799418845093</v>
      </c>
      <c r="P5" s="6">
        <f t="shared" si="2"/>
        <v>-1.3055062804917585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t="s">
        <v>674</v>
      </c>
      <c r="B6">
        <v>2.5000000000000001E-2</v>
      </c>
      <c r="C6" s="71">
        <v>0.08</v>
      </c>
      <c r="D6" t="s">
        <v>17</v>
      </c>
      <c r="E6" t="s">
        <v>177</v>
      </c>
      <c r="F6">
        <v>100</v>
      </c>
      <c r="G6">
        <v>1.3</v>
      </c>
      <c r="H6">
        <v>7</v>
      </c>
      <c r="I6">
        <v>90.9</v>
      </c>
      <c r="J6">
        <v>-70.7</v>
      </c>
      <c r="K6" s="10"/>
      <c r="L6" s="12">
        <v>1</v>
      </c>
      <c r="M6" s="10"/>
      <c r="N6" s="52">
        <f t="shared" si="0"/>
        <v>-54.99298416235213</v>
      </c>
      <c r="O6" s="6">
        <f t="shared" si="1"/>
        <v>1.5865042900628457</v>
      </c>
      <c r="P6" s="6">
        <f t="shared" si="2"/>
        <v>-1.233947781159991</v>
      </c>
      <c r="Q6" s="6">
        <f t="shared" si="3"/>
        <v>-5.1914944424703291E-3</v>
      </c>
      <c r="R6" s="6">
        <f t="shared" si="4"/>
        <v>0.33047361797281855</v>
      </c>
      <c r="S6" s="6">
        <f t="shared" si="5"/>
        <v>0.94380095158322941</v>
      </c>
      <c r="U6" s="12">
        <v>0</v>
      </c>
      <c r="V6" s="12">
        <v>1</v>
      </c>
    </row>
    <row r="7" spans="1:22" s="11" customFormat="1" ht="15">
      <c r="A7" t="s">
        <v>676</v>
      </c>
      <c r="B7">
        <v>0.02</v>
      </c>
      <c r="C7" s="71">
        <v>0.06</v>
      </c>
      <c r="D7" t="s">
        <v>17</v>
      </c>
      <c r="E7" t="s">
        <v>177</v>
      </c>
      <c r="F7">
        <v>0</v>
      </c>
      <c r="G7">
        <v>7.7</v>
      </c>
      <c r="H7">
        <v>7</v>
      </c>
      <c r="I7">
        <v>122.1</v>
      </c>
      <c r="J7">
        <v>-75.7</v>
      </c>
      <c r="K7" s="10"/>
      <c r="L7" s="12">
        <v>0</v>
      </c>
      <c r="M7" s="10"/>
      <c r="N7" s="52">
        <f t="shared" si="0"/>
        <v>-62.987803700888392</v>
      </c>
      <c r="O7" s="6">
        <f t="shared" si="1"/>
        <v>2.1310470166850761</v>
      </c>
      <c r="P7" s="6">
        <f t="shared" si="2"/>
        <v>-1.3212142437597076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676</v>
      </c>
      <c r="B8">
        <v>0.02</v>
      </c>
      <c r="C8" s="71">
        <v>0.06</v>
      </c>
      <c r="D8" t="s">
        <v>17</v>
      </c>
      <c r="E8" t="s">
        <v>177</v>
      </c>
      <c r="F8">
        <v>100</v>
      </c>
      <c r="G8">
        <v>7.7</v>
      </c>
      <c r="H8">
        <v>7</v>
      </c>
      <c r="I8">
        <v>83.4</v>
      </c>
      <c r="J8">
        <v>-69.7</v>
      </c>
      <c r="K8" s="10"/>
      <c r="L8" s="12">
        <v>1</v>
      </c>
      <c r="M8" s="10"/>
      <c r="N8" s="52">
        <f t="shared" si="0"/>
        <v>-53.50513221329706</v>
      </c>
      <c r="O8" s="6">
        <f t="shared" si="1"/>
        <v>1.4556045961632711</v>
      </c>
      <c r="P8" s="6">
        <f t="shared" si="2"/>
        <v>-1.2164944886400477</v>
      </c>
      <c r="Q8" s="6">
        <f t="shared" si="3"/>
        <v>3.9875795196215966E-2</v>
      </c>
      <c r="R8" s="6">
        <f t="shared" si="4"/>
        <v>0.34463642768870068</v>
      </c>
      <c r="S8" s="6">
        <f t="shared" si="5"/>
        <v>0.9378889346118976</v>
      </c>
      <c r="U8" s="12">
        <v>0</v>
      </c>
      <c r="V8" s="12">
        <v>1</v>
      </c>
    </row>
    <row r="9" spans="1:22" s="11" customFormat="1" ht="15">
      <c r="A9" t="s">
        <v>677</v>
      </c>
      <c r="B9">
        <v>0.02</v>
      </c>
      <c r="C9" s="71">
        <v>0.06</v>
      </c>
      <c r="D9" t="s">
        <v>17</v>
      </c>
      <c r="E9" t="s">
        <v>177</v>
      </c>
      <c r="F9">
        <v>0</v>
      </c>
      <c r="G9">
        <v>1.3</v>
      </c>
      <c r="H9">
        <v>7</v>
      </c>
      <c r="I9">
        <v>121.6</v>
      </c>
      <c r="J9">
        <v>-74.8</v>
      </c>
      <c r="K9" s="10"/>
      <c r="L9" s="53">
        <v>0</v>
      </c>
      <c r="M9" s="10"/>
      <c r="N9" s="52">
        <f t="shared" si="0"/>
        <v>-61.480875070614829</v>
      </c>
      <c r="O9" s="6">
        <f t="shared" si="1"/>
        <v>2.1223203704251046</v>
      </c>
      <c r="P9" s="6">
        <f t="shared" si="2"/>
        <v>-1.3055062804917585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12">
        <v>1</v>
      </c>
      <c r="V9" s="53">
        <v>0</v>
      </c>
    </row>
    <row r="10" spans="1:22" s="11" customFormat="1" ht="15">
      <c r="A10" t="s">
        <v>677</v>
      </c>
      <c r="B10">
        <v>0.02</v>
      </c>
      <c r="C10" s="71">
        <v>0.06</v>
      </c>
      <c r="D10" t="s">
        <v>17</v>
      </c>
      <c r="E10" t="s">
        <v>177</v>
      </c>
      <c r="F10">
        <v>100</v>
      </c>
      <c r="G10">
        <v>1.3</v>
      </c>
      <c r="H10">
        <v>7</v>
      </c>
      <c r="I10">
        <v>84.8</v>
      </c>
      <c r="J10">
        <v>-69</v>
      </c>
      <c r="K10" s="10"/>
      <c r="L10" s="53">
        <v>1</v>
      </c>
      <c r="M10" s="10"/>
      <c r="N10" s="52">
        <f t="shared" si="0"/>
        <v>-52.48553877491976</v>
      </c>
      <c r="O10" s="6">
        <f t="shared" si="1"/>
        <v>1.4800392056911913</v>
      </c>
      <c r="P10" s="6">
        <f t="shared" si="2"/>
        <v>-1.2042771838760873</v>
      </c>
      <c r="Q10" s="6">
        <f t="shared" si="3"/>
        <v>3.2479811927478536E-2</v>
      </c>
      <c r="R10" s="6">
        <f t="shared" si="4"/>
        <v>0.35689304991615989</v>
      </c>
      <c r="S10" s="6">
        <f t="shared" si="5"/>
        <v>0.93358042649720174</v>
      </c>
      <c r="U10" s="53">
        <v>0</v>
      </c>
      <c r="V10" s="53">
        <v>1</v>
      </c>
    </row>
    <row r="11" spans="1:22" s="11" customFormat="1" ht="15">
      <c r="A11" t="s">
        <v>678</v>
      </c>
      <c r="B11">
        <v>0.02</v>
      </c>
      <c r="C11" s="71">
        <v>0.06</v>
      </c>
      <c r="D11" t="s">
        <v>17</v>
      </c>
      <c r="E11" t="s">
        <v>177</v>
      </c>
      <c r="F11">
        <v>0</v>
      </c>
      <c r="G11">
        <v>3.5</v>
      </c>
      <c r="H11">
        <v>7</v>
      </c>
      <c r="I11">
        <v>130.4</v>
      </c>
      <c r="J11">
        <v>-82.3</v>
      </c>
      <c r="K11" s="10"/>
      <c r="L11" s="53">
        <v>0</v>
      </c>
      <c r="M11" s="10"/>
      <c r="N11" s="52">
        <f t="shared" si="0"/>
        <v>-74.868499490605188</v>
      </c>
      <c r="O11" s="6">
        <f t="shared" si="1"/>
        <v>2.2759093446006058</v>
      </c>
      <c r="P11" s="6">
        <f t="shared" si="2"/>
        <v>-1.4364059743913331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53">
        <v>1</v>
      </c>
      <c r="V11" s="53">
        <v>0</v>
      </c>
    </row>
    <row r="12" spans="1:22" s="11" customFormat="1" ht="15">
      <c r="A12" t="s">
        <v>678</v>
      </c>
      <c r="B12">
        <v>0.02</v>
      </c>
      <c r="C12" s="71">
        <v>0.06</v>
      </c>
      <c r="D12" t="s">
        <v>17</v>
      </c>
      <c r="E12" t="s">
        <v>177</v>
      </c>
      <c r="F12">
        <v>100</v>
      </c>
      <c r="G12">
        <v>3.5</v>
      </c>
      <c r="H12">
        <v>7</v>
      </c>
      <c r="I12">
        <v>69.7</v>
      </c>
      <c r="J12">
        <v>-75.2</v>
      </c>
      <c r="K12" s="10"/>
      <c r="L12" s="53">
        <v>1</v>
      </c>
      <c r="M12" s="10"/>
      <c r="N12" s="52">
        <f t="shared" si="0"/>
        <v>-62.147006147130824</v>
      </c>
      <c r="O12" s="6">
        <f t="shared" si="1"/>
        <v>1.2164944886400477</v>
      </c>
      <c r="P12" s="6">
        <f t="shared" si="2"/>
        <v>-1.3124875974997359</v>
      </c>
      <c r="Q12" s="6">
        <f t="shared" si="3"/>
        <v>8.8623240471077669E-2</v>
      </c>
      <c r="R12" s="6">
        <f t="shared" si="4"/>
        <v>0.23957974976152724</v>
      </c>
      <c r="S12" s="6">
        <f t="shared" si="5"/>
        <v>0.96682338860445938</v>
      </c>
      <c r="U12" s="53">
        <v>0</v>
      </c>
      <c r="V12" s="53">
        <v>1</v>
      </c>
    </row>
    <row r="13" spans="1:22" s="11" customFormat="1" ht="15">
      <c r="A13" t="s">
        <v>679</v>
      </c>
      <c r="B13">
        <v>0.02</v>
      </c>
      <c r="C13" s="71">
        <v>0.08</v>
      </c>
      <c r="D13" t="s">
        <v>17</v>
      </c>
      <c r="E13" t="s">
        <v>177</v>
      </c>
      <c r="F13">
        <v>0</v>
      </c>
      <c r="G13">
        <v>0.3</v>
      </c>
      <c r="H13">
        <v>8</v>
      </c>
      <c r="I13">
        <v>117.1</v>
      </c>
      <c r="J13">
        <v>-74.900000000000006</v>
      </c>
      <c r="K13" s="10"/>
      <c r="L13" s="53">
        <v>0</v>
      </c>
      <c r="M13" s="10"/>
      <c r="N13" s="52">
        <f t="shared" si="0"/>
        <v>-61.646863005842917</v>
      </c>
      <c r="O13" s="6">
        <f t="shared" si="1"/>
        <v>2.0437805540853597</v>
      </c>
      <c r="P13" s="6">
        <f t="shared" si="2"/>
        <v>-1.3072516097437528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53">
        <v>1</v>
      </c>
      <c r="V13" s="53">
        <v>0</v>
      </c>
    </row>
    <row r="14" spans="1:22" s="11" customFormat="1" ht="15">
      <c r="A14" t="s">
        <v>679</v>
      </c>
      <c r="B14">
        <v>0.02</v>
      </c>
      <c r="C14" s="71">
        <v>0.08</v>
      </c>
      <c r="D14" t="s">
        <v>17</v>
      </c>
      <c r="E14" t="s">
        <v>177</v>
      </c>
      <c r="F14">
        <v>100</v>
      </c>
      <c r="G14">
        <v>0.3</v>
      </c>
      <c r="H14">
        <v>8</v>
      </c>
      <c r="I14">
        <v>82</v>
      </c>
      <c r="J14">
        <v>-68.3</v>
      </c>
      <c r="K14" s="10"/>
      <c r="L14" s="12">
        <v>1</v>
      </c>
      <c r="M14" s="10"/>
      <c r="N14" s="52">
        <f t="shared" si="0"/>
        <v>-51.483834945547706</v>
      </c>
      <c r="O14" s="6">
        <f t="shared" si="1"/>
        <v>1.43116998663535</v>
      </c>
      <c r="P14" s="6">
        <f t="shared" si="2"/>
        <v>-1.1920598791121269</v>
      </c>
      <c r="Q14" s="6">
        <f t="shared" si="3"/>
        <v>5.1458802779727579E-2</v>
      </c>
      <c r="R14" s="6">
        <f t="shared" si="4"/>
        <v>0.36614840724901332</v>
      </c>
      <c r="S14" s="6">
        <f t="shared" si="5"/>
        <v>0.92913257153405604</v>
      </c>
      <c r="U14" s="53">
        <v>0</v>
      </c>
      <c r="V14" s="12">
        <v>1</v>
      </c>
    </row>
    <row r="15" spans="1:22" s="11" customFormat="1" ht="15">
      <c r="A15" t="s">
        <v>680</v>
      </c>
      <c r="B15">
        <v>0.02</v>
      </c>
      <c r="C15" s="71">
        <v>0.08</v>
      </c>
      <c r="D15" t="s">
        <v>17</v>
      </c>
      <c r="E15" t="s">
        <v>177</v>
      </c>
      <c r="F15">
        <v>0</v>
      </c>
      <c r="G15">
        <v>0.5</v>
      </c>
      <c r="H15">
        <v>8</v>
      </c>
      <c r="I15">
        <v>107.5</v>
      </c>
      <c r="J15">
        <v>-76.099999999999994</v>
      </c>
      <c r="K15" s="10"/>
      <c r="L15" s="12">
        <v>0</v>
      </c>
      <c r="M15" s="10"/>
      <c r="N15" s="52">
        <f t="shared" si="0"/>
        <v>-63.666892813714163</v>
      </c>
      <c r="O15" s="6">
        <f t="shared" si="1"/>
        <v>1.8762289458939041</v>
      </c>
      <c r="P15" s="6">
        <f t="shared" si="2"/>
        <v>-1.3281955607676845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680</v>
      </c>
      <c r="B16">
        <v>0.02</v>
      </c>
      <c r="C16" s="71">
        <v>0.08</v>
      </c>
      <c r="D16" t="s">
        <v>17</v>
      </c>
      <c r="E16" t="s">
        <v>177</v>
      </c>
      <c r="F16">
        <v>100</v>
      </c>
      <c r="G16">
        <v>0.5</v>
      </c>
      <c r="H16">
        <v>8</v>
      </c>
      <c r="I16">
        <v>74.900000000000006</v>
      </c>
      <c r="J16">
        <v>-68</v>
      </c>
      <c r="K16" s="10"/>
      <c r="L16" s="12">
        <v>1</v>
      </c>
      <c r="M16" s="10"/>
      <c r="N16" s="52">
        <f t="shared" si="0"/>
        <v>-51.059970622030882</v>
      </c>
      <c r="O16" s="6">
        <f t="shared" si="1"/>
        <v>1.3072516097437528</v>
      </c>
      <c r="P16" s="6">
        <f t="shared" si="2"/>
        <v>-1.1868238913561442</v>
      </c>
      <c r="Q16" s="6">
        <f t="shared" si="3"/>
        <v>9.7586706552108535E-2</v>
      </c>
      <c r="R16" s="6">
        <f t="shared" si="4"/>
        <v>0.36167241328996469</v>
      </c>
      <c r="S16" s="6">
        <f t="shared" si="5"/>
        <v>0.92718385456678742</v>
      </c>
      <c r="U16" s="12">
        <v>0</v>
      </c>
      <c r="V16" s="12">
        <v>1</v>
      </c>
    </row>
    <row r="17" spans="1:26" s="13" customFormat="1" ht="16" thickBot="1">
      <c r="A17" s="7"/>
      <c r="B17" s="7"/>
      <c r="C17" s="7"/>
      <c r="D17" s="7"/>
      <c r="E17" s="7"/>
      <c r="F17" s="7"/>
      <c r="G17" s="7"/>
      <c r="H17" s="7"/>
      <c r="I17" s="17"/>
      <c r="J17" s="18"/>
      <c r="K17" s="19"/>
      <c r="L17" s="12"/>
      <c r="M17" s="7"/>
      <c r="N17" s="7"/>
      <c r="O17" s="7"/>
      <c r="P17" s="7"/>
      <c r="Q17" s="7"/>
      <c r="R17" s="7"/>
      <c r="S17" s="7"/>
      <c r="U17" s="12"/>
    </row>
    <row r="18" spans="1:26" s="13" customFormat="1" ht="17" thickTop="1" thickBot="1">
      <c r="A18" s="54" t="s">
        <v>5</v>
      </c>
      <c r="B18"/>
      <c r="H18" s="23" t="s">
        <v>143</v>
      </c>
      <c r="I18" s="24">
        <f>IF(O18&gt;0, O18*180/PI(),360+O18*180/PI())</f>
        <v>79.723660976049061</v>
      </c>
      <c r="J18" s="25">
        <f>P18*180/PI()</f>
        <v>-70.547136184795249</v>
      </c>
      <c r="K18" s="19"/>
      <c r="L18" s="7"/>
      <c r="M18" s="7"/>
      <c r="N18" s="7"/>
      <c r="O18" s="26">
        <f>IF(Q18&gt;0, ATAN(R18/Q18),PI()+ATAN(R18/Q18))</f>
        <v>1.3914403757757723</v>
      </c>
      <c r="P18" s="26">
        <f>-1*ATAN(S18/(SQRT(Q18*Q18+R18*R18)))</f>
        <v>-1.2312798042775079</v>
      </c>
      <c r="Q18" s="26">
        <f>SUM(Q3:Q16)</f>
        <v>0.41515622570211252</v>
      </c>
      <c r="R18" s="26">
        <f>SUM(R3:R16)</f>
        <v>2.2898319693480316</v>
      </c>
      <c r="S18" s="26">
        <f>SUM(S3:S16)</f>
        <v>6.5889258590254149</v>
      </c>
    </row>
    <row r="19" spans="1:26" s="9" customFormat="1" ht="16" thickTop="1">
      <c r="A19" s="63">
        <v>120.3</v>
      </c>
      <c r="B19" s="64">
        <v>-77.099999999999994</v>
      </c>
      <c r="C19" s="7"/>
      <c r="D19" s="7"/>
      <c r="E19" s="7"/>
      <c r="F19" s="7"/>
      <c r="G19" s="7"/>
      <c r="H19" s="7"/>
      <c r="I19" s="29" t="s">
        <v>144</v>
      </c>
      <c r="J19" s="30">
        <f>SQRT(Q18*Q18+R18*R18+S18*S18)</f>
        <v>6.9878200545893643</v>
      </c>
      <c r="K19" s="19"/>
      <c r="L19" s="7"/>
      <c r="M19" s="7"/>
      <c r="N19" s="7"/>
      <c r="O19" s="7"/>
      <c r="P19" s="7"/>
      <c r="Q19" s="7"/>
      <c r="R19" s="7"/>
      <c r="S19" s="7"/>
    </row>
    <row r="20" spans="1:26" s="15" customFormat="1" ht="16">
      <c r="A20" t="s">
        <v>144</v>
      </c>
      <c r="B20">
        <v>6.9879170000000004</v>
      </c>
      <c r="C20" s="7"/>
      <c r="D20" s="7"/>
      <c r="E20" s="7"/>
      <c r="F20" s="7"/>
      <c r="G20" s="7"/>
      <c r="H20" s="7"/>
      <c r="I20" s="32" t="s">
        <v>145</v>
      </c>
      <c r="J20" s="33">
        <f>(J22-1)/(J22-J19)</f>
        <v>492.61304527364359</v>
      </c>
      <c r="K20" s="19"/>
      <c r="L20" s="7"/>
      <c r="M20" s="20"/>
      <c r="N20" s="20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 s="15" customFormat="1" ht="16">
      <c r="A21" t="s">
        <v>145</v>
      </c>
      <c r="B21">
        <v>496.5675</v>
      </c>
      <c r="C21" s="7"/>
      <c r="D21" s="7"/>
      <c r="E21" s="7"/>
      <c r="F21" s="7"/>
      <c r="G21" s="7"/>
      <c r="H21" s="7"/>
      <c r="I21" s="32" t="s">
        <v>147</v>
      </c>
      <c r="J21" s="35">
        <f>ACOS(1+(J22-1)*(1-20^(1/(J22-1)))/(J22*(J20-1)+1))*180/PI()</f>
        <v>2.7224919938905261</v>
      </c>
      <c r="K21" s="19"/>
      <c r="L21" s="7"/>
      <c r="M21" s="20"/>
      <c r="N21" s="20"/>
      <c r="O21" s="7"/>
      <c r="P21" s="7"/>
      <c r="Q21" s="7"/>
      <c r="R21" s="7"/>
      <c r="S21" s="7"/>
      <c r="T21" s="9"/>
      <c r="U21" s="9"/>
      <c r="V21" s="9"/>
      <c r="W21" s="9"/>
      <c r="X21" s="9"/>
      <c r="Y21" s="9"/>
      <c r="Z21" s="9"/>
    </row>
    <row r="22" spans="1:26" s="15" customFormat="1" ht="16">
      <c r="A22" t="s">
        <v>147</v>
      </c>
      <c r="B22" s="56">
        <v>2.7</v>
      </c>
      <c r="C22" s="7"/>
      <c r="D22" s="7"/>
      <c r="E22" s="7"/>
      <c r="F22" s="7"/>
      <c r="G22" s="7"/>
      <c r="H22" s="7"/>
      <c r="I22" s="36" t="s">
        <v>149</v>
      </c>
      <c r="J22" s="37">
        <f>SUM(L3:L16)</f>
        <v>7</v>
      </c>
      <c r="K22" s="19"/>
      <c r="L22" s="7"/>
      <c r="M22" s="7"/>
      <c r="N22" s="7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>
      <c r="A23" t="s">
        <v>149</v>
      </c>
      <c r="B23">
        <v>7</v>
      </c>
    </row>
    <row r="25" spans="1:26">
      <c r="A25" s="54" t="s">
        <v>6</v>
      </c>
      <c r="F25" s="59"/>
    </row>
    <row r="26" spans="1:26">
      <c r="A26" s="63">
        <v>79.7</v>
      </c>
      <c r="B26" s="64">
        <v>-70.5</v>
      </c>
    </row>
    <row r="27" spans="1:26">
      <c r="A27" t="s">
        <v>144</v>
      </c>
      <c r="B27">
        <v>6.9878200000000001</v>
      </c>
    </row>
    <row r="28" spans="1:26">
      <c r="A28" t="s">
        <v>145</v>
      </c>
      <c r="B28">
        <v>492.613</v>
      </c>
    </row>
    <row r="29" spans="1:26">
      <c r="A29" t="s">
        <v>147</v>
      </c>
      <c r="B29" s="56">
        <v>2.7</v>
      </c>
    </row>
    <row r="30" spans="1:26">
      <c r="A30" t="s">
        <v>149</v>
      </c>
      <c r="B30">
        <v>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264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s="121" t="s">
        <v>868</v>
      </c>
      <c r="B3">
        <v>0.01</v>
      </c>
      <c r="C3">
        <v>7.0000000000000007E-2</v>
      </c>
      <c r="D3" t="s">
        <v>17</v>
      </c>
      <c r="E3" t="s">
        <v>177</v>
      </c>
      <c r="F3">
        <v>0</v>
      </c>
      <c r="G3">
        <v>0.8</v>
      </c>
      <c r="H3">
        <v>9</v>
      </c>
      <c r="I3">
        <v>142.6</v>
      </c>
      <c r="J3">
        <v>-58.2</v>
      </c>
      <c r="K3" s="10"/>
      <c r="L3" s="12">
        <v>0</v>
      </c>
      <c r="M3" s="10"/>
      <c r="N3" s="52">
        <f>ATAN(0.5*TAN(P3))/(PI()/180)</f>
        <v>-38.883310222243743</v>
      </c>
      <c r="O3" s="6">
        <f>I3*PI()/180</f>
        <v>2.4888395133439141</v>
      </c>
      <c r="P3" s="6">
        <f>J3*PI()/180</f>
        <v>-1.0157816246606999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s="121" t="s">
        <v>868</v>
      </c>
      <c r="B4">
        <v>0.01</v>
      </c>
      <c r="C4">
        <v>7.0000000000000007E-2</v>
      </c>
      <c r="D4" t="s">
        <v>17</v>
      </c>
      <c r="E4" t="s">
        <v>177</v>
      </c>
      <c r="F4">
        <v>100</v>
      </c>
      <c r="G4">
        <v>0.8</v>
      </c>
      <c r="H4">
        <v>9</v>
      </c>
      <c r="I4">
        <v>108.7</v>
      </c>
      <c r="J4">
        <v>-65.900000000000006</v>
      </c>
      <c r="K4" s="10"/>
      <c r="L4" s="12">
        <v>1</v>
      </c>
      <c r="M4" s="10"/>
      <c r="N4" s="52">
        <f t="shared" ref="N4:N22" si="0">ATAN(0.5*TAN(P4))/(PI()/180)</f>
        <v>-48.182808968389381</v>
      </c>
      <c r="O4" s="6">
        <f t="shared" ref="O4:O22" si="1">I4*PI()/180</f>
        <v>1.8971728969178363</v>
      </c>
      <c r="P4" s="6">
        <f t="shared" ref="P4:P22" si="2">J4*PI()/180</f>
        <v>-1.1501719770642633</v>
      </c>
      <c r="Q4" s="6">
        <f t="shared" ref="Q4:Q22" si="3">COS(O4)*COS(P4)*L4</f>
        <v>-0.13091605005010179</v>
      </c>
      <c r="R4" s="6">
        <f t="shared" ref="R4:R22" si="4">COS(P4)*SIN(O4)*L4</f>
        <v>0.3867748087900153</v>
      </c>
      <c r="S4" s="6">
        <f t="shared" ref="S4:S22" si="5">-1*SIN(P4)*L4</f>
        <v>0.91283417723304283</v>
      </c>
      <c r="U4" s="12">
        <v>0</v>
      </c>
      <c r="V4" s="12">
        <v>1</v>
      </c>
    </row>
    <row r="5" spans="1:22" s="11" customFormat="1" ht="15">
      <c r="A5" s="121" t="s">
        <v>869</v>
      </c>
      <c r="B5">
        <v>1.4999999999999999E-2</v>
      </c>
      <c r="C5">
        <v>0.08</v>
      </c>
      <c r="D5" t="s">
        <v>17</v>
      </c>
      <c r="E5" t="s">
        <v>177</v>
      </c>
      <c r="F5">
        <v>0</v>
      </c>
      <c r="G5">
        <v>1.3</v>
      </c>
      <c r="H5">
        <v>9</v>
      </c>
      <c r="I5">
        <v>137.1</v>
      </c>
      <c r="J5">
        <v>-44.9</v>
      </c>
      <c r="K5" s="10"/>
      <c r="L5" s="12">
        <v>0</v>
      </c>
      <c r="M5" s="10"/>
      <c r="N5" s="52">
        <f t="shared" si="0"/>
        <v>-26.485134836007642</v>
      </c>
      <c r="O5" s="6">
        <f t="shared" si="1"/>
        <v>2.3928464044842257</v>
      </c>
      <c r="P5" s="6">
        <f t="shared" si="2"/>
        <v>-0.78365283414545384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s="121" t="s">
        <v>869</v>
      </c>
      <c r="B6">
        <v>1.4999999999999999E-2</v>
      </c>
      <c r="C6">
        <v>0.08</v>
      </c>
      <c r="D6" t="s">
        <v>17</v>
      </c>
      <c r="E6" t="s">
        <v>177</v>
      </c>
      <c r="F6">
        <v>100</v>
      </c>
      <c r="G6">
        <v>1.3</v>
      </c>
      <c r="H6">
        <v>9</v>
      </c>
      <c r="I6">
        <v>116.9</v>
      </c>
      <c r="J6">
        <v>-52.8</v>
      </c>
      <c r="K6" s="10"/>
      <c r="L6" s="12">
        <v>1</v>
      </c>
      <c r="M6" s="10"/>
      <c r="N6" s="52">
        <f t="shared" si="0"/>
        <v>-33.373922130525337</v>
      </c>
      <c r="O6" s="6">
        <f t="shared" si="1"/>
        <v>2.0402898955813713</v>
      </c>
      <c r="P6" s="6">
        <f t="shared" si="2"/>
        <v>-0.92153384505300595</v>
      </c>
      <c r="Q6" s="6">
        <f t="shared" si="3"/>
        <v>-0.27354162478291977</v>
      </c>
      <c r="R6" s="6">
        <f t="shared" si="4"/>
        <v>0.53917999703576502</v>
      </c>
      <c r="S6" s="6">
        <f t="shared" si="5"/>
        <v>0.79652991802419626</v>
      </c>
      <c r="U6" s="12">
        <v>0</v>
      </c>
      <c r="V6" s="12">
        <v>1</v>
      </c>
    </row>
    <row r="7" spans="1:22" s="11" customFormat="1" ht="15">
      <c r="A7" s="121" t="s">
        <v>870</v>
      </c>
      <c r="B7">
        <v>0.05</v>
      </c>
      <c r="C7">
        <v>0.14000000000000001</v>
      </c>
      <c r="D7" t="s">
        <v>17</v>
      </c>
      <c r="E7" t="s">
        <v>177</v>
      </c>
      <c r="F7">
        <v>0</v>
      </c>
      <c r="G7">
        <v>3.6</v>
      </c>
      <c r="H7">
        <v>8</v>
      </c>
      <c r="I7">
        <v>139.69999999999999</v>
      </c>
      <c r="J7">
        <v>-45.3</v>
      </c>
      <c r="K7" s="10"/>
      <c r="L7" s="12">
        <v>0</v>
      </c>
      <c r="M7" s="10"/>
      <c r="N7" s="52">
        <f t="shared" si="0"/>
        <v>-26.805808325586398</v>
      </c>
      <c r="O7" s="6">
        <f t="shared" si="1"/>
        <v>2.4382249650360781</v>
      </c>
      <c r="P7" s="6">
        <f t="shared" si="2"/>
        <v>-0.79063415115343127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s="121" t="s">
        <v>870</v>
      </c>
      <c r="B8">
        <v>0.05</v>
      </c>
      <c r="C8">
        <v>0.14000000000000001</v>
      </c>
      <c r="D8" t="s">
        <v>17</v>
      </c>
      <c r="E8" t="s">
        <v>177</v>
      </c>
      <c r="F8">
        <v>100</v>
      </c>
      <c r="G8">
        <v>3.6</v>
      </c>
      <c r="H8">
        <v>8</v>
      </c>
      <c r="I8">
        <v>119.5</v>
      </c>
      <c r="J8">
        <v>-54</v>
      </c>
      <c r="K8" s="10"/>
      <c r="L8" s="12">
        <v>1</v>
      </c>
      <c r="M8" s="10"/>
      <c r="N8" s="52">
        <f t="shared" si="0"/>
        <v>-34.535397104596093</v>
      </c>
      <c r="O8" s="6">
        <f t="shared" si="1"/>
        <v>2.0856684561332237</v>
      </c>
      <c r="P8" s="6">
        <f t="shared" si="2"/>
        <v>-0.94247779607693793</v>
      </c>
      <c r="Q8" s="6">
        <f t="shared" si="3"/>
        <v>-0.28943930651017413</v>
      </c>
      <c r="R8" s="6">
        <f t="shared" si="4"/>
        <v>0.51158224232222493</v>
      </c>
      <c r="S8" s="6">
        <f t="shared" si="5"/>
        <v>0.80901699437494745</v>
      </c>
      <c r="U8" s="53">
        <v>0</v>
      </c>
      <c r="V8" s="12">
        <v>1</v>
      </c>
    </row>
    <row r="9" spans="1:22" s="11" customFormat="1" ht="15">
      <c r="A9" s="121" t="s">
        <v>871</v>
      </c>
      <c r="B9">
        <v>0.03</v>
      </c>
      <c r="C9">
        <v>0.14000000000000001</v>
      </c>
      <c r="D9" t="s">
        <v>17</v>
      </c>
      <c r="E9" t="s">
        <v>177</v>
      </c>
      <c r="F9">
        <v>0</v>
      </c>
      <c r="G9">
        <v>3</v>
      </c>
      <c r="H9">
        <v>10</v>
      </c>
      <c r="I9">
        <v>144.6</v>
      </c>
      <c r="J9">
        <v>-37.799999999999997</v>
      </c>
      <c r="K9" s="10"/>
      <c r="L9" s="12">
        <v>0</v>
      </c>
      <c r="M9" s="10"/>
      <c r="N9" s="52">
        <f t="shared" si="0"/>
        <v>-21.198272704433172</v>
      </c>
      <c r="O9" s="6">
        <f t="shared" si="1"/>
        <v>2.5237460983838003</v>
      </c>
      <c r="P9" s="6">
        <f t="shared" si="2"/>
        <v>-0.65973445725385649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12">
        <v>0</v>
      </c>
    </row>
    <row r="10" spans="1:22" s="11" customFormat="1" ht="15">
      <c r="A10" s="121" t="s">
        <v>871</v>
      </c>
      <c r="B10">
        <v>0.03</v>
      </c>
      <c r="C10">
        <v>0.14000000000000001</v>
      </c>
      <c r="D10" t="s">
        <v>17</v>
      </c>
      <c r="E10" t="s">
        <v>177</v>
      </c>
      <c r="F10">
        <v>100</v>
      </c>
      <c r="G10">
        <v>3</v>
      </c>
      <c r="H10">
        <v>10</v>
      </c>
      <c r="I10">
        <v>129.69999999999999</v>
      </c>
      <c r="J10">
        <v>-48.7</v>
      </c>
      <c r="K10" s="10"/>
      <c r="L10" s="12">
        <v>1</v>
      </c>
      <c r="M10" s="10"/>
      <c r="N10" s="52">
        <f t="shared" si="0"/>
        <v>-29.645851309000843</v>
      </c>
      <c r="O10" s="6">
        <f t="shared" si="1"/>
        <v>2.2636920398366454</v>
      </c>
      <c r="P10" s="6">
        <f t="shared" si="2"/>
        <v>-0.84997534572123845</v>
      </c>
      <c r="Q10" s="6">
        <f t="shared" si="3"/>
        <v>-0.42158782500006176</v>
      </c>
      <c r="R10" s="6">
        <f t="shared" si="4"/>
        <v>0.5078049896593535</v>
      </c>
      <c r="S10" s="6">
        <f t="shared" si="5"/>
        <v>0.75126413350351107</v>
      </c>
      <c r="U10" s="53">
        <v>0</v>
      </c>
      <c r="V10" s="12">
        <v>1</v>
      </c>
    </row>
    <row r="11" spans="1:22" s="11" customFormat="1" ht="15">
      <c r="A11" s="121" t="s">
        <v>872</v>
      </c>
      <c r="B11">
        <v>1.4999999999999999E-2</v>
      </c>
      <c r="C11">
        <v>0.1</v>
      </c>
      <c r="D11" t="s">
        <v>17</v>
      </c>
      <c r="E11" t="s">
        <v>177</v>
      </c>
      <c r="F11">
        <v>0</v>
      </c>
      <c r="G11">
        <v>1.7</v>
      </c>
      <c r="H11">
        <v>11</v>
      </c>
      <c r="I11">
        <v>138.6</v>
      </c>
      <c r="J11">
        <v>-33.1</v>
      </c>
      <c r="K11" s="10"/>
      <c r="L11" s="12">
        <v>0</v>
      </c>
      <c r="M11" s="10"/>
      <c r="N11" s="52">
        <f t="shared" si="0"/>
        <v>-18.053166434448276</v>
      </c>
      <c r="O11" s="6">
        <f t="shared" si="1"/>
        <v>2.4190263432641408</v>
      </c>
      <c r="P11" s="6">
        <f t="shared" si="2"/>
        <v>-0.57770398241012311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12">
        <v>0</v>
      </c>
    </row>
    <row r="12" spans="1:22" s="11" customFormat="1" ht="15">
      <c r="A12" s="121" t="s">
        <v>872</v>
      </c>
      <c r="B12">
        <v>1.4999999999999999E-2</v>
      </c>
      <c r="C12">
        <v>0.1</v>
      </c>
      <c r="D12" t="s">
        <v>17</v>
      </c>
      <c r="E12" t="s">
        <v>177</v>
      </c>
      <c r="F12">
        <v>100</v>
      </c>
      <c r="G12">
        <v>1.7</v>
      </c>
      <c r="H12">
        <v>11</v>
      </c>
      <c r="I12">
        <v>125.6</v>
      </c>
      <c r="J12">
        <v>-42.5</v>
      </c>
      <c r="K12" s="10"/>
      <c r="L12" s="12">
        <v>1</v>
      </c>
      <c r="M12" s="10"/>
      <c r="N12" s="52">
        <f t="shared" si="0"/>
        <v>-24.615621632891312</v>
      </c>
      <c r="O12" s="6">
        <f t="shared" si="1"/>
        <v>2.1921335405048774</v>
      </c>
      <c r="P12" s="6">
        <f t="shared" si="2"/>
        <v>-0.74176493209759009</v>
      </c>
      <c r="Q12" s="6">
        <f t="shared" si="3"/>
        <v>-0.42918607313356527</v>
      </c>
      <c r="R12" s="6">
        <f t="shared" si="4"/>
        <v>0.59948076366303782</v>
      </c>
      <c r="S12" s="6">
        <f t="shared" si="5"/>
        <v>0.67559020761566024</v>
      </c>
      <c r="U12" s="12">
        <v>0</v>
      </c>
      <c r="V12" s="12">
        <v>1</v>
      </c>
    </row>
    <row r="13" spans="1:22" s="11" customFormat="1" ht="15">
      <c r="A13" s="121" t="s">
        <v>873</v>
      </c>
      <c r="B13">
        <v>0.05</v>
      </c>
      <c r="C13">
        <v>0.14000000000000001</v>
      </c>
      <c r="D13" t="s">
        <v>17</v>
      </c>
      <c r="E13" t="s">
        <v>177</v>
      </c>
      <c r="F13">
        <v>0</v>
      </c>
      <c r="G13">
        <v>3.1</v>
      </c>
      <c r="H13">
        <v>8</v>
      </c>
      <c r="I13">
        <v>140.6</v>
      </c>
      <c r="J13">
        <v>-51.2</v>
      </c>
      <c r="K13" s="10"/>
      <c r="L13" s="12">
        <v>0</v>
      </c>
      <c r="M13" s="10"/>
      <c r="N13" s="52">
        <f t="shared" si="0"/>
        <v>-31.876430451869254</v>
      </c>
      <c r="O13" s="6">
        <f t="shared" si="1"/>
        <v>2.453932928304027</v>
      </c>
      <c r="P13" s="6">
        <f t="shared" si="2"/>
        <v>-0.89360857702109675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s="121" t="s">
        <v>873</v>
      </c>
      <c r="B14">
        <v>0.05</v>
      </c>
      <c r="C14">
        <v>0.14000000000000001</v>
      </c>
      <c r="D14" t="s">
        <v>17</v>
      </c>
      <c r="E14" t="s">
        <v>177</v>
      </c>
      <c r="F14">
        <v>100</v>
      </c>
      <c r="G14">
        <v>3.1</v>
      </c>
      <c r="H14">
        <v>8</v>
      </c>
      <c r="I14">
        <v>115.4</v>
      </c>
      <c r="J14">
        <v>-59.4</v>
      </c>
      <c r="K14" s="10"/>
      <c r="L14" s="12">
        <v>1</v>
      </c>
      <c r="M14" s="10"/>
      <c r="N14" s="52">
        <f t="shared" si="0"/>
        <v>-40.212976903397134</v>
      </c>
      <c r="O14" s="6">
        <f t="shared" si="1"/>
        <v>2.0141099568014562</v>
      </c>
      <c r="P14" s="6">
        <f t="shared" si="2"/>
        <v>-1.0367255756846316</v>
      </c>
      <c r="Q14" s="6">
        <f t="shared" si="3"/>
        <v>-0.21834574757261174</v>
      </c>
      <c r="R14" s="6">
        <f t="shared" si="4"/>
        <v>0.45983507637641108</v>
      </c>
      <c r="S14" s="6">
        <f t="shared" si="5"/>
        <v>0.86074202700394353</v>
      </c>
      <c r="U14" s="12">
        <v>0</v>
      </c>
      <c r="V14" s="12">
        <v>1</v>
      </c>
    </row>
    <row r="15" spans="1:22" s="13" customFormat="1" ht="15">
      <c r="A15" s="121" t="s">
        <v>874</v>
      </c>
      <c r="B15">
        <v>0.05</v>
      </c>
      <c r="C15">
        <v>0.14000000000000001</v>
      </c>
      <c r="D15" t="s">
        <v>17</v>
      </c>
      <c r="E15" t="s">
        <v>177</v>
      </c>
      <c r="F15">
        <v>0</v>
      </c>
      <c r="G15">
        <v>2</v>
      </c>
      <c r="H15">
        <v>8</v>
      </c>
      <c r="I15">
        <v>146.6</v>
      </c>
      <c r="J15">
        <v>-55.1</v>
      </c>
      <c r="K15" s="10"/>
      <c r="L15" s="12">
        <v>0</v>
      </c>
      <c r="M15" s="10"/>
      <c r="N15" s="52">
        <f t="shared" si="0"/>
        <v>-35.630425427009492</v>
      </c>
      <c r="O15" s="6">
        <f t="shared" si="1"/>
        <v>2.5586526834236869</v>
      </c>
      <c r="P15" s="6">
        <f t="shared" si="2"/>
        <v>-0.96167641784887559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s="121" t="s">
        <v>874</v>
      </c>
      <c r="B16">
        <v>0.05</v>
      </c>
      <c r="C16">
        <v>0.14000000000000001</v>
      </c>
      <c r="D16" t="s">
        <v>17</v>
      </c>
      <c r="E16" t="s">
        <v>177</v>
      </c>
      <c r="F16">
        <v>100</v>
      </c>
      <c r="G16">
        <v>2</v>
      </c>
      <c r="H16">
        <v>8</v>
      </c>
      <c r="I16">
        <v>117.3</v>
      </c>
      <c r="J16">
        <v>-64.7</v>
      </c>
      <c r="K16" s="10"/>
      <c r="L16" s="12">
        <v>1</v>
      </c>
      <c r="M16" s="10"/>
      <c r="N16" s="52">
        <f t="shared" si="0"/>
        <v>-46.607784237182941</v>
      </c>
      <c r="O16" s="6">
        <f t="shared" si="1"/>
        <v>2.0472712125893482</v>
      </c>
      <c r="P16" s="6">
        <f t="shared" si="2"/>
        <v>-1.1292280260403311</v>
      </c>
      <c r="Q16" s="6">
        <f t="shared" si="3"/>
        <v>-0.19600749364790443</v>
      </c>
      <c r="R16" s="6">
        <f t="shared" si="4"/>
        <v>0.37975756191645876</v>
      </c>
      <c r="S16" s="6">
        <f t="shared" si="5"/>
        <v>0.90408254966077828</v>
      </c>
      <c r="U16" s="12">
        <v>0</v>
      </c>
      <c r="V16" s="12">
        <v>1</v>
      </c>
    </row>
    <row r="17" spans="1:26" s="13" customFormat="1" ht="15">
      <c r="A17" s="121" t="s">
        <v>870</v>
      </c>
      <c r="B17" s="7">
        <v>5.0000000000000001E-3</v>
      </c>
      <c r="C17" s="7">
        <v>0.02</v>
      </c>
      <c r="D17" t="s">
        <v>17</v>
      </c>
      <c r="E17" s="7" t="s">
        <v>42</v>
      </c>
      <c r="F17">
        <v>0</v>
      </c>
      <c r="G17">
        <v>1.1000000000000001</v>
      </c>
      <c r="H17">
        <v>5</v>
      </c>
      <c r="I17">
        <v>16.7</v>
      </c>
      <c r="J17">
        <v>76.8</v>
      </c>
      <c r="K17" s="19"/>
      <c r="L17" s="12">
        <v>0</v>
      </c>
      <c r="M17" s="7"/>
      <c r="N17" s="52">
        <f t="shared" si="0"/>
        <v>64.868925210107591</v>
      </c>
      <c r="O17" s="6">
        <f t="shared" si="1"/>
        <v>0.291469985083053</v>
      </c>
      <c r="P17" s="6">
        <f t="shared" si="2"/>
        <v>1.340412865531645</v>
      </c>
      <c r="Q17" s="6">
        <f t="shared" si="3"/>
        <v>0</v>
      </c>
      <c r="R17" s="6">
        <f t="shared" si="4"/>
        <v>0</v>
      </c>
      <c r="S17" s="6">
        <f t="shared" si="5"/>
        <v>0</v>
      </c>
    </row>
    <row r="18" spans="1:26" s="13" customFormat="1" ht="15">
      <c r="A18" s="121" t="s">
        <v>870</v>
      </c>
      <c r="B18" s="7">
        <v>5.0000000000000001E-3</v>
      </c>
      <c r="C18" s="7">
        <v>0.02</v>
      </c>
      <c r="D18" t="s">
        <v>17</v>
      </c>
      <c r="E18" s="7" t="s">
        <v>42</v>
      </c>
      <c r="F18">
        <v>100</v>
      </c>
      <c r="G18">
        <v>1.1000000000000001</v>
      </c>
      <c r="H18">
        <v>5</v>
      </c>
      <c r="I18">
        <v>187.6</v>
      </c>
      <c r="J18">
        <v>83.6</v>
      </c>
      <c r="K18" s="19"/>
      <c r="L18" s="7">
        <v>0</v>
      </c>
      <c r="M18" s="7"/>
      <c r="N18" s="52">
        <f t="shared" si="0"/>
        <v>77.355835905232851</v>
      </c>
      <c r="O18" s="6">
        <f t="shared" si="1"/>
        <v>3.2742376767413619</v>
      </c>
      <c r="P18" s="6">
        <f t="shared" si="2"/>
        <v>1.4590952546672595</v>
      </c>
      <c r="Q18" s="6">
        <f t="shared" si="3"/>
        <v>0</v>
      </c>
      <c r="R18" s="6">
        <f t="shared" si="4"/>
        <v>0</v>
      </c>
      <c r="S18" s="6">
        <f t="shared" si="5"/>
        <v>0</v>
      </c>
    </row>
    <row r="19" spans="1:26" s="9" customFormat="1" ht="15">
      <c r="A19" s="121" t="s">
        <v>873</v>
      </c>
      <c r="B19" s="7">
        <v>2E-3</v>
      </c>
      <c r="C19" s="7">
        <v>1.4999999999999999E-2</v>
      </c>
      <c r="D19" t="s">
        <v>17</v>
      </c>
      <c r="E19" s="7" t="s">
        <v>42</v>
      </c>
      <c r="F19">
        <v>0</v>
      </c>
      <c r="G19" s="7">
        <v>1.8</v>
      </c>
      <c r="H19" s="7">
        <v>6</v>
      </c>
      <c r="I19">
        <v>359.4</v>
      </c>
      <c r="J19">
        <v>80.7</v>
      </c>
      <c r="K19" s="19"/>
      <c r="L19" s="7">
        <v>0</v>
      </c>
      <c r="M19" s="7"/>
      <c r="N19" s="52">
        <f t="shared" si="0"/>
        <v>71.865728636051799</v>
      </c>
      <c r="O19" s="6">
        <f t="shared" si="1"/>
        <v>6.2727133316676191</v>
      </c>
      <c r="P19" s="6">
        <f t="shared" si="2"/>
        <v>1.4084807063594238</v>
      </c>
      <c r="Q19" s="6">
        <f t="shared" si="3"/>
        <v>0</v>
      </c>
      <c r="R19" s="6">
        <f t="shared" si="4"/>
        <v>0</v>
      </c>
      <c r="S19" s="6">
        <f t="shared" si="5"/>
        <v>0</v>
      </c>
    </row>
    <row r="20" spans="1:26" s="15" customFormat="1" ht="16">
      <c r="A20" s="121" t="s">
        <v>873</v>
      </c>
      <c r="B20" s="7">
        <v>2E-3</v>
      </c>
      <c r="C20" s="7">
        <v>1.4999999999999999E-2</v>
      </c>
      <c r="D20" t="s">
        <v>17</v>
      </c>
      <c r="E20" s="7" t="s">
        <v>42</v>
      </c>
      <c r="F20">
        <v>100</v>
      </c>
      <c r="G20" s="7">
        <v>1.8</v>
      </c>
      <c r="H20" s="7">
        <v>6</v>
      </c>
      <c r="I20">
        <v>205</v>
      </c>
      <c r="J20">
        <v>79.900000000000006</v>
      </c>
      <c r="K20" s="19"/>
      <c r="L20" s="7">
        <v>0</v>
      </c>
      <c r="M20" s="20"/>
      <c r="N20" s="52">
        <f t="shared" si="0"/>
        <v>70.391342119612943</v>
      </c>
      <c r="O20" s="6">
        <f t="shared" si="1"/>
        <v>3.5779249665883754</v>
      </c>
      <c r="P20" s="6">
        <f t="shared" si="2"/>
        <v>1.3945180723434694</v>
      </c>
      <c r="Q20" s="6">
        <f t="shared" si="3"/>
        <v>0</v>
      </c>
      <c r="R20" s="6">
        <f t="shared" si="4"/>
        <v>0</v>
      </c>
      <c r="S20" s="6">
        <f t="shared" si="5"/>
        <v>0</v>
      </c>
      <c r="T20" s="9"/>
      <c r="U20" s="9"/>
      <c r="V20" s="9"/>
      <c r="W20" s="9"/>
      <c r="X20" s="9"/>
      <c r="Y20" s="9"/>
      <c r="Z20" s="9"/>
    </row>
    <row r="21" spans="1:26" s="15" customFormat="1" ht="16">
      <c r="A21" s="121" t="s">
        <v>874</v>
      </c>
      <c r="B21" s="7">
        <v>2E-3</v>
      </c>
      <c r="C21" s="7">
        <v>1.4999999999999999E-2</v>
      </c>
      <c r="D21" t="s">
        <v>17</v>
      </c>
      <c r="E21" s="7" t="s">
        <v>42</v>
      </c>
      <c r="F21">
        <v>0</v>
      </c>
      <c r="G21" s="7">
        <v>0.9</v>
      </c>
      <c r="H21" s="7">
        <v>6</v>
      </c>
      <c r="I21">
        <v>8.4</v>
      </c>
      <c r="J21">
        <v>76.2</v>
      </c>
      <c r="K21" s="19"/>
      <c r="L21" s="7">
        <v>0</v>
      </c>
      <c r="M21" s="20"/>
      <c r="N21" s="52">
        <f t="shared" si="0"/>
        <v>63.837554410318205</v>
      </c>
      <c r="O21" s="6">
        <f t="shared" si="1"/>
        <v>0.14660765716752369</v>
      </c>
      <c r="P21" s="6">
        <f t="shared" si="2"/>
        <v>1.3299408900196792</v>
      </c>
      <c r="Q21" s="6">
        <f t="shared" si="3"/>
        <v>0</v>
      </c>
      <c r="R21" s="6">
        <f t="shared" si="4"/>
        <v>0</v>
      </c>
      <c r="S21" s="6">
        <f t="shared" si="5"/>
        <v>0</v>
      </c>
      <c r="T21" s="9"/>
      <c r="U21" s="9"/>
      <c r="V21" s="9"/>
      <c r="W21" s="9"/>
      <c r="X21" s="9"/>
      <c r="Y21" s="9"/>
      <c r="Z21" s="9"/>
    </row>
    <row r="22" spans="1:26" s="15" customFormat="1" ht="16">
      <c r="A22" s="121" t="s">
        <v>874</v>
      </c>
      <c r="B22" s="7">
        <v>2E-3</v>
      </c>
      <c r="C22" s="7">
        <v>1.4999999999999999E-2</v>
      </c>
      <c r="D22" t="s">
        <v>17</v>
      </c>
      <c r="E22" s="7" t="s">
        <v>42</v>
      </c>
      <c r="F22">
        <v>100</v>
      </c>
      <c r="G22" s="7">
        <v>0.9</v>
      </c>
      <c r="H22" s="7">
        <v>6</v>
      </c>
      <c r="I22">
        <v>203.9</v>
      </c>
      <c r="J22">
        <v>84.3</v>
      </c>
      <c r="K22" s="19"/>
      <c r="L22" s="7">
        <v>0</v>
      </c>
      <c r="M22" s="7"/>
      <c r="N22" s="52">
        <f t="shared" si="0"/>
        <v>78.710643755157506</v>
      </c>
      <c r="O22" s="6">
        <f t="shared" si="1"/>
        <v>3.5587263448164377</v>
      </c>
      <c r="P22" s="6">
        <f t="shared" si="2"/>
        <v>1.4713125594312197</v>
      </c>
      <c r="Q22" s="6">
        <f t="shared" si="3"/>
        <v>0</v>
      </c>
      <c r="R22" s="6">
        <f t="shared" si="4"/>
        <v>0</v>
      </c>
      <c r="S22" s="6">
        <f t="shared" si="5"/>
        <v>0</v>
      </c>
      <c r="T22" s="9"/>
      <c r="U22" s="9"/>
      <c r="V22" s="9"/>
      <c r="W22" s="9"/>
      <c r="X22" s="9"/>
      <c r="Y22" s="9"/>
      <c r="Z22" s="9"/>
    </row>
    <row r="23" spans="1:26" ht="13">
      <c r="L23" s="61"/>
    </row>
    <row r="24" spans="1:26">
      <c r="A24" s="54" t="s">
        <v>5</v>
      </c>
      <c r="H24" t="s">
        <v>143</v>
      </c>
      <c r="I24" s="63">
        <f>IF(O24&gt;0, O24*180/PI(),360+O24*180/PI())</f>
        <v>120.06383679421791</v>
      </c>
      <c r="J24" s="64">
        <f>P24*180/PI()</f>
        <v>-55.594913997889947</v>
      </c>
      <c r="O24">
        <f>IF(Q24&gt;0, ATAN(R24/Q24),PI()+ATAN(R24/Q24))</f>
        <v>2.0955092646362159</v>
      </c>
      <c r="P24">
        <f>-1*ATAN(S24/(SQRT(Q24*Q24+R24*R24)))</f>
        <v>-0.97031429662626334</v>
      </c>
      <c r="Q24">
        <f>SUM(Q3:Q22)</f>
        <v>-1.9590241206973389</v>
      </c>
      <c r="R24">
        <f>SUM(R3:R22)</f>
        <v>3.3844154397632664</v>
      </c>
      <c r="S24">
        <f>SUM(S3:S22)</f>
        <v>5.7100600074160797</v>
      </c>
    </row>
    <row r="25" spans="1:26">
      <c r="A25" s="56">
        <v>141.19950980407756</v>
      </c>
      <c r="B25" s="56">
        <v>-46.56203996965354</v>
      </c>
      <c r="I25" s="64" t="s">
        <v>144</v>
      </c>
      <c r="J25">
        <f>SQRT(Q24*Q24+R24*R24+S24*S24)</f>
        <v>6.9207534750686275</v>
      </c>
    </row>
    <row r="26" spans="1:26">
      <c r="A26" t="s">
        <v>144</v>
      </c>
      <c r="B26" s="66">
        <v>6.9204366454014776</v>
      </c>
      <c r="I26" s="64" t="s">
        <v>145</v>
      </c>
      <c r="J26">
        <f>(J28-1)/(J28-J25)</f>
        <v>75.713099157294266</v>
      </c>
    </row>
    <row r="27" spans="1:26">
      <c r="A27" t="s">
        <v>145</v>
      </c>
      <c r="B27" s="59">
        <v>75.411601613281277</v>
      </c>
      <c r="I27" s="64" t="s">
        <v>147</v>
      </c>
      <c r="J27" s="56">
        <f>ACOS(1+(J28-1)*(1-20^(1/(J28-1)))/(J28*(J26-1)+1))*180/PI()</f>
        <v>6.9816179468295951</v>
      </c>
    </row>
    <row r="28" spans="1:26">
      <c r="A28" t="s">
        <v>147</v>
      </c>
      <c r="B28">
        <v>6.9957380314473303</v>
      </c>
      <c r="I28" s="56" t="s">
        <v>149</v>
      </c>
      <c r="J28">
        <f>SUM(L3:L22)</f>
        <v>7</v>
      </c>
    </row>
    <row r="29" spans="1:26">
      <c r="A29" t="s">
        <v>149</v>
      </c>
      <c r="B29">
        <v>7</v>
      </c>
    </row>
    <row r="31" spans="1:26">
      <c r="A31" s="54" t="s">
        <v>6</v>
      </c>
    </row>
    <row r="32" spans="1:26">
      <c r="A32" s="56">
        <v>120.06383679421791</v>
      </c>
      <c r="B32" s="56">
        <v>-55.594913997889947</v>
      </c>
      <c r="H32" s="121"/>
    </row>
    <row r="33" spans="1:8">
      <c r="A33" t="s">
        <v>144</v>
      </c>
      <c r="B33" s="66">
        <v>6.9207534750686275</v>
      </c>
    </row>
    <row r="34" spans="1:8">
      <c r="A34" t="s">
        <v>145</v>
      </c>
      <c r="B34" s="59">
        <v>75.713099157294266</v>
      </c>
      <c r="H34" s="59"/>
    </row>
    <row r="35" spans="1:8">
      <c r="A35" t="s">
        <v>147</v>
      </c>
      <c r="B35">
        <v>6.9816179468295951</v>
      </c>
      <c r="H35" s="59"/>
    </row>
    <row r="36" spans="1:8">
      <c r="A36" t="s">
        <v>149</v>
      </c>
      <c r="B36">
        <v>7</v>
      </c>
    </row>
    <row r="38" spans="1:8">
      <c r="A38" s="54" t="s">
        <v>250</v>
      </c>
    </row>
    <row r="39" spans="1:8">
      <c r="A39">
        <v>9.1</v>
      </c>
      <c r="B39">
        <v>78</v>
      </c>
    </row>
    <row r="40" spans="1:8">
      <c r="A40" t="s">
        <v>144</v>
      </c>
      <c r="B40" s="59">
        <v>2.9972761754840547</v>
      </c>
    </row>
    <row r="41" spans="1:8">
      <c r="A41" t="s">
        <v>145</v>
      </c>
      <c r="B41" s="59">
        <v>734.26169281169052</v>
      </c>
    </row>
    <row r="42" spans="1:8">
      <c r="A42" t="s">
        <v>147</v>
      </c>
      <c r="B42">
        <v>4.5999999999999996</v>
      </c>
    </row>
    <row r="43" spans="1:8">
      <c r="A43" t="s">
        <v>149</v>
      </c>
      <c r="B43">
        <v>3</v>
      </c>
    </row>
    <row r="45" spans="1:8">
      <c r="A45" s="54" t="s">
        <v>251</v>
      </c>
    </row>
    <row r="46" spans="1:8">
      <c r="A46" s="63">
        <v>199.71598652746911</v>
      </c>
      <c r="B46" s="64">
        <v>82.66643516421982</v>
      </c>
    </row>
    <row r="47" spans="1:8">
      <c r="A47" t="s">
        <v>144</v>
      </c>
      <c r="B47">
        <v>2.9978495708336266</v>
      </c>
    </row>
    <row r="48" spans="1:8">
      <c r="A48" t="s">
        <v>145</v>
      </c>
      <c r="B48">
        <v>930.04690936781026</v>
      </c>
    </row>
    <row r="49" spans="1:2">
      <c r="A49" t="s">
        <v>147</v>
      </c>
      <c r="B49" s="56">
        <v>4.0446768055834665</v>
      </c>
    </row>
    <row r="50" spans="1:2">
      <c r="A50" t="s">
        <v>149</v>
      </c>
      <c r="B50">
        <v>3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5" customWidth="1"/>
    <col min="2" max="2" width="24.83203125" customWidth="1"/>
    <col min="3" max="3" width="24.6640625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186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858</v>
      </c>
      <c r="B3">
        <v>8.0000000000000002E-3</v>
      </c>
      <c r="C3">
        <v>0.1</v>
      </c>
      <c r="D3" t="s">
        <v>17</v>
      </c>
      <c r="E3" t="s">
        <v>177</v>
      </c>
      <c r="F3">
        <v>0</v>
      </c>
      <c r="G3">
        <v>0.7</v>
      </c>
      <c r="H3">
        <v>13</v>
      </c>
      <c r="I3">
        <v>144.4</v>
      </c>
      <c r="J3">
        <v>-57</v>
      </c>
      <c r="K3" s="10"/>
      <c r="L3" s="12">
        <v>0</v>
      </c>
      <c r="M3" s="10"/>
      <c r="N3" s="52">
        <f>ATAN(0.5*TAN(P3))/(PI()/180)</f>
        <v>-37.593842477480926</v>
      </c>
      <c r="O3" s="6">
        <f>I3*PI()/180</f>
        <v>2.5202554398798118</v>
      </c>
      <c r="P3" s="6">
        <f>J3*PI()/180</f>
        <v>-0.99483767363676778</v>
      </c>
      <c r="Q3" s="6">
        <f t="shared" ref="Q3:Q18" si="0">COS(O3)*COS(P3)*L3</f>
        <v>0</v>
      </c>
      <c r="R3" s="6">
        <f t="shared" ref="R3:R18" si="1">COS(P3)*SIN(O3)*L3</f>
        <v>0</v>
      </c>
      <c r="S3" s="6">
        <f t="shared" ref="S3:S18" si="2">-1*SIN(P3)*L3</f>
        <v>0</v>
      </c>
      <c r="U3" s="12">
        <v>1</v>
      </c>
      <c r="V3" s="12">
        <v>0</v>
      </c>
    </row>
    <row r="4" spans="1:22" s="9" customFormat="1" ht="15">
      <c r="A4" t="s">
        <v>858</v>
      </c>
      <c r="B4">
        <v>8.0000000000000002E-3</v>
      </c>
      <c r="C4">
        <v>0.1</v>
      </c>
      <c r="D4" t="s">
        <v>17</v>
      </c>
      <c r="E4" t="s">
        <v>177</v>
      </c>
      <c r="F4">
        <v>100</v>
      </c>
      <c r="G4">
        <v>0.7</v>
      </c>
      <c r="H4">
        <v>13</v>
      </c>
      <c r="I4">
        <v>115.4</v>
      </c>
      <c r="J4">
        <v>-67.099999999999994</v>
      </c>
      <c r="K4" s="10"/>
      <c r="L4" s="12">
        <v>1</v>
      </c>
      <c r="M4" s="10"/>
      <c r="N4" s="52">
        <f t="shared" ref="N4:N18" si="3">ATAN(0.5*TAN(P4))/(PI()/180)</f>
        <v>-49.80777040236476</v>
      </c>
      <c r="O4" s="6">
        <f t="shared" ref="O4:P18" si="4">I4*PI()/180</f>
        <v>2.0141099568014562</v>
      </c>
      <c r="P4" s="6">
        <f t="shared" si="4"/>
        <v>-1.1711159280881951</v>
      </c>
      <c r="Q4" s="6">
        <f t="shared" si="0"/>
        <v>-0.16690893346374844</v>
      </c>
      <c r="R4" s="6">
        <f t="shared" si="1"/>
        <v>0.35150939746002774</v>
      </c>
      <c r="S4" s="6">
        <f t="shared" si="2"/>
        <v>0.92118540556572115</v>
      </c>
      <c r="U4" s="12">
        <v>0</v>
      </c>
      <c r="V4" s="12">
        <v>1</v>
      </c>
    </row>
    <row r="5" spans="1:22" s="11" customFormat="1" ht="15">
      <c r="A5" t="s">
        <v>859</v>
      </c>
      <c r="B5">
        <v>8.0000000000000002E-3</v>
      </c>
      <c r="C5">
        <v>0.1</v>
      </c>
      <c r="D5" t="s">
        <v>17</v>
      </c>
      <c r="E5" t="s">
        <v>177</v>
      </c>
      <c r="F5">
        <v>0</v>
      </c>
      <c r="G5">
        <v>0.3</v>
      </c>
      <c r="H5">
        <v>13</v>
      </c>
      <c r="I5">
        <v>158.19999999999999</v>
      </c>
      <c r="J5">
        <v>-55</v>
      </c>
      <c r="K5" s="10"/>
      <c r="L5" s="12">
        <v>0</v>
      </c>
      <c r="M5" s="10"/>
      <c r="N5" s="52">
        <f t="shared" si="3"/>
        <v>-35.529644866682723</v>
      </c>
      <c r="O5" s="6">
        <f t="shared" si="4"/>
        <v>2.761110876655029</v>
      </c>
      <c r="P5" s="6">
        <f t="shared" si="4"/>
        <v>-0.95993108859688125</v>
      </c>
      <c r="Q5" s="6">
        <f t="shared" si="0"/>
        <v>0</v>
      </c>
      <c r="R5" s="6">
        <f t="shared" si="1"/>
        <v>0</v>
      </c>
      <c r="S5" s="6">
        <f t="shared" si="2"/>
        <v>0</v>
      </c>
      <c r="U5" s="12">
        <v>1</v>
      </c>
      <c r="V5" s="12">
        <v>0</v>
      </c>
    </row>
    <row r="6" spans="1:22" s="11" customFormat="1" ht="15">
      <c r="A6" t="s">
        <v>859</v>
      </c>
      <c r="B6">
        <v>8.0000000000000002E-3</v>
      </c>
      <c r="C6">
        <v>0.1</v>
      </c>
      <c r="D6" t="s">
        <v>17</v>
      </c>
      <c r="E6" t="s">
        <v>177</v>
      </c>
      <c r="F6">
        <v>100</v>
      </c>
      <c r="G6">
        <v>0.3</v>
      </c>
      <c r="H6">
        <v>13</v>
      </c>
      <c r="I6">
        <v>136.19999999999999</v>
      </c>
      <c r="J6">
        <v>-69.099999999999994</v>
      </c>
      <c r="K6" s="10"/>
      <c r="L6" s="12">
        <v>1</v>
      </c>
      <c r="M6" s="10"/>
      <c r="N6" s="52">
        <f t="shared" si="3"/>
        <v>-52.630096274226865</v>
      </c>
      <c r="O6" s="6">
        <f t="shared" si="4"/>
        <v>2.3771384412162764</v>
      </c>
      <c r="P6" s="6">
        <f t="shared" si="4"/>
        <v>-1.2060225131280817</v>
      </c>
      <c r="Q6" s="6">
        <f t="shared" si="0"/>
        <v>-0.25747929976028594</v>
      </c>
      <c r="R6" s="6">
        <f t="shared" si="1"/>
        <v>0.24691377108926452</v>
      </c>
      <c r="S6" s="6">
        <f t="shared" si="2"/>
        <v>0.93420447432102949</v>
      </c>
      <c r="U6" s="12">
        <v>0</v>
      </c>
      <c r="V6" s="12">
        <v>1</v>
      </c>
    </row>
    <row r="7" spans="1:22" s="11" customFormat="1" ht="15">
      <c r="A7" t="s">
        <v>860</v>
      </c>
      <c r="B7">
        <v>8.0000000000000002E-3</v>
      </c>
      <c r="C7">
        <v>0.1</v>
      </c>
      <c r="D7" t="s">
        <v>17</v>
      </c>
      <c r="E7" t="s">
        <v>177</v>
      </c>
      <c r="F7">
        <v>0</v>
      </c>
      <c r="G7">
        <v>0.6</v>
      </c>
      <c r="H7">
        <v>13</v>
      </c>
      <c r="I7">
        <v>158.69999999999999</v>
      </c>
      <c r="J7">
        <v>-56.9</v>
      </c>
      <c r="K7" s="10"/>
      <c r="L7" s="12">
        <v>0</v>
      </c>
      <c r="M7" s="10"/>
      <c r="N7" s="52">
        <f t="shared" si="3"/>
        <v>-37.48815026031717</v>
      </c>
      <c r="O7" s="6">
        <f t="shared" si="4"/>
        <v>2.769837522915001</v>
      </c>
      <c r="P7" s="6">
        <f t="shared" si="4"/>
        <v>-0.99309234438477345</v>
      </c>
      <c r="Q7" s="6">
        <f t="shared" si="0"/>
        <v>0</v>
      </c>
      <c r="R7" s="6">
        <f t="shared" si="1"/>
        <v>0</v>
      </c>
      <c r="S7" s="6">
        <f t="shared" si="2"/>
        <v>0</v>
      </c>
      <c r="U7" s="12">
        <v>1</v>
      </c>
      <c r="V7" s="12">
        <v>0</v>
      </c>
    </row>
    <row r="8" spans="1:22" s="11" customFormat="1" ht="15">
      <c r="A8" t="s">
        <v>860</v>
      </c>
      <c r="B8">
        <v>8.0000000000000002E-3</v>
      </c>
      <c r="C8">
        <v>0.1</v>
      </c>
      <c r="D8" t="s">
        <v>17</v>
      </c>
      <c r="E8" t="s">
        <v>177</v>
      </c>
      <c r="F8">
        <v>100</v>
      </c>
      <c r="G8">
        <v>0.6</v>
      </c>
      <c r="H8">
        <v>13</v>
      </c>
      <c r="I8">
        <v>134.30000000000001</v>
      </c>
      <c r="J8">
        <v>-71</v>
      </c>
      <c r="K8" s="10"/>
      <c r="L8" s="12">
        <v>1</v>
      </c>
      <c r="M8" s="10"/>
      <c r="N8" s="52">
        <f t="shared" si="3"/>
        <v>-55.446555520065694</v>
      </c>
      <c r="O8" s="6">
        <f t="shared" si="4"/>
        <v>2.3439771854283844</v>
      </c>
      <c r="P8" s="6">
        <f t="shared" si="4"/>
        <v>-1.2391837689159739</v>
      </c>
      <c r="Q8" s="6">
        <f t="shared" si="0"/>
        <v>-0.2273817755224409</v>
      </c>
      <c r="R8" s="6">
        <f t="shared" si="1"/>
        <v>0.23300676247032268</v>
      </c>
      <c r="S8" s="6">
        <f t="shared" si="2"/>
        <v>0.94551857559931674</v>
      </c>
      <c r="U8" s="53">
        <v>0</v>
      </c>
      <c r="V8" s="12">
        <v>1</v>
      </c>
    </row>
    <row r="9" spans="1:22" s="11" customFormat="1" ht="15">
      <c r="A9" t="s">
        <v>861</v>
      </c>
      <c r="B9">
        <v>8.0000000000000002E-3</v>
      </c>
      <c r="C9">
        <v>0.1</v>
      </c>
      <c r="D9" t="s">
        <v>17</v>
      </c>
      <c r="E9" t="s">
        <v>177</v>
      </c>
      <c r="F9">
        <v>0</v>
      </c>
      <c r="G9">
        <v>0.4</v>
      </c>
      <c r="H9">
        <v>13</v>
      </c>
      <c r="I9">
        <v>154.30000000000001</v>
      </c>
      <c r="J9">
        <v>-58.2</v>
      </c>
      <c r="K9" s="10"/>
      <c r="L9" s="53">
        <v>0</v>
      </c>
      <c r="M9" s="10"/>
      <c r="N9" s="52">
        <f t="shared" si="3"/>
        <v>-38.883310222243743</v>
      </c>
      <c r="O9" s="6">
        <f t="shared" si="4"/>
        <v>2.6930430358272508</v>
      </c>
      <c r="P9" s="6">
        <f t="shared" si="4"/>
        <v>-1.0157816246606999</v>
      </c>
      <c r="Q9" s="6">
        <f t="shared" si="0"/>
        <v>0</v>
      </c>
      <c r="R9" s="6">
        <f t="shared" si="1"/>
        <v>0</v>
      </c>
      <c r="S9" s="6">
        <f t="shared" si="2"/>
        <v>0</v>
      </c>
      <c r="U9" s="53">
        <v>1</v>
      </c>
      <c r="V9" s="53">
        <v>0</v>
      </c>
    </row>
    <row r="10" spans="1:22" s="11" customFormat="1" ht="15">
      <c r="A10" t="s">
        <v>861</v>
      </c>
      <c r="B10">
        <v>8.0000000000000002E-3</v>
      </c>
      <c r="C10">
        <v>0.1</v>
      </c>
      <c r="D10" t="s">
        <v>17</v>
      </c>
      <c r="E10" t="s">
        <v>177</v>
      </c>
      <c r="F10">
        <v>100</v>
      </c>
      <c r="G10">
        <v>0.4</v>
      </c>
      <c r="H10">
        <v>13</v>
      </c>
      <c r="I10">
        <v>126.1</v>
      </c>
      <c r="J10">
        <v>-71</v>
      </c>
      <c r="K10" s="10"/>
      <c r="L10" s="53">
        <v>1</v>
      </c>
      <c r="M10" s="10"/>
      <c r="N10" s="52">
        <f t="shared" si="3"/>
        <v>-55.446555520065694</v>
      </c>
      <c r="O10" s="6">
        <f t="shared" si="4"/>
        <v>2.2008601867648494</v>
      </c>
      <c r="P10" s="6">
        <f t="shared" si="4"/>
        <v>-1.2391837689159739</v>
      </c>
      <c r="Q10" s="6">
        <f t="shared" si="0"/>
        <v>-0.19182357067640693</v>
      </c>
      <c r="R10" s="6">
        <f t="shared" si="1"/>
        <v>0.26305577532073421</v>
      </c>
      <c r="S10" s="6">
        <f t="shared" si="2"/>
        <v>0.94551857559931674</v>
      </c>
      <c r="U10" s="53">
        <v>0</v>
      </c>
      <c r="V10" s="53">
        <v>1</v>
      </c>
    </row>
    <row r="11" spans="1:22" s="11" customFormat="1" ht="15">
      <c r="A11" t="s">
        <v>862</v>
      </c>
      <c r="B11">
        <v>8.0000000000000002E-3</v>
      </c>
      <c r="C11">
        <v>0.1</v>
      </c>
      <c r="D11" t="s">
        <v>17</v>
      </c>
      <c r="E11" t="s">
        <v>177</v>
      </c>
      <c r="F11">
        <v>0</v>
      </c>
      <c r="G11">
        <v>0.3</v>
      </c>
      <c r="H11">
        <v>13</v>
      </c>
      <c r="I11">
        <v>151.69999999999999</v>
      </c>
      <c r="J11">
        <v>-57.4</v>
      </c>
      <c r="K11" s="10"/>
      <c r="L11" s="53">
        <v>0</v>
      </c>
      <c r="M11" s="10"/>
      <c r="N11" s="52">
        <f t="shared" si="3"/>
        <v>-38.019299198233419</v>
      </c>
      <c r="O11" s="6">
        <f t="shared" si="4"/>
        <v>2.6476644752753975</v>
      </c>
      <c r="P11" s="6">
        <f t="shared" si="4"/>
        <v>-1.0018189906447452</v>
      </c>
      <c r="Q11" s="6">
        <f t="shared" si="0"/>
        <v>0</v>
      </c>
      <c r="R11" s="6">
        <f t="shared" si="1"/>
        <v>0</v>
      </c>
      <c r="S11" s="6">
        <f t="shared" si="2"/>
        <v>0</v>
      </c>
      <c r="U11" s="12">
        <v>1</v>
      </c>
      <c r="V11" s="53">
        <v>0</v>
      </c>
    </row>
    <row r="12" spans="1:22" s="11" customFormat="1" ht="15">
      <c r="A12" t="s">
        <v>862</v>
      </c>
      <c r="B12">
        <v>8.0000000000000002E-3</v>
      </c>
      <c r="C12">
        <v>0.1</v>
      </c>
      <c r="D12" t="s">
        <v>17</v>
      </c>
      <c r="E12" t="s">
        <v>177</v>
      </c>
      <c r="F12">
        <v>100</v>
      </c>
      <c r="G12">
        <v>0.3</v>
      </c>
      <c r="H12">
        <v>13</v>
      </c>
      <c r="I12">
        <v>123.9</v>
      </c>
      <c r="J12">
        <v>-69.599999999999994</v>
      </c>
      <c r="K12" s="10"/>
      <c r="L12" s="12">
        <v>1</v>
      </c>
      <c r="M12" s="10"/>
      <c r="N12" s="52">
        <f t="shared" si="3"/>
        <v>-53.358375359280387</v>
      </c>
      <c r="O12" s="6">
        <f t="shared" si="4"/>
        <v>2.1624629432209743</v>
      </c>
      <c r="P12" s="6">
        <f t="shared" si="4"/>
        <v>-1.2147491593880533</v>
      </c>
      <c r="Q12" s="6">
        <f t="shared" si="0"/>
        <v>-0.19441435452077957</v>
      </c>
      <c r="R12" s="6">
        <f t="shared" si="1"/>
        <v>0.28931908151795049</v>
      </c>
      <c r="S12" s="6">
        <f t="shared" si="2"/>
        <v>0.93728198949189145</v>
      </c>
      <c r="U12" s="12">
        <v>0</v>
      </c>
      <c r="V12" s="12">
        <v>1</v>
      </c>
    </row>
    <row r="13" spans="1:22" s="11" customFormat="1" ht="15">
      <c r="A13" t="s">
        <v>863</v>
      </c>
      <c r="B13">
        <v>8.0000000000000002E-3</v>
      </c>
      <c r="C13">
        <v>0.1</v>
      </c>
      <c r="D13" t="s">
        <v>17</v>
      </c>
      <c r="E13" t="s">
        <v>177</v>
      </c>
      <c r="F13">
        <v>0</v>
      </c>
      <c r="G13">
        <v>0.5</v>
      </c>
      <c r="H13">
        <v>13</v>
      </c>
      <c r="I13">
        <v>148.69999999999999</v>
      </c>
      <c r="J13">
        <v>-53.2</v>
      </c>
      <c r="K13" s="10"/>
      <c r="L13" s="12">
        <v>0</v>
      </c>
      <c r="M13" s="10"/>
      <c r="N13" s="52">
        <f t="shared" si="3"/>
        <v>-33.757333614689585</v>
      </c>
      <c r="O13" s="6">
        <f t="shared" si="4"/>
        <v>2.5953045977155678</v>
      </c>
      <c r="P13" s="6">
        <f t="shared" si="4"/>
        <v>-0.92851516206098339</v>
      </c>
      <c r="Q13" s="6">
        <f t="shared" si="0"/>
        <v>0</v>
      </c>
      <c r="R13" s="6">
        <f t="shared" si="1"/>
        <v>0</v>
      </c>
      <c r="S13" s="6">
        <f t="shared" si="2"/>
        <v>0</v>
      </c>
      <c r="U13" s="12">
        <v>1</v>
      </c>
      <c r="V13" s="12">
        <v>0</v>
      </c>
    </row>
    <row r="14" spans="1:22" s="13" customFormat="1" ht="15">
      <c r="A14" t="s">
        <v>863</v>
      </c>
      <c r="B14">
        <v>8.0000000000000002E-3</v>
      </c>
      <c r="C14">
        <v>0.1</v>
      </c>
      <c r="D14" t="s">
        <v>17</v>
      </c>
      <c r="E14" t="s">
        <v>177</v>
      </c>
      <c r="F14">
        <v>100</v>
      </c>
      <c r="G14">
        <v>0.5</v>
      </c>
      <c r="H14">
        <v>13</v>
      </c>
      <c r="I14">
        <v>125.2</v>
      </c>
      <c r="J14">
        <v>-65.099999999999994</v>
      </c>
      <c r="K14" s="10"/>
      <c r="L14" s="12">
        <v>1</v>
      </c>
      <c r="M14" s="10"/>
      <c r="N14" s="52">
        <f t="shared" si="3"/>
        <v>-47.127322365212663</v>
      </c>
      <c r="O14" s="6">
        <f t="shared" si="4"/>
        <v>2.1851522234969005</v>
      </c>
      <c r="P14" s="6">
        <f t="shared" si="4"/>
        <v>-1.1362093430483085</v>
      </c>
      <c r="Q14" s="6">
        <f t="shared" si="0"/>
        <v>-0.24269864908985567</v>
      </c>
      <c r="R14" s="6">
        <f t="shared" si="1"/>
        <v>0.34404726690962673</v>
      </c>
      <c r="S14" s="6">
        <f t="shared" si="2"/>
        <v>0.90704401429146486</v>
      </c>
      <c r="U14" s="12">
        <v>0</v>
      </c>
      <c r="V14" s="12">
        <v>1</v>
      </c>
    </row>
    <row r="15" spans="1:22" s="11" customFormat="1" ht="15">
      <c r="A15" t="s">
        <v>864</v>
      </c>
      <c r="B15">
        <v>8.0000000000000002E-3</v>
      </c>
      <c r="C15">
        <v>0.1</v>
      </c>
      <c r="D15" t="s">
        <v>17</v>
      </c>
      <c r="E15" t="s">
        <v>177</v>
      </c>
      <c r="F15">
        <v>0</v>
      </c>
      <c r="G15">
        <v>0.5</v>
      </c>
      <c r="H15">
        <v>13</v>
      </c>
      <c r="I15">
        <v>149.5</v>
      </c>
      <c r="J15">
        <v>-55.1</v>
      </c>
      <c r="K15" s="10"/>
      <c r="L15" s="12">
        <v>0</v>
      </c>
      <c r="M15" s="10"/>
      <c r="N15" s="52">
        <f t="shared" si="3"/>
        <v>-35.630425427009492</v>
      </c>
      <c r="O15" s="6">
        <f t="shared" si="4"/>
        <v>2.6092672317315224</v>
      </c>
      <c r="P15" s="6">
        <f t="shared" si="4"/>
        <v>-0.96167641784887559</v>
      </c>
      <c r="Q15" s="6">
        <f t="shared" si="0"/>
        <v>0</v>
      </c>
      <c r="R15" s="6">
        <f t="shared" si="1"/>
        <v>0</v>
      </c>
      <c r="S15" s="6">
        <f t="shared" si="2"/>
        <v>0</v>
      </c>
      <c r="U15" s="12">
        <v>1</v>
      </c>
      <c r="V15" s="12">
        <v>0</v>
      </c>
    </row>
    <row r="16" spans="1:22" s="13" customFormat="1" ht="15">
      <c r="A16" t="s">
        <v>864</v>
      </c>
      <c r="B16">
        <v>8.0000000000000002E-3</v>
      </c>
      <c r="C16">
        <v>0.1</v>
      </c>
      <c r="D16" t="s">
        <v>17</v>
      </c>
      <c r="E16" t="s">
        <v>177</v>
      </c>
      <c r="F16">
        <v>100</v>
      </c>
      <c r="G16">
        <v>0.5</v>
      </c>
      <c r="H16">
        <v>13</v>
      </c>
      <c r="I16">
        <v>124</v>
      </c>
      <c r="J16">
        <v>-67</v>
      </c>
      <c r="K16" s="10"/>
      <c r="L16" s="12">
        <v>1</v>
      </c>
      <c r="M16" s="10"/>
      <c r="N16" s="52">
        <f t="shared" si="3"/>
        <v>-49.670420078039115</v>
      </c>
      <c r="O16" s="6">
        <f t="shared" si="4"/>
        <v>2.1642082724729685</v>
      </c>
      <c r="P16" s="6">
        <f t="shared" si="4"/>
        <v>-1.1693705988362006</v>
      </c>
      <c r="Q16" s="6">
        <f t="shared" si="0"/>
        <v>-0.21849407421631847</v>
      </c>
      <c r="R16" s="6">
        <f t="shared" si="1"/>
        <v>0.32393078628443978</v>
      </c>
      <c r="S16" s="6">
        <f t="shared" si="2"/>
        <v>0.92050485345244026</v>
      </c>
      <c r="U16" s="12">
        <v>0</v>
      </c>
      <c r="V16" s="12">
        <v>1</v>
      </c>
    </row>
    <row r="17" spans="1:26" s="13" customFormat="1" ht="15">
      <c r="A17" t="s">
        <v>865</v>
      </c>
      <c r="B17">
        <v>8.0000000000000002E-3</v>
      </c>
      <c r="C17">
        <v>0.1</v>
      </c>
      <c r="D17" t="s">
        <v>17</v>
      </c>
      <c r="E17" t="s">
        <v>177</v>
      </c>
      <c r="F17">
        <v>0</v>
      </c>
      <c r="G17">
        <v>0.6</v>
      </c>
      <c r="H17">
        <v>13</v>
      </c>
      <c r="I17">
        <v>153.69999999999999</v>
      </c>
      <c r="J17">
        <v>-57.6</v>
      </c>
      <c r="K17" s="10"/>
      <c r="L17" s="12">
        <v>0</v>
      </c>
      <c r="M17" s="10"/>
      <c r="N17" s="52">
        <f t="shared" si="3"/>
        <v>-38.233653443993425</v>
      </c>
      <c r="O17" s="6">
        <f t="shared" si="4"/>
        <v>2.6825710603152846</v>
      </c>
      <c r="P17" s="6">
        <f t="shared" si="4"/>
        <v>-1.0053096491487339</v>
      </c>
      <c r="Q17" s="6">
        <f t="shared" si="0"/>
        <v>0</v>
      </c>
      <c r="R17" s="6">
        <f t="shared" si="1"/>
        <v>0</v>
      </c>
      <c r="S17" s="6">
        <f t="shared" si="2"/>
        <v>0</v>
      </c>
      <c r="U17" s="12">
        <v>1</v>
      </c>
      <c r="V17" s="12">
        <v>0</v>
      </c>
    </row>
    <row r="18" spans="1:26" s="13" customFormat="1" ht="15">
      <c r="A18" t="s">
        <v>865</v>
      </c>
      <c r="B18">
        <v>8.0000000000000002E-3</v>
      </c>
      <c r="C18">
        <v>0.1</v>
      </c>
      <c r="D18" t="s">
        <v>17</v>
      </c>
      <c r="E18" t="s">
        <v>177</v>
      </c>
      <c r="F18">
        <v>100</v>
      </c>
      <c r="G18">
        <v>0.6</v>
      </c>
      <c r="H18">
        <v>13</v>
      </c>
      <c r="I18">
        <v>126</v>
      </c>
      <c r="J18">
        <v>-70.400000000000006</v>
      </c>
      <c r="K18" s="10"/>
      <c r="L18" s="12">
        <v>1</v>
      </c>
      <c r="M18" s="10"/>
      <c r="N18" s="52">
        <f t="shared" si="3"/>
        <v>-54.542748191510164</v>
      </c>
      <c r="O18" s="6">
        <f t="shared" si="4"/>
        <v>2.1991148575128552</v>
      </c>
      <c r="P18" s="6">
        <f t="shared" si="4"/>
        <v>-1.2287117934040082</v>
      </c>
      <c r="Q18" s="6">
        <f t="shared" si="0"/>
        <v>-0.19717348555755967</v>
      </c>
      <c r="R18" s="6">
        <f t="shared" si="1"/>
        <v>0.27138602071770923</v>
      </c>
      <c r="S18" s="6">
        <f t="shared" si="2"/>
        <v>0.9420574527872968</v>
      </c>
      <c r="U18" s="12">
        <v>0</v>
      </c>
      <c r="V18" s="12">
        <v>1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126.13685842250912</v>
      </c>
      <c r="J20" s="25">
        <f>P20*180/PI()</f>
        <v>-68.895985714984491</v>
      </c>
      <c r="K20" s="19"/>
      <c r="L20" s="7"/>
      <c r="M20" s="7"/>
      <c r="N20" s="7"/>
      <c r="O20" s="26">
        <f>IF(Q20&gt;0, ATAN(R20/Q20),PI()+ATAN(R20/Q20))</f>
        <v>2.2015034875947248</v>
      </c>
      <c r="P20" s="26">
        <f>-1*ATAN(S20/(SQRT(Q20*Q20+R20*R20)))</f>
        <v>-1.2024617921334588</v>
      </c>
      <c r="Q20" s="26">
        <f>SUM(Q3:Q18)</f>
        <v>-1.6963741428073955</v>
      </c>
      <c r="R20" s="26">
        <f>SUM(R3:R18)</f>
        <v>2.3231688617700748</v>
      </c>
      <c r="S20" s="26">
        <f>SUM(S3:S18)</f>
        <v>7.4533153411084774</v>
      </c>
    </row>
    <row r="21" spans="1:26" s="9" customFormat="1" ht="16" thickTop="1">
      <c r="A21" s="56">
        <v>152.36804592166953</v>
      </c>
      <c r="B21" s="56">
        <v>-56.383574722973776</v>
      </c>
      <c r="C21" s="7"/>
      <c r="D21" s="7"/>
      <c r="E21" s="7"/>
      <c r="F21"/>
      <c r="G21" s="7"/>
      <c r="H21" s="7"/>
      <c r="I21" s="29" t="s">
        <v>144</v>
      </c>
      <c r="J21" s="30">
        <f>SQRT(Q20*Q20+R20*R20+S20*S20)</f>
        <v>7.9891619314347713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 s="58">
        <v>7.989189101177856</v>
      </c>
      <c r="C22" s="7"/>
      <c r="D22" s="7"/>
      <c r="E22" s="7"/>
      <c r="F22"/>
      <c r="G22" s="7"/>
      <c r="H22" s="7"/>
      <c r="I22" s="32" t="s">
        <v>145</v>
      </c>
      <c r="J22" s="33">
        <f>(J24-1)/(J24-J21)</f>
        <v>645.87153678449431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 s="111">
        <v>647.49472871412468</v>
      </c>
      <c r="C23" s="7"/>
      <c r="D23" s="7"/>
      <c r="E23" s="7"/>
      <c r="F23"/>
      <c r="G23" s="7"/>
      <c r="H23" s="7"/>
      <c r="I23" s="32" t="s">
        <v>147</v>
      </c>
      <c r="J23" s="35">
        <f>ACOS(1+(J24-1)*(1-20^(1/(J24-1)))/(J24*(J22-1)+1))*180/PI()</f>
        <v>2.1812810345421019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2.1785411786703039</v>
      </c>
      <c r="C24" s="7"/>
      <c r="D24" s="7"/>
      <c r="E24" s="7"/>
      <c r="F24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8</v>
      </c>
    </row>
    <row r="26" spans="1:26">
      <c r="I26" s="59"/>
    </row>
    <row r="27" spans="1:26">
      <c r="A27" s="54" t="s">
        <v>6</v>
      </c>
    </row>
    <row r="28" spans="1:26">
      <c r="A28" s="56">
        <v>126.13685842250912</v>
      </c>
      <c r="B28" s="56">
        <v>-68.895985714984491</v>
      </c>
    </row>
    <row r="29" spans="1:26" ht="13">
      <c r="A29" t="s">
        <v>144</v>
      </c>
      <c r="B29" s="58">
        <v>7.9891619314347713</v>
      </c>
      <c r="O29" s="12"/>
    </row>
    <row r="30" spans="1:26" ht="13">
      <c r="A30" t="s">
        <v>145</v>
      </c>
      <c r="B30" s="111">
        <v>645.87153678449431</v>
      </c>
      <c r="O30" s="12"/>
    </row>
    <row r="31" spans="1:26" ht="13">
      <c r="A31" t="s">
        <v>147</v>
      </c>
      <c r="B31" s="56">
        <v>2.1812810345421019</v>
      </c>
      <c r="O31" s="12"/>
    </row>
    <row r="32" spans="1:26" ht="13">
      <c r="A32" t="s">
        <v>149</v>
      </c>
      <c r="B32">
        <v>8</v>
      </c>
      <c r="O32" s="12"/>
    </row>
    <row r="33" spans="11:15" ht="13">
      <c r="O33" s="12"/>
    </row>
    <row r="34" spans="11:15" ht="13">
      <c r="O34" s="53"/>
    </row>
    <row r="35" spans="11:15" ht="13">
      <c r="K35" s="59"/>
      <c r="O35" s="53"/>
    </row>
    <row r="36" spans="11:15" ht="13">
      <c r="K36" s="59"/>
      <c r="O36" s="53"/>
    </row>
    <row r="37" spans="11:15" ht="13">
      <c r="K37" s="59"/>
      <c r="O37" s="12"/>
    </row>
    <row r="38" spans="11:15" ht="13">
      <c r="K38" s="59"/>
      <c r="O38" s="12"/>
    </row>
    <row r="39" spans="11:15" ht="13">
      <c r="K39" s="59"/>
      <c r="O39" s="12"/>
    </row>
    <row r="40" spans="11:15" ht="13">
      <c r="K40" s="59"/>
      <c r="O40" s="12"/>
    </row>
    <row r="41" spans="11:15" ht="13">
      <c r="O41" s="12"/>
    </row>
    <row r="42" spans="11:15" ht="13">
      <c r="O42" s="12"/>
    </row>
    <row r="43" spans="11:15" ht="13">
      <c r="O43" s="12"/>
    </row>
    <row r="44" spans="11:15" ht="13">
      <c r="O44" s="12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5" customWidth="1"/>
    <col min="2" max="2" width="24.83203125" customWidth="1"/>
    <col min="3" max="3" width="24.6640625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196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6">
      <c r="A3" s="133" t="s">
        <v>188</v>
      </c>
      <c r="B3">
        <v>8.0000000000000002E-3</v>
      </c>
      <c r="C3">
        <v>0.1</v>
      </c>
      <c r="D3" t="s">
        <v>17</v>
      </c>
      <c r="E3" t="s">
        <v>177</v>
      </c>
      <c r="F3">
        <v>0</v>
      </c>
      <c r="G3">
        <v>0.7</v>
      </c>
      <c r="H3" s="133">
        <v>13</v>
      </c>
      <c r="I3" s="133">
        <v>154.80000000000001</v>
      </c>
      <c r="J3" s="133">
        <v>-59.4</v>
      </c>
      <c r="K3" s="10"/>
      <c r="L3" s="12">
        <v>0</v>
      </c>
      <c r="M3" s="10"/>
      <c r="N3" s="52">
        <f>ATAN(0.5*TAN(P3))/(PI()/180)</f>
        <v>-40.212976903397134</v>
      </c>
      <c r="O3" s="6">
        <f>I3*PI()/180</f>
        <v>2.7017696820872223</v>
      </c>
      <c r="P3" s="6">
        <f>J3*PI()/180</f>
        <v>-1.0367255756846316</v>
      </c>
      <c r="Q3" s="6">
        <f t="shared" ref="Q3:Q18" si="0">COS(O3)*COS(P3)*L3</f>
        <v>0</v>
      </c>
      <c r="R3" s="6">
        <f t="shared" ref="R3:R18" si="1">COS(P3)*SIN(O3)*L3</f>
        <v>0</v>
      </c>
      <c r="S3" s="6">
        <f t="shared" ref="S3:S18" si="2">-1*SIN(P3)*L3</f>
        <v>0</v>
      </c>
      <c r="U3" s="12">
        <v>1</v>
      </c>
      <c r="V3" s="12">
        <v>0</v>
      </c>
    </row>
    <row r="4" spans="1:22" s="9" customFormat="1" ht="16">
      <c r="A4" t="s">
        <v>188</v>
      </c>
      <c r="B4">
        <v>8.0000000000000002E-3</v>
      </c>
      <c r="C4">
        <v>0.1</v>
      </c>
      <c r="D4" t="s">
        <v>17</v>
      </c>
      <c r="E4" t="s">
        <v>177</v>
      </c>
      <c r="F4">
        <v>100</v>
      </c>
      <c r="G4">
        <v>0.7</v>
      </c>
      <c r="H4">
        <v>13</v>
      </c>
      <c r="I4" s="133">
        <v>124.9</v>
      </c>
      <c r="J4" s="133">
        <v>-72.099999999999994</v>
      </c>
      <c r="K4" s="10"/>
      <c r="L4" s="12">
        <v>1</v>
      </c>
      <c r="M4" s="10"/>
      <c r="N4" s="52">
        <f t="shared" ref="N4:N18" si="3">ATAN(0.5*TAN(P4))/(PI()/180)</f>
        <v>-57.138251494275757</v>
      </c>
      <c r="O4" s="6">
        <f t="shared" ref="O4:O18" si="4">I4*PI()/180</f>
        <v>2.1799162357409179</v>
      </c>
      <c r="P4" s="6">
        <f t="shared" ref="P4:P18" si="5">J4*PI()/180</f>
        <v>-1.2583823906879115</v>
      </c>
      <c r="Q4" s="6">
        <f t="shared" si="0"/>
        <v>-0.17585282055033044</v>
      </c>
      <c r="R4" s="6">
        <f t="shared" si="1"/>
        <v>0.25207910665072986</v>
      </c>
      <c r="S4" s="6">
        <f t="shared" si="2"/>
        <v>0.95159440387943817</v>
      </c>
      <c r="U4" s="12">
        <v>0</v>
      </c>
      <c r="V4" s="12">
        <v>1</v>
      </c>
    </row>
    <row r="5" spans="1:22" s="11" customFormat="1" ht="15">
      <c r="A5" t="s">
        <v>189</v>
      </c>
      <c r="B5">
        <v>8.0000000000000002E-3</v>
      </c>
      <c r="C5">
        <v>0.1</v>
      </c>
      <c r="D5" t="s">
        <v>17</v>
      </c>
      <c r="E5" t="s">
        <v>177</v>
      </c>
      <c r="F5">
        <v>0</v>
      </c>
      <c r="G5">
        <v>0.3</v>
      </c>
      <c r="H5">
        <v>13</v>
      </c>
      <c r="I5">
        <v>171.1</v>
      </c>
      <c r="J5">
        <v>-62.1</v>
      </c>
      <c r="K5" s="10"/>
      <c r="L5" s="12">
        <v>0</v>
      </c>
      <c r="M5" s="10"/>
      <c r="N5" s="52">
        <f t="shared" si="3"/>
        <v>-43.36012872497426</v>
      </c>
      <c r="O5" s="6">
        <f t="shared" si="4"/>
        <v>2.9862583501622977</v>
      </c>
      <c r="P5" s="6">
        <f t="shared" si="5"/>
        <v>-1.0838494654884787</v>
      </c>
      <c r="Q5" s="6">
        <f t="shared" si="0"/>
        <v>0</v>
      </c>
      <c r="R5" s="6">
        <f t="shared" si="1"/>
        <v>0</v>
      </c>
      <c r="S5" s="6">
        <f t="shared" si="2"/>
        <v>0</v>
      </c>
      <c r="U5" s="12">
        <v>1</v>
      </c>
      <c r="V5" s="12">
        <v>0</v>
      </c>
    </row>
    <row r="6" spans="1:22" s="11" customFormat="1" ht="16">
      <c r="A6" s="133" t="s">
        <v>189</v>
      </c>
      <c r="B6">
        <v>8.0000000000000002E-3</v>
      </c>
      <c r="C6">
        <v>0.1</v>
      </c>
      <c r="D6" t="s">
        <v>17</v>
      </c>
      <c r="E6" t="s">
        <v>177</v>
      </c>
      <c r="F6">
        <v>100</v>
      </c>
      <c r="G6">
        <v>0.3</v>
      </c>
      <c r="H6" s="133">
        <v>13</v>
      </c>
      <c r="I6">
        <v>147.5</v>
      </c>
      <c r="J6">
        <v>-78.400000000000006</v>
      </c>
      <c r="K6" s="10"/>
      <c r="L6" s="12">
        <v>1</v>
      </c>
      <c r="M6" s="10"/>
      <c r="N6" s="52">
        <f t="shared" si="3"/>
        <v>-67.67983762097866</v>
      </c>
      <c r="O6" s="6">
        <f t="shared" si="4"/>
        <v>2.5743606466916362</v>
      </c>
      <c r="P6" s="6">
        <f t="shared" si="5"/>
        <v>-1.3683381335635545</v>
      </c>
      <c r="Q6" s="6">
        <f t="shared" si="0"/>
        <v>-0.16958739863634448</v>
      </c>
      <c r="R6" s="6">
        <f t="shared" si="1"/>
        <v>0.10803908827892028</v>
      </c>
      <c r="S6" s="6">
        <f t="shared" si="2"/>
        <v>0.97957524959934406</v>
      </c>
      <c r="U6" s="12">
        <v>0</v>
      </c>
      <c r="V6" s="12">
        <v>1</v>
      </c>
    </row>
    <row r="7" spans="1:22" s="11" customFormat="1" ht="15">
      <c r="A7" t="s">
        <v>190</v>
      </c>
      <c r="B7">
        <v>8.0000000000000002E-3</v>
      </c>
      <c r="C7">
        <v>0.1</v>
      </c>
      <c r="D7" t="s">
        <v>17</v>
      </c>
      <c r="E7" t="s">
        <v>177</v>
      </c>
      <c r="F7">
        <v>0</v>
      </c>
      <c r="G7">
        <v>0.6</v>
      </c>
      <c r="H7">
        <v>13</v>
      </c>
      <c r="I7">
        <v>148.1</v>
      </c>
      <c r="J7">
        <v>-62</v>
      </c>
      <c r="K7" s="10"/>
      <c r="L7" s="53">
        <v>0</v>
      </c>
      <c r="M7" s="10"/>
      <c r="N7" s="52">
        <f t="shared" si="3"/>
        <v>-43.239577152649595</v>
      </c>
      <c r="O7" s="6">
        <f t="shared" si="4"/>
        <v>2.584832622203602</v>
      </c>
      <c r="P7" s="6">
        <f t="shared" si="5"/>
        <v>-1.0821041362364843</v>
      </c>
      <c r="Q7" s="6">
        <f t="shared" si="0"/>
        <v>0</v>
      </c>
      <c r="R7" s="6">
        <f t="shared" si="1"/>
        <v>0</v>
      </c>
      <c r="S7" s="6">
        <f t="shared" si="2"/>
        <v>0</v>
      </c>
      <c r="U7" s="12">
        <v>1</v>
      </c>
      <c r="V7" s="53">
        <v>0</v>
      </c>
    </row>
    <row r="8" spans="1:22" s="11" customFormat="1" ht="15">
      <c r="A8" t="s">
        <v>190</v>
      </c>
      <c r="B8">
        <v>8.0000000000000002E-3</v>
      </c>
      <c r="C8">
        <v>0.1</v>
      </c>
      <c r="D8" t="s">
        <v>17</v>
      </c>
      <c r="E8" t="s">
        <v>177</v>
      </c>
      <c r="F8">
        <v>100</v>
      </c>
      <c r="G8">
        <v>0.6</v>
      </c>
      <c r="H8">
        <v>13</v>
      </c>
      <c r="I8">
        <v>111.1</v>
      </c>
      <c r="J8">
        <v>-72.3</v>
      </c>
      <c r="K8" s="10"/>
      <c r="L8" s="53">
        <v>1</v>
      </c>
      <c r="M8" s="10"/>
      <c r="N8" s="52">
        <f t="shared" si="3"/>
        <v>-57.450666332769352</v>
      </c>
      <c r="O8" s="6">
        <f t="shared" si="4"/>
        <v>1.9390607989657</v>
      </c>
      <c r="P8" s="6">
        <f t="shared" si="5"/>
        <v>-1.2618730491919001</v>
      </c>
      <c r="Q8" s="6">
        <f t="shared" si="0"/>
        <v>-0.1094509314961456</v>
      </c>
      <c r="R8" s="6">
        <f t="shared" si="1"/>
        <v>0.28364871889424959</v>
      </c>
      <c r="S8" s="6">
        <f t="shared" si="2"/>
        <v>0.95266148125358618</v>
      </c>
      <c r="U8" s="53">
        <v>0</v>
      </c>
      <c r="V8" s="53">
        <v>1</v>
      </c>
    </row>
    <row r="9" spans="1:22" s="11" customFormat="1" ht="15">
      <c r="A9" t="s">
        <v>191</v>
      </c>
      <c r="B9">
        <v>8.0000000000000002E-3</v>
      </c>
      <c r="C9">
        <v>0.1</v>
      </c>
      <c r="D9" t="s">
        <v>17</v>
      </c>
      <c r="E9" t="s">
        <v>177</v>
      </c>
      <c r="F9">
        <v>0</v>
      </c>
      <c r="G9">
        <v>0.4</v>
      </c>
      <c r="H9">
        <v>13</v>
      </c>
      <c r="I9">
        <v>149.5</v>
      </c>
      <c r="J9">
        <v>-63.4</v>
      </c>
      <c r="K9" s="10"/>
      <c r="L9" s="53">
        <v>0</v>
      </c>
      <c r="M9" s="10"/>
      <c r="N9" s="52">
        <f t="shared" si="3"/>
        <v>-44.956333950691409</v>
      </c>
      <c r="O9" s="6">
        <f t="shared" si="4"/>
        <v>2.6092672317315224</v>
      </c>
      <c r="P9" s="6">
        <f t="shared" si="5"/>
        <v>-1.1065387457644049</v>
      </c>
      <c r="Q9" s="6">
        <f t="shared" si="0"/>
        <v>0</v>
      </c>
      <c r="R9" s="6">
        <f t="shared" si="1"/>
        <v>0</v>
      </c>
      <c r="S9" s="6">
        <f t="shared" si="2"/>
        <v>0</v>
      </c>
      <c r="U9" s="53">
        <v>1</v>
      </c>
      <c r="V9" s="53">
        <v>0</v>
      </c>
    </row>
    <row r="10" spans="1:22" s="11" customFormat="1" ht="15">
      <c r="A10" t="s">
        <v>191</v>
      </c>
      <c r="B10">
        <v>8.0000000000000002E-3</v>
      </c>
      <c r="C10">
        <v>0.1</v>
      </c>
      <c r="D10" t="s">
        <v>17</v>
      </c>
      <c r="E10" t="s">
        <v>177</v>
      </c>
      <c r="F10">
        <v>100</v>
      </c>
      <c r="G10">
        <v>0.4</v>
      </c>
      <c r="H10">
        <v>13</v>
      </c>
      <c r="I10">
        <v>109.6</v>
      </c>
      <c r="J10">
        <v>-73.8</v>
      </c>
      <c r="K10" s="10"/>
      <c r="L10" s="12">
        <v>1</v>
      </c>
      <c r="M10" s="10"/>
      <c r="N10" s="52">
        <f t="shared" si="3"/>
        <v>-59.841111412862773</v>
      </c>
      <c r="O10" s="6">
        <f t="shared" si="4"/>
        <v>1.912880860185785</v>
      </c>
      <c r="P10" s="6">
        <f t="shared" si="5"/>
        <v>-1.2880529879718152</v>
      </c>
      <c r="Q10" s="6">
        <f t="shared" si="0"/>
        <v>-9.3588004467219238E-2</v>
      </c>
      <c r="R10" s="6">
        <f t="shared" si="1"/>
        <v>0.26282565070562697</v>
      </c>
      <c r="S10" s="6">
        <f t="shared" si="2"/>
        <v>0.96029368567694307</v>
      </c>
      <c r="U10" s="53">
        <v>0</v>
      </c>
      <c r="V10" s="12">
        <v>1</v>
      </c>
    </row>
    <row r="11" spans="1:22" s="11" customFormat="1" ht="15">
      <c r="A11" t="s">
        <v>192</v>
      </c>
      <c r="B11">
        <v>8.0000000000000002E-3</v>
      </c>
      <c r="C11">
        <v>0.1</v>
      </c>
      <c r="D11" t="s">
        <v>17</v>
      </c>
      <c r="E11" t="s">
        <v>177</v>
      </c>
      <c r="F11">
        <v>0</v>
      </c>
      <c r="G11">
        <v>0.3</v>
      </c>
      <c r="H11">
        <v>13</v>
      </c>
      <c r="I11">
        <v>141.80000000000001</v>
      </c>
      <c r="J11">
        <v>-53.8</v>
      </c>
      <c r="K11" s="10"/>
      <c r="L11" s="12">
        <v>0</v>
      </c>
      <c r="M11" s="10"/>
      <c r="N11" s="52">
        <f t="shared" si="3"/>
        <v>-34.339458319527459</v>
      </c>
      <c r="O11" s="6">
        <f t="shared" si="4"/>
        <v>2.4748768793279594</v>
      </c>
      <c r="P11" s="6">
        <f t="shared" si="5"/>
        <v>-0.93898713757294927</v>
      </c>
      <c r="Q11" s="6">
        <f t="shared" si="0"/>
        <v>0</v>
      </c>
      <c r="R11" s="6">
        <f t="shared" si="1"/>
        <v>0</v>
      </c>
      <c r="S11" s="6">
        <f t="shared" si="2"/>
        <v>0</v>
      </c>
      <c r="U11" s="12">
        <v>1</v>
      </c>
      <c r="V11" s="12">
        <v>0</v>
      </c>
    </row>
    <row r="12" spans="1:22" s="11" customFormat="1" ht="16">
      <c r="A12" s="133" t="s">
        <v>192</v>
      </c>
      <c r="B12">
        <v>8.0000000000000002E-3</v>
      </c>
      <c r="C12">
        <v>0.1</v>
      </c>
      <c r="D12" t="s">
        <v>17</v>
      </c>
      <c r="E12" t="s">
        <v>177</v>
      </c>
      <c r="F12">
        <v>100</v>
      </c>
      <c r="G12">
        <v>0.3</v>
      </c>
      <c r="H12" s="133">
        <v>13</v>
      </c>
      <c r="I12">
        <v>116.2</v>
      </c>
      <c r="J12">
        <v>-63.6</v>
      </c>
      <c r="K12" s="10"/>
      <c r="L12" s="12">
        <v>1</v>
      </c>
      <c r="M12" s="10"/>
      <c r="N12" s="52">
        <f t="shared" si="3"/>
        <v>-45.206760356528385</v>
      </c>
      <c r="O12" s="6">
        <f t="shared" si="4"/>
        <v>2.0280725908174109</v>
      </c>
      <c r="P12" s="6">
        <f t="shared" si="5"/>
        <v>-1.1100294042683936</v>
      </c>
      <c r="Q12" s="6">
        <f t="shared" si="0"/>
        <v>-0.19630903396725183</v>
      </c>
      <c r="R12" s="6">
        <f t="shared" si="1"/>
        <v>0.39895263597532099</v>
      </c>
      <c r="S12" s="6">
        <f t="shared" si="2"/>
        <v>0.8957117602394129</v>
      </c>
      <c r="U12" s="12">
        <v>0</v>
      </c>
      <c r="V12" s="12">
        <v>1</v>
      </c>
    </row>
    <row r="13" spans="1:22" s="11" customFormat="1" ht="15">
      <c r="A13" t="s">
        <v>193</v>
      </c>
      <c r="B13">
        <v>8.0000000000000002E-3</v>
      </c>
      <c r="C13">
        <v>0.1</v>
      </c>
      <c r="D13" t="s">
        <v>17</v>
      </c>
      <c r="E13" t="s">
        <v>177</v>
      </c>
      <c r="F13">
        <v>0</v>
      </c>
      <c r="G13">
        <v>0.5</v>
      </c>
      <c r="H13">
        <v>13</v>
      </c>
      <c r="I13">
        <v>152.9</v>
      </c>
      <c r="J13">
        <v>-62.4</v>
      </c>
      <c r="K13" s="10"/>
      <c r="L13" s="12">
        <v>0</v>
      </c>
      <c r="M13" s="10"/>
      <c r="N13" s="52">
        <f t="shared" si="3"/>
        <v>-43.72368002531006</v>
      </c>
      <c r="O13" s="6">
        <f t="shared" si="4"/>
        <v>2.6686084262993299</v>
      </c>
      <c r="P13" s="6">
        <f t="shared" si="5"/>
        <v>-1.0890854532444616</v>
      </c>
      <c r="Q13" s="6">
        <f t="shared" si="0"/>
        <v>0</v>
      </c>
      <c r="R13" s="6">
        <f t="shared" si="1"/>
        <v>0</v>
      </c>
      <c r="S13" s="6">
        <f t="shared" si="2"/>
        <v>0</v>
      </c>
      <c r="U13" s="12">
        <v>1</v>
      </c>
      <c r="V13" s="12">
        <v>0</v>
      </c>
    </row>
    <row r="14" spans="1:22" s="13" customFormat="1" ht="16">
      <c r="A14" s="133" t="s">
        <v>193</v>
      </c>
      <c r="B14">
        <v>8.0000000000000002E-3</v>
      </c>
      <c r="C14">
        <v>0.1</v>
      </c>
      <c r="D14" t="s">
        <v>17</v>
      </c>
      <c r="E14" t="s">
        <v>177</v>
      </c>
      <c r="F14">
        <v>100</v>
      </c>
      <c r="G14">
        <v>0.5</v>
      </c>
      <c r="H14" s="133">
        <v>13</v>
      </c>
      <c r="I14">
        <v>116.3</v>
      </c>
      <c r="J14">
        <v>-74</v>
      </c>
      <c r="K14" s="10"/>
      <c r="L14" s="12">
        <v>1</v>
      </c>
      <c r="M14" s="10"/>
      <c r="N14" s="52">
        <f t="shared" si="3"/>
        <v>-60.166126864103916</v>
      </c>
      <c r="O14" s="6">
        <f t="shared" si="4"/>
        <v>2.0298179200694051</v>
      </c>
      <c r="P14" s="6">
        <f t="shared" si="5"/>
        <v>-1.2915436464758039</v>
      </c>
      <c r="Q14" s="6">
        <f t="shared" si="0"/>
        <v>-0.1221269714774659</v>
      </c>
      <c r="R14" s="6">
        <f t="shared" si="1"/>
        <v>0.24710514919671187</v>
      </c>
      <c r="S14" s="6">
        <f t="shared" si="2"/>
        <v>0.96126169593831889</v>
      </c>
      <c r="U14" s="12">
        <v>0</v>
      </c>
      <c r="V14" s="12">
        <v>1</v>
      </c>
    </row>
    <row r="15" spans="1:22" s="11" customFormat="1" ht="15">
      <c r="A15" t="s">
        <v>194</v>
      </c>
      <c r="B15">
        <v>8.0000000000000002E-3</v>
      </c>
      <c r="C15">
        <v>0.1</v>
      </c>
      <c r="D15" t="s">
        <v>17</v>
      </c>
      <c r="E15" t="s">
        <v>177</v>
      </c>
      <c r="F15">
        <v>0</v>
      </c>
      <c r="G15">
        <v>0.5</v>
      </c>
      <c r="H15">
        <v>13</v>
      </c>
      <c r="I15">
        <v>156.1</v>
      </c>
      <c r="J15">
        <v>-49.1</v>
      </c>
      <c r="K15" s="10"/>
      <c r="L15" s="12">
        <v>0</v>
      </c>
      <c r="M15" s="10"/>
      <c r="N15" s="52">
        <f t="shared" si="3"/>
        <v>-29.994220750733042</v>
      </c>
      <c r="O15" s="6">
        <f t="shared" si="4"/>
        <v>2.7244589623631481</v>
      </c>
      <c r="P15" s="6">
        <f t="shared" si="5"/>
        <v>-0.85695666272921578</v>
      </c>
      <c r="Q15" s="6">
        <f t="shared" si="0"/>
        <v>0</v>
      </c>
      <c r="R15" s="6">
        <f t="shared" si="1"/>
        <v>0</v>
      </c>
      <c r="S15" s="6">
        <f t="shared" si="2"/>
        <v>0</v>
      </c>
      <c r="U15" s="12">
        <v>1</v>
      </c>
      <c r="V15" s="12">
        <v>0</v>
      </c>
    </row>
    <row r="16" spans="1:22" s="13" customFormat="1" ht="16">
      <c r="A16" s="133" t="s">
        <v>194</v>
      </c>
      <c r="B16">
        <v>8.0000000000000002E-3</v>
      </c>
      <c r="C16">
        <v>0.1</v>
      </c>
      <c r="D16" t="s">
        <v>17</v>
      </c>
      <c r="E16" t="s">
        <v>177</v>
      </c>
      <c r="F16">
        <v>100</v>
      </c>
      <c r="G16">
        <v>0.5</v>
      </c>
      <c r="H16" s="133">
        <v>13</v>
      </c>
      <c r="I16">
        <v>138.80000000000001</v>
      </c>
      <c r="J16">
        <v>-63.1</v>
      </c>
      <c r="K16" s="10"/>
      <c r="L16" s="12">
        <v>1</v>
      </c>
      <c r="M16" s="10"/>
      <c r="N16" s="52">
        <f t="shared" si="3"/>
        <v>-44.583144301316558</v>
      </c>
      <c r="O16" s="6">
        <f t="shared" si="4"/>
        <v>2.4225170017681297</v>
      </c>
      <c r="P16" s="6">
        <f t="shared" si="5"/>
        <v>-1.1013027580084218</v>
      </c>
      <c r="Q16" s="6">
        <f t="shared" si="0"/>
        <v>-0.34041862058808869</v>
      </c>
      <c r="R16" s="6">
        <f t="shared" si="1"/>
        <v>0.29801397441553035</v>
      </c>
      <c r="S16" s="6">
        <f t="shared" si="2"/>
        <v>0.89179752960521397</v>
      </c>
      <c r="U16" s="12">
        <v>0</v>
      </c>
      <c r="V16" s="12">
        <v>1</v>
      </c>
    </row>
    <row r="17" spans="1:26" s="13" customFormat="1" ht="15">
      <c r="A17" t="s">
        <v>195</v>
      </c>
      <c r="B17">
        <v>8.0000000000000002E-3</v>
      </c>
      <c r="C17">
        <v>0.1</v>
      </c>
      <c r="D17" t="s">
        <v>17</v>
      </c>
      <c r="E17" t="s">
        <v>177</v>
      </c>
      <c r="F17">
        <v>0</v>
      </c>
      <c r="G17">
        <v>0.6</v>
      </c>
      <c r="H17">
        <v>13</v>
      </c>
      <c r="I17">
        <v>52.7</v>
      </c>
      <c r="J17">
        <v>-59.4</v>
      </c>
      <c r="K17" s="10"/>
      <c r="L17" s="12">
        <v>0</v>
      </c>
      <c r="M17" s="10"/>
      <c r="N17" s="52">
        <f t="shared" si="3"/>
        <v>-40.212976903397134</v>
      </c>
      <c r="O17" s="6">
        <f t="shared" si="4"/>
        <v>0.91978851580101173</v>
      </c>
      <c r="P17" s="6">
        <f t="shared" si="5"/>
        <v>-1.0367255756846316</v>
      </c>
      <c r="Q17" s="6">
        <f t="shared" si="0"/>
        <v>0</v>
      </c>
      <c r="R17" s="6">
        <f t="shared" si="1"/>
        <v>0</v>
      </c>
      <c r="S17" s="6">
        <f t="shared" si="2"/>
        <v>0</v>
      </c>
      <c r="U17" s="12">
        <v>0</v>
      </c>
      <c r="V17" s="12">
        <v>0</v>
      </c>
    </row>
    <row r="18" spans="1:26" s="13" customFormat="1" ht="16">
      <c r="A18" s="133" t="s">
        <v>195</v>
      </c>
      <c r="B18">
        <v>8.0000000000000002E-3</v>
      </c>
      <c r="C18">
        <v>0.1</v>
      </c>
      <c r="D18" t="s">
        <v>17</v>
      </c>
      <c r="E18" t="s">
        <v>177</v>
      </c>
      <c r="F18">
        <v>100</v>
      </c>
      <c r="G18">
        <v>0.6</v>
      </c>
      <c r="H18" s="133">
        <v>13</v>
      </c>
      <c r="I18">
        <v>38.1</v>
      </c>
      <c r="J18">
        <v>-45</v>
      </c>
      <c r="K18" s="10"/>
      <c r="L18" s="12">
        <v>0</v>
      </c>
      <c r="M18" s="10"/>
      <c r="N18" s="52">
        <f t="shared" si="3"/>
        <v>-26.56505117707799</v>
      </c>
      <c r="O18" s="6">
        <f t="shared" si="4"/>
        <v>0.66497044500983959</v>
      </c>
      <c r="P18" s="6">
        <f t="shared" si="5"/>
        <v>-0.78539816339744828</v>
      </c>
      <c r="Q18" s="6">
        <f t="shared" si="0"/>
        <v>0</v>
      </c>
      <c r="R18" s="6">
        <f t="shared" si="1"/>
        <v>0</v>
      </c>
      <c r="S18" s="6">
        <f t="shared" si="2"/>
        <v>0</v>
      </c>
      <c r="U18" s="12">
        <v>0</v>
      </c>
      <c r="V18" s="12">
        <v>0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123.11956881682323</v>
      </c>
      <c r="J20" s="25">
        <f>P20*180/PI()</f>
        <v>-71.470997200655376</v>
      </c>
      <c r="K20" s="19"/>
      <c r="L20" s="7"/>
      <c r="M20" s="7"/>
      <c r="N20" s="7"/>
      <c r="O20" s="26">
        <f>IF(Q20&gt;0, ATAN(R20/Q20),PI()+ATAN(R20/Q20))</f>
        <v>2.1488418494893047</v>
      </c>
      <c r="P20" s="26">
        <f>-1*ATAN(S20/(SQRT(Q20*Q20+R20*R20)))</f>
        <v>-1.2474042208350866</v>
      </c>
      <c r="Q20" s="26">
        <f>SUM(Q3:Q18)</f>
        <v>-1.2073337811828462</v>
      </c>
      <c r="R20" s="26">
        <f>SUM(R3:R18)</f>
        <v>1.8506643241170899</v>
      </c>
      <c r="S20" s="26">
        <f>SUM(S3:S18)</f>
        <v>6.5928958061922582</v>
      </c>
    </row>
    <row r="21" spans="1:26" s="9" customFormat="1" ht="16" thickTop="1">
      <c r="A21" s="56">
        <v>153.221991809305</v>
      </c>
      <c r="B21" s="56">
        <v>-59.161080515232783</v>
      </c>
      <c r="C21" s="7"/>
      <c r="D21" s="7"/>
      <c r="E21" s="7"/>
      <c r="F21"/>
      <c r="G21" s="7"/>
      <c r="H21" s="7"/>
      <c r="I21" s="29" t="s">
        <v>144</v>
      </c>
      <c r="J21" s="30">
        <f>SQRT(Q20*Q20+R20*R20+S20*S20)</f>
        <v>6.9533364948816114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 s="58">
        <v>6.9538134444202075</v>
      </c>
      <c r="C22" s="7"/>
      <c r="D22" s="7"/>
      <c r="E22" s="7"/>
      <c r="F22"/>
      <c r="G22" s="7"/>
      <c r="H22" s="7"/>
      <c r="I22" s="32" t="s">
        <v>145</v>
      </c>
      <c r="J22" s="33">
        <f>(J24-1)/(J24-J21)</f>
        <v>128.58013954968837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 s="111">
        <v>129.90793369802878</v>
      </c>
      <c r="C23" s="7"/>
      <c r="D23" s="7"/>
      <c r="E23" s="7"/>
      <c r="F23"/>
      <c r="G23" s="7"/>
      <c r="H23" s="7"/>
      <c r="I23" s="32" t="s">
        <v>147</v>
      </c>
      <c r="J23" s="35">
        <f>ACOS(1+(J24-1)*(1-20^(1/(J24-1)))/(J24*(J22-1)+1))*180/PI()</f>
        <v>5.3434702452741272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5.3158900444514021</v>
      </c>
      <c r="C24" s="7"/>
      <c r="D24" s="7"/>
      <c r="E24" s="7"/>
      <c r="F24"/>
      <c r="G24" s="7"/>
      <c r="H24" s="7"/>
      <c r="I24" s="36" t="s">
        <v>149</v>
      </c>
      <c r="J24" s="37">
        <f>SUM(L3:L18)</f>
        <v>7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7</v>
      </c>
    </row>
    <row r="26" spans="1:26">
      <c r="I26" s="59"/>
    </row>
    <row r="27" spans="1:26">
      <c r="A27" s="54" t="s">
        <v>6</v>
      </c>
    </row>
    <row r="28" spans="1:26">
      <c r="A28" s="56">
        <v>123.11956881682323</v>
      </c>
      <c r="B28" s="56">
        <v>-71.470997200655376</v>
      </c>
    </row>
    <row r="29" spans="1:26" ht="13">
      <c r="A29" t="s">
        <v>144</v>
      </c>
      <c r="B29" s="58">
        <v>6.9533364948816114</v>
      </c>
      <c r="O29" s="12"/>
    </row>
    <row r="30" spans="1:26" ht="13">
      <c r="A30" t="s">
        <v>145</v>
      </c>
      <c r="B30" s="111">
        <v>128.58013954968837</v>
      </c>
      <c r="O30" s="12"/>
    </row>
    <row r="31" spans="1:26" ht="13">
      <c r="A31" t="s">
        <v>147</v>
      </c>
      <c r="B31" s="56">
        <v>5.3434702452741272</v>
      </c>
      <c r="O31" s="12"/>
    </row>
    <row r="32" spans="1:26" ht="13">
      <c r="A32" t="s">
        <v>149</v>
      </c>
      <c r="B32">
        <v>7</v>
      </c>
      <c r="O32" s="12"/>
    </row>
    <row r="33" spans="1:15" ht="13">
      <c r="O33" s="12"/>
    </row>
    <row r="34" spans="1:15" ht="13">
      <c r="A34" t="s">
        <v>866</v>
      </c>
      <c r="O34" s="53"/>
    </row>
    <row r="35" spans="1:15" ht="13">
      <c r="K35" s="59"/>
      <c r="O35" s="53"/>
    </row>
    <row r="36" spans="1:15" ht="13">
      <c r="K36" s="59"/>
      <c r="O36" s="53"/>
    </row>
    <row r="37" spans="1:15" ht="13">
      <c r="K37" s="59"/>
      <c r="O37" s="12"/>
    </row>
    <row r="38" spans="1:15" ht="13">
      <c r="K38" s="59"/>
      <c r="O38" s="12"/>
    </row>
    <row r="39" spans="1:15" ht="13">
      <c r="K39" s="59"/>
      <c r="O39" s="12"/>
    </row>
    <row r="40" spans="1:15" ht="13">
      <c r="K40" s="59"/>
      <c r="O40" s="12"/>
    </row>
    <row r="41" spans="1:15" ht="13">
      <c r="O41" s="12"/>
    </row>
    <row r="42" spans="1:15" ht="13">
      <c r="O42" s="12"/>
    </row>
    <row r="43" spans="1:15" ht="13">
      <c r="O43" s="12"/>
    </row>
    <row r="44" spans="1:15" ht="13">
      <c r="O44" s="12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187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178</v>
      </c>
      <c r="B3">
        <v>8.0000000000000002E-3</v>
      </c>
      <c r="C3">
        <v>0.1</v>
      </c>
      <c r="D3" t="s">
        <v>17</v>
      </c>
      <c r="E3" t="s">
        <v>177</v>
      </c>
      <c r="F3">
        <v>0</v>
      </c>
      <c r="G3">
        <v>0.8</v>
      </c>
      <c r="H3">
        <v>13</v>
      </c>
      <c r="I3">
        <v>130.6</v>
      </c>
      <c r="J3">
        <v>-45.2</v>
      </c>
      <c r="K3" s="10"/>
      <c r="L3" s="187">
        <v>0</v>
      </c>
      <c r="M3" s="10"/>
      <c r="N3" s="52">
        <f t="shared" ref="N3:N18" si="0">ATAN(0.5*TAN(P3))/(PI()/180)</f>
        <v>-26.725387217658614</v>
      </c>
      <c r="O3" s="6">
        <f t="shared" ref="O3:P18" si="1">I3*PI()/180</f>
        <v>2.2794000031045942</v>
      </c>
      <c r="P3" s="6">
        <f t="shared" si="1"/>
        <v>-0.78888882190143694</v>
      </c>
      <c r="Q3" s="6">
        <f t="shared" ref="Q3:Q18" si="2">COS(O3)*COS(P3)*L3</f>
        <v>0</v>
      </c>
      <c r="R3" s="6">
        <f t="shared" ref="R3:R18" si="3">COS(P3)*SIN(O3)*L3</f>
        <v>0</v>
      </c>
      <c r="S3" s="6">
        <f t="shared" ref="S3:S18" si="4">-1*SIN(P3)*L3</f>
        <v>0</v>
      </c>
      <c r="U3" s="12">
        <v>1</v>
      </c>
      <c r="V3" s="187">
        <v>0</v>
      </c>
    </row>
    <row r="4" spans="1:22" s="9" customFormat="1" ht="15">
      <c r="A4" t="s">
        <v>178</v>
      </c>
      <c r="B4">
        <v>8.0000000000000002E-3</v>
      </c>
      <c r="C4">
        <v>0.1</v>
      </c>
      <c r="D4" t="s">
        <v>17</v>
      </c>
      <c r="E4" t="s">
        <v>177</v>
      </c>
      <c r="F4">
        <v>100</v>
      </c>
      <c r="G4">
        <v>0.8</v>
      </c>
      <c r="H4">
        <v>13</v>
      </c>
      <c r="I4">
        <v>111.5</v>
      </c>
      <c r="J4">
        <v>-52.7</v>
      </c>
      <c r="K4" s="10"/>
      <c r="L4" s="12">
        <v>1</v>
      </c>
      <c r="M4" s="10"/>
      <c r="N4" s="52">
        <f t="shared" si="0"/>
        <v>-33.27864509096792</v>
      </c>
      <c r="O4" s="6">
        <f t="shared" si="1"/>
        <v>1.9460421159736774</v>
      </c>
      <c r="P4" s="6">
        <f t="shared" si="1"/>
        <v>-0.91978851580101173</v>
      </c>
      <c r="Q4" s="6">
        <f t="shared" si="2"/>
        <v>-0.22209549207807749</v>
      </c>
      <c r="R4" s="6">
        <f t="shared" si="3"/>
        <v>0.5638222536005405</v>
      </c>
      <c r="S4" s="6">
        <f t="shared" si="4"/>
        <v>0.79547348085489589</v>
      </c>
      <c r="U4" s="12">
        <v>0</v>
      </c>
      <c r="V4" s="12">
        <v>1</v>
      </c>
    </row>
    <row r="5" spans="1:22" s="11" customFormat="1" ht="15">
      <c r="A5" t="s">
        <v>179</v>
      </c>
      <c r="B5">
        <v>8.0000000000000002E-3</v>
      </c>
      <c r="C5">
        <v>0.1</v>
      </c>
      <c r="D5" t="s">
        <v>17</v>
      </c>
      <c r="E5" t="s">
        <v>177</v>
      </c>
      <c r="F5">
        <v>0</v>
      </c>
      <c r="G5">
        <v>0.4</v>
      </c>
      <c r="H5">
        <v>13</v>
      </c>
      <c r="I5">
        <v>136.69999999999999</v>
      </c>
      <c r="J5">
        <v>-53.3</v>
      </c>
      <c r="K5" s="10"/>
      <c r="L5" s="12">
        <v>0</v>
      </c>
      <c r="M5" s="10"/>
      <c r="N5" s="52">
        <f t="shared" si="0"/>
        <v>-33.853766737354952</v>
      </c>
      <c r="O5" s="6">
        <f t="shared" si="1"/>
        <v>2.3858650874762479</v>
      </c>
      <c r="P5" s="6">
        <f t="shared" si="1"/>
        <v>-0.93026049131297761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2">
        <v>1</v>
      </c>
      <c r="V5" s="12">
        <v>0</v>
      </c>
    </row>
    <row r="6" spans="1:22" s="11" customFormat="1" ht="15">
      <c r="A6" t="s">
        <v>179</v>
      </c>
      <c r="B6">
        <v>8.0000000000000002E-3</v>
      </c>
      <c r="C6">
        <v>0.1</v>
      </c>
      <c r="D6" t="s">
        <v>17</v>
      </c>
      <c r="E6" t="s">
        <v>177</v>
      </c>
      <c r="F6">
        <v>100</v>
      </c>
      <c r="G6">
        <v>0.4</v>
      </c>
      <c r="H6">
        <v>13</v>
      </c>
      <c r="I6">
        <v>111.1</v>
      </c>
      <c r="J6">
        <v>-61.7</v>
      </c>
      <c r="K6" s="10"/>
      <c r="L6" s="12">
        <v>1</v>
      </c>
      <c r="M6" s="10"/>
      <c r="N6" s="52">
        <f t="shared" si="0"/>
        <v>-42.879806390269344</v>
      </c>
      <c r="O6" s="6">
        <f t="shared" si="1"/>
        <v>1.9390607989657</v>
      </c>
      <c r="P6" s="6">
        <f t="shared" si="1"/>
        <v>-1.0768681484805014</v>
      </c>
      <c r="Q6" s="6">
        <f t="shared" si="2"/>
        <v>-0.17067024202431338</v>
      </c>
      <c r="R6" s="6">
        <f t="shared" si="3"/>
        <v>0.44230227044959253</v>
      </c>
      <c r="S6" s="6">
        <f t="shared" si="4"/>
        <v>0.88047735350916201</v>
      </c>
      <c r="U6" s="12">
        <v>0</v>
      </c>
      <c r="V6" s="12">
        <v>1</v>
      </c>
    </row>
    <row r="7" spans="1:22" s="11" customFormat="1" ht="15">
      <c r="A7" t="s">
        <v>180</v>
      </c>
      <c r="B7">
        <v>8.0000000000000002E-3</v>
      </c>
      <c r="C7">
        <v>0.1</v>
      </c>
      <c r="D7" t="s">
        <v>17</v>
      </c>
      <c r="E7" t="s">
        <v>177</v>
      </c>
      <c r="F7">
        <v>0</v>
      </c>
      <c r="G7">
        <v>0.7</v>
      </c>
      <c r="H7">
        <v>13</v>
      </c>
      <c r="I7">
        <v>114.1</v>
      </c>
      <c r="J7">
        <v>-49.1</v>
      </c>
      <c r="K7" s="10"/>
      <c r="L7" s="12">
        <v>0</v>
      </c>
      <c r="M7" s="10"/>
      <c r="N7" s="52">
        <f t="shared" si="0"/>
        <v>-29.994220750733042</v>
      </c>
      <c r="O7" s="6">
        <f t="shared" si="1"/>
        <v>1.9914206765255298</v>
      </c>
      <c r="P7" s="6">
        <f t="shared" si="1"/>
        <v>-0.85695666272921578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s="11" customFormat="1" ht="15">
      <c r="A8" t="s">
        <v>180</v>
      </c>
      <c r="B8">
        <v>8.0000000000000002E-3</v>
      </c>
      <c r="C8">
        <v>0.1</v>
      </c>
      <c r="D8" t="s">
        <v>17</v>
      </c>
      <c r="E8" t="s">
        <v>177</v>
      </c>
      <c r="F8">
        <v>100</v>
      </c>
      <c r="G8">
        <v>0.7</v>
      </c>
      <c r="H8">
        <v>13</v>
      </c>
      <c r="I8">
        <v>92.4</v>
      </c>
      <c r="J8">
        <v>-51.1</v>
      </c>
      <c r="K8" s="10"/>
      <c r="L8" s="12">
        <v>1</v>
      </c>
      <c r="M8" s="10"/>
      <c r="N8" s="52">
        <f t="shared" si="0"/>
        <v>-31.784706417202042</v>
      </c>
      <c r="O8" s="6">
        <f t="shared" si="1"/>
        <v>1.6126842288427605</v>
      </c>
      <c r="P8" s="6">
        <f t="shared" si="1"/>
        <v>-0.89186324776910242</v>
      </c>
      <c r="Q8" s="6">
        <f t="shared" si="2"/>
        <v>-2.6296363556853095E-2</v>
      </c>
      <c r="R8" s="6">
        <f t="shared" si="3"/>
        <v>0.627412227356139</v>
      </c>
      <c r="S8" s="6">
        <f t="shared" si="4"/>
        <v>0.77824314852602094</v>
      </c>
      <c r="U8" s="53">
        <v>0</v>
      </c>
      <c r="V8" s="12">
        <v>1</v>
      </c>
    </row>
    <row r="9" spans="1:22" s="11" customFormat="1" ht="15">
      <c r="A9" t="s">
        <v>181</v>
      </c>
      <c r="B9">
        <v>8.0000000000000002E-3</v>
      </c>
      <c r="C9">
        <v>0.1</v>
      </c>
      <c r="D9" t="s">
        <v>17</v>
      </c>
      <c r="E9" t="s">
        <v>177</v>
      </c>
      <c r="F9">
        <v>0</v>
      </c>
      <c r="G9">
        <v>0.3</v>
      </c>
      <c r="H9">
        <v>13</v>
      </c>
      <c r="I9">
        <v>123.8</v>
      </c>
      <c r="J9">
        <v>-52.7</v>
      </c>
      <c r="K9" s="10"/>
      <c r="L9" s="53">
        <v>0</v>
      </c>
      <c r="M9" s="10"/>
      <c r="N9" s="52">
        <f t="shared" si="0"/>
        <v>-33.27864509096792</v>
      </c>
      <c r="O9" s="6">
        <f t="shared" si="1"/>
        <v>2.1607176139689801</v>
      </c>
      <c r="P9" s="6">
        <f t="shared" si="1"/>
        <v>-0.91978851580101173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53">
        <v>1</v>
      </c>
      <c r="V9" s="53">
        <v>0</v>
      </c>
    </row>
    <row r="10" spans="1:22" s="11" customFormat="1" ht="15">
      <c r="A10" t="s">
        <v>181</v>
      </c>
      <c r="B10">
        <v>8.0000000000000002E-3</v>
      </c>
      <c r="C10">
        <v>0.1</v>
      </c>
      <c r="D10" t="s">
        <v>17</v>
      </c>
      <c r="E10" t="s">
        <v>177</v>
      </c>
      <c r="F10">
        <v>100</v>
      </c>
      <c r="G10">
        <v>0.3</v>
      </c>
      <c r="H10">
        <v>13</v>
      </c>
      <c r="I10">
        <v>98.5</v>
      </c>
      <c r="J10">
        <v>-57.2</v>
      </c>
      <c r="K10" s="10"/>
      <c r="L10" s="53">
        <v>1</v>
      </c>
      <c r="M10" s="10"/>
      <c r="N10" s="52">
        <f t="shared" si="0"/>
        <v>-37.806031386645671</v>
      </c>
      <c r="O10" s="6">
        <f t="shared" si="1"/>
        <v>1.7191493132144144</v>
      </c>
      <c r="P10" s="6">
        <f t="shared" si="1"/>
        <v>-0.99832833214075656</v>
      </c>
      <c r="Q10" s="6">
        <f t="shared" si="2"/>
        <v>-8.006957156596696E-2</v>
      </c>
      <c r="R10" s="6">
        <f t="shared" si="3"/>
        <v>0.53575801328302275</v>
      </c>
      <c r="S10" s="6">
        <f t="shared" si="4"/>
        <v>0.84056660349568424</v>
      </c>
      <c r="U10" s="53">
        <v>0</v>
      </c>
      <c r="V10" s="53">
        <v>1</v>
      </c>
    </row>
    <row r="11" spans="1:22" s="11" customFormat="1" ht="15">
      <c r="A11" t="s">
        <v>182</v>
      </c>
      <c r="B11">
        <v>8.0000000000000002E-3</v>
      </c>
      <c r="C11">
        <v>0.1</v>
      </c>
      <c r="D11" t="s">
        <v>17</v>
      </c>
      <c r="E11" t="s">
        <v>177</v>
      </c>
      <c r="F11">
        <v>0</v>
      </c>
      <c r="G11">
        <v>0.3</v>
      </c>
      <c r="H11">
        <v>13</v>
      </c>
      <c r="I11">
        <v>129</v>
      </c>
      <c r="J11">
        <v>-55.7</v>
      </c>
      <c r="K11" s="10"/>
      <c r="L11" s="53">
        <v>0</v>
      </c>
      <c r="M11" s="10"/>
      <c r="N11" s="52">
        <f t="shared" si="0"/>
        <v>-36.24039453075374</v>
      </c>
      <c r="O11" s="6">
        <f t="shared" si="1"/>
        <v>2.2514747350726849</v>
      </c>
      <c r="P11" s="6">
        <f t="shared" si="1"/>
        <v>-0.97214839336084158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53">
        <v>0</v>
      </c>
    </row>
    <row r="12" spans="1:22" s="11" customFormat="1" ht="15">
      <c r="A12" t="s">
        <v>182</v>
      </c>
      <c r="B12">
        <v>8.0000000000000002E-3</v>
      </c>
      <c r="C12">
        <v>0.1</v>
      </c>
      <c r="D12" t="s">
        <v>17</v>
      </c>
      <c r="E12" t="s">
        <v>177</v>
      </c>
      <c r="F12">
        <v>100</v>
      </c>
      <c r="G12">
        <v>0.3</v>
      </c>
      <c r="H12">
        <v>13</v>
      </c>
      <c r="I12">
        <v>100.4</v>
      </c>
      <c r="J12">
        <v>-61.4</v>
      </c>
      <c r="K12" s="10"/>
      <c r="L12" s="12">
        <v>1</v>
      </c>
      <c r="M12" s="10"/>
      <c r="N12" s="52">
        <f t="shared" si="0"/>
        <v>-42.522842486087193</v>
      </c>
      <c r="O12" s="6">
        <f t="shared" si="1"/>
        <v>1.7523105690023069</v>
      </c>
      <c r="P12" s="6">
        <f t="shared" si="1"/>
        <v>-1.0716321607245183</v>
      </c>
      <c r="Q12" s="6">
        <f t="shared" si="2"/>
        <v>-8.6413045033840827E-2</v>
      </c>
      <c r="R12" s="6">
        <f t="shared" si="3"/>
        <v>0.47082765478103511</v>
      </c>
      <c r="S12" s="6">
        <f t="shared" si="4"/>
        <v>0.87798297542798054</v>
      </c>
      <c r="U12" s="12">
        <v>0</v>
      </c>
      <c r="V12" s="12">
        <v>1</v>
      </c>
    </row>
    <row r="13" spans="1:22" s="11" customFormat="1" ht="15">
      <c r="A13" t="s">
        <v>183</v>
      </c>
      <c r="B13">
        <v>8.0000000000000002E-3</v>
      </c>
      <c r="C13">
        <v>0.1</v>
      </c>
      <c r="D13" t="s">
        <v>17</v>
      </c>
      <c r="E13" t="s">
        <v>177</v>
      </c>
      <c r="F13">
        <v>0</v>
      </c>
      <c r="G13">
        <v>0.4</v>
      </c>
      <c r="H13">
        <v>13</v>
      </c>
      <c r="I13">
        <v>135.1</v>
      </c>
      <c r="J13">
        <v>-49.7</v>
      </c>
      <c r="K13" s="10"/>
      <c r="L13" s="12">
        <v>0</v>
      </c>
      <c r="M13" s="10"/>
      <c r="N13" s="52">
        <f t="shared" si="0"/>
        <v>-30.522741011103719</v>
      </c>
      <c r="O13" s="6">
        <f t="shared" si="1"/>
        <v>2.3579398194443391</v>
      </c>
      <c r="P13" s="6">
        <f t="shared" si="1"/>
        <v>-0.86742863824118188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s="13" customFormat="1" ht="15">
      <c r="A14" t="s">
        <v>183</v>
      </c>
      <c r="B14">
        <v>8.0000000000000002E-3</v>
      </c>
      <c r="C14">
        <v>0.1</v>
      </c>
      <c r="D14" t="s">
        <v>17</v>
      </c>
      <c r="E14" t="s">
        <v>177</v>
      </c>
      <c r="F14">
        <v>100</v>
      </c>
      <c r="G14">
        <v>0.4</v>
      </c>
      <c r="H14">
        <v>13</v>
      </c>
      <c r="I14">
        <v>112.7</v>
      </c>
      <c r="J14">
        <v>-58</v>
      </c>
      <c r="K14" s="10"/>
      <c r="L14" s="12">
        <v>1</v>
      </c>
      <c r="M14" s="10"/>
      <c r="N14" s="52">
        <f>ATAN(0.5*TAN(P14))/(PI()/180)</f>
        <v>-38.665651406025184</v>
      </c>
      <c r="O14" s="6">
        <f t="shared" si="1"/>
        <v>1.9669860669976096</v>
      </c>
      <c r="P14" s="6">
        <f t="shared" si="1"/>
        <v>-1.0122909661567112</v>
      </c>
      <c r="Q14" s="6">
        <f t="shared" si="2"/>
        <v>-0.20449904601165103</v>
      </c>
      <c r="R14" s="6">
        <f t="shared" si="3"/>
        <v>0.4888707055917606</v>
      </c>
      <c r="S14" s="6">
        <f t="shared" si="4"/>
        <v>0.84804809615642596</v>
      </c>
      <c r="U14" s="12">
        <v>0</v>
      </c>
      <c r="V14" s="12">
        <v>1</v>
      </c>
    </row>
    <row r="15" spans="1:22" s="11" customFormat="1" ht="15">
      <c r="A15" t="s">
        <v>184</v>
      </c>
      <c r="B15">
        <v>8.0000000000000002E-3</v>
      </c>
      <c r="C15">
        <v>0.1</v>
      </c>
      <c r="D15" t="s">
        <v>17</v>
      </c>
      <c r="E15" t="s">
        <v>177</v>
      </c>
      <c r="F15">
        <v>0</v>
      </c>
      <c r="G15">
        <v>0.9</v>
      </c>
      <c r="H15">
        <v>13</v>
      </c>
      <c r="I15">
        <v>148.5</v>
      </c>
      <c r="J15">
        <v>-55.3</v>
      </c>
      <c r="K15" s="10"/>
      <c r="L15" s="12">
        <v>0</v>
      </c>
      <c r="M15" s="10"/>
      <c r="N15" s="52">
        <f t="shared" si="0"/>
        <v>-35.832737967550109</v>
      </c>
      <c r="O15" s="6">
        <f t="shared" si="1"/>
        <v>2.5918139392115793</v>
      </c>
      <c r="P15" s="6">
        <f t="shared" si="1"/>
        <v>-0.96516707635286425</v>
      </c>
      <c r="Q15" s="6">
        <f t="shared" si="2"/>
        <v>0</v>
      </c>
      <c r="R15" s="6">
        <f t="shared" si="3"/>
        <v>0</v>
      </c>
      <c r="S15" s="6">
        <f t="shared" si="4"/>
        <v>0</v>
      </c>
      <c r="U15" s="12">
        <v>1</v>
      </c>
      <c r="V15" s="12">
        <v>0</v>
      </c>
    </row>
    <row r="16" spans="1:22" s="13" customFormat="1" ht="15">
      <c r="A16" t="s">
        <v>184</v>
      </c>
      <c r="B16">
        <v>8.0000000000000002E-3</v>
      </c>
      <c r="C16">
        <v>0.1</v>
      </c>
      <c r="D16" t="s">
        <v>17</v>
      </c>
      <c r="E16" t="s">
        <v>177</v>
      </c>
      <c r="F16">
        <v>100</v>
      </c>
      <c r="G16">
        <v>0.9</v>
      </c>
      <c r="H16">
        <v>13</v>
      </c>
      <c r="I16">
        <v>122.6</v>
      </c>
      <c r="J16">
        <v>-66.8</v>
      </c>
      <c r="K16" s="10"/>
      <c r="L16" s="12">
        <v>1</v>
      </c>
      <c r="M16" s="10"/>
      <c r="N16" s="52">
        <f>ATAN(0.5*TAN(P16))/(PI()/180)</f>
        <v>-49.39678185575174</v>
      </c>
      <c r="O16" s="6">
        <f t="shared" si="1"/>
        <v>2.1397736629450481</v>
      </c>
      <c r="P16" s="6">
        <f t="shared" si="1"/>
        <v>-1.165879940332212</v>
      </c>
      <c r="Q16" s="6">
        <f t="shared" si="2"/>
        <v>-0.21224439187741953</v>
      </c>
      <c r="R16" s="6">
        <f t="shared" si="3"/>
        <v>0.33187730601646986</v>
      </c>
      <c r="S16" s="6">
        <f t="shared" si="4"/>
        <v>0.91913533925523438</v>
      </c>
      <c r="U16" s="12">
        <v>0</v>
      </c>
      <c r="V16" s="12">
        <v>1</v>
      </c>
    </row>
    <row r="17" spans="1:26" s="13" customFormat="1" ht="15">
      <c r="A17" t="s">
        <v>185</v>
      </c>
      <c r="B17">
        <v>8.0000000000000002E-3</v>
      </c>
      <c r="C17">
        <v>0.1</v>
      </c>
      <c r="D17" t="s">
        <v>17</v>
      </c>
      <c r="E17" t="s">
        <v>177</v>
      </c>
      <c r="F17">
        <v>0</v>
      </c>
      <c r="G17">
        <v>1.5</v>
      </c>
      <c r="H17">
        <v>13</v>
      </c>
      <c r="I17">
        <v>146.69999999999999</v>
      </c>
      <c r="J17">
        <v>-48.2</v>
      </c>
      <c r="K17" s="10"/>
      <c r="L17" s="12">
        <v>0</v>
      </c>
      <c r="M17" s="10"/>
      <c r="N17" s="52">
        <f>ATAN(0.5*TAN(P17))/(PI()/180)</f>
        <v>-29.214774603678126</v>
      </c>
      <c r="O17" s="6">
        <f t="shared" si="1"/>
        <v>2.5603980126756811</v>
      </c>
      <c r="P17" s="6">
        <f t="shared" si="1"/>
        <v>-0.84124869946126679</v>
      </c>
      <c r="Q17" s="6">
        <f t="shared" si="2"/>
        <v>0</v>
      </c>
      <c r="R17" s="6">
        <f t="shared" si="3"/>
        <v>0</v>
      </c>
      <c r="S17" s="6">
        <f t="shared" si="4"/>
        <v>0</v>
      </c>
      <c r="U17" s="12">
        <v>1</v>
      </c>
      <c r="V17" s="12">
        <v>0</v>
      </c>
    </row>
    <row r="18" spans="1:26" s="13" customFormat="1" ht="15">
      <c r="A18" t="s">
        <v>185</v>
      </c>
      <c r="B18">
        <v>8.0000000000000002E-3</v>
      </c>
      <c r="C18">
        <v>0.1</v>
      </c>
      <c r="D18" t="s">
        <v>17</v>
      </c>
      <c r="E18" t="s">
        <v>177</v>
      </c>
      <c r="F18">
        <v>100</v>
      </c>
      <c r="G18">
        <v>1.5</v>
      </c>
      <c r="H18">
        <v>13</v>
      </c>
      <c r="I18">
        <v>127.4</v>
      </c>
      <c r="J18">
        <v>-60</v>
      </c>
      <c r="K18" s="10"/>
      <c r="L18" s="12">
        <v>1</v>
      </c>
      <c r="M18" s="10"/>
      <c r="N18" s="52">
        <f t="shared" si="0"/>
        <v>-40.893394649130897</v>
      </c>
      <c r="O18" s="6">
        <f t="shared" si="1"/>
        <v>2.2235494670407761</v>
      </c>
      <c r="P18" s="6">
        <f t="shared" si="1"/>
        <v>-1.0471975511965976</v>
      </c>
      <c r="Q18" s="6">
        <f t="shared" si="2"/>
        <v>-0.30368791986164345</v>
      </c>
      <c r="R18" s="6">
        <f t="shared" si="3"/>
        <v>0.39720731026770911</v>
      </c>
      <c r="S18" s="6">
        <f t="shared" si="4"/>
        <v>0.8660254037844386</v>
      </c>
      <c r="U18" s="12">
        <v>0</v>
      </c>
      <c r="V18" s="12">
        <v>1</v>
      </c>
    </row>
    <row r="19" spans="1:26" s="13" customFormat="1" ht="16" thickBot="1"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  <c r="V19" s="12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108.7011832327786</v>
      </c>
      <c r="J20" s="25">
        <f>P20*180/PI()</f>
        <v>-59.100958883904298</v>
      </c>
      <c r="K20" s="19"/>
      <c r="L20" s="7"/>
      <c r="M20" s="7"/>
      <c r="N20" s="7"/>
      <c r="O20" s="26">
        <f>IF(Q20&gt;0, ATAN(R20/Q20),PI()+ATAN(R20/Q20))</f>
        <v>1.8971935482256403</v>
      </c>
      <c r="P20" s="26">
        <f>-1*ATAN(S20/(SQRT(Q20*Q20+R20*R20)))</f>
        <v>-1.0315063236099231</v>
      </c>
      <c r="Q20" s="26">
        <f>SUM(Q3:Q18)</f>
        <v>-1.305976072009766</v>
      </c>
      <c r="R20" s="26">
        <f>SUM(R3:R18)</f>
        <v>3.8580777413462695</v>
      </c>
      <c r="S20" s="26">
        <f>SUM(S3:S18)</f>
        <v>6.8059524010098427</v>
      </c>
    </row>
    <row r="21" spans="1:26" s="9" customFormat="1" ht="16" thickTop="1">
      <c r="A21">
        <v>132.9</v>
      </c>
      <c r="B21">
        <v>-51.6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7.9316659942123904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 s="58">
        <v>7.93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102.43801631879813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10.4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5.4987373185031316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>
        <v>5.5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8</v>
      </c>
    </row>
    <row r="27" spans="1:26">
      <c r="A27" s="54" t="s">
        <v>6</v>
      </c>
    </row>
    <row r="28" spans="1:26">
      <c r="A28">
        <v>108.7</v>
      </c>
      <c r="B28">
        <v>-59.1</v>
      </c>
    </row>
    <row r="29" spans="1:26">
      <c r="A29" t="s">
        <v>144</v>
      </c>
      <c r="B29" s="58">
        <v>7.93</v>
      </c>
    </row>
    <row r="30" spans="1:26">
      <c r="A30" t="s">
        <v>145</v>
      </c>
      <c r="B30">
        <v>102.4</v>
      </c>
    </row>
    <row r="31" spans="1:26">
      <c r="A31" t="s">
        <v>147</v>
      </c>
      <c r="B31">
        <v>5.5</v>
      </c>
    </row>
    <row r="32" spans="1:26">
      <c r="A32" t="s">
        <v>149</v>
      </c>
      <c r="B32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197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203</v>
      </c>
      <c r="B3">
        <v>0.01</v>
      </c>
      <c r="C3">
        <v>0.08</v>
      </c>
      <c r="D3" t="s">
        <v>17</v>
      </c>
      <c r="E3" t="s">
        <v>177</v>
      </c>
      <c r="F3">
        <v>0</v>
      </c>
      <c r="G3">
        <v>3.5</v>
      </c>
      <c r="H3">
        <v>10</v>
      </c>
      <c r="I3">
        <v>148.4</v>
      </c>
      <c r="J3">
        <v>-53.4</v>
      </c>
      <c r="K3" s="10"/>
      <c r="L3" s="12">
        <v>0</v>
      </c>
      <c r="M3" s="10"/>
      <c r="N3" s="52">
        <f>ATAN(0.5*TAN(P3))/(PI()/180)</f>
        <v>-33.950433735341022</v>
      </c>
      <c r="O3" s="6">
        <f>I3*PI()/180</f>
        <v>2.5900686099595851</v>
      </c>
      <c r="P3" s="6">
        <f>J3*PI()/180</f>
        <v>-0.93200582056497183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s="59" t="s">
        <v>203</v>
      </c>
      <c r="B4">
        <v>0.01</v>
      </c>
      <c r="C4">
        <v>0.08</v>
      </c>
      <c r="D4" t="s">
        <v>17</v>
      </c>
      <c r="E4" t="s">
        <v>177</v>
      </c>
      <c r="F4">
        <v>100</v>
      </c>
      <c r="G4">
        <v>3.5</v>
      </c>
      <c r="H4">
        <v>10</v>
      </c>
      <c r="I4">
        <v>124.7</v>
      </c>
      <c r="J4">
        <v>-65.2</v>
      </c>
      <c r="K4" s="10"/>
      <c r="L4" s="12">
        <v>1</v>
      </c>
      <c r="M4" s="10"/>
      <c r="N4" s="52">
        <f t="shared" ref="N4:N18" si="0">ATAN(0.5*TAN(P4))/(PI()/180)</f>
        <v>-47.258057131135722</v>
      </c>
      <c r="O4" s="6">
        <f t="shared" ref="O4:O18" si="1">I4*PI()/180</f>
        <v>2.176425577236929</v>
      </c>
      <c r="P4" s="6">
        <f t="shared" ref="P4:P18" si="2">J4*PI()/180</f>
        <v>-1.1379546723003029</v>
      </c>
      <c r="Q4" s="6">
        <f t="shared" ref="Q4:Q18" si="3">COS(O4)*COS(P4)*L4</f>
        <v>-0.23878548159703486</v>
      </c>
      <c r="R4" s="6">
        <f t="shared" ref="R4:R18" si="4">COS(P4)*SIN(O4)*L4</f>
        <v>0.34485003008105808</v>
      </c>
      <c r="S4" s="6">
        <f t="shared" ref="S4:S18" si="5">-1*SIN(P4)*L4</f>
        <v>0.90777747853290869</v>
      </c>
      <c r="U4" s="12">
        <v>0</v>
      </c>
      <c r="V4" s="12">
        <v>1</v>
      </c>
    </row>
    <row r="5" spans="1:22" s="11" customFormat="1" ht="15">
      <c r="A5" t="s">
        <v>202</v>
      </c>
      <c r="B5">
        <v>0.01</v>
      </c>
      <c r="C5">
        <v>0.08</v>
      </c>
      <c r="D5" t="s">
        <v>17</v>
      </c>
      <c r="E5" t="s">
        <v>177</v>
      </c>
      <c r="F5">
        <v>0</v>
      </c>
      <c r="G5">
        <v>2.1</v>
      </c>
      <c r="H5">
        <v>10</v>
      </c>
      <c r="I5">
        <v>136.19999999999999</v>
      </c>
      <c r="J5">
        <v>-48</v>
      </c>
      <c r="K5" s="10"/>
      <c r="L5" s="12">
        <v>0</v>
      </c>
      <c r="M5" s="10"/>
      <c r="N5" s="52">
        <f t="shared" si="0"/>
        <v>-29.043688017153904</v>
      </c>
      <c r="O5" s="6">
        <f t="shared" si="1"/>
        <v>2.3771384412162764</v>
      </c>
      <c r="P5" s="6">
        <f t="shared" si="2"/>
        <v>-0.83775804095727813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t="s">
        <v>202</v>
      </c>
      <c r="B6">
        <v>0.01</v>
      </c>
      <c r="C6">
        <v>0.08</v>
      </c>
      <c r="D6" t="s">
        <v>17</v>
      </c>
      <c r="E6" t="s">
        <v>177</v>
      </c>
      <c r="F6">
        <v>100</v>
      </c>
      <c r="G6">
        <v>2.1</v>
      </c>
      <c r="H6">
        <v>10</v>
      </c>
      <c r="I6">
        <v>115.3</v>
      </c>
      <c r="J6">
        <v>-56.9</v>
      </c>
      <c r="K6" s="10"/>
      <c r="L6" s="12">
        <v>1</v>
      </c>
      <c r="M6" s="10"/>
      <c r="N6" s="52">
        <f t="shared" si="0"/>
        <v>-37.48815026031717</v>
      </c>
      <c r="O6" s="6">
        <f t="shared" si="1"/>
        <v>2.012364627549462</v>
      </c>
      <c r="P6" s="6">
        <f t="shared" si="2"/>
        <v>-0.99309234438477345</v>
      </c>
      <c r="Q6" s="6">
        <f t="shared" si="3"/>
        <v>-0.23338096725068225</v>
      </c>
      <c r="R6" s="6">
        <f t="shared" si="4"/>
        <v>0.49372125328867605</v>
      </c>
      <c r="S6" s="6">
        <f t="shared" si="5"/>
        <v>0.83771871662043873</v>
      </c>
      <c r="U6" s="12">
        <v>0</v>
      </c>
      <c r="V6" s="12">
        <v>1</v>
      </c>
    </row>
    <row r="7" spans="1:22" s="11" customFormat="1" ht="15">
      <c r="A7" t="s">
        <v>204</v>
      </c>
      <c r="B7">
        <v>0.01</v>
      </c>
      <c r="C7">
        <v>0.08</v>
      </c>
      <c r="D7" t="s">
        <v>17</v>
      </c>
      <c r="E7" t="s">
        <v>177</v>
      </c>
      <c r="F7">
        <v>0</v>
      </c>
      <c r="G7">
        <v>2.6</v>
      </c>
      <c r="H7">
        <v>10</v>
      </c>
      <c r="I7">
        <v>136.19999999999999</v>
      </c>
      <c r="J7">
        <v>-52.4</v>
      </c>
      <c r="K7" s="10"/>
      <c r="L7" s="12">
        <v>0</v>
      </c>
      <c r="M7" s="10"/>
      <c r="N7" s="52">
        <f t="shared" si="0"/>
        <v>-32.994181892785029</v>
      </c>
      <c r="O7" s="6">
        <f t="shared" si="1"/>
        <v>2.3771384412162764</v>
      </c>
      <c r="P7" s="6">
        <f t="shared" si="2"/>
        <v>-0.91455252804502862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204</v>
      </c>
      <c r="B8">
        <v>0.01</v>
      </c>
      <c r="C8">
        <v>0.08</v>
      </c>
      <c r="D8" t="s">
        <v>17</v>
      </c>
      <c r="E8" t="s">
        <v>177</v>
      </c>
      <c r="F8">
        <v>100</v>
      </c>
      <c r="G8">
        <v>2.6</v>
      </c>
      <c r="H8">
        <v>10</v>
      </c>
      <c r="I8">
        <v>111.5</v>
      </c>
      <c r="J8">
        <v>-60.7</v>
      </c>
      <c r="K8" s="10"/>
      <c r="L8" s="12">
        <v>1</v>
      </c>
      <c r="M8" s="10"/>
      <c r="N8" s="52">
        <f t="shared" si="0"/>
        <v>-41.700703353593958</v>
      </c>
      <c r="O8" s="6">
        <f t="shared" si="1"/>
        <v>1.9460421159736774</v>
      </c>
      <c r="P8" s="6">
        <f t="shared" si="2"/>
        <v>-1.0594148559605581</v>
      </c>
      <c r="Q8" s="6">
        <f t="shared" si="3"/>
        <v>-0.17935926890329634</v>
      </c>
      <c r="R8" s="6">
        <f t="shared" si="4"/>
        <v>0.45533003056924204</v>
      </c>
      <c r="S8" s="6">
        <f t="shared" si="5"/>
        <v>0.87206927243212062</v>
      </c>
      <c r="U8" s="53">
        <v>0</v>
      </c>
      <c r="V8" s="12">
        <v>1</v>
      </c>
    </row>
    <row r="9" spans="1:22" s="11" customFormat="1" ht="15">
      <c r="A9" t="s">
        <v>205</v>
      </c>
      <c r="B9">
        <v>0.01</v>
      </c>
      <c r="C9">
        <v>0.08</v>
      </c>
      <c r="D9" t="s">
        <v>17</v>
      </c>
      <c r="E9" t="s">
        <v>177</v>
      </c>
      <c r="F9">
        <v>0</v>
      </c>
      <c r="G9">
        <v>1.9</v>
      </c>
      <c r="H9">
        <v>10</v>
      </c>
      <c r="I9">
        <v>147.5</v>
      </c>
      <c r="J9">
        <v>-48.6</v>
      </c>
      <c r="K9" s="10"/>
      <c r="L9" s="53">
        <v>0</v>
      </c>
      <c r="M9" s="10"/>
      <c r="N9" s="52">
        <f t="shared" si="0"/>
        <v>-29.559248811140037</v>
      </c>
      <c r="O9" s="6">
        <f t="shared" si="1"/>
        <v>2.5743606466916362</v>
      </c>
      <c r="P9" s="6">
        <f t="shared" si="2"/>
        <v>-0.84823001646924423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205</v>
      </c>
      <c r="B10">
        <v>0.01</v>
      </c>
      <c r="C10">
        <v>0.08</v>
      </c>
      <c r="D10" t="s">
        <v>17</v>
      </c>
      <c r="E10" t="s">
        <v>177</v>
      </c>
      <c r="F10">
        <v>100</v>
      </c>
      <c r="G10">
        <v>1.9</v>
      </c>
      <c r="H10">
        <v>10</v>
      </c>
      <c r="I10">
        <v>128</v>
      </c>
      <c r="J10">
        <v>-60.6</v>
      </c>
      <c r="K10" s="10"/>
      <c r="L10" s="53">
        <v>1</v>
      </c>
      <c r="M10" s="10"/>
      <c r="N10" s="52">
        <f t="shared" si="0"/>
        <v>-41.584472989650457</v>
      </c>
      <c r="O10" s="6">
        <f t="shared" si="1"/>
        <v>2.2340214425527418</v>
      </c>
      <c r="P10" s="6">
        <f t="shared" si="2"/>
        <v>-1.0576695267085636</v>
      </c>
      <c r="Q10" s="6">
        <f t="shared" si="3"/>
        <v>-0.30223052919360111</v>
      </c>
      <c r="R10" s="6">
        <f t="shared" si="4"/>
        <v>0.38683743683463578</v>
      </c>
      <c r="S10" s="6">
        <f t="shared" si="5"/>
        <v>0.87121381112018936</v>
      </c>
      <c r="U10" s="53">
        <v>0</v>
      </c>
      <c r="V10" s="53">
        <v>1</v>
      </c>
    </row>
    <row r="11" spans="1:22" s="11" customFormat="1" ht="15">
      <c r="A11" t="s">
        <v>206</v>
      </c>
      <c r="B11">
        <v>0.01</v>
      </c>
      <c r="C11">
        <v>0.08</v>
      </c>
      <c r="D11" t="s">
        <v>17</v>
      </c>
      <c r="E11" t="s">
        <v>177</v>
      </c>
      <c r="F11">
        <v>0</v>
      </c>
      <c r="G11">
        <v>0.5</v>
      </c>
      <c r="H11">
        <v>10</v>
      </c>
      <c r="I11">
        <v>152.19999999999999</v>
      </c>
      <c r="J11">
        <v>-56.2</v>
      </c>
      <c r="K11" s="10"/>
      <c r="L11" s="53">
        <v>0</v>
      </c>
      <c r="M11" s="10"/>
      <c r="N11" s="52">
        <f t="shared" si="0"/>
        <v>-36.755725607301379</v>
      </c>
      <c r="O11" s="6">
        <f t="shared" si="1"/>
        <v>2.656391121535369</v>
      </c>
      <c r="P11" s="6">
        <f t="shared" si="2"/>
        <v>-0.98087503962081324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206</v>
      </c>
      <c r="B12">
        <v>0.01</v>
      </c>
      <c r="C12">
        <v>0.08</v>
      </c>
      <c r="D12" t="s">
        <v>17</v>
      </c>
      <c r="E12" t="s">
        <v>177</v>
      </c>
      <c r="F12">
        <v>100</v>
      </c>
      <c r="G12">
        <v>0.5</v>
      </c>
      <c r="H12">
        <v>10</v>
      </c>
      <c r="I12">
        <v>126.3</v>
      </c>
      <c r="J12">
        <v>-68.7</v>
      </c>
      <c r="K12" s="10"/>
      <c r="L12" s="12">
        <v>1</v>
      </c>
      <c r="M12" s="10"/>
      <c r="N12" s="52">
        <f t="shared" si="0"/>
        <v>-52.054055366342013</v>
      </c>
      <c r="O12" s="6">
        <f t="shared" si="1"/>
        <v>2.2043508452688383</v>
      </c>
      <c r="P12" s="6">
        <f t="shared" si="2"/>
        <v>-1.1990411961201044</v>
      </c>
      <c r="Q12" s="6">
        <f t="shared" si="3"/>
        <v>-0.21504951565503586</v>
      </c>
      <c r="R12" s="6">
        <f t="shared" si="4"/>
        <v>0.29275444019974717</v>
      </c>
      <c r="S12" s="6">
        <f t="shared" si="5"/>
        <v>0.9316912275855489</v>
      </c>
      <c r="U12" s="12">
        <v>0</v>
      </c>
      <c r="V12" s="12">
        <v>1</v>
      </c>
    </row>
    <row r="13" spans="1:22" s="11" customFormat="1" ht="15">
      <c r="A13" t="s">
        <v>207</v>
      </c>
      <c r="B13">
        <v>0.01</v>
      </c>
      <c r="C13">
        <v>0.08</v>
      </c>
      <c r="D13" t="s">
        <v>17</v>
      </c>
      <c r="E13" t="s">
        <v>177</v>
      </c>
      <c r="F13">
        <v>0</v>
      </c>
      <c r="G13">
        <v>0.4</v>
      </c>
      <c r="H13">
        <v>10</v>
      </c>
      <c r="I13">
        <v>156.5</v>
      </c>
      <c r="J13">
        <v>-60.3</v>
      </c>
      <c r="K13" s="10"/>
      <c r="L13" s="12">
        <v>0</v>
      </c>
      <c r="M13" s="10"/>
      <c r="N13" s="52">
        <f t="shared" si="0"/>
        <v>-41.237588596142565</v>
      </c>
      <c r="O13" s="6">
        <f t="shared" si="1"/>
        <v>2.7314402793711254</v>
      </c>
      <c r="P13" s="6">
        <f t="shared" si="2"/>
        <v>-1.0524335389525805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207</v>
      </c>
      <c r="B14">
        <v>0.01</v>
      </c>
      <c r="C14">
        <v>0.08</v>
      </c>
      <c r="D14" t="s">
        <v>17</v>
      </c>
      <c r="E14" t="s">
        <v>177</v>
      </c>
      <c r="F14">
        <v>100</v>
      </c>
      <c r="G14">
        <v>0.4</v>
      </c>
      <c r="H14">
        <v>10</v>
      </c>
      <c r="I14">
        <v>125.6</v>
      </c>
      <c r="J14">
        <v>-73.3</v>
      </c>
      <c r="K14" s="10"/>
      <c r="L14" s="12">
        <v>1</v>
      </c>
      <c r="M14" s="10"/>
      <c r="N14" s="52">
        <f t="shared" si="0"/>
        <v>-59.035032030049912</v>
      </c>
      <c r="O14" s="6">
        <f t="shared" si="1"/>
        <v>2.1921335405048774</v>
      </c>
      <c r="P14" s="6">
        <f t="shared" si="2"/>
        <v>-1.2793263417118435</v>
      </c>
      <c r="Q14" s="6">
        <f t="shared" si="3"/>
        <v>-0.16727915932085702</v>
      </c>
      <c r="R14" s="6">
        <f t="shared" si="4"/>
        <v>0.23365305738467051</v>
      </c>
      <c r="S14" s="6">
        <f t="shared" si="5"/>
        <v>0.9578224948453149</v>
      </c>
      <c r="U14" s="12">
        <v>0</v>
      </c>
      <c r="V14" s="12">
        <v>1</v>
      </c>
    </row>
    <row r="15" spans="1:22" s="11" customFormat="1" ht="15">
      <c r="A15" t="s">
        <v>208</v>
      </c>
      <c r="B15">
        <v>0.01</v>
      </c>
      <c r="C15">
        <v>0.08</v>
      </c>
      <c r="D15" t="s">
        <v>17</v>
      </c>
      <c r="E15" t="s">
        <v>177</v>
      </c>
      <c r="F15">
        <v>0</v>
      </c>
      <c r="G15">
        <v>2.5</v>
      </c>
      <c r="H15">
        <v>10</v>
      </c>
      <c r="I15">
        <v>24</v>
      </c>
      <c r="J15">
        <v>-62</v>
      </c>
      <c r="K15" s="10"/>
      <c r="L15" s="12">
        <v>0</v>
      </c>
      <c r="M15" s="10"/>
      <c r="N15" s="52">
        <f t="shared" si="0"/>
        <v>-43.239577152649595</v>
      </c>
      <c r="O15" s="6">
        <f t="shared" si="1"/>
        <v>0.41887902047863906</v>
      </c>
      <c r="P15" s="6">
        <f t="shared" si="2"/>
        <v>-1.0821041362364843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0</v>
      </c>
      <c r="V15" s="12">
        <v>0</v>
      </c>
    </row>
    <row r="16" spans="1:22" s="13" customFormat="1" ht="15">
      <c r="A16" t="s">
        <v>208</v>
      </c>
      <c r="B16">
        <v>0.01</v>
      </c>
      <c r="C16">
        <v>0.08</v>
      </c>
      <c r="D16" t="s">
        <v>17</v>
      </c>
      <c r="E16" t="s">
        <v>177</v>
      </c>
      <c r="F16">
        <v>100</v>
      </c>
      <c r="G16">
        <v>2.5</v>
      </c>
      <c r="H16">
        <v>10</v>
      </c>
      <c r="I16">
        <v>18.100000000000001</v>
      </c>
      <c r="J16">
        <v>-44.5</v>
      </c>
      <c r="K16" s="10"/>
      <c r="L16" s="12">
        <v>0</v>
      </c>
      <c r="M16" s="10"/>
      <c r="N16" s="52">
        <f t="shared" si="0"/>
        <v>-26.167131012142576</v>
      </c>
      <c r="O16" s="6">
        <f t="shared" si="1"/>
        <v>0.31590459461097364</v>
      </c>
      <c r="P16" s="6">
        <f t="shared" si="2"/>
        <v>-0.77667151713747673</v>
      </c>
      <c r="Q16" s="6">
        <f t="shared" si="3"/>
        <v>0</v>
      </c>
      <c r="R16" s="6">
        <f t="shared" si="4"/>
        <v>0</v>
      </c>
      <c r="S16" s="6">
        <f t="shared" si="5"/>
        <v>0</v>
      </c>
      <c r="U16" s="12">
        <v>0</v>
      </c>
      <c r="V16" s="12">
        <v>0</v>
      </c>
    </row>
    <row r="17" spans="1:26" s="13" customFormat="1" ht="15">
      <c r="A17" t="s">
        <v>209</v>
      </c>
      <c r="B17">
        <v>0.01</v>
      </c>
      <c r="C17">
        <v>0.08</v>
      </c>
      <c r="D17" t="s">
        <v>17</v>
      </c>
      <c r="E17" t="s">
        <v>177</v>
      </c>
      <c r="F17">
        <v>0</v>
      </c>
      <c r="G17">
        <v>0.6</v>
      </c>
      <c r="H17">
        <v>10</v>
      </c>
      <c r="I17">
        <v>201.9</v>
      </c>
      <c r="J17">
        <v>-3.1</v>
      </c>
      <c r="K17" s="10"/>
      <c r="L17" s="12">
        <v>0</v>
      </c>
      <c r="M17" s="10"/>
      <c r="N17" s="52">
        <f t="shared" si="0"/>
        <v>-1.5511351878114779</v>
      </c>
      <c r="O17" s="6">
        <f t="shared" si="1"/>
        <v>3.5238197597765515</v>
      </c>
      <c r="P17" s="6">
        <f t="shared" si="2"/>
        <v>-5.4105206811824215E-2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2">
        <v>0</v>
      </c>
      <c r="V17" s="12">
        <v>0</v>
      </c>
    </row>
    <row r="18" spans="1:26" s="13" customFormat="1" ht="15">
      <c r="A18" t="s">
        <v>209</v>
      </c>
      <c r="B18">
        <v>0.01</v>
      </c>
      <c r="C18">
        <v>0.08</v>
      </c>
      <c r="D18" t="s">
        <v>17</v>
      </c>
      <c r="E18" t="s">
        <v>177</v>
      </c>
      <c r="F18">
        <v>100</v>
      </c>
      <c r="G18">
        <v>0.6</v>
      </c>
      <c r="H18">
        <v>10</v>
      </c>
      <c r="I18">
        <v>202.9</v>
      </c>
      <c r="J18">
        <v>-20.5</v>
      </c>
      <c r="K18" s="10"/>
      <c r="L18" s="12">
        <v>0</v>
      </c>
      <c r="M18" s="10"/>
      <c r="N18" s="52">
        <f t="shared" si="0"/>
        <v>-10.588785729812979</v>
      </c>
      <c r="O18" s="6">
        <f t="shared" si="1"/>
        <v>3.5412730522964946</v>
      </c>
      <c r="P18" s="6">
        <f t="shared" si="2"/>
        <v>-0.3577924966588375</v>
      </c>
      <c r="Q18" s="6">
        <f t="shared" si="3"/>
        <v>0</v>
      </c>
      <c r="R18" s="6">
        <f t="shared" si="4"/>
        <v>0</v>
      </c>
      <c r="S18" s="6">
        <f t="shared" si="5"/>
        <v>0</v>
      </c>
      <c r="U18" s="12">
        <v>0</v>
      </c>
      <c r="V18" s="12">
        <v>0</v>
      </c>
    </row>
    <row r="19" spans="1:26" s="13" customFormat="1" ht="16" thickBot="1"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H20" s="23" t="s">
        <v>143</v>
      </c>
      <c r="I20" s="24">
        <f>IF(O20&gt;0, O20*180/PI(),360+O20*180/PI())</f>
        <v>121.18840602111257</v>
      </c>
      <c r="J20" s="25">
        <f>P20*180/PI()</f>
        <v>-64.372316377079699</v>
      </c>
      <c r="K20" s="19"/>
      <c r="L20" s="7"/>
      <c r="M20" s="7"/>
      <c r="N20" s="7"/>
      <c r="O20" s="26">
        <f>IF(Q20&gt;0, ATAN(R20/Q20),PI()+ATAN(R20/Q20))</f>
        <v>2.1151367003121351</v>
      </c>
      <c r="P20" s="26">
        <f>-1*ATAN(S20/(SQRT(Q20*Q20+R20*R20)))</f>
        <v>-1.1235088679155083</v>
      </c>
      <c r="Q20" s="26">
        <f>SUM(Q3:Q18)</f>
        <v>-1.3360849219205075</v>
      </c>
      <c r="R20" s="26">
        <f>SUM(R3:R18)</f>
        <v>2.20714624835803</v>
      </c>
      <c r="S20" s="26">
        <f>SUM(S3:S18)</f>
        <v>5.3782930011365213</v>
      </c>
    </row>
    <row r="21" spans="1:26" s="9" customFormat="1" ht="16" thickTop="1">
      <c r="A21" s="7"/>
      <c r="B21" s="7"/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5.9651197042723583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s="7"/>
      <c r="B22" s="7"/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143.34740849222874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s="7"/>
      <c r="B23" s="7"/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5.6149800171409421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s="7"/>
      <c r="B24" s="7"/>
      <c r="C24" s="7"/>
      <c r="D24" s="7"/>
      <c r="E24" s="7"/>
      <c r="F24" s="7"/>
      <c r="G24" s="7"/>
      <c r="H24" s="7"/>
      <c r="I24" s="36" t="s">
        <v>149</v>
      </c>
      <c r="J24" s="37">
        <f>SUM(L3:L18)</f>
        <v>6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s="54" t="s">
        <v>5</v>
      </c>
    </row>
    <row r="26" spans="1:26">
      <c r="A26">
        <v>145.6</v>
      </c>
      <c r="B26">
        <v>-53.4</v>
      </c>
    </row>
    <row r="27" spans="1:26">
      <c r="A27" t="s">
        <v>144</v>
      </c>
      <c r="B27" s="60">
        <v>5.9650555273265553</v>
      </c>
    </row>
    <row r="28" spans="1:26">
      <c r="A28" t="s">
        <v>145</v>
      </c>
      <c r="B28">
        <v>143.08414514435194</v>
      </c>
    </row>
    <row r="29" spans="1:26">
      <c r="A29" t="s">
        <v>147</v>
      </c>
      <c r="B29">
        <v>5.6</v>
      </c>
    </row>
    <row r="30" spans="1:26">
      <c r="A30" t="s">
        <v>149</v>
      </c>
      <c r="B30">
        <v>6</v>
      </c>
    </row>
    <row r="32" spans="1:26">
      <c r="A32" s="54" t="s">
        <v>6</v>
      </c>
    </row>
    <row r="33" spans="1:2">
      <c r="A33">
        <v>121.2</v>
      </c>
      <c r="B33">
        <v>-64.400000000000006</v>
      </c>
    </row>
    <row r="34" spans="1:2">
      <c r="A34" t="s">
        <v>144</v>
      </c>
      <c r="B34" s="58">
        <v>5.9651197042723583</v>
      </c>
    </row>
    <row r="35" spans="1:2">
      <c r="A35" t="s">
        <v>145</v>
      </c>
      <c r="B35">
        <v>143.34740849222874</v>
      </c>
    </row>
    <row r="36" spans="1:2">
      <c r="A36" t="s">
        <v>147</v>
      </c>
      <c r="B36">
        <v>5.6</v>
      </c>
    </row>
    <row r="37" spans="1:2">
      <c r="A37" t="s">
        <v>149</v>
      </c>
      <c r="B37">
        <v>6</v>
      </c>
    </row>
    <row r="39" spans="1:2">
      <c r="A39" t="s">
        <v>867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5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198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s="59" t="s">
        <v>210</v>
      </c>
      <c r="B3">
        <v>1.4999999999999999E-2</v>
      </c>
      <c r="C3">
        <v>0.1</v>
      </c>
      <c r="D3" t="s">
        <v>17</v>
      </c>
      <c r="E3" t="s">
        <v>177</v>
      </c>
      <c r="F3">
        <v>0</v>
      </c>
      <c r="G3">
        <v>0.8</v>
      </c>
      <c r="H3">
        <v>11</v>
      </c>
      <c r="I3">
        <v>148</v>
      </c>
      <c r="J3">
        <v>-61.7</v>
      </c>
      <c r="K3" s="10"/>
      <c r="L3" s="12">
        <v>0</v>
      </c>
      <c r="M3" s="10"/>
      <c r="N3" s="52">
        <f>ATAN(0.5*TAN(P3))/(PI()/180)</f>
        <v>-42.879806390269344</v>
      </c>
      <c r="O3" s="6">
        <f>I3*PI()/180</f>
        <v>2.5830872929516078</v>
      </c>
      <c r="P3" s="6">
        <f>J3*PI()/180</f>
        <v>-1.0768681484805014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s="59" t="s">
        <v>210</v>
      </c>
      <c r="B4">
        <v>1.4999999999999999E-2</v>
      </c>
      <c r="C4">
        <v>0.1</v>
      </c>
      <c r="D4" t="s">
        <v>17</v>
      </c>
      <c r="E4" t="s">
        <v>177</v>
      </c>
      <c r="F4">
        <v>100</v>
      </c>
      <c r="G4">
        <v>0.8</v>
      </c>
      <c r="H4">
        <v>11</v>
      </c>
      <c r="I4">
        <v>111.7</v>
      </c>
      <c r="J4">
        <v>-72</v>
      </c>
      <c r="K4" s="10"/>
      <c r="L4" s="12">
        <v>1</v>
      </c>
      <c r="M4" s="10"/>
      <c r="N4" s="52">
        <f t="shared" ref="N4:N18" si="0">ATAN(0.5*TAN(P4))/(PI()/180)</f>
        <v>-56.982601905860022</v>
      </c>
      <c r="O4" s="6">
        <f t="shared" ref="O4:O18" si="1">I4*PI()/180</f>
        <v>1.9495327744776663</v>
      </c>
      <c r="P4" s="6">
        <f t="shared" ref="P4:P18" si="2">J4*PI()/180</f>
        <v>-1.2566370614359172</v>
      </c>
      <c r="Q4" s="6">
        <f t="shared" ref="Q4:Q18" si="3">COS(O4)*COS(P4)*L4</f>
        <v>-0.11425803161264202</v>
      </c>
      <c r="R4" s="6">
        <f t="shared" ref="R4:R18" si="4">COS(P4)*SIN(O4)*L4</f>
        <v>0.28711775463131989</v>
      </c>
      <c r="S4" s="6">
        <f t="shared" ref="S4:S18" si="5">-1*SIN(P4)*L4</f>
        <v>0.95105651629515353</v>
      </c>
      <c r="U4" s="12">
        <v>0</v>
      </c>
      <c r="V4" s="12">
        <v>1</v>
      </c>
    </row>
    <row r="5" spans="1:22" s="11" customFormat="1" ht="15">
      <c r="A5" s="59" t="s">
        <v>211</v>
      </c>
      <c r="B5">
        <v>1.4999999999999999E-2</v>
      </c>
      <c r="C5">
        <v>0.1</v>
      </c>
      <c r="D5" t="s">
        <v>17</v>
      </c>
      <c r="E5" t="s">
        <v>177</v>
      </c>
      <c r="F5">
        <v>0</v>
      </c>
      <c r="G5">
        <v>0.7</v>
      </c>
      <c r="H5">
        <v>11</v>
      </c>
      <c r="I5">
        <v>147</v>
      </c>
      <c r="J5">
        <v>-59.6</v>
      </c>
      <c r="K5" s="10"/>
      <c r="L5" s="12">
        <v>0</v>
      </c>
      <c r="M5" s="10"/>
      <c r="N5" s="52">
        <f t="shared" si="0"/>
        <v>-40.438610822901786</v>
      </c>
      <c r="O5" s="6">
        <f t="shared" si="1"/>
        <v>2.5656340004316647</v>
      </c>
      <c r="P5" s="6">
        <f t="shared" si="2"/>
        <v>-1.0402162341886205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s="59" t="s">
        <v>211</v>
      </c>
      <c r="B6">
        <v>1.4999999999999999E-2</v>
      </c>
      <c r="C6">
        <v>0.1</v>
      </c>
      <c r="D6" t="s">
        <v>17</v>
      </c>
      <c r="E6" t="s">
        <v>177</v>
      </c>
      <c r="F6">
        <v>100</v>
      </c>
      <c r="G6">
        <v>0.7</v>
      </c>
      <c r="H6">
        <v>11</v>
      </c>
      <c r="I6">
        <v>114.5</v>
      </c>
      <c r="J6">
        <v>-70.099999999999994</v>
      </c>
      <c r="K6" s="10"/>
      <c r="L6" s="12">
        <v>1</v>
      </c>
      <c r="M6" s="10"/>
      <c r="N6" s="52">
        <f t="shared" si="0"/>
        <v>-54.095841528758392</v>
      </c>
      <c r="O6" s="6">
        <f t="shared" si="1"/>
        <v>1.9984019935335071</v>
      </c>
      <c r="P6" s="6">
        <f t="shared" si="2"/>
        <v>-1.2234758056480248</v>
      </c>
      <c r="Q6" s="6">
        <f t="shared" si="3"/>
        <v>-0.14115309941172191</v>
      </c>
      <c r="R6" s="6">
        <f t="shared" si="4"/>
        <v>0.30973220809225349</v>
      </c>
      <c r="S6" s="6">
        <f t="shared" si="5"/>
        <v>0.94028812701041886</v>
      </c>
      <c r="U6" s="12">
        <v>0</v>
      </c>
      <c r="V6" s="12">
        <v>1</v>
      </c>
    </row>
    <row r="7" spans="1:22" s="11" customFormat="1" ht="15">
      <c r="A7" s="59" t="s">
        <v>212</v>
      </c>
      <c r="B7">
        <v>1.4999999999999999E-2</v>
      </c>
      <c r="C7">
        <v>0.1</v>
      </c>
      <c r="D7" t="s">
        <v>17</v>
      </c>
      <c r="E7" t="s">
        <v>177</v>
      </c>
      <c r="F7">
        <v>0</v>
      </c>
      <c r="G7">
        <v>0.2</v>
      </c>
      <c r="H7">
        <v>11</v>
      </c>
      <c r="I7">
        <v>147.9</v>
      </c>
      <c r="J7">
        <v>-63.5</v>
      </c>
      <c r="K7" s="10"/>
      <c r="L7" s="12">
        <v>0</v>
      </c>
      <c r="M7" s="10"/>
      <c r="N7" s="52">
        <f t="shared" si="0"/>
        <v>-45.08138325092736</v>
      </c>
      <c r="O7" s="6">
        <f t="shared" si="1"/>
        <v>2.5813419636996136</v>
      </c>
      <c r="P7" s="6">
        <f t="shared" si="2"/>
        <v>-1.1082840750163994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s="59" t="s">
        <v>212</v>
      </c>
      <c r="B8">
        <v>1.4999999999999999E-2</v>
      </c>
      <c r="C8">
        <v>0.1</v>
      </c>
      <c r="D8" t="s">
        <v>17</v>
      </c>
      <c r="E8" t="s">
        <v>177</v>
      </c>
      <c r="F8">
        <v>100</v>
      </c>
      <c r="G8">
        <v>0.2</v>
      </c>
      <c r="H8">
        <v>11</v>
      </c>
      <c r="I8">
        <v>107.5</v>
      </c>
      <c r="J8">
        <v>-73.400000000000006</v>
      </c>
      <c r="K8" s="10"/>
      <c r="L8" s="12">
        <v>1</v>
      </c>
      <c r="M8" s="10"/>
      <c r="N8" s="52">
        <f t="shared" si="0"/>
        <v>-59.195508447058366</v>
      </c>
      <c r="O8" s="6">
        <f t="shared" si="1"/>
        <v>1.8762289458939041</v>
      </c>
      <c r="P8" s="6">
        <f t="shared" si="2"/>
        <v>-1.2810716709638379</v>
      </c>
      <c r="Q8" s="6">
        <f t="shared" si="3"/>
        <v>-8.5908148929583039E-2</v>
      </c>
      <c r="R8" s="6">
        <f t="shared" si="4"/>
        <v>0.2724658386257105</v>
      </c>
      <c r="S8" s="6">
        <f t="shared" si="5"/>
        <v>0.95832257446513325</v>
      </c>
      <c r="U8" s="53">
        <v>0</v>
      </c>
      <c r="V8" s="12">
        <v>1</v>
      </c>
    </row>
    <row r="9" spans="1:22" s="11" customFormat="1" ht="15">
      <c r="A9" s="59" t="s">
        <v>213</v>
      </c>
      <c r="B9">
        <v>1.4999999999999999E-2</v>
      </c>
      <c r="C9">
        <v>0.1</v>
      </c>
      <c r="D9" t="s">
        <v>17</v>
      </c>
      <c r="E9" t="s">
        <v>177</v>
      </c>
      <c r="F9">
        <v>0</v>
      </c>
      <c r="G9">
        <v>0.6</v>
      </c>
      <c r="H9">
        <v>11</v>
      </c>
      <c r="I9">
        <v>131.1</v>
      </c>
      <c r="J9">
        <v>-59.5</v>
      </c>
      <c r="K9" s="10"/>
      <c r="L9" s="53">
        <v>0</v>
      </c>
      <c r="M9" s="10"/>
      <c r="N9" s="52">
        <f t="shared" si="0"/>
        <v>-40.325648147771254</v>
      </c>
      <c r="O9" s="6">
        <f t="shared" si="1"/>
        <v>2.2881266493645658</v>
      </c>
      <c r="P9" s="6">
        <f t="shared" si="2"/>
        <v>-1.0384709049366261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s="59" t="s">
        <v>213</v>
      </c>
      <c r="B10">
        <v>1.4999999999999999E-2</v>
      </c>
      <c r="C10">
        <v>0.1</v>
      </c>
      <c r="D10" t="s">
        <v>17</v>
      </c>
      <c r="E10" t="s">
        <v>177</v>
      </c>
      <c r="F10">
        <v>100</v>
      </c>
      <c r="G10">
        <v>0.6</v>
      </c>
      <c r="H10">
        <v>11</v>
      </c>
      <c r="I10">
        <v>97.6</v>
      </c>
      <c r="J10">
        <v>-65.2</v>
      </c>
      <c r="K10" s="10"/>
      <c r="L10" s="53">
        <v>1</v>
      </c>
      <c r="M10" s="10"/>
      <c r="N10" s="52">
        <f t="shared" si="0"/>
        <v>-47.258057131135722</v>
      </c>
      <c r="O10" s="6">
        <f t="shared" si="1"/>
        <v>1.7034413499464653</v>
      </c>
      <c r="P10" s="6">
        <f t="shared" si="2"/>
        <v>-1.1379546723003029</v>
      </c>
      <c r="Q10" s="6">
        <f t="shared" si="3"/>
        <v>-5.5475218310164165E-2</v>
      </c>
      <c r="R10" s="6">
        <f t="shared" si="4"/>
        <v>0.41576742251152166</v>
      </c>
      <c r="S10" s="6">
        <f t="shared" si="5"/>
        <v>0.90777747853290869</v>
      </c>
      <c r="U10" s="53">
        <v>0</v>
      </c>
      <c r="V10" s="53">
        <v>1</v>
      </c>
    </row>
    <row r="11" spans="1:22" s="11" customFormat="1" ht="15">
      <c r="A11" s="59" t="s">
        <v>214</v>
      </c>
      <c r="B11">
        <v>1.4999999999999999E-2</v>
      </c>
      <c r="C11">
        <v>0.1</v>
      </c>
      <c r="D11" t="s">
        <v>17</v>
      </c>
      <c r="E11" t="s">
        <v>177</v>
      </c>
      <c r="F11">
        <v>0</v>
      </c>
      <c r="G11">
        <v>0.7</v>
      </c>
      <c r="H11">
        <v>11</v>
      </c>
      <c r="I11">
        <v>130.30000000000001</v>
      </c>
      <c r="J11">
        <v>-60.9</v>
      </c>
      <c r="K11" s="10"/>
      <c r="L11" s="53">
        <v>0</v>
      </c>
      <c r="M11" s="10"/>
      <c r="N11" s="52">
        <f t="shared" si="0"/>
        <v>-41.934073013130195</v>
      </c>
      <c r="O11" s="6">
        <f t="shared" si="1"/>
        <v>2.2741640153486116</v>
      </c>
      <c r="P11" s="6">
        <f t="shared" si="2"/>
        <v>-1.0629055144645465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s="59" t="s">
        <v>214</v>
      </c>
      <c r="B12">
        <v>1.4999999999999999E-2</v>
      </c>
      <c r="C12">
        <v>0.1</v>
      </c>
      <c r="D12" t="s">
        <v>17</v>
      </c>
      <c r="E12" t="s">
        <v>177</v>
      </c>
      <c r="F12">
        <v>100</v>
      </c>
      <c r="G12">
        <v>0.7</v>
      </c>
      <c r="H12">
        <v>11</v>
      </c>
      <c r="I12">
        <v>94.7</v>
      </c>
      <c r="J12">
        <v>-66</v>
      </c>
      <c r="K12" s="10"/>
      <c r="L12" s="12">
        <v>1</v>
      </c>
      <c r="M12" s="10"/>
      <c r="N12" s="52">
        <f t="shared" si="0"/>
        <v>-48.316297964967788</v>
      </c>
      <c r="O12" s="6">
        <f t="shared" si="1"/>
        <v>1.65282680163863</v>
      </c>
      <c r="P12" s="6">
        <f t="shared" si="2"/>
        <v>-1.1519173063162575</v>
      </c>
      <c r="Q12" s="6">
        <f t="shared" si="3"/>
        <v>-3.332739393882031E-2</v>
      </c>
      <c r="R12" s="6">
        <f t="shared" si="4"/>
        <v>0.40536894507820598</v>
      </c>
      <c r="S12" s="6">
        <f t="shared" si="5"/>
        <v>0.91354545764260087</v>
      </c>
      <c r="U12" s="12">
        <v>0</v>
      </c>
      <c r="V12" s="12">
        <v>1</v>
      </c>
    </row>
    <row r="13" spans="1:22" s="11" customFormat="1" ht="15">
      <c r="A13" s="59" t="s">
        <v>215</v>
      </c>
      <c r="B13">
        <v>1.4999999999999999E-2</v>
      </c>
      <c r="C13">
        <v>0.1</v>
      </c>
      <c r="D13" t="s">
        <v>17</v>
      </c>
      <c r="E13" t="s">
        <v>177</v>
      </c>
      <c r="F13">
        <v>0</v>
      </c>
      <c r="G13">
        <v>0.6</v>
      </c>
      <c r="H13">
        <v>11</v>
      </c>
      <c r="I13">
        <v>137.69999999999999</v>
      </c>
      <c r="J13">
        <v>-62.2</v>
      </c>
      <c r="K13" s="10"/>
      <c r="L13" s="12">
        <v>0</v>
      </c>
      <c r="M13" s="10"/>
      <c r="N13" s="52">
        <f t="shared" si="0"/>
        <v>-43.480995795349045</v>
      </c>
      <c r="O13" s="6">
        <f t="shared" si="1"/>
        <v>2.4033183799961915</v>
      </c>
      <c r="P13" s="6">
        <f t="shared" si="2"/>
        <v>-1.0855947947404729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s="59" t="s">
        <v>215</v>
      </c>
      <c r="B14">
        <v>1.4999999999999999E-2</v>
      </c>
      <c r="C14">
        <v>0.1</v>
      </c>
      <c r="D14" t="s">
        <v>17</v>
      </c>
      <c r="E14" t="s">
        <v>177</v>
      </c>
      <c r="F14">
        <v>100</v>
      </c>
      <c r="G14">
        <v>0.6</v>
      </c>
      <c r="H14">
        <v>11</v>
      </c>
      <c r="I14">
        <v>99.4</v>
      </c>
      <c r="J14">
        <v>-69.3</v>
      </c>
      <c r="K14" s="10"/>
      <c r="L14" s="12">
        <v>1</v>
      </c>
      <c r="M14" s="10"/>
      <c r="N14" s="52">
        <f t="shared" si="0"/>
        <v>-52.920308387592087</v>
      </c>
      <c r="O14" s="6">
        <f t="shared" si="1"/>
        <v>1.7348572764823638</v>
      </c>
      <c r="P14" s="6">
        <f t="shared" si="2"/>
        <v>-1.2095131716320704</v>
      </c>
      <c r="Q14" s="6">
        <f t="shared" si="3"/>
        <v>-5.7731618988454331E-2</v>
      </c>
      <c r="R14" s="6">
        <f t="shared" si="4"/>
        <v>0.34872844070098752</v>
      </c>
      <c r="S14" s="6">
        <f t="shared" si="5"/>
        <v>0.93544403082986738</v>
      </c>
      <c r="U14" s="12">
        <v>0</v>
      </c>
      <c r="V14" s="12">
        <v>1</v>
      </c>
    </row>
    <row r="15" spans="1:22" s="11" customFormat="1" ht="15">
      <c r="A15" s="59" t="s">
        <v>216</v>
      </c>
      <c r="B15">
        <v>1.4999999999999999E-2</v>
      </c>
      <c r="C15">
        <v>0.1</v>
      </c>
      <c r="D15" t="s">
        <v>17</v>
      </c>
      <c r="E15" t="s">
        <v>177</v>
      </c>
      <c r="F15">
        <v>0</v>
      </c>
      <c r="G15">
        <v>0.3</v>
      </c>
      <c r="H15">
        <v>11</v>
      </c>
      <c r="I15">
        <v>146</v>
      </c>
      <c r="J15">
        <v>-61.3</v>
      </c>
      <c r="K15" s="10"/>
      <c r="L15" s="12">
        <v>0</v>
      </c>
      <c r="M15" s="10"/>
      <c r="N15" s="52">
        <f t="shared" si="0"/>
        <v>-42.404474004315155</v>
      </c>
      <c r="O15" s="6">
        <f t="shared" si="1"/>
        <v>2.5481807079117211</v>
      </c>
      <c r="P15" s="6">
        <f t="shared" si="2"/>
        <v>-1.0698868314725241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s="59" t="s">
        <v>216</v>
      </c>
      <c r="B16">
        <v>1.4999999999999999E-2</v>
      </c>
      <c r="C16">
        <v>0.1</v>
      </c>
      <c r="D16" t="s">
        <v>17</v>
      </c>
      <c r="E16" t="s">
        <v>177</v>
      </c>
      <c r="F16">
        <v>100</v>
      </c>
      <c r="G16">
        <v>0.3</v>
      </c>
      <c r="H16">
        <v>11</v>
      </c>
      <c r="I16">
        <v>110</v>
      </c>
      <c r="J16">
        <v>-71.099999999999994</v>
      </c>
      <c r="K16" s="10"/>
      <c r="L16" s="12">
        <v>1</v>
      </c>
      <c r="M16" s="10"/>
      <c r="N16" s="52">
        <f t="shared" si="0"/>
        <v>-55.598488046486786</v>
      </c>
      <c r="O16" s="6">
        <f t="shared" si="1"/>
        <v>1.9198621771937625</v>
      </c>
      <c r="P16" s="6">
        <f t="shared" si="2"/>
        <v>-1.2409290981679681</v>
      </c>
      <c r="Q16" s="6">
        <f t="shared" si="3"/>
        <v>-0.11078628179781169</v>
      </c>
      <c r="R16" s="6">
        <f t="shared" si="4"/>
        <v>0.30438280762482428</v>
      </c>
      <c r="S16" s="6">
        <f t="shared" si="5"/>
        <v>0.9460853588275453</v>
      </c>
      <c r="U16" s="12">
        <v>0</v>
      </c>
      <c r="V16" s="12">
        <v>1</v>
      </c>
    </row>
    <row r="17" spans="1:26" s="13" customFormat="1" ht="15">
      <c r="A17" s="59" t="s">
        <v>217</v>
      </c>
      <c r="B17">
        <v>1.4999999999999999E-2</v>
      </c>
      <c r="C17">
        <v>0.1</v>
      </c>
      <c r="D17" t="s">
        <v>17</v>
      </c>
      <c r="E17" t="s">
        <v>177</v>
      </c>
      <c r="F17">
        <v>0</v>
      </c>
      <c r="G17">
        <v>0.7</v>
      </c>
      <c r="H17">
        <v>11</v>
      </c>
      <c r="I17">
        <v>134.30000000000001</v>
      </c>
      <c r="J17">
        <v>-62.1</v>
      </c>
      <c r="K17" s="10"/>
      <c r="L17" s="12">
        <v>0</v>
      </c>
      <c r="M17" s="10"/>
      <c r="N17" s="52">
        <f t="shared" si="0"/>
        <v>-43.36012872497426</v>
      </c>
      <c r="O17" s="6">
        <f t="shared" si="1"/>
        <v>2.3439771854283844</v>
      </c>
      <c r="P17" s="6">
        <f t="shared" si="2"/>
        <v>-1.0838494654884787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2">
        <v>1</v>
      </c>
      <c r="V17" s="12">
        <v>0</v>
      </c>
    </row>
    <row r="18" spans="1:26" s="13" customFormat="1" ht="15">
      <c r="A18" s="59" t="s">
        <v>217</v>
      </c>
      <c r="B18">
        <v>1.4999999999999999E-2</v>
      </c>
      <c r="C18">
        <v>0.1</v>
      </c>
      <c r="D18" t="s">
        <v>17</v>
      </c>
      <c r="E18" t="s">
        <v>177</v>
      </c>
      <c r="F18">
        <v>100</v>
      </c>
      <c r="G18">
        <v>0.7</v>
      </c>
      <c r="H18">
        <v>11</v>
      </c>
      <c r="I18">
        <v>96.5</v>
      </c>
      <c r="J18">
        <v>-68.099999999999994</v>
      </c>
      <c r="K18" s="10"/>
      <c r="L18" s="12">
        <v>1</v>
      </c>
      <c r="M18" s="10"/>
      <c r="N18" s="52">
        <f t="shared" si="0"/>
        <v>-51.200897756984375</v>
      </c>
      <c r="O18" s="6">
        <f t="shared" si="1"/>
        <v>1.684242728174528</v>
      </c>
      <c r="P18" s="6">
        <f t="shared" si="2"/>
        <v>-1.1885692206081382</v>
      </c>
      <c r="Q18" s="6">
        <f t="shared" si="3"/>
        <v>-4.2223415683746837E-2</v>
      </c>
      <c r="R18" s="6">
        <f t="shared" si="4"/>
        <v>0.37059016327854227</v>
      </c>
      <c r="S18" s="6">
        <f t="shared" si="5"/>
        <v>0.92783625389891988</v>
      </c>
      <c r="U18" s="12">
        <v>0</v>
      </c>
      <c r="V18" s="12">
        <v>1</v>
      </c>
    </row>
    <row r="19" spans="1:26" s="13" customFormat="1" ht="16" thickBot="1"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103.28529420433995</v>
      </c>
      <c r="J20" s="25">
        <f>P20*180/PI()</f>
        <v>-69.553799833310379</v>
      </c>
      <c r="K20" s="19"/>
      <c r="L20" s="7"/>
      <c r="M20" s="7"/>
      <c r="N20" s="7"/>
      <c r="O20" s="26">
        <f>IF(Q20&gt;0, ATAN(R20/Q20),PI()+ATAN(R20/Q20))</f>
        <v>1.8026684527567489</v>
      </c>
      <c r="P20" s="26">
        <f>-1*ATAN(S20/(SQRT(Q20*Q20+R20*R20)))</f>
        <v>-1.2139428143643491</v>
      </c>
      <c r="Q20" s="26">
        <f>SUM(Q3:Q18)</f>
        <v>-0.64086320867294433</v>
      </c>
      <c r="R20" s="26">
        <f>SUM(R3:R18)</f>
        <v>2.7141535805433659</v>
      </c>
      <c r="S20" s="26">
        <f>SUM(S3:S18)</f>
        <v>7.4803557975025479</v>
      </c>
    </row>
    <row r="21" spans="1:26" s="9" customFormat="1" ht="16" thickTop="1">
      <c r="A21">
        <v>140.19999999999999</v>
      </c>
      <c r="B21">
        <v>-61.5</v>
      </c>
      <c r="C21"/>
      <c r="D21" s="7"/>
      <c r="E21" s="7"/>
      <c r="F21" s="7"/>
      <c r="G21" s="7"/>
      <c r="H21" s="7"/>
      <c r="I21" s="29" t="s">
        <v>144</v>
      </c>
      <c r="J21" s="30">
        <f>SQRT(Q20*Q20+R20*R20+S20*S20)</f>
        <v>7.9832987021805053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7.9832554213199423</v>
      </c>
      <c r="C22"/>
      <c r="D22" s="7"/>
      <c r="E22" s="7"/>
      <c r="F22" s="7"/>
      <c r="G22" s="7"/>
      <c r="H22" s="7"/>
      <c r="I22" s="32" t="s">
        <v>145</v>
      </c>
      <c r="J22" s="33">
        <f>(J24-1)/(J24-J21)</f>
        <v>419.1291045555277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418.04575282248078</v>
      </c>
      <c r="C23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2.708846713617493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>
        <v>2.7</v>
      </c>
      <c r="C24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8</v>
      </c>
    </row>
    <row r="27" spans="1:26">
      <c r="A27" s="54" t="s">
        <v>6</v>
      </c>
    </row>
    <row r="28" spans="1:26">
      <c r="A28">
        <v>103.3</v>
      </c>
      <c r="B28">
        <v>-69.599999999999994</v>
      </c>
    </row>
    <row r="29" spans="1:26">
      <c r="A29" t="s">
        <v>144</v>
      </c>
      <c r="B29">
        <v>7.9832987021805053</v>
      </c>
    </row>
    <row r="30" spans="1:26">
      <c r="A30" t="s">
        <v>145</v>
      </c>
      <c r="B30">
        <f>(B32-1)/(B32-B29)</f>
        <v>419.1291045555277</v>
      </c>
    </row>
    <row r="31" spans="1:26">
      <c r="A31" t="s">
        <v>147</v>
      </c>
      <c r="B31">
        <v>2.7</v>
      </c>
    </row>
    <row r="32" spans="1:26">
      <c r="A32" t="s">
        <v>149</v>
      </c>
      <c r="B32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199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s="59" t="s">
        <v>218</v>
      </c>
      <c r="B3">
        <v>0.01</v>
      </c>
      <c r="C3">
        <v>0.1</v>
      </c>
      <c r="D3" t="s">
        <v>17</v>
      </c>
      <c r="E3" t="s">
        <v>177</v>
      </c>
      <c r="F3">
        <v>0</v>
      </c>
      <c r="G3">
        <v>0.5</v>
      </c>
      <c r="H3">
        <v>12</v>
      </c>
      <c r="I3">
        <v>121.1</v>
      </c>
      <c r="J3">
        <v>-61.6</v>
      </c>
      <c r="K3" s="10"/>
      <c r="L3" s="12">
        <v>0</v>
      </c>
      <c r="M3" s="10"/>
      <c r="N3" s="52">
        <f>ATAN(0.5*TAN(P3))/(PI()/180)</f>
        <v>-42.760507764008828</v>
      </c>
      <c r="O3" s="6">
        <f>I3*PI()/180</f>
        <v>2.113593724165133</v>
      </c>
      <c r="P3" s="6">
        <f>J3*PI()/180</f>
        <v>-1.0751228192285072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s="59" t="s">
        <v>218</v>
      </c>
      <c r="B4">
        <v>0.01</v>
      </c>
      <c r="C4">
        <v>0.1</v>
      </c>
      <c r="D4" t="s">
        <v>17</v>
      </c>
      <c r="E4" t="s">
        <v>177</v>
      </c>
      <c r="F4">
        <v>100</v>
      </c>
      <c r="G4">
        <v>0.5</v>
      </c>
      <c r="H4">
        <v>12</v>
      </c>
      <c r="I4">
        <v>85.7</v>
      </c>
      <c r="J4">
        <v>-63.7</v>
      </c>
      <c r="K4" s="10"/>
      <c r="L4" s="12">
        <v>1</v>
      </c>
      <c r="M4" s="10"/>
      <c r="N4" s="52">
        <f t="shared" ref="N4:N18" si="0">ATAN(0.5*TAN(P4))/(PI()/180)</f>
        <v>-45.332466119557715</v>
      </c>
      <c r="O4" s="6">
        <f t="shared" ref="O4:O18" si="1">I4*PI()/180</f>
        <v>1.4957471689591406</v>
      </c>
      <c r="P4" s="6">
        <f t="shared" ref="P4:P18" si="2">J4*PI()/180</f>
        <v>-1.111774733520388</v>
      </c>
      <c r="Q4" s="6">
        <f t="shared" ref="Q4:Q18" si="3">COS(O4)*COS(P4)*L4</f>
        <v>3.32209137814218E-2</v>
      </c>
      <c r="R4" s="6">
        <f t="shared" ref="R4:R18" si="4">COS(P4)*SIN(O4)*L4</f>
        <v>0.44182400458314158</v>
      </c>
      <c r="S4" s="6">
        <f t="shared" ref="S4:S18" si="5">-1*SIN(P4)*L4</f>
        <v>0.89648643038344056</v>
      </c>
      <c r="U4" s="12">
        <v>0</v>
      </c>
      <c r="V4" s="12">
        <v>1</v>
      </c>
    </row>
    <row r="5" spans="1:22" s="11" customFormat="1" ht="15">
      <c r="A5" s="59" t="s">
        <v>219</v>
      </c>
      <c r="B5">
        <v>0.01</v>
      </c>
      <c r="C5">
        <v>0.1</v>
      </c>
      <c r="D5" t="s">
        <v>17</v>
      </c>
      <c r="E5" t="s">
        <v>177</v>
      </c>
      <c r="F5">
        <v>0</v>
      </c>
      <c r="G5">
        <v>0.2</v>
      </c>
      <c r="H5">
        <v>12</v>
      </c>
      <c r="I5">
        <v>148.80000000000001</v>
      </c>
      <c r="J5">
        <v>-65.3</v>
      </c>
      <c r="K5" s="10"/>
      <c r="L5" s="12">
        <v>0</v>
      </c>
      <c r="M5" s="10"/>
      <c r="N5" s="52">
        <f t="shared" si="0"/>
        <v>-47.3891335422095</v>
      </c>
      <c r="O5" s="6">
        <f t="shared" si="1"/>
        <v>2.5970499269675624</v>
      </c>
      <c r="P5" s="6">
        <f t="shared" si="2"/>
        <v>-1.1397000015522971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s="59" t="s">
        <v>219</v>
      </c>
      <c r="B6">
        <v>0.01</v>
      </c>
      <c r="C6">
        <v>0.1</v>
      </c>
      <c r="D6" t="s">
        <v>17</v>
      </c>
      <c r="E6" t="s">
        <v>177</v>
      </c>
      <c r="F6">
        <v>100</v>
      </c>
      <c r="G6">
        <v>0.2</v>
      </c>
      <c r="H6">
        <v>12</v>
      </c>
      <c r="I6">
        <v>104</v>
      </c>
      <c r="J6">
        <v>-74.900000000000006</v>
      </c>
      <c r="K6" s="10"/>
      <c r="L6" s="12">
        <v>1</v>
      </c>
      <c r="M6" s="10"/>
      <c r="N6" s="52">
        <f t="shared" si="0"/>
        <v>-61.646863005842917</v>
      </c>
      <c r="O6" s="6">
        <f t="shared" si="1"/>
        <v>1.8151424220741028</v>
      </c>
      <c r="P6" s="6">
        <f t="shared" si="2"/>
        <v>-1.3072516097437528</v>
      </c>
      <c r="Q6" s="6">
        <f t="shared" si="3"/>
        <v>-6.302174454308955E-2</v>
      </c>
      <c r="R6" s="6">
        <f t="shared" si="4"/>
        <v>0.25276641141159018</v>
      </c>
      <c r="S6" s="6">
        <f t="shared" si="5"/>
        <v>0.96547263087922508</v>
      </c>
      <c r="U6" s="12">
        <v>0</v>
      </c>
      <c r="V6" s="12">
        <v>1</v>
      </c>
    </row>
    <row r="7" spans="1:22" s="11" customFormat="1" ht="15">
      <c r="A7" s="59" t="s">
        <v>220</v>
      </c>
      <c r="B7">
        <v>0.01</v>
      </c>
      <c r="C7">
        <v>0.1</v>
      </c>
      <c r="D7" t="s">
        <v>17</v>
      </c>
      <c r="E7" t="s">
        <v>177</v>
      </c>
      <c r="F7">
        <v>0</v>
      </c>
      <c r="G7">
        <v>0.2</v>
      </c>
      <c r="H7">
        <v>12</v>
      </c>
      <c r="I7">
        <v>118.7</v>
      </c>
      <c r="J7">
        <v>-67.3</v>
      </c>
      <c r="K7" s="10"/>
      <c r="L7" s="12">
        <v>0</v>
      </c>
      <c r="M7" s="10"/>
      <c r="N7" s="52">
        <f t="shared" si="0"/>
        <v>-50.083536636962457</v>
      </c>
      <c r="O7" s="6">
        <f t="shared" si="1"/>
        <v>2.0717058221172691</v>
      </c>
      <c r="P7" s="6">
        <f t="shared" si="2"/>
        <v>-1.1746065865921838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s="59" t="s">
        <v>220</v>
      </c>
      <c r="B8">
        <v>0.01</v>
      </c>
      <c r="C8">
        <v>0.1</v>
      </c>
      <c r="D8" t="s">
        <v>17</v>
      </c>
      <c r="E8" t="s">
        <v>177</v>
      </c>
      <c r="F8">
        <v>100</v>
      </c>
      <c r="G8">
        <v>0.2</v>
      </c>
      <c r="H8">
        <v>12</v>
      </c>
      <c r="I8">
        <v>74.400000000000006</v>
      </c>
      <c r="J8">
        <v>-67.099999999999994</v>
      </c>
      <c r="K8" s="10"/>
      <c r="L8" s="12">
        <v>1</v>
      </c>
      <c r="M8" s="10"/>
      <c r="N8" s="52">
        <f t="shared" si="0"/>
        <v>-49.80777040236476</v>
      </c>
      <c r="O8" s="6">
        <f t="shared" si="1"/>
        <v>1.2985249634837812</v>
      </c>
      <c r="P8" s="6">
        <f t="shared" si="2"/>
        <v>-1.1711159280881951</v>
      </c>
      <c r="Q8" s="6">
        <f t="shared" si="3"/>
        <v>0.10464314286880787</v>
      </c>
      <c r="R8" s="6">
        <f t="shared" si="4"/>
        <v>0.37478962261948506</v>
      </c>
      <c r="S8" s="6">
        <f t="shared" si="5"/>
        <v>0.92118540556572115</v>
      </c>
      <c r="U8" s="53">
        <v>0</v>
      </c>
      <c r="V8" s="12">
        <v>1</v>
      </c>
    </row>
    <row r="9" spans="1:22" s="11" customFormat="1" ht="15">
      <c r="A9" s="59" t="s">
        <v>221</v>
      </c>
      <c r="B9">
        <v>0.01</v>
      </c>
      <c r="C9">
        <v>0.1</v>
      </c>
      <c r="D9" t="s">
        <v>17</v>
      </c>
      <c r="E9" t="s">
        <v>177</v>
      </c>
      <c r="F9">
        <v>0</v>
      </c>
      <c r="G9">
        <v>0.4</v>
      </c>
      <c r="H9">
        <v>12</v>
      </c>
      <c r="I9">
        <v>123.8</v>
      </c>
      <c r="J9">
        <v>-66.900000000000006</v>
      </c>
      <c r="K9" s="10"/>
      <c r="L9" s="53">
        <v>0</v>
      </c>
      <c r="M9" s="10"/>
      <c r="N9" s="52">
        <f t="shared" si="0"/>
        <v>-49.5334241093651</v>
      </c>
      <c r="O9" s="6">
        <f t="shared" si="1"/>
        <v>2.1607176139689801</v>
      </c>
      <c r="P9" s="6">
        <f t="shared" si="2"/>
        <v>-1.1676252695842064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s="59" t="s">
        <v>221</v>
      </c>
      <c r="B10">
        <v>0.01</v>
      </c>
      <c r="C10">
        <v>0.1</v>
      </c>
      <c r="D10" t="s">
        <v>17</v>
      </c>
      <c r="E10" t="s">
        <v>177</v>
      </c>
      <c r="F10">
        <v>100</v>
      </c>
      <c r="G10">
        <v>0.4</v>
      </c>
      <c r="H10">
        <v>12</v>
      </c>
      <c r="I10">
        <v>78.7</v>
      </c>
      <c r="J10">
        <v>-68.3</v>
      </c>
      <c r="K10" s="10"/>
      <c r="L10" s="53">
        <v>1</v>
      </c>
      <c r="M10" s="10"/>
      <c r="N10" s="52">
        <f t="shared" si="0"/>
        <v>-51.483834945547706</v>
      </c>
      <c r="O10" s="6">
        <f t="shared" si="1"/>
        <v>1.3735741213195374</v>
      </c>
      <c r="P10" s="6">
        <f t="shared" si="2"/>
        <v>-1.1920598791121269</v>
      </c>
      <c r="Q10" s="6">
        <f t="shared" si="3"/>
        <v>7.2450451433980975E-2</v>
      </c>
      <c r="R10" s="6">
        <f t="shared" si="4"/>
        <v>0.36257909013279377</v>
      </c>
      <c r="S10" s="6">
        <f t="shared" si="5"/>
        <v>0.92913257153405604</v>
      </c>
      <c r="U10" s="53">
        <v>0</v>
      </c>
      <c r="V10" s="53">
        <v>1</v>
      </c>
    </row>
    <row r="11" spans="1:22" s="11" customFormat="1" ht="15">
      <c r="A11" s="59" t="s">
        <v>222</v>
      </c>
      <c r="B11">
        <v>0.01</v>
      </c>
      <c r="C11">
        <v>0.1</v>
      </c>
      <c r="D11" t="s">
        <v>17</v>
      </c>
      <c r="E11" t="s">
        <v>177</v>
      </c>
      <c r="F11">
        <v>0</v>
      </c>
      <c r="G11">
        <v>0.2</v>
      </c>
      <c r="H11">
        <v>12</v>
      </c>
      <c r="I11">
        <v>113.8</v>
      </c>
      <c r="J11">
        <v>-66.2</v>
      </c>
      <c r="K11" s="10"/>
      <c r="L11" s="53">
        <v>0</v>
      </c>
      <c r="M11" s="10"/>
      <c r="N11" s="52">
        <f t="shared" si="0"/>
        <v>-48.58431942619579</v>
      </c>
      <c r="O11" s="6">
        <f t="shared" si="1"/>
        <v>1.9861846887695469</v>
      </c>
      <c r="P11" s="6">
        <f t="shared" si="2"/>
        <v>-1.1554079648202462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s="59" t="s">
        <v>222</v>
      </c>
      <c r="B12">
        <v>0.01</v>
      </c>
      <c r="C12">
        <v>0.1</v>
      </c>
      <c r="D12" t="s">
        <v>17</v>
      </c>
      <c r="E12" t="s">
        <v>177</v>
      </c>
      <c r="F12">
        <v>100</v>
      </c>
      <c r="G12">
        <v>0.2</v>
      </c>
      <c r="H12">
        <v>12</v>
      </c>
      <c r="I12">
        <v>73</v>
      </c>
      <c r="J12">
        <v>-65</v>
      </c>
      <c r="K12" s="10"/>
      <c r="L12" s="12">
        <v>1</v>
      </c>
      <c r="M12" s="10"/>
      <c r="N12" s="52">
        <f t="shared" si="0"/>
        <v>-46.996928473082683</v>
      </c>
      <c r="O12" s="6">
        <f t="shared" si="1"/>
        <v>1.2740903539558606</v>
      </c>
      <c r="P12" s="6">
        <f t="shared" si="2"/>
        <v>-1.1344640137963142</v>
      </c>
      <c r="Q12" s="6">
        <f t="shared" si="3"/>
        <v>0.12356162163208806</v>
      </c>
      <c r="R12" s="6">
        <f t="shared" si="4"/>
        <v>0.40415185365946182</v>
      </c>
      <c r="S12" s="6">
        <f t="shared" si="5"/>
        <v>0.90630778703664994</v>
      </c>
      <c r="U12" s="12">
        <v>0</v>
      </c>
      <c r="V12" s="12">
        <v>1</v>
      </c>
    </row>
    <row r="13" spans="1:22" s="11" customFormat="1" ht="15">
      <c r="A13" s="59" t="s">
        <v>223</v>
      </c>
      <c r="B13">
        <v>0.01</v>
      </c>
      <c r="C13">
        <v>0.1</v>
      </c>
      <c r="D13" t="s">
        <v>17</v>
      </c>
      <c r="E13" t="s">
        <v>177</v>
      </c>
      <c r="F13">
        <v>0</v>
      </c>
      <c r="G13">
        <v>0.5</v>
      </c>
      <c r="H13">
        <v>12</v>
      </c>
      <c r="I13">
        <v>104.8</v>
      </c>
      <c r="J13">
        <v>-66.5</v>
      </c>
      <c r="K13" s="10"/>
      <c r="L13" s="12">
        <v>0</v>
      </c>
      <c r="M13" s="10"/>
      <c r="N13" s="52">
        <f t="shared" si="0"/>
        <v>-48.98897085289363</v>
      </c>
      <c r="O13" s="6">
        <f t="shared" si="1"/>
        <v>1.8291050560900572</v>
      </c>
      <c r="P13" s="6">
        <f t="shared" si="2"/>
        <v>-1.1606439525762291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s="59" t="s">
        <v>223</v>
      </c>
      <c r="B14">
        <v>0.01</v>
      </c>
      <c r="C14">
        <v>0.1</v>
      </c>
      <c r="D14" t="s">
        <v>17</v>
      </c>
      <c r="E14" t="s">
        <v>177</v>
      </c>
      <c r="F14">
        <v>100</v>
      </c>
      <c r="G14">
        <v>0.5</v>
      </c>
      <c r="H14">
        <v>12</v>
      </c>
      <c r="I14">
        <v>66.5</v>
      </c>
      <c r="J14">
        <v>-62.7</v>
      </c>
      <c r="K14" s="10"/>
      <c r="L14" s="12">
        <v>1</v>
      </c>
      <c r="M14" s="10"/>
      <c r="N14" s="52">
        <f t="shared" si="0"/>
        <v>-44.090095000781588</v>
      </c>
      <c r="O14" s="6">
        <f t="shared" si="1"/>
        <v>1.1606439525762291</v>
      </c>
      <c r="P14" s="6">
        <f t="shared" si="2"/>
        <v>-1.0943214410004447</v>
      </c>
      <c r="Q14" s="6">
        <f t="shared" si="3"/>
        <v>0.18288608281359955</v>
      </c>
      <c r="R14" s="6">
        <f t="shared" si="4"/>
        <v>0.42060919455208978</v>
      </c>
      <c r="S14" s="6">
        <f t="shared" si="5"/>
        <v>0.88861723265494885</v>
      </c>
      <c r="U14" s="12">
        <v>0</v>
      </c>
      <c r="V14" s="12">
        <v>1</v>
      </c>
    </row>
    <row r="15" spans="1:22" s="11" customFormat="1" ht="15">
      <c r="A15" s="59" t="s">
        <v>224</v>
      </c>
      <c r="B15">
        <v>0.01</v>
      </c>
      <c r="C15">
        <v>0.1</v>
      </c>
      <c r="D15" t="s">
        <v>17</v>
      </c>
      <c r="E15" t="s">
        <v>177</v>
      </c>
      <c r="F15">
        <v>0</v>
      </c>
      <c r="G15">
        <v>0.6</v>
      </c>
      <c r="H15">
        <v>12</v>
      </c>
      <c r="I15">
        <v>125</v>
      </c>
      <c r="J15">
        <v>-59.6</v>
      </c>
      <c r="K15" s="10"/>
      <c r="L15" s="12">
        <v>0</v>
      </c>
      <c r="M15" s="10"/>
      <c r="N15" s="52">
        <f t="shared" si="0"/>
        <v>-40.438610822901786</v>
      </c>
      <c r="O15" s="6">
        <f t="shared" si="1"/>
        <v>2.1816615649929116</v>
      </c>
      <c r="P15" s="6">
        <f t="shared" si="2"/>
        <v>-1.0402162341886205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s="59" t="s">
        <v>224</v>
      </c>
      <c r="B16">
        <v>0.01</v>
      </c>
      <c r="C16">
        <v>0.1</v>
      </c>
      <c r="D16" t="s">
        <v>17</v>
      </c>
      <c r="E16" t="s">
        <v>177</v>
      </c>
      <c r="F16">
        <v>100</v>
      </c>
      <c r="G16">
        <v>0.6</v>
      </c>
      <c r="H16">
        <v>12</v>
      </c>
      <c r="I16">
        <v>91.8</v>
      </c>
      <c r="J16">
        <v>-63.3</v>
      </c>
      <c r="K16" s="10"/>
      <c r="L16" s="12">
        <v>1</v>
      </c>
      <c r="M16" s="10"/>
      <c r="N16" s="52">
        <f t="shared" si="0"/>
        <v>-44.831611599699009</v>
      </c>
      <c r="O16" s="6">
        <f t="shared" si="1"/>
        <v>1.6022122533307945</v>
      </c>
      <c r="P16" s="6">
        <f t="shared" si="2"/>
        <v>-1.1047934165124107</v>
      </c>
      <c r="Q16" s="6">
        <f t="shared" si="3"/>
        <v>-1.4113450814749779E-2</v>
      </c>
      <c r="R16" s="6">
        <f t="shared" si="4"/>
        <v>0.44909728681354966</v>
      </c>
      <c r="S16" s="6">
        <f t="shared" si="5"/>
        <v>0.89337138832783758</v>
      </c>
      <c r="U16" s="12">
        <v>0</v>
      </c>
      <c r="V16" s="12">
        <v>1</v>
      </c>
    </row>
    <row r="17" spans="1:26" s="13" customFormat="1" ht="15">
      <c r="A17" s="59" t="s">
        <v>225</v>
      </c>
      <c r="B17">
        <v>0.01</v>
      </c>
      <c r="C17">
        <v>0.1</v>
      </c>
      <c r="D17" t="s">
        <v>17</v>
      </c>
      <c r="E17" t="s">
        <v>177</v>
      </c>
      <c r="F17">
        <v>0</v>
      </c>
      <c r="G17">
        <v>1</v>
      </c>
      <c r="H17">
        <v>12</v>
      </c>
      <c r="I17">
        <v>113.7</v>
      </c>
      <c r="J17">
        <v>-60.2</v>
      </c>
      <c r="K17" s="10"/>
      <c r="L17" s="12">
        <v>0</v>
      </c>
      <c r="M17" s="10"/>
      <c r="N17" s="52">
        <f t="shared" si="0"/>
        <v>-41.12255958850362</v>
      </c>
      <c r="O17" s="6">
        <f t="shared" si="1"/>
        <v>1.9844393595175527</v>
      </c>
      <c r="P17" s="6">
        <f t="shared" si="2"/>
        <v>-1.0506882097005865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2">
        <v>1</v>
      </c>
      <c r="V17" s="12">
        <v>0</v>
      </c>
    </row>
    <row r="18" spans="1:26" s="13" customFormat="1" ht="15">
      <c r="A18" s="59" t="s">
        <v>225</v>
      </c>
      <c r="B18">
        <v>0.01</v>
      </c>
      <c r="C18">
        <v>0.1</v>
      </c>
      <c r="D18" t="s">
        <v>17</v>
      </c>
      <c r="E18" t="s">
        <v>177</v>
      </c>
      <c r="F18">
        <v>100</v>
      </c>
      <c r="G18">
        <v>1</v>
      </c>
      <c r="H18">
        <v>12</v>
      </c>
      <c r="I18">
        <v>81.5</v>
      </c>
      <c r="J18">
        <v>-60.4</v>
      </c>
      <c r="K18" s="10"/>
      <c r="L18" s="12">
        <v>1</v>
      </c>
      <c r="M18" s="10"/>
      <c r="N18" s="52">
        <f t="shared" si="0"/>
        <v>-41.352916543061447</v>
      </c>
      <c r="O18" s="6">
        <f t="shared" si="1"/>
        <v>1.4224433403753785</v>
      </c>
      <c r="P18" s="6">
        <f t="shared" si="2"/>
        <v>-1.054178868204575</v>
      </c>
      <c r="Q18" s="6">
        <f t="shared" si="3"/>
        <v>7.3009256432075953E-2</v>
      </c>
      <c r="R18" s="6">
        <f t="shared" si="4"/>
        <v>0.48851634163040003</v>
      </c>
      <c r="S18" s="6">
        <f t="shared" si="5"/>
        <v>0.86949492950521901</v>
      </c>
      <c r="U18" s="12">
        <v>0</v>
      </c>
      <c r="V18" s="12">
        <v>1</v>
      </c>
    </row>
    <row r="19" spans="1:26" s="13" customFormat="1" ht="16" thickBot="1"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80.882741993496921</v>
      </c>
      <c r="J20" s="25">
        <f>P20*180/PI()</f>
        <v>-66.010761107670618</v>
      </c>
      <c r="K20" s="19"/>
      <c r="L20" s="7"/>
      <c r="M20" s="7"/>
      <c r="N20" s="7"/>
      <c r="O20" s="26">
        <f>IF(Q20&gt;0, ATAN(R20/Q20),PI()+ATAN(R20/Q20))</f>
        <v>1.4116701558276032</v>
      </c>
      <c r="P20" s="26">
        <f>-1*ATAN(S20/(SQRT(Q20*Q20+R20*R20)))</f>
        <v>-1.1521051230762716</v>
      </c>
      <c r="Q20" s="26">
        <f>SUM(Q3:Q18)</f>
        <v>0.51263627360413477</v>
      </c>
      <c r="R20" s="26">
        <f>SUM(R3:R18)</f>
        <v>3.1943338054025121</v>
      </c>
      <c r="S20" s="26">
        <f>SUM(S3:S18)</f>
        <v>7.2700683758870976</v>
      </c>
    </row>
    <row r="21" spans="1:26" s="9" customFormat="1" ht="16" thickTop="1">
      <c r="A21">
        <v>121.2</v>
      </c>
      <c r="B21">
        <v>-64.7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7.9574153215366161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7.9575250525632084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164.37836923011875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164.80302913657368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4.3331551367679522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>
        <v>4.3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8</v>
      </c>
    </row>
    <row r="27" spans="1:26">
      <c r="A27" s="54" t="s">
        <v>6</v>
      </c>
    </row>
    <row r="28" spans="1:26">
      <c r="A28">
        <v>80.900000000000006</v>
      </c>
      <c r="B28" s="56">
        <v>-66</v>
      </c>
    </row>
    <row r="29" spans="1:26">
      <c r="A29" t="s">
        <v>144</v>
      </c>
      <c r="B29">
        <v>7.9574153215366161</v>
      </c>
    </row>
    <row r="30" spans="1:26">
      <c r="A30" t="s">
        <v>145</v>
      </c>
      <c r="B30">
        <v>164.37836923011875</v>
      </c>
    </row>
    <row r="31" spans="1:26">
      <c r="A31" t="s">
        <v>147</v>
      </c>
      <c r="B31">
        <v>4.3</v>
      </c>
    </row>
    <row r="32" spans="1:26">
      <c r="A32" t="s">
        <v>149</v>
      </c>
      <c r="B32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U2" sqref="U2:V2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200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226</v>
      </c>
      <c r="B3">
        <v>0.01</v>
      </c>
      <c r="C3">
        <v>0.1</v>
      </c>
      <c r="D3" t="s">
        <v>17</v>
      </c>
      <c r="E3" t="s">
        <v>177</v>
      </c>
      <c r="F3">
        <v>0</v>
      </c>
      <c r="G3">
        <v>0.1</v>
      </c>
      <c r="H3">
        <v>12</v>
      </c>
      <c r="I3">
        <v>123.1</v>
      </c>
      <c r="J3">
        <v>-60.4</v>
      </c>
      <c r="K3" s="10"/>
      <c r="L3" s="12">
        <v>0</v>
      </c>
      <c r="M3" s="10"/>
      <c r="N3" s="52">
        <f>ATAN(0.5*TAN(P3))/(PI()/180)</f>
        <v>-41.352916543061447</v>
      </c>
      <c r="O3" s="6">
        <f>I3*PI()/180</f>
        <v>2.1485003092050197</v>
      </c>
      <c r="P3" s="6">
        <f>J3*PI()/180</f>
        <v>-1.054178868204575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226</v>
      </c>
      <c r="B4">
        <v>0.01</v>
      </c>
      <c r="C4">
        <v>0.1</v>
      </c>
      <c r="D4" t="s">
        <v>17</v>
      </c>
      <c r="E4" t="s">
        <v>177</v>
      </c>
      <c r="F4">
        <v>100</v>
      </c>
      <c r="G4">
        <v>0.1</v>
      </c>
      <c r="H4">
        <v>12</v>
      </c>
      <c r="I4">
        <v>89</v>
      </c>
      <c r="J4">
        <v>-63.4</v>
      </c>
      <c r="K4" s="10"/>
      <c r="L4" s="12">
        <v>1</v>
      </c>
      <c r="M4" s="10"/>
      <c r="N4" s="52">
        <f>ATAN(0.5*TAN(P4))/(PI()/180)</f>
        <v>-44.956333950691409</v>
      </c>
      <c r="O4" s="6">
        <f>I4*PI()/180</f>
        <v>1.5533430342749535</v>
      </c>
      <c r="P4" s="6">
        <f>J4*PI()/180</f>
        <v>-1.1065387457644049</v>
      </c>
      <c r="Q4" s="6">
        <f>COS(O4)*COS(P4)*L4</f>
        <v>7.8144735869494775E-3</v>
      </c>
      <c r="R4" s="6">
        <f>COS(P4)*SIN(O4)*L4</f>
        <v>0.44769089196092204</v>
      </c>
      <c r="S4" s="6">
        <f>-1*SIN(P4)*L4</f>
        <v>0.89415423683936812</v>
      </c>
      <c r="U4" s="12">
        <v>0</v>
      </c>
      <c r="V4" s="12">
        <v>1</v>
      </c>
    </row>
    <row r="5" spans="1:22" s="11" customFormat="1" ht="15">
      <c r="A5" t="s">
        <v>227</v>
      </c>
      <c r="B5">
        <v>0.01</v>
      </c>
      <c r="C5">
        <v>0.1</v>
      </c>
      <c r="D5" t="s">
        <v>17</v>
      </c>
      <c r="E5" t="s">
        <v>177</v>
      </c>
      <c r="F5">
        <v>0</v>
      </c>
      <c r="G5">
        <v>0.3</v>
      </c>
      <c r="H5">
        <v>12</v>
      </c>
      <c r="I5">
        <v>141.5</v>
      </c>
      <c r="J5">
        <v>-58.1</v>
      </c>
      <c r="K5" s="10"/>
      <c r="L5" s="12">
        <v>0</v>
      </c>
      <c r="M5" s="10"/>
      <c r="N5" s="52">
        <f t="shared" ref="N5:N18" si="0">ATAN(0.5*TAN(P5))/(PI()/180)</f>
        <v>-38.774341707625496</v>
      </c>
      <c r="O5" s="6">
        <f t="shared" ref="O5:O18" si="1">I5*PI()/180</f>
        <v>2.4696408915719763</v>
      </c>
      <c r="P5" s="6">
        <f t="shared" ref="P5:P18" si="2">J5*PI()/180</f>
        <v>-1.0140362954087054</v>
      </c>
      <c r="Q5" s="6">
        <f t="shared" ref="Q5:Q18" si="3">COS(O5)*COS(P5)*L5</f>
        <v>0</v>
      </c>
      <c r="R5" s="6">
        <f t="shared" ref="R5:R18" si="4">COS(P5)*SIN(O5)*L5</f>
        <v>0</v>
      </c>
      <c r="S5" s="6">
        <f t="shared" ref="S5:S18" si="5">-1*SIN(P5)*L5</f>
        <v>0</v>
      </c>
      <c r="U5" s="12">
        <v>1</v>
      </c>
      <c r="V5" s="12">
        <v>0</v>
      </c>
    </row>
    <row r="6" spans="1:22" s="11" customFormat="1" ht="15">
      <c r="A6" t="s">
        <v>227</v>
      </c>
      <c r="B6">
        <v>0.01</v>
      </c>
      <c r="C6">
        <v>0.1</v>
      </c>
      <c r="D6" t="s">
        <v>17</v>
      </c>
      <c r="E6" t="s">
        <v>177</v>
      </c>
      <c r="F6">
        <v>100</v>
      </c>
      <c r="G6">
        <v>0.3</v>
      </c>
      <c r="H6">
        <v>12</v>
      </c>
      <c r="I6">
        <v>110.5</v>
      </c>
      <c r="J6">
        <v>-67.2</v>
      </c>
      <c r="K6" s="10"/>
      <c r="L6" s="12">
        <v>1</v>
      </c>
      <c r="M6" s="10"/>
      <c r="N6" s="52">
        <f t="shared" si="0"/>
        <v>-49.945475714289167</v>
      </c>
      <c r="O6" s="6">
        <f t="shared" si="1"/>
        <v>1.9285888234537343</v>
      </c>
      <c r="P6" s="6">
        <f t="shared" si="2"/>
        <v>-1.1728612573401895</v>
      </c>
      <c r="Q6" s="6">
        <f t="shared" si="3"/>
        <v>-0.13571081872861776</v>
      </c>
      <c r="R6" s="6">
        <f t="shared" si="4"/>
        <v>0.36297507272996793</v>
      </c>
      <c r="S6" s="6">
        <f t="shared" si="5"/>
        <v>0.92186315158850052</v>
      </c>
      <c r="U6" s="12">
        <v>0</v>
      </c>
      <c r="V6" s="12">
        <v>1</v>
      </c>
    </row>
    <row r="7" spans="1:22" s="11" customFormat="1" ht="15">
      <c r="A7" t="s">
        <v>228</v>
      </c>
      <c r="B7">
        <v>0.01</v>
      </c>
      <c r="C7">
        <v>0.1</v>
      </c>
      <c r="D7" t="s">
        <v>17</v>
      </c>
      <c r="E7" t="s">
        <v>177</v>
      </c>
      <c r="F7">
        <v>0</v>
      </c>
      <c r="G7">
        <v>0.2</v>
      </c>
      <c r="H7">
        <v>12</v>
      </c>
      <c r="I7">
        <v>124.5</v>
      </c>
      <c r="J7">
        <v>-64.599999999999994</v>
      </c>
      <c r="K7" s="10"/>
      <c r="L7" s="12">
        <v>0</v>
      </c>
      <c r="M7" s="10"/>
      <c r="N7" s="52">
        <f t="shared" si="0"/>
        <v>-46.478746009287129</v>
      </c>
      <c r="O7" s="6">
        <f t="shared" si="1"/>
        <v>2.1729349187329401</v>
      </c>
      <c r="P7" s="6">
        <f t="shared" si="2"/>
        <v>-1.1274826967883367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228</v>
      </c>
      <c r="B8">
        <v>0.01</v>
      </c>
      <c r="C8">
        <v>0.1</v>
      </c>
      <c r="D8" t="s">
        <v>17</v>
      </c>
      <c r="E8" t="s">
        <v>177</v>
      </c>
      <c r="F8">
        <v>100</v>
      </c>
      <c r="G8">
        <v>0.2</v>
      </c>
      <c r="H8">
        <v>12</v>
      </c>
      <c r="I8">
        <v>83.6</v>
      </c>
      <c r="J8">
        <v>-67</v>
      </c>
      <c r="K8" s="10"/>
      <c r="L8" s="12">
        <v>1</v>
      </c>
      <c r="M8" s="10"/>
      <c r="N8" s="52">
        <f t="shared" si="0"/>
        <v>-49.670420078039115</v>
      </c>
      <c r="O8" s="6">
        <f t="shared" si="1"/>
        <v>1.4590952546672595</v>
      </c>
      <c r="P8" s="6">
        <f t="shared" si="2"/>
        <v>-1.1693705988362006</v>
      </c>
      <c r="Q8" s="6">
        <f t="shared" si="3"/>
        <v>4.3554381672471922E-2</v>
      </c>
      <c r="R8" s="6">
        <f t="shared" si="4"/>
        <v>0.38829606051005738</v>
      </c>
      <c r="S8" s="6">
        <f t="shared" si="5"/>
        <v>0.92050485345244026</v>
      </c>
      <c r="U8" s="53">
        <v>0</v>
      </c>
      <c r="V8" s="12">
        <v>1</v>
      </c>
    </row>
    <row r="9" spans="1:22" s="11" customFormat="1" ht="15">
      <c r="A9" t="s">
        <v>229</v>
      </c>
      <c r="B9">
        <v>0.01</v>
      </c>
      <c r="C9">
        <v>0.1</v>
      </c>
      <c r="D9" t="s">
        <v>17</v>
      </c>
      <c r="E9" t="s">
        <v>177</v>
      </c>
      <c r="F9">
        <v>0</v>
      </c>
      <c r="G9">
        <v>0.3</v>
      </c>
      <c r="H9">
        <v>12</v>
      </c>
      <c r="I9">
        <v>114.8</v>
      </c>
      <c r="J9">
        <v>-63.1</v>
      </c>
      <c r="K9" s="10"/>
      <c r="L9" s="53">
        <v>0</v>
      </c>
      <c r="M9" s="10"/>
      <c r="N9" s="52">
        <f t="shared" si="0"/>
        <v>-44.583144301316558</v>
      </c>
      <c r="O9" s="6">
        <f t="shared" si="1"/>
        <v>2.0036379812894904</v>
      </c>
      <c r="P9" s="6">
        <f t="shared" si="2"/>
        <v>-1.1013027580084218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229</v>
      </c>
      <c r="B10">
        <v>0.01</v>
      </c>
      <c r="C10">
        <v>0.1</v>
      </c>
      <c r="D10" t="s">
        <v>17</v>
      </c>
      <c r="E10" t="s">
        <v>177</v>
      </c>
      <c r="F10">
        <v>100</v>
      </c>
      <c r="G10">
        <v>0.3</v>
      </c>
      <c r="H10">
        <v>12</v>
      </c>
      <c r="I10">
        <v>78.5</v>
      </c>
      <c r="J10">
        <v>-62.9</v>
      </c>
      <c r="K10" s="10"/>
      <c r="L10" s="53">
        <v>1</v>
      </c>
      <c r="M10" s="10"/>
      <c r="N10" s="52">
        <f t="shared" si="0"/>
        <v>-44.335974429732538</v>
      </c>
      <c r="O10" s="6">
        <f t="shared" si="1"/>
        <v>1.3700834628155485</v>
      </c>
      <c r="P10" s="6">
        <f t="shared" si="2"/>
        <v>-1.0978120995044331</v>
      </c>
      <c r="Q10" s="6">
        <f t="shared" si="3"/>
        <v>9.0821047189419843E-2</v>
      </c>
      <c r="R10" s="6">
        <f t="shared" si="4"/>
        <v>0.44639970866232609</v>
      </c>
      <c r="S10" s="6">
        <f t="shared" si="5"/>
        <v>0.8902128046111264</v>
      </c>
      <c r="U10" s="53">
        <v>0</v>
      </c>
      <c r="V10" s="53">
        <v>1</v>
      </c>
    </row>
    <row r="11" spans="1:22" s="11" customFormat="1" ht="15">
      <c r="A11" t="s">
        <v>230</v>
      </c>
      <c r="B11">
        <v>0.01</v>
      </c>
      <c r="C11">
        <v>0.1</v>
      </c>
      <c r="D11" t="s">
        <v>17</v>
      </c>
      <c r="E11" t="s">
        <v>177</v>
      </c>
      <c r="F11">
        <v>0</v>
      </c>
      <c r="G11">
        <v>0.3</v>
      </c>
      <c r="H11">
        <v>12</v>
      </c>
      <c r="I11">
        <v>135.80000000000001</v>
      </c>
      <c r="J11">
        <v>-60.7</v>
      </c>
      <c r="K11" s="10"/>
      <c r="L11" s="53">
        <v>0</v>
      </c>
      <c r="M11" s="10"/>
      <c r="N11" s="52">
        <f t="shared" si="0"/>
        <v>-41.700703353593958</v>
      </c>
      <c r="O11" s="6">
        <f t="shared" si="1"/>
        <v>2.3701571242082999</v>
      </c>
      <c r="P11" s="6">
        <f t="shared" si="2"/>
        <v>-1.0594148559605581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230</v>
      </c>
      <c r="B12">
        <v>0.01</v>
      </c>
      <c r="C12">
        <v>0.1</v>
      </c>
      <c r="D12" t="s">
        <v>17</v>
      </c>
      <c r="E12" t="s">
        <v>177</v>
      </c>
      <c r="F12">
        <v>100</v>
      </c>
      <c r="G12">
        <v>0.3</v>
      </c>
      <c r="H12">
        <v>12</v>
      </c>
      <c r="I12">
        <v>100.4</v>
      </c>
      <c r="J12">
        <v>-67.5</v>
      </c>
      <c r="K12" s="10"/>
      <c r="L12" s="12">
        <v>1</v>
      </c>
      <c r="M12" s="10"/>
      <c r="N12" s="52">
        <f t="shared" si="0"/>
        <v>-50.360727762243869</v>
      </c>
      <c r="O12" s="6">
        <f t="shared" si="1"/>
        <v>1.7523105690023069</v>
      </c>
      <c r="P12" s="6">
        <f t="shared" si="2"/>
        <v>-1.1780972450961724</v>
      </c>
      <c r="Q12" s="6">
        <f t="shared" si="3"/>
        <v>-6.9081686112096488E-2</v>
      </c>
      <c r="R12" s="6">
        <f t="shared" si="4"/>
        <v>0.37639650642724631</v>
      </c>
      <c r="S12" s="6">
        <f t="shared" si="5"/>
        <v>0.92387953251128674</v>
      </c>
      <c r="U12" s="12">
        <v>0</v>
      </c>
      <c r="V12" s="12">
        <v>1</v>
      </c>
    </row>
    <row r="13" spans="1:22" s="11" customFormat="1" ht="15">
      <c r="A13" t="s">
        <v>231</v>
      </c>
      <c r="B13">
        <v>0.01</v>
      </c>
      <c r="C13">
        <v>0.1</v>
      </c>
      <c r="D13" t="s">
        <v>17</v>
      </c>
      <c r="E13" t="s">
        <v>177</v>
      </c>
      <c r="F13">
        <v>0</v>
      </c>
      <c r="G13">
        <v>0.7</v>
      </c>
      <c r="H13">
        <v>12</v>
      </c>
      <c r="I13">
        <v>138.4</v>
      </c>
      <c r="J13">
        <v>-56.9</v>
      </c>
      <c r="K13" s="10"/>
      <c r="L13" s="12">
        <v>0</v>
      </c>
      <c r="M13" s="10"/>
      <c r="N13" s="52">
        <f t="shared" si="0"/>
        <v>-37.48815026031717</v>
      </c>
      <c r="O13" s="6">
        <f t="shared" si="1"/>
        <v>2.4155356847601519</v>
      </c>
      <c r="P13" s="6">
        <f t="shared" si="2"/>
        <v>-0.99309234438477345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231</v>
      </c>
      <c r="B14">
        <v>0.01</v>
      </c>
      <c r="C14">
        <v>0.1</v>
      </c>
      <c r="D14" t="s">
        <v>17</v>
      </c>
      <c r="E14" t="s">
        <v>177</v>
      </c>
      <c r="F14">
        <v>100</v>
      </c>
      <c r="G14">
        <v>0.7</v>
      </c>
      <c r="H14">
        <v>12</v>
      </c>
      <c r="I14">
        <v>108.7</v>
      </c>
      <c r="J14">
        <v>-65.3</v>
      </c>
      <c r="K14" s="10"/>
      <c r="L14" s="12">
        <v>1</v>
      </c>
      <c r="M14" s="10"/>
      <c r="N14" s="52">
        <f t="shared" si="0"/>
        <v>-47.3891335422095</v>
      </c>
      <c r="O14" s="6">
        <f t="shared" si="1"/>
        <v>1.8971728969178363</v>
      </c>
      <c r="P14" s="6">
        <f t="shared" si="2"/>
        <v>-1.1397000015522971</v>
      </c>
      <c r="Q14" s="6">
        <f t="shared" si="3"/>
        <v>-0.13397361219864876</v>
      </c>
      <c r="R14" s="6">
        <f t="shared" si="4"/>
        <v>0.39580798703603831</v>
      </c>
      <c r="S14" s="6">
        <f t="shared" si="5"/>
        <v>0.90850817752672175</v>
      </c>
      <c r="U14" s="12">
        <v>0</v>
      </c>
      <c r="V14" s="12">
        <v>1</v>
      </c>
    </row>
    <row r="15" spans="1:22" s="11" customFormat="1" ht="15">
      <c r="A15" t="s">
        <v>232</v>
      </c>
      <c r="B15">
        <v>0.01</v>
      </c>
      <c r="C15">
        <v>0.1</v>
      </c>
      <c r="D15" t="s">
        <v>17</v>
      </c>
      <c r="E15" t="s">
        <v>177</v>
      </c>
      <c r="F15">
        <v>0</v>
      </c>
      <c r="G15">
        <v>0.4</v>
      </c>
      <c r="H15">
        <v>12</v>
      </c>
      <c r="I15">
        <v>143.9</v>
      </c>
      <c r="J15">
        <v>-37.5</v>
      </c>
      <c r="K15" s="10"/>
      <c r="L15" s="12">
        <v>0</v>
      </c>
      <c r="M15" s="10"/>
      <c r="N15" s="52">
        <f t="shared" si="0"/>
        <v>-20.989984825546575</v>
      </c>
      <c r="O15" s="6">
        <f t="shared" si="1"/>
        <v>2.5115287936198403</v>
      </c>
      <c r="P15" s="6">
        <f t="shared" si="2"/>
        <v>-0.6544984694978736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232</v>
      </c>
      <c r="B16">
        <v>0.01</v>
      </c>
      <c r="C16">
        <v>0.1</v>
      </c>
      <c r="D16" t="s">
        <v>17</v>
      </c>
      <c r="E16" t="s">
        <v>177</v>
      </c>
      <c r="F16">
        <v>100</v>
      </c>
      <c r="G16">
        <v>0.4</v>
      </c>
      <c r="H16">
        <v>12</v>
      </c>
      <c r="I16">
        <v>130.9</v>
      </c>
      <c r="J16">
        <v>-49.3</v>
      </c>
      <c r="K16" s="10"/>
      <c r="L16" s="12">
        <v>1</v>
      </c>
      <c r="M16" s="10"/>
      <c r="N16" s="52">
        <f t="shared" si="0"/>
        <v>-30.16959227676309</v>
      </c>
      <c r="O16" s="6">
        <f t="shared" si="1"/>
        <v>2.2846359908605773</v>
      </c>
      <c r="P16" s="6">
        <f t="shared" si="2"/>
        <v>-0.86044732123320433</v>
      </c>
      <c r="Q16" s="6">
        <f t="shared" si="3"/>
        <v>-0.42695543954768944</v>
      </c>
      <c r="R16" s="6">
        <f t="shared" si="4"/>
        <v>0.49289084077388245</v>
      </c>
      <c r="S16" s="6">
        <f t="shared" si="5"/>
        <v>0.75813433619765214</v>
      </c>
      <c r="U16" s="12">
        <v>0</v>
      </c>
      <c r="V16" s="12">
        <v>1</v>
      </c>
    </row>
    <row r="17" spans="1:26" s="13" customFormat="1" ht="15">
      <c r="A17" t="s">
        <v>233</v>
      </c>
      <c r="B17">
        <v>0.01</v>
      </c>
      <c r="C17">
        <v>0.1</v>
      </c>
      <c r="D17" t="s">
        <v>17</v>
      </c>
      <c r="E17" t="s">
        <v>177</v>
      </c>
      <c r="F17">
        <v>0</v>
      </c>
      <c r="G17">
        <v>0.3</v>
      </c>
      <c r="H17">
        <v>12</v>
      </c>
      <c r="I17">
        <v>148.9</v>
      </c>
      <c r="J17">
        <v>-58.4</v>
      </c>
      <c r="K17" s="10"/>
      <c r="L17" s="12">
        <v>0</v>
      </c>
      <c r="M17" s="10"/>
      <c r="N17" s="52">
        <f t="shared" si="0"/>
        <v>-39.102085669373473</v>
      </c>
      <c r="O17" s="6">
        <f t="shared" si="1"/>
        <v>2.5987952562195566</v>
      </c>
      <c r="P17" s="6">
        <f t="shared" si="2"/>
        <v>-1.0192722831646883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2">
        <v>1</v>
      </c>
      <c r="V17" s="12">
        <v>0</v>
      </c>
    </row>
    <row r="18" spans="1:26" s="13" customFormat="1" ht="15">
      <c r="A18" t="s">
        <v>233</v>
      </c>
      <c r="B18">
        <v>0.01</v>
      </c>
      <c r="C18">
        <v>0.1</v>
      </c>
      <c r="D18" t="s">
        <v>17</v>
      </c>
      <c r="E18" t="s">
        <v>177</v>
      </c>
      <c r="F18">
        <v>100</v>
      </c>
      <c r="G18">
        <v>0.3</v>
      </c>
      <c r="H18">
        <v>12</v>
      </c>
      <c r="I18">
        <v>118.8</v>
      </c>
      <c r="J18">
        <v>-69.599999999999994</v>
      </c>
      <c r="K18" s="10"/>
      <c r="L18" s="12">
        <v>1</v>
      </c>
      <c r="M18" s="10"/>
      <c r="N18" s="52">
        <f t="shared" si="0"/>
        <v>-53.358375359280387</v>
      </c>
      <c r="O18" s="6">
        <f t="shared" si="1"/>
        <v>2.0734511513692633</v>
      </c>
      <c r="P18" s="6">
        <f t="shared" si="2"/>
        <v>-1.2147491593880533</v>
      </c>
      <c r="Q18" s="6">
        <f t="shared" si="3"/>
        <v>-0.1679258644864414</v>
      </c>
      <c r="R18" s="6">
        <f t="shared" si="4"/>
        <v>0.3054560135446725</v>
      </c>
      <c r="S18" s="6">
        <f t="shared" si="5"/>
        <v>0.93728198949189145</v>
      </c>
      <c r="U18" s="12">
        <v>0</v>
      </c>
      <c r="V18" s="12">
        <v>1</v>
      </c>
    </row>
    <row r="19" spans="1:26" s="13" customFormat="1" ht="16" thickBot="1"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103.82610000512707</v>
      </c>
      <c r="J20" s="25">
        <f>P20*180/PI()</f>
        <v>-65.160339461989068</v>
      </c>
      <c r="K20" s="19"/>
      <c r="L20" s="7"/>
      <c r="M20" s="7"/>
      <c r="N20" s="7"/>
      <c r="O20" s="26">
        <f>IF(Q20&gt;0, ATAN(R20/Q20),PI()+ATAN(R20/Q20))</f>
        <v>1.8121072945943688</v>
      </c>
      <c r="P20" s="26">
        <f>-1*ATAN(S20/(SQRT(Q20*Q20+R20*R20)))</f>
        <v>-1.1372624653288996</v>
      </c>
      <c r="Q20" s="26">
        <f>SUM(Q3:Q18)</f>
        <v>-0.79145751862465263</v>
      </c>
      <c r="R20" s="26">
        <f>SUM(R3:R18)</f>
        <v>3.2159130816451134</v>
      </c>
      <c r="S20" s="26">
        <f>SUM(S3:S18)</f>
        <v>7.1545390822189869</v>
      </c>
    </row>
    <row r="21" spans="1:26" s="9" customFormat="1" ht="16" thickTop="1">
      <c r="A21">
        <v>135.19999999999999</v>
      </c>
      <c r="B21" s="56">
        <v>-58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7.8839033119060105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7.8841923005404615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60.294570972885474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60.445031139278406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7.1909190989837652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>
        <v>7.2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8</v>
      </c>
    </row>
    <row r="27" spans="1:26">
      <c r="A27" s="54" t="s">
        <v>6</v>
      </c>
    </row>
    <row r="28" spans="1:26">
      <c r="A28">
        <v>103.8</v>
      </c>
      <c r="B28">
        <v>-65.2</v>
      </c>
    </row>
    <row r="29" spans="1:26">
      <c r="A29" t="s">
        <v>144</v>
      </c>
      <c r="B29">
        <v>7.8839033119060105</v>
      </c>
    </row>
    <row r="30" spans="1:26">
      <c r="A30" t="s">
        <v>145</v>
      </c>
      <c r="B30">
        <v>60.294570972885474</v>
      </c>
    </row>
    <row r="31" spans="1:26">
      <c r="A31" t="s">
        <v>147</v>
      </c>
      <c r="B31">
        <v>7.2</v>
      </c>
    </row>
    <row r="32" spans="1:26">
      <c r="A32" t="s">
        <v>149</v>
      </c>
      <c r="B32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>
      <selection activeCell="U2" sqref="U2:V16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171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173</v>
      </c>
      <c r="B3">
        <v>3.0000000000000001E-3</v>
      </c>
      <c r="C3">
        <v>0.1</v>
      </c>
      <c r="D3" t="s">
        <v>17</v>
      </c>
      <c r="E3" t="s">
        <v>4</v>
      </c>
      <c r="F3">
        <v>0</v>
      </c>
      <c r="G3">
        <v>0.2</v>
      </c>
      <c r="H3">
        <v>15</v>
      </c>
      <c r="I3">
        <v>95.8</v>
      </c>
      <c r="J3">
        <v>-70.5</v>
      </c>
      <c r="K3" s="10"/>
      <c r="L3" s="9">
        <v>0</v>
      </c>
      <c r="M3" s="10"/>
      <c r="N3" s="52">
        <f t="shared" ref="N3:N15" si="0">ATAN(0.5*TAN(P3))/(PI()/180)</f>
        <v>-54.692456600678476</v>
      </c>
      <c r="O3" s="6">
        <f t="shared" ref="O3:O16" si="1">I3*PI()/180</f>
        <v>1.6720254234105676</v>
      </c>
      <c r="P3" s="6">
        <f t="shared" ref="P3:P16" si="2">J3*PI()/180</f>
        <v>-1.2304571226560022</v>
      </c>
      <c r="Q3" s="6">
        <f t="shared" ref="Q3:Q15" si="3">COS(O3)*COS(P3)*L3</f>
        <v>0</v>
      </c>
      <c r="R3" s="6">
        <f t="shared" ref="R3:R15" si="4">COS(P3)*SIN(O3)*L3</f>
        <v>0</v>
      </c>
      <c r="S3" s="6">
        <f t="shared" ref="S3:S15" si="5">-1*SIN(P3)*L3</f>
        <v>0</v>
      </c>
      <c r="U3" s="12">
        <v>1</v>
      </c>
      <c r="V3" s="9">
        <v>0</v>
      </c>
    </row>
    <row r="4" spans="1:22" s="9" customFormat="1" ht="15">
      <c r="A4" t="s">
        <v>173</v>
      </c>
      <c r="B4">
        <v>3.0000000000000001E-3</v>
      </c>
      <c r="C4">
        <v>0.1</v>
      </c>
      <c r="D4" t="s">
        <v>17</v>
      </c>
      <c r="E4" t="s">
        <v>4</v>
      </c>
      <c r="F4">
        <v>100</v>
      </c>
      <c r="G4">
        <v>0.2</v>
      </c>
      <c r="H4">
        <v>15</v>
      </c>
      <c r="I4">
        <v>55.4</v>
      </c>
      <c r="J4">
        <v>-63.6</v>
      </c>
      <c r="K4" s="10"/>
      <c r="L4" s="12">
        <v>1</v>
      </c>
      <c r="M4" s="10"/>
      <c r="N4" s="52">
        <f t="shared" si="0"/>
        <v>-45.206760356528385</v>
      </c>
      <c r="O4" s="6">
        <f t="shared" si="1"/>
        <v>0.96691240560485847</v>
      </c>
      <c r="P4" s="6">
        <f t="shared" si="2"/>
        <v>-1.1100294042683936</v>
      </c>
      <c r="Q4" s="6">
        <f t="shared" si="3"/>
        <v>0.25248330533072599</v>
      </c>
      <c r="R4" s="6">
        <f t="shared" si="4"/>
        <v>0.36599538671694209</v>
      </c>
      <c r="S4" s="6">
        <f t="shared" si="5"/>
        <v>0.8957117602394129</v>
      </c>
      <c r="U4" s="12">
        <v>0</v>
      </c>
      <c r="V4" s="12">
        <v>1</v>
      </c>
    </row>
    <row r="5" spans="1:22" s="11" customFormat="1" ht="15">
      <c r="A5" t="s">
        <v>174</v>
      </c>
      <c r="B5">
        <v>3.0000000000000001E-3</v>
      </c>
      <c r="C5">
        <v>0.1</v>
      </c>
      <c r="D5" t="s">
        <v>17</v>
      </c>
      <c r="E5" t="s">
        <v>4</v>
      </c>
      <c r="F5">
        <v>0</v>
      </c>
      <c r="G5">
        <v>0.6</v>
      </c>
      <c r="H5">
        <v>15</v>
      </c>
      <c r="I5">
        <v>89.9</v>
      </c>
      <c r="J5">
        <v>-72.400000000000006</v>
      </c>
      <c r="K5" s="10"/>
      <c r="L5" s="12">
        <v>0</v>
      </c>
      <c r="M5" s="10"/>
      <c r="N5" s="52">
        <f t="shared" si="0"/>
        <v>-57.607431497584663</v>
      </c>
      <c r="O5" s="6">
        <f t="shared" si="1"/>
        <v>1.5690509975429023</v>
      </c>
      <c r="P5" s="6">
        <f t="shared" si="2"/>
        <v>-1.2636183784438946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t="s">
        <v>174</v>
      </c>
      <c r="B6">
        <v>3.0000000000000001E-3</v>
      </c>
      <c r="C6">
        <v>0.1</v>
      </c>
      <c r="D6" t="s">
        <v>17</v>
      </c>
      <c r="E6" t="s">
        <v>4</v>
      </c>
      <c r="F6">
        <v>100</v>
      </c>
      <c r="G6">
        <v>0.6</v>
      </c>
      <c r="H6">
        <v>15</v>
      </c>
      <c r="I6">
        <v>49.3</v>
      </c>
      <c r="J6">
        <v>-63.5</v>
      </c>
      <c r="K6" s="10"/>
      <c r="L6" s="12">
        <v>1</v>
      </c>
      <c r="M6" s="10"/>
      <c r="N6" s="52">
        <f t="shared" si="0"/>
        <v>-45.08138325092736</v>
      </c>
      <c r="O6" s="6">
        <f t="shared" si="1"/>
        <v>0.86044732123320433</v>
      </c>
      <c r="P6" s="6">
        <f t="shared" si="2"/>
        <v>-1.1082840750163994</v>
      </c>
      <c r="Q6" s="6">
        <f t="shared" si="3"/>
        <v>0.29096488172151797</v>
      </c>
      <c r="R6" s="6">
        <f t="shared" si="4"/>
        <v>0.33827788285484889</v>
      </c>
      <c r="S6" s="6">
        <f t="shared" si="5"/>
        <v>0.89493436160202511</v>
      </c>
      <c r="U6" s="12">
        <v>0</v>
      </c>
      <c r="V6" s="12">
        <v>1</v>
      </c>
    </row>
    <row r="7" spans="1:22" s="11" customFormat="1" ht="15">
      <c r="A7" t="s">
        <v>175</v>
      </c>
      <c r="B7">
        <v>3.0000000000000001E-3</v>
      </c>
      <c r="C7">
        <v>0.06</v>
      </c>
      <c r="D7" t="s">
        <v>17</v>
      </c>
      <c r="E7" t="s">
        <v>4</v>
      </c>
      <c r="F7">
        <v>0</v>
      </c>
      <c r="G7">
        <v>0.3</v>
      </c>
      <c r="H7">
        <v>11</v>
      </c>
      <c r="I7">
        <v>113.1</v>
      </c>
      <c r="J7">
        <v>-75.3</v>
      </c>
      <c r="K7" s="10"/>
      <c r="L7" s="12">
        <v>0</v>
      </c>
      <c r="M7" s="10"/>
      <c r="N7" s="52">
        <f t="shared" si="0"/>
        <v>-62.314444894075592</v>
      </c>
      <c r="O7" s="6">
        <f t="shared" si="1"/>
        <v>1.9739673840055865</v>
      </c>
      <c r="P7" s="6">
        <f t="shared" si="2"/>
        <v>-1.3142329267517301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175</v>
      </c>
      <c r="B8">
        <v>3.0000000000000001E-3</v>
      </c>
      <c r="C8">
        <v>0.06</v>
      </c>
      <c r="D8" t="s">
        <v>17</v>
      </c>
      <c r="E8" t="s">
        <v>4</v>
      </c>
      <c r="F8">
        <v>100</v>
      </c>
      <c r="G8">
        <v>0.3</v>
      </c>
      <c r="H8">
        <v>11</v>
      </c>
      <c r="I8">
        <v>53.4</v>
      </c>
      <c r="J8">
        <v>-70.3</v>
      </c>
      <c r="K8" s="10"/>
      <c r="L8" s="12">
        <v>1</v>
      </c>
      <c r="M8" s="10"/>
      <c r="N8" s="52">
        <f t="shared" si="0"/>
        <v>-54.393409715079407</v>
      </c>
      <c r="O8" s="6">
        <f t="shared" si="1"/>
        <v>0.93200582056497183</v>
      </c>
      <c r="P8" s="6">
        <f t="shared" si="2"/>
        <v>-1.2269664641520135</v>
      </c>
      <c r="Q8" s="6">
        <f t="shared" si="3"/>
        <v>0.20098457830480421</v>
      </c>
      <c r="R8" s="6">
        <f t="shared" si="4"/>
        <v>0.27062596426611513</v>
      </c>
      <c r="S8" s="6">
        <f t="shared" si="5"/>
        <v>0.94147054481203785</v>
      </c>
      <c r="U8" s="53">
        <v>0</v>
      </c>
      <c r="V8" s="12">
        <v>1</v>
      </c>
    </row>
    <row r="9" spans="1:22" s="11" customFormat="1" ht="15">
      <c r="A9" t="s">
        <v>0</v>
      </c>
      <c r="B9">
        <v>3.0000000000000001E-3</v>
      </c>
      <c r="C9">
        <v>0.08</v>
      </c>
      <c r="D9" t="s">
        <v>17</v>
      </c>
      <c r="E9" t="s">
        <v>4</v>
      </c>
      <c r="F9">
        <v>0</v>
      </c>
      <c r="G9">
        <v>0.2</v>
      </c>
      <c r="H9">
        <v>13</v>
      </c>
      <c r="I9">
        <v>108.2</v>
      </c>
      <c r="J9">
        <v>-73.599999999999994</v>
      </c>
      <c r="K9" s="10"/>
      <c r="L9" s="53">
        <v>0</v>
      </c>
      <c r="M9" s="10"/>
      <c r="N9" s="52">
        <f t="shared" si="0"/>
        <v>-59.51757105964181</v>
      </c>
      <c r="O9" s="6">
        <f t="shared" si="1"/>
        <v>1.8884462506578645</v>
      </c>
      <c r="P9" s="6">
        <f t="shared" si="2"/>
        <v>-1.2845623294678263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s="11" customFormat="1" ht="15">
      <c r="A10" t="s">
        <v>0</v>
      </c>
      <c r="B10">
        <v>3.0000000000000001E-3</v>
      </c>
      <c r="C10">
        <v>0.08</v>
      </c>
      <c r="D10" t="s">
        <v>17</v>
      </c>
      <c r="E10" t="s">
        <v>4</v>
      </c>
      <c r="F10">
        <v>100</v>
      </c>
      <c r="G10">
        <v>0.2</v>
      </c>
      <c r="H10">
        <v>13</v>
      </c>
      <c r="I10">
        <v>55.6</v>
      </c>
      <c r="J10">
        <v>-68.3</v>
      </c>
      <c r="K10" s="10"/>
      <c r="L10" s="53">
        <v>1</v>
      </c>
      <c r="M10" s="10"/>
      <c r="N10" s="52">
        <f t="shared" si="0"/>
        <v>-51.483834945547706</v>
      </c>
      <c r="O10" s="6">
        <f t="shared" si="1"/>
        <v>0.97040306410884714</v>
      </c>
      <c r="P10" s="6">
        <f t="shared" si="2"/>
        <v>-1.1920598791121269</v>
      </c>
      <c r="Q10" s="6">
        <f t="shared" si="3"/>
        <v>0.20889471748308339</v>
      </c>
      <c r="R10" s="6">
        <f t="shared" si="4"/>
        <v>0.30508304037126516</v>
      </c>
      <c r="S10" s="6">
        <f t="shared" si="5"/>
        <v>0.92913257153405604</v>
      </c>
      <c r="U10" s="53">
        <v>0</v>
      </c>
      <c r="V10" s="53">
        <v>1</v>
      </c>
    </row>
    <row r="11" spans="1:22" s="11" customFormat="1" ht="15">
      <c r="A11" t="s">
        <v>1</v>
      </c>
      <c r="B11">
        <v>3.0000000000000001E-3</v>
      </c>
      <c r="C11">
        <v>0.1</v>
      </c>
      <c r="D11" t="s">
        <v>17</v>
      </c>
      <c r="E11" t="s">
        <v>4</v>
      </c>
      <c r="F11">
        <v>0</v>
      </c>
      <c r="G11">
        <v>0.2</v>
      </c>
      <c r="H11">
        <v>15</v>
      </c>
      <c r="I11">
        <v>95.8</v>
      </c>
      <c r="J11">
        <v>-69.7</v>
      </c>
      <c r="K11" s="10"/>
      <c r="L11" s="53">
        <v>0</v>
      </c>
      <c r="M11" s="10"/>
      <c r="N11" s="52">
        <f t="shared" si="0"/>
        <v>-53.50513221329706</v>
      </c>
      <c r="O11" s="6">
        <f t="shared" si="1"/>
        <v>1.6720254234105676</v>
      </c>
      <c r="P11" s="6">
        <f t="shared" si="2"/>
        <v>-1.2164944886400477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s="11" customFormat="1" ht="15">
      <c r="A12" t="s">
        <v>1</v>
      </c>
      <c r="B12">
        <v>3.0000000000000001E-3</v>
      </c>
      <c r="C12">
        <v>0.1</v>
      </c>
      <c r="D12" t="s">
        <v>17</v>
      </c>
      <c r="E12" t="s">
        <v>4</v>
      </c>
      <c r="F12">
        <v>100</v>
      </c>
      <c r="G12">
        <v>0.2</v>
      </c>
      <c r="H12">
        <v>15</v>
      </c>
      <c r="I12">
        <v>56.4</v>
      </c>
      <c r="J12">
        <v>-62.9</v>
      </c>
      <c r="K12" s="10"/>
      <c r="L12" s="12">
        <v>1</v>
      </c>
      <c r="M12" s="10"/>
      <c r="N12" s="52">
        <f t="shared" si="0"/>
        <v>-44.335974429732538</v>
      </c>
      <c r="O12" s="6">
        <f t="shared" si="1"/>
        <v>0.9843656981248019</v>
      </c>
      <c r="P12" s="6">
        <f t="shared" si="2"/>
        <v>-1.0978120995044331</v>
      </c>
      <c r="Q12" s="6">
        <f t="shared" si="3"/>
        <v>0.25209470196387074</v>
      </c>
      <c r="R12" s="6">
        <f t="shared" si="4"/>
        <v>0.3794330293321071</v>
      </c>
      <c r="S12" s="6">
        <f t="shared" si="5"/>
        <v>0.8902128046111264</v>
      </c>
      <c r="U12" s="12">
        <v>0</v>
      </c>
      <c r="V12" s="12">
        <v>1</v>
      </c>
    </row>
    <row r="13" spans="1:22" s="11" customFormat="1" ht="15">
      <c r="A13" t="s">
        <v>2</v>
      </c>
      <c r="B13">
        <v>3.0000000000000001E-3</v>
      </c>
      <c r="C13">
        <v>0.08</v>
      </c>
      <c r="D13" t="s">
        <v>17</v>
      </c>
      <c r="E13" t="s">
        <v>4</v>
      </c>
      <c r="F13">
        <v>0</v>
      </c>
      <c r="G13">
        <v>0.4</v>
      </c>
      <c r="H13">
        <v>13</v>
      </c>
      <c r="I13">
        <v>117.1</v>
      </c>
      <c r="J13">
        <v>-77.599999999999994</v>
      </c>
      <c r="K13" s="10"/>
      <c r="L13" s="12">
        <v>0</v>
      </c>
      <c r="M13" s="10"/>
      <c r="N13" s="52">
        <f t="shared" si="0"/>
        <v>-66.263538585063955</v>
      </c>
      <c r="O13" s="6">
        <f t="shared" si="1"/>
        <v>2.0437805540853597</v>
      </c>
      <c r="P13" s="6">
        <f t="shared" si="2"/>
        <v>-1.3543754995475996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s="13" customFormat="1" ht="15">
      <c r="A14" t="s">
        <v>2</v>
      </c>
      <c r="B14">
        <v>3.0000000000000001E-3</v>
      </c>
      <c r="C14">
        <v>0.08</v>
      </c>
      <c r="D14" t="s">
        <v>17</v>
      </c>
      <c r="E14" t="s">
        <v>4</v>
      </c>
      <c r="F14">
        <v>100</v>
      </c>
      <c r="G14">
        <v>0.4</v>
      </c>
      <c r="H14">
        <v>13</v>
      </c>
      <c r="I14">
        <v>47.9</v>
      </c>
      <c r="J14">
        <v>-72.099999999999994</v>
      </c>
      <c r="K14" s="10"/>
      <c r="L14" s="12">
        <v>1</v>
      </c>
      <c r="M14" s="10"/>
      <c r="N14" s="52">
        <f>ATAN(0.5*TAN(P14))/(PI()/180)</f>
        <v>-57.138251494275757</v>
      </c>
      <c r="O14" s="6">
        <f t="shared" si="1"/>
        <v>0.8360127117052838</v>
      </c>
      <c r="P14" s="6">
        <f t="shared" si="2"/>
        <v>-1.2583823906879115</v>
      </c>
      <c r="Q14" s="6">
        <f>COS(O14)*COS(P14)*L14</f>
        <v>0.20606005808613662</v>
      </c>
      <c r="R14" s="6">
        <f>COS(P14)*SIN(O14)*L14</f>
        <v>0.22805118497143304</v>
      </c>
      <c r="S14" s="6">
        <f>-1*SIN(P14)*L14</f>
        <v>0.95159440387943817</v>
      </c>
      <c r="U14" s="12">
        <v>0</v>
      </c>
      <c r="V14" s="12">
        <v>1</v>
      </c>
    </row>
    <row r="15" spans="1:22" s="11" customFormat="1" ht="15">
      <c r="A15" t="s">
        <v>3</v>
      </c>
      <c r="B15">
        <v>3.0000000000000001E-3</v>
      </c>
      <c r="C15">
        <v>0.08</v>
      </c>
      <c r="D15" t="s">
        <v>17</v>
      </c>
      <c r="E15" t="s">
        <v>4</v>
      </c>
      <c r="F15">
        <v>0</v>
      </c>
      <c r="G15">
        <v>0.5</v>
      </c>
      <c r="H15">
        <v>13</v>
      </c>
      <c r="I15">
        <v>118.6</v>
      </c>
      <c r="J15">
        <v>-72.3</v>
      </c>
      <c r="K15" s="10"/>
      <c r="L15" s="12">
        <v>0</v>
      </c>
      <c r="M15" s="10"/>
      <c r="N15" s="52">
        <f t="shared" si="0"/>
        <v>-57.450666332769352</v>
      </c>
      <c r="O15" s="6">
        <f t="shared" si="1"/>
        <v>2.0699604928652748</v>
      </c>
      <c r="P15" s="6">
        <f t="shared" si="2"/>
        <v>-1.2618730491919001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3</v>
      </c>
      <c r="B16">
        <v>3.0000000000000001E-3</v>
      </c>
      <c r="C16">
        <v>0.08</v>
      </c>
      <c r="D16" t="s">
        <v>17</v>
      </c>
      <c r="E16" t="s">
        <v>4</v>
      </c>
      <c r="F16">
        <v>100</v>
      </c>
      <c r="G16">
        <v>0.5</v>
      </c>
      <c r="H16">
        <v>13</v>
      </c>
      <c r="I16">
        <v>63.3</v>
      </c>
      <c r="J16">
        <v>-70.099999999999994</v>
      </c>
      <c r="K16" s="10"/>
      <c r="L16" s="12">
        <v>1</v>
      </c>
      <c r="M16" s="10"/>
      <c r="N16" s="52">
        <f>ATAN(0.5*TAN(P16))/(PI()/180)</f>
        <v>-54.095841528758392</v>
      </c>
      <c r="O16" s="6">
        <f t="shared" si="1"/>
        <v>1.1047934165124107</v>
      </c>
      <c r="P16" s="6">
        <f t="shared" si="2"/>
        <v>-1.2234758056480248</v>
      </c>
      <c r="Q16" s="6">
        <f>COS(O16)*COS(P16)*L16</f>
        <v>0.15293899865105703</v>
      </c>
      <c r="R16" s="6">
        <f>COS(P16)*SIN(O16)*L16</f>
        <v>0.30408535133223769</v>
      </c>
      <c r="S16" s="6">
        <f>-1*SIN(P16)*L16</f>
        <v>0.94028812701041886</v>
      </c>
      <c r="U16" s="12">
        <v>0</v>
      </c>
      <c r="V16" s="12">
        <v>1</v>
      </c>
    </row>
    <row r="17" spans="1:26" s="13" customFormat="1" ht="16" thickBot="1">
      <c r="A17" s="7"/>
      <c r="B17" s="7"/>
      <c r="C17" s="7"/>
      <c r="D17" s="7"/>
      <c r="E17" s="7"/>
      <c r="F17" s="7"/>
      <c r="G17" s="7"/>
      <c r="H17" s="7"/>
      <c r="I17" s="17"/>
      <c r="J17" s="18"/>
      <c r="K17" s="19"/>
      <c r="L17" s="7"/>
      <c r="M17" s="7"/>
      <c r="N17" s="7"/>
      <c r="O17" s="7"/>
      <c r="P17" s="7"/>
      <c r="Q17" s="7"/>
      <c r="R17" s="7"/>
      <c r="S17" s="7"/>
      <c r="V17" s="12"/>
    </row>
    <row r="18" spans="1:26" s="13" customFormat="1" ht="17" thickTop="1" thickBot="1">
      <c r="A18" s="54" t="s">
        <v>5</v>
      </c>
      <c r="B18"/>
      <c r="H18" s="23" t="s">
        <v>143</v>
      </c>
      <c r="I18" s="24">
        <f>IF(O18&gt;0, O18*180/PI(),360+O18*180/PI())</f>
        <v>54.479168639803795</v>
      </c>
      <c r="J18" s="25">
        <f>P18*180/PI()</f>
        <v>-67.320200716903642</v>
      </c>
      <c r="K18" s="19"/>
      <c r="L18" s="7"/>
      <c r="M18" s="7"/>
      <c r="N18" s="7"/>
      <c r="O18" s="26">
        <f>IF(Q18&gt;0, ATAN(R18/Q18),PI()+ATAN(R18/Q18))</f>
        <v>0.95084086651381683</v>
      </c>
      <c r="P18" s="26">
        <f>-1*ATAN(S18/(SQRT(Q18*Q18+R18*R18)))</f>
        <v>-1.1749591556134156</v>
      </c>
      <c r="Q18" s="26">
        <f>SUM(Q3:Q16)</f>
        <v>1.564421241541196</v>
      </c>
      <c r="R18" s="26">
        <f>SUM(R3:R16)</f>
        <v>2.1915518398449492</v>
      </c>
      <c r="S18" s="26">
        <f>SUM(S3:S16)</f>
        <v>6.443344573688516</v>
      </c>
    </row>
    <row r="19" spans="1:26" s="9" customFormat="1" ht="16" thickTop="1">
      <c r="A19" s="56">
        <v>104.43957885858894</v>
      </c>
      <c r="B19" s="56">
        <v>-73.334386485358792</v>
      </c>
      <c r="C19" s="7"/>
      <c r="D19" s="7"/>
      <c r="E19" s="7"/>
      <c r="F19" s="7"/>
      <c r="G19" s="7"/>
      <c r="H19" s="7"/>
      <c r="I19" s="29" t="s">
        <v>144</v>
      </c>
      <c r="J19" s="30">
        <f>SQRT(Q18*Q18+R18*R18+S18*S18)</f>
        <v>6.9833374959967616</v>
      </c>
      <c r="K19" s="19"/>
      <c r="L19" s="7"/>
      <c r="M19" s="7"/>
      <c r="N19" s="7"/>
      <c r="O19" s="7"/>
      <c r="P19" s="7"/>
      <c r="Q19" s="7"/>
      <c r="R19" s="7"/>
      <c r="S19" s="7"/>
    </row>
    <row r="20" spans="1:26" s="15" customFormat="1" ht="16">
      <c r="A20" t="s">
        <v>144</v>
      </c>
      <c r="B20">
        <v>6.9829572070727961</v>
      </c>
      <c r="C20" s="7"/>
      <c r="D20" s="7"/>
      <c r="E20" s="7"/>
      <c r="F20" s="7"/>
      <c r="G20" s="7"/>
      <c r="H20" s="7"/>
      <c r="I20" s="32" t="s">
        <v>145</v>
      </c>
      <c r="J20" s="33">
        <f>(J22-1)/(J22-J19)</f>
        <v>360.08993599244587</v>
      </c>
      <c r="K20" s="19"/>
      <c r="L20" s="7"/>
      <c r="M20" s="20"/>
      <c r="N20" s="20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 s="15" customFormat="1" ht="16">
      <c r="A21" t="s">
        <v>145</v>
      </c>
      <c r="B21">
        <v>352.0549727751918</v>
      </c>
      <c r="C21" s="7"/>
      <c r="D21" s="7"/>
      <c r="E21" s="7"/>
      <c r="F21" s="7"/>
      <c r="G21" s="7"/>
      <c r="H21" s="7"/>
      <c r="I21" s="32" t="s">
        <v>147</v>
      </c>
      <c r="J21" s="35">
        <f>ACOS(1+(J22-1)*(1-20^(1/(J22-1)))/(J22*(J20-1)+1))*180/PI()</f>
        <v>3.1854331195005767</v>
      </c>
      <c r="K21" s="19"/>
      <c r="L21" s="7"/>
      <c r="M21" s="20"/>
      <c r="N21" s="20"/>
      <c r="O21" s="7"/>
      <c r="P21" s="7"/>
      <c r="Q21" s="7"/>
      <c r="R21" s="7"/>
      <c r="S21" s="7"/>
      <c r="T21" s="9"/>
      <c r="U21" s="9"/>
      <c r="V21" s="9"/>
      <c r="W21" s="9"/>
      <c r="X21" s="9"/>
      <c r="Y21" s="9"/>
      <c r="Z21" s="9"/>
    </row>
    <row r="22" spans="1:26" s="15" customFormat="1" ht="16">
      <c r="A22" t="s">
        <v>147</v>
      </c>
      <c r="B22">
        <v>3.2216758896233806</v>
      </c>
      <c r="C22" s="7"/>
      <c r="D22" s="7"/>
      <c r="E22" s="7"/>
      <c r="F22" s="7"/>
      <c r="G22" s="7"/>
      <c r="H22" s="7"/>
      <c r="I22" s="36" t="s">
        <v>149</v>
      </c>
      <c r="J22" s="37">
        <f>SUM(L3:L16)</f>
        <v>7</v>
      </c>
      <c r="K22" s="19"/>
      <c r="L22" s="7"/>
      <c r="M22" s="7"/>
      <c r="N22" s="7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>
      <c r="A23" t="s">
        <v>149</v>
      </c>
      <c r="B23">
        <v>7</v>
      </c>
    </row>
    <row r="25" spans="1:26">
      <c r="A25" s="54" t="s">
        <v>6</v>
      </c>
    </row>
    <row r="26" spans="1:26">
      <c r="A26" s="56">
        <v>54.479168639803795</v>
      </c>
      <c r="B26" s="56">
        <v>-67.320200716903642</v>
      </c>
    </row>
    <row r="27" spans="1:26">
      <c r="A27" t="s">
        <v>144</v>
      </c>
      <c r="B27">
        <v>6.9833374959967616</v>
      </c>
    </row>
    <row r="28" spans="1:26">
      <c r="A28" t="s">
        <v>145</v>
      </c>
      <c r="B28">
        <v>360.08993599244587</v>
      </c>
    </row>
    <row r="29" spans="1:26">
      <c r="A29" t="s">
        <v>147</v>
      </c>
      <c r="B29">
        <v>3.1854331195005767</v>
      </c>
    </row>
    <row r="30" spans="1:26">
      <c r="A30" t="s">
        <v>149</v>
      </c>
      <c r="B30">
        <v>7</v>
      </c>
    </row>
  </sheetData>
  <phoneticPr fontId="7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U2" sqref="U2:V18"/>
    </sheetView>
  </sheetViews>
  <sheetFormatPr baseColWidth="10" defaultColWidth="8.83203125" defaultRowHeight="12" x14ac:dyDescent="0"/>
  <cols>
    <col min="1" max="1" width="11.83203125" customWidth="1"/>
    <col min="2" max="2" width="22" customWidth="1"/>
    <col min="3" max="3" width="21.5" customWidth="1"/>
    <col min="4" max="4" width="5.6640625" customWidth="1"/>
    <col min="5" max="5" width="6.33203125" customWidth="1"/>
    <col min="6" max="6" width="6.1640625" customWidth="1"/>
    <col min="7" max="7" width="5.83203125" customWidth="1"/>
    <col min="8" max="8" width="5" customWidth="1"/>
    <col min="9" max="9" width="7" customWidth="1"/>
  </cols>
  <sheetData>
    <row r="1" spans="1:22" ht="15">
      <c r="A1" s="7" t="s">
        <v>38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  <c r="T1" s="9"/>
    </row>
    <row r="2" spans="1:22" s="109" customFormat="1" ht="61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T2" s="107"/>
      <c r="U2" s="110" t="s">
        <v>771</v>
      </c>
      <c r="V2" s="110" t="s">
        <v>772</v>
      </c>
    </row>
    <row r="3" spans="1:22" ht="15">
      <c r="A3" t="s">
        <v>20</v>
      </c>
      <c r="B3">
        <v>8.0000000000000002E-3</v>
      </c>
      <c r="C3">
        <v>0.1</v>
      </c>
      <c r="D3" t="s">
        <v>17</v>
      </c>
      <c r="E3" t="s">
        <v>19</v>
      </c>
      <c r="F3">
        <v>0</v>
      </c>
      <c r="G3">
        <v>0.6</v>
      </c>
      <c r="H3">
        <v>13</v>
      </c>
      <c r="I3">
        <v>96.3</v>
      </c>
      <c r="J3">
        <v>-64.099999999999994</v>
      </c>
      <c r="K3" s="10"/>
      <c r="L3" s="12">
        <v>0</v>
      </c>
      <c r="M3" s="10"/>
      <c r="N3" s="52">
        <f t="shared" ref="N3:N18" si="0">ATAN(0.5*TAN(P3))/(PI()/180)</f>
        <v>-45.838592638999955</v>
      </c>
      <c r="O3" s="6">
        <f t="shared" ref="O3:P18" si="1">I3*PI()/180</f>
        <v>1.6807520696705391</v>
      </c>
      <c r="P3" s="6">
        <f t="shared" si="1"/>
        <v>-1.1187560505283651</v>
      </c>
      <c r="Q3" s="6">
        <f t="shared" ref="Q3:Q18" si="2">COS(O3)*COS(P3)*L3</f>
        <v>0</v>
      </c>
      <c r="R3" s="6">
        <f t="shared" ref="R3:R18" si="3">COS(P3)*SIN(O3)*L3</f>
        <v>0</v>
      </c>
      <c r="S3" s="6">
        <f t="shared" ref="S3:S18" si="4">-1*SIN(P3)*L3</f>
        <v>0</v>
      </c>
      <c r="T3" s="9"/>
      <c r="U3" s="12">
        <v>1</v>
      </c>
      <c r="V3" s="9">
        <v>0</v>
      </c>
    </row>
    <row r="4" spans="1:22" ht="15">
      <c r="A4" t="s">
        <v>20</v>
      </c>
      <c r="B4">
        <v>8.0000000000000002E-3</v>
      </c>
      <c r="C4">
        <v>0.1</v>
      </c>
      <c r="D4" t="s">
        <v>17</v>
      </c>
      <c r="E4" t="s">
        <v>19</v>
      </c>
      <c r="F4">
        <v>100</v>
      </c>
      <c r="G4">
        <v>0.6</v>
      </c>
      <c r="H4">
        <v>13</v>
      </c>
      <c r="I4">
        <v>64</v>
      </c>
      <c r="J4">
        <v>-58.7</v>
      </c>
      <c r="K4" s="10"/>
      <c r="L4" s="12">
        <v>1</v>
      </c>
      <c r="M4" s="10"/>
      <c r="N4" s="52">
        <f t="shared" si="0"/>
        <v>-39.432359057929332</v>
      </c>
      <c r="O4" s="6">
        <f t="shared" si="1"/>
        <v>1.1170107212763709</v>
      </c>
      <c r="P4" s="6">
        <f t="shared" si="1"/>
        <v>-1.0245082709206714</v>
      </c>
      <c r="Q4" s="6">
        <f t="shared" si="2"/>
        <v>0.22774218885346356</v>
      </c>
      <c r="R4" s="6">
        <f t="shared" si="3"/>
        <v>0.46694068469593392</v>
      </c>
      <c r="S4" s="6">
        <f t="shared" si="4"/>
        <v>0.85445883013280743</v>
      </c>
      <c r="T4" s="9"/>
      <c r="U4" s="12">
        <v>0</v>
      </c>
      <c r="V4" s="12">
        <v>1</v>
      </c>
    </row>
    <row r="5" spans="1:22" ht="15">
      <c r="A5" t="s">
        <v>21</v>
      </c>
      <c r="B5">
        <v>8.0000000000000002E-3</v>
      </c>
      <c r="C5">
        <v>0.1</v>
      </c>
      <c r="D5" t="s">
        <v>17</v>
      </c>
      <c r="E5" t="s">
        <v>19</v>
      </c>
      <c r="F5">
        <v>0</v>
      </c>
      <c r="G5">
        <v>0.9</v>
      </c>
      <c r="H5">
        <v>13</v>
      </c>
      <c r="I5">
        <v>110.8</v>
      </c>
      <c r="J5">
        <v>-71.599999999999994</v>
      </c>
      <c r="K5" s="10"/>
      <c r="L5" s="12">
        <v>0</v>
      </c>
      <c r="M5" s="10"/>
      <c r="N5" s="52">
        <f t="shared" si="0"/>
        <v>-56.363722599717249</v>
      </c>
      <c r="O5" s="6">
        <f t="shared" si="1"/>
        <v>1.9338248112097169</v>
      </c>
      <c r="P5" s="6">
        <f t="shared" si="1"/>
        <v>-1.2496557444279399</v>
      </c>
      <c r="Q5" s="6">
        <f t="shared" si="2"/>
        <v>0</v>
      </c>
      <c r="R5" s="6">
        <f t="shared" si="3"/>
        <v>0</v>
      </c>
      <c r="S5" s="6">
        <f t="shared" si="4"/>
        <v>0</v>
      </c>
      <c r="T5" s="11"/>
      <c r="U5" s="12">
        <v>1</v>
      </c>
      <c r="V5" s="12">
        <v>0</v>
      </c>
    </row>
    <row r="6" spans="1:22" ht="15">
      <c r="A6" t="s">
        <v>21</v>
      </c>
      <c r="B6">
        <v>8.0000000000000002E-3</v>
      </c>
      <c r="C6">
        <v>0.1</v>
      </c>
      <c r="D6" t="s">
        <v>17</v>
      </c>
      <c r="E6" t="s">
        <v>19</v>
      </c>
      <c r="F6">
        <v>100</v>
      </c>
      <c r="G6">
        <v>0.9</v>
      </c>
      <c r="H6">
        <v>13</v>
      </c>
      <c r="I6">
        <v>61</v>
      </c>
      <c r="J6">
        <v>-67.8</v>
      </c>
      <c r="K6" s="10"/>
      <c r="L6" s="12">
        <v>1</v>
      </c>
      <c r="M6" s="10"/>
      <c r="N6" s="52">
        <f t="shared" si="0"/>
        <v>-50.779196586478442</v>
      </c>
      <c r="O6" s="6">
        <f t="shared" si="1"/>
        <v>1.064650843716541</v>
      </c>
      <c r="P6" s="6">
        <f t="shared" si="1"/>
        <v>-1.1833332328521553</v>
      </c>
      <c r="Q6" s="6">
        <f t="shared" si="2"/>
        <v>0.18318084837103835</v>
      </c>
      <c r="R6" s="6">
        <f t="shared" si="3"/>
        <v>0.33046699831248671</v>
      </c>
      <c r="S6" s="6">
        <f t="shared" si="4"/>
        <v>0.92587058480999473</v>
      </c>
      <c r="T6" s="11"/>
      <c r="U6" s="12">
        <v>0</v>
      </c>
      <c r="V6" s="12">
        <v>1</v>
      </c>
    </row>
    <row r="7" spans="1:22" ht="15">
      <c r="A7" t="s">
        <v>22</v>
      </c>
      <c r="B7">
        <v>8.0000000000000002E-3</v>
      </c>
      <c r="C7">
        <v>0.09</v>
      </c>
      <c r="D7" t="s">
        <v>17</v>
      </c>
      <c r="E7" t="s">
        <v>19</v>
      </c>
      <c r="F7">
        <v>0</v>
      </c>
      <c r="G7">
        <v>0.8</v>
      </c>
      <c r="H7">
        <v>12</v>
      </c>
      <c r="I7">
        <v>112.9</v>
      </c>
      <c r="J7">
        <v>-74.400000000000006</v>
      </c>
      <c r="K7" s="10"/>
      <c r="L7" s="12">
        <v>0</v>
      </c>
      <c r="M7" s="10"/>
      <c r="N7" s="52">
        <f t="shared" si="0"/>
        <v>-60.820570826267655</v>
      </c>
      <c r="O7" s="6">
        <f t="shared" si="1"/>
        <v>1.970476725501598</v>
      </c>
      <c r="P7" s="6">
        <f t="shared" si="1"/>
        <v>-1.2985249634837812</v>
      </c>
      <c r="Q7" s="6">
        <f t="shared" si="2"/>
        <v>0</v>
      </c>
      <c r="R7" s="6">
        <f t="shared" si="3"/>
        <v>0</v>
      </c>
      <c r="S7" s="6">
        <f t="shared" si="4"/>
        <v>0</v>
      </c>
      <c r="T7" s="11"/>
      <c r="U7" s="12">
        <v>1</v>
      </c>
      <c r="V7" s="12">
        <v>0</v>
      </c>
    </row>
    <row r="8" spans="1:22" ht="15">
      <c r="A8" t="s">
        <v>22</v>
      </c>
      <c r="B8">
        <v>8.0000000000000002E-3</v>
      </c>
      <c r="C8">
        <v>0.09</v>
      </c>
      <c r="D8" t="s">
        <v>17</v>
      </c>
      <c r="E8" t="s">
        <v>19</v>
      </c>
      <c r="F8">
        <v>100</v>
      </c>
      <c r="G8">
        <v>0.8</v>
      </c>
      <c r="H8">
        <v>12</v>
      </c>
      <c r="I8">
        <v>55.7</v>
      </c>
      <c r="J8">
        <v>-69.8</v>
      </c>
      <c r="K8" s="10"/>
      <c r="L8" s="53">
        <v>1</v>
      </c>
      <c r="M8" s="10"/>
      <c r="N8" s="52">
        <f t="shared" si="0"/>
        <v>-53.652256926864929</v>
      </c>
      <c r="O8" s="6">
        <f t="shared" si="1"/>
        <v>0.97214839336084158</v>
      </c>
      <c r="P8" s="6">
        <f t="shared" si="1"/>
        <v>-1.2182398178920419</v>
      </c>
      <c r="Q8" s="6">
        <f t="shared" si="2"/>
        <v>0.19458452978690358</v>
      </c>
      <c r="R8" s="6">
        <f t="shared" si="3"/>
        <v>0.28525025328514847</v>
      </c>
      <c r="S8" s="6">
        <f t="shared" si="4"/>
        <v>0.93849302275955593</v>
      </c>
      <c r="T8" s="11"/>
      <c r="U8" s="53">
        <v>0</v>
      </c>
      <c r="V8" s="12">
        <v>1</v>
      </c>
    </row>
    <row r="9" spans="1:22" ht="15">
      <c r="A9" t="s">
        <v>23</v>
      </c>
      <c r="B9">
        <v>8.0000000000000002E-3</v>
      </c>
      <c r="C9">
        <v>0.09</v>
      </c>
      <c r="D9" t="s">
        <v>17</v>
      </c>
      <c r="E9" t="s">
        <v>19</v>
      </c>
      <c r="F9">
        <v>0</v>
      </c>
      <c r="G9">
        <v>0.9</v>
      </c>
      <c r="H9">
        <v>12</v>
      </c>
      <c r="I9">
        <v>83.2</v>
      </c>
      <c r="J9">
        <v>-69.8</v>
      </c>
      <c r="K9" s="10"/>
      <c r="L9" s="53">
        <v>0</v>
      </c>
      <c r="M9" s="10"/>
      <c r="N9" s="52">
        <f t="shared" si="0"/>
        <v>-53.652256926864929</v>
      </c>
      <c r="O9" s="6">
        <f t="shared" si="1"/>
        <v>1.4521139376592822</v>
      </c>
      <c r="P9" s="6">
        <f t="shared" si="1"/>
        <v>-1.2182398178920419</v>
      </c>
      <c r="Q9" s="6">
        <f t="shared" si="2"/>
        <v>0</v>
      </c>
      <c r="R9" s="6">
        <f t="shared" si="3"/>
        <v>0</v>
      </c>
      <c r="S9" s="6">
        <f t="shared" si="4"/>
        <v>0</v>
      </c>
      <c r="T9" s="11"/>
      <c r="U9" s="53">
        <v>1</v>
      </c>
      <c r="V9" s="53">
        <v>0</v>
      </c>
    </row>
    <row r="10" spans="1:22" ht="15">
      <c r="A10" t="s">
        <v>23</v>
      </c>
      <c r="B10">
        <v>8.0000000000000002E-3</v>
      </c>
      <c r="C10">
        <v>0.09</v>
      </c>
      <c r="D10" t="s">
        <v>17</v>
      </c>
      <c r="E10" t="s">
        <v>19</v>
      </c>
      <c r="F10">
        <v>100</v>
      </c>
      <c r="G10">
        <v>0.9</v>
      </c>
      <c r="H10">
        <v>12</v>
      </c>
      <c r="I10">
        <v>49.3</v>
      </c>
      <c r="J10">
        <v>-60.1</v>
      </c>
      <c r="K10" s="10"/>
      <c r="L10" s="53">
        <v>1</v>
      </c>
      <c r="M10" s="10"/>
      <c r="N10" s="52">
        <f t="shared" si="0"/>
        <v>-41.007828584935524</v>
      </c>
      <c r="O10" s="6">
        <f t="shared" si="1"/>
        <v>0.86044732123320433</v>
      </c>
      <c r="P10" s="6">
        <f t="shared" si="1"/>
        <v>-1.0489428804485921</v>
      </c>
      <c r="Q10" s="6">
        <f t="shared" si="2"/>
        <v>0.32506305942249275</v>
      </c>
      <c r="R10" s="6">
        <f t="shared" si="3"/>
        <v>0.37792067168093813</v>
      </c>
      <c r="S10" s="6">
        <f t="shared" si="4"/>
        <v>0.86689674893560276</v>
      </c>
      <c r="T10" s="11"/>
      <c r="U10" s="53">
        <v>0</v>
      </c>
      <c r="V10" s="53">
        <v>1</v>
      </c>
    </row>
    <row r="11" spans="1:22" ht="15">
      <c r="A11" t="s">
        <v>24</v>
      </c>
      <c r="B11">
        <v>8.0000000000000002E-3</v>
      </c>
      <c r="C11">
        <v>0.1</v>
      </c>
      <c r="D11" t="s">
        <v>17</v>
      </c>
      <c r="E11" t="s">
        <v>19</v>
      </c>
      <c r="F11">
        <v>0</v>
      </c>
      <c r="G11">
        <v>0.9</v>
      </c>
      <c r="H11">
        <v>13</v>
      </c>
      <c r="I11">
        <v>113.3</v>
      </c>
      <c r="J11">
        <v>-70.7</v>
      </c>
      <c r="K11" s="10"/>
      <c r="L11" s="12">
        <v>0</v>
      </c>
      <c r="M11" s="10"/>
      <c r="N11" s="52">
        <f t="shared" si="0"/>
        <v>-54.99298416235213</v>
      </c>
      <c r="O11" s="6">
        <f t="shared" si="1"/>
        <v>1.9774580425095754</v>
      </c>
      <c r="P11" s="6">
        <f t="shared" si="1"/>
        <v>-1.233947781159991</v>
      </c>
      <c r="Q11" s="6">
        <f t="shared" si="2"/>
        <v>0</v>
      </c>
      <c r="R11" s="6">
        <f t="shared" si="3"/>
        <v>0</v>
      </c>
      <c r="S11" s="6">
        <f t="shared" si="4"/>
        <v>0</v>
      </c>
      <c r="T11" s="11"/>
      <c r="U11" s="12">
        <v>1</v>
      </c>
      <c r="V11" s="53">
        <v>0</v>
      </c>
    </row>
    <row r="12" spans="1:22" ht="15">
      <c r="A12" t="s">
        <v>24</v>
      </c>
      <c r="B12">
        <v>8.0000000000000002E-3</v>
      </c>
      <c r="C12">
        <v>0.1</v>
      </c>
      <c r="D12" t="s">
        <v>17</v>
      </c>
      <c r="E12" t="s">
        <v>19</v>
      </c>
      <c r="F12">
        <v>100</v>
      </c>
      <c r="G12">
        <v>0.9</v>
      </c>
      <c r="H12">
        <v>13</v>
      </c>
      <c r="I12">
        <v>64.3</v>
      </c>
      <c r="J12">
        <v>-67.900000000000006</v>
      </c>
      <c r="K12" s="10"/>
      <c r="L12" s="12">
        <v>1</v>
      </c>
      <c r="M12" s="10"/>
      <c r="N12" s="52">
        <f t="shared" si="0"/>
        <v>-50.919403747569056</v>
      </c>
      <c r="O12" s="6">
        <f t="shared" si="1"/>
        <v>1.1222467090323538</v>
      </c>
      <c r="P12" s="6">
        <f t="shared" si="1"/>
        <v>-1.18507856210415</v>
      </c>
      <c r="Q12" s="6">
        <f t="shared" si="2"/>
        <v>0.16315306955264064</v>
      </c>
      <c r="R12" s="6">
        <f t="shared" si="3"/>
        <v>0.33900703837871815</v>
      </c>
      <c r="S12" s="6">
        <f t="shared" si="4"/>
        <v>0.92652863087183734</v>
      </c>
      <c r="T12" s="11"/>
      <c r="U12" s="12">
        <v>0</v>
      </c>
      <c r="V12" s="12">
        <v>1</v>
      </c>
    </row>
    <row r="13" spans="1:22" ht="15">
      <c r="A13" t="s">
        <v>25</v>
      </c>
      <c r="B13">
        <v>8.0000000000000002E-3</v>
      </c>
      <c r="C13">
        <v>0.12</v>
      </c>
      <c r="D13" t="s">
        <v>17</v>
      </c>
      <c r="E13" t="s">
        <v>19</v>
      </c>
      <c r="F13">
        <v>0</v>
      </c>
      <c r="G13">
        <v>1.1000000000000001</v>
      </c>
      <c r="H13">
        <v>14</v>
      </c>
      <c r="I13">
        <v>126.5</v>
      </c>
      <c r="J13">
        <v>-66.5</v>
      </c>
      <c r="K13" s="10"/>
      <c r="L13" s="12">
        <v>0</v>
      </c>
      <c r="M13" s="10"/>
      <c r="N13" s="52">
        <f t="shared" si="0"/>
        <v>-48.98897085289363</v>
      </c>
      <c r="O13" s="6">
        <f t="shared" si="1"/>
        <v>2.2078415037728267</v>
      </c>
      <c r="P13" s="6">
        <f t="shared" si="1"/>
        <v>-1.1606439525762291</v>
      </c>
      <c r="Q13" s="6">
        <f t="shared" si="2"/>
        <v>0</v>
      </c>
      <c r="R13" s="6">
        <f t="shared" si="3"/>
        <v>0</v>
      </c>
      <c r="S13" s="6">
        <f t="shared" si="4"/>
        <v>0</v>
      </c>
      <c r="T13" s="11"/>
      <c r="U13" s="12">
        <v>1</v>
      </c>
      <c r="V13" s="12">
        <v>0</v>
      </c>
    </row>
    <row r="14" spans="1:22" ht="15">
      <c r="A14" t="s">
        <v>25</v>
      </c>
      <c r="B14">
        <v>8.0000000000000002E-3</v>
      </c>
      <c r="C14">
        <v>0.12</v>
      </c>
      <c r="D14" t="s">
        <v>17</v>
      </c>
      <c r="E14" t="s">
        <v>19</v>
      </c>
      <c r="F14">
        <v>100</v>
      </c>
      <c r="G14">
        <v>1.1000000000000001</v>
      </c>
      <c r="H14">
        <v>14</v>
      </c>
      <c r="I14">
        <v>81.400000000000006</v>
      </c>
      <c r="J14">
        <v>-68.900000000000006</v>
      </c>
      <c r="K14" s="10"/>
      <c r="L14" s="12">
        <v>1</v>
      </c>
      <c r="M14" s="10"/>
      <c r="N14" s="52">
        <f>ATAN(0.5*TAN(P14))/(PI()/180)</f>
        <v>-52.341346417345413</v>
      </c>
      <c r="O14" s="6">
        <f t="shared" si="1"/>
        <v>1.4206980111233845</v>
      </c>
      <c r="P14" s="6">
        <f t="shared" si="1"/>
        <v>-1.2025318546240931</v>
      </c>
      <c r="Q14" s="6">
        <f>COS(O14)*COS(P14)*L14</f>
        <v>5.3832246340871005E-2</v>
      </c>
      <c r="R14" s="6">
        <f>COS(P14)*SIN(O14)*L14</f>
        <v>0.35594914118525528</v>
      </c>
      <c r="S14" s="6">
        <f>-1*SIN(P14)*L14</f>
        <v>0.93295353482548904</v>
      </c>
      <c r="T14" s="13"/>
      <c r="U14" s="12">
        <v>0</v>
      </c>
      <c r="V14" s="12">
        <v>1</v>
      </c>
    </row>
    <row r="15" spans="1:22" ht="15">
      <c r="A15" t="s">
        <v>26</v>
      </c>
      <c r="B15">
        <v>5.0000000000000001E-3</v>
      </c>
      <c r="C15">
        <v>0.14000000000000001</v>
      </c>
      <c r="D15" t="s">
        <v>17</v>
      </c>
      <c r="E15" t="s">
        <v>19</v>
      </c>
      <c r="F15">
        <v>0</v>
      </c>
      <c r="G15">
        <v>0.5</v>
      </c>
      <c r="H15">
        <v>16</v>
      </c>
      <c r="I15">
        <v>109.8</v>
      </c>
      <c r="J15">
        <v>-64.900000000000006</v>
      </c>
      <c r="K15" s="10"/>
      <c r="L15" s="12">
        <v>0</v>
      </c>
      <c r="M15" s="10"/>
      <c r="N15" s="52">
        <f t="shared" si="0"/>
        <v>-46.866874677424008</v>
      </c>
      <c r="O15" s="6">
        <f t="shared" si="1"/>
        <v>1.9163715186897738</v>
      </c>
      <c r="P15" s="6">
        <f t="shared" si="1"/>
        <v>-1.13271868454432</v>
      </c>
      <c r="Q15" s="6">
        <f t="shared" si="2"/>
        <v>0</v>
      </c>
      <c r="R15" s="6">
        <f t="shared" si="3"/>
        <v>0</v>
      </c>
      <c r="S15" s="6">
        <f t="shared" si="4"/>
        <v>0</v>
      </c>
      <c r="T15" s="11"/>
      <c r="U15" s="12">
        <v>1</v>
      </c>
      <c r="V15" s="12">
        <v>0</v>
      </c>
    </row>
    <row r="16" spans="1:22" ht="15">
      <c r="A16" t="s">
        <v>26</v>
      </c>
      <c r="B16">
        <v>5.0000000000000001E-3</v>
      </c>
      <c r="C16">
        <v>0.14000000000000001</v>
      </c>
      <c r="D16" t="s">
        <v>17</v>
      </c>
      <c r="E16" t="s">
        <v>19</v>
      </c>
      <c r="F16">
        <v>100</v>
      </c>
      <c r="G16">
        <v>0.5</v>
      </c>
      <c r="H16">
        <v>16</v>
      </c>
      <c r="I16">
        <v>72.400000000000006</v>
      </c>
      <c r="J16">
        <v>-62.8</v>
      </c>
      <c r="K16" s="10"/>
      <c r="L16" s="12">
        <v>1</v>
      </c>
      <c r="M16" s="10"/>
      <c r="N16" s="52">
        <f>ATAN(0.5*TAN(P16))/(PI()/180)</f>
        <v>-44.212873848617839</v>
      </c>
      <c r="O16" s="6">
        <f t="shared" si="1"/>
        <v>1.2636183784438946</v>
      </c>
      <c r="P16" s="6">
        <f t="shared" si="1"/>
        <v>-1.0960667702524387</v>
      </c>
      <c r="Q16" s="6">
        <f>COS(O16)*COS(P16)*L16</f>
        <v>0.13821265026699212</v>
      </c>
      <c r="R16" s="6">
        <f>COS(P16)*SIN(O16)*L16</f>
        <v>0.43570147833984868</v>
      </c>
      <c r="S16" s="6">
        <f>-1*SIN(P16)*L16</f>
        <v>0.88941637329129741</v>
      </c>
      <c r="T16" s="13"/>
      <c r="U16" s="12">
        <v>0</v>
      </c>
      <c r="V16" s="12">
        <v>1</v>
      </c>
    </row>
    <row r="17" spans="1:22" ht="15">
      <c r="A17" t="s">
        <v>27</v>
      </c>
      <c r="B17">
        <v>5.0000000000000001E-3</v>
      </c>
      <c r="C17">
        <v>0.12</v>
      </c>
      <c r="D17" t="s">
        <v>17</v>
      </c>
      <c r="E17" t="s">
        <v>19</v>
      </c>
      <c r="F17">
        <v>0</v>
      </c>
      <c r="G17">
        <v>1.5</v>
      </c>
      <c r="H17">
        <v>15</v>
      </c>
      <c r="I17">
        <v>109.7</v>
      </c>
      <c r="J17">
        <v>-66.5</v>
      </c>
      <c r="K17" s="10"/>
      <c r="L17" s="12">
        <v>0</v>
      </c>
      <c r="M17" s="10"/>
      <c r="N17" s="52">
        <f>ATAN(0.5*TAN(P17))/(PI()/180)</f>
        <v>-48.98897085289363</v>
      </c>
      <c r="O17" s="6">
        <f t="shared" si="1"/>
        <v>1.9146261894377794</v>
      </c>
      <c r="P17" s="6">
        <f t="shared" si="1"/>
        <v>-1.1606439525762291</v>
      </c>
      <c r="Q17" s="6">
        <f>COS(O17)*COS(P17)*L17</f>
        <v>0</v>
      </c>
      <c r="R17" s="6">
        <f>COS(P17)*SIN(O17)*L17</f>
        <v>0</v>
      </c>
      <c r="S17" s="6">
        <f>-1*SIN(P17)*L17</f>
        <v>0</v>
      </c>
      <c r="T17" s="13"/>
      <c r="U17" s="12">
        <v>1</v>
      </c>
      <c r="V17" s="12">
        <v>0</v>
      </c>
    </row>
    <row r="18" spans="1:22" ht="15">
      <c r="A18" t="s">
        <v>27</v>
      </c>
      <c r="B18">
        <v>5.0000000000000001E-3</v>
      </c>
      <c r="C18">
        <v>0.12</v>
      </c>
      <c r="D18" t="s">
        <v>17</v>
      </c>
      <c r="E18" t="s">
        <v>19</v>
      </c>
      <c r="F18">
        <v>100</v>
      </c>
      <c r="G18">
        <v>1.5</v>
      </c>
      <c r="H18">
        <v>15</v>
      </c>
      <c r="I18">
        <v>69.8</v>
      </c>
      <c r="J18">
        <v>-64</v>
      </c>
      <c r="K18" s="10"/>
      <c r="L18" s="12">
        <v>1</v>
      </c>
      <c r="M18" s="10"/>
      <c r="N18" s="52">
        <f t="shared" si="0"/>
        <v>-45.711563810659094</v>
      </c>
      <c r="O18" s="6">
        <f t="shared" si="1"/>
        <v>1.2182398178920419</v>
      </c>
      <c r="P18" s="6">
        <f t="shared" si="1"/>
        <v>-1.1170107212763709</v>
      </c>
      <c r="Q18" s="6">
        <f t="shared" si="2"/>
        <v>0.15136876747919076</v>
      </c>
      <c r="R18" s="6">
        <f t="shared" si="3"/>
        <v>0.41140826264065433</v>
      </c>
      <c r="S18" s="6">
        <f t="shared" si="4"/>
        <v>0.89879404629916704</v>
      </c>
      <c r="T18" s="13"/>
      <c r="U18" s="12">
        <v>0</v>
      </c>
      <c r="V18" s="12">
        <v>1</v>
      </c>
    </row>
    <row r="19" spans="1:22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7"/>
      <c r="M19" s="7"/>
      <c r="N19" s="7"/>
      <c r="O19" s="7"/>
      <c r="P19" s="7"/>
      <c r="Q19" s="7"/>
      <c r="R19" s="7"/>
      <c r="S19" s="7"/>
      <c r="T19" s="13"/>
    </row>
    <row r="20" spans="1:22" ht="17" thickTop="1" thickBot="1">
      <c r="A20" s="54" t="s">
        <v>5</v>
      </c>
      <c r="C20" s="13"/>
      <c r="D20" s="13"/>
      <c r="E20" s="13"/>
      <c r="F20" s="13"/>
      <c r="G20" s="13"/>
      <c r="H20" s="23" t="s">
        <v>143</v>
      </c>
      <c r="I20" s="24">
        <f>IF(O20&gt;0, O20*180/PI(),360+O20*180/PI())</f>
        <v>64.423110285685567</v>
      </c>
      <c r="J20" s="25">
        <f>P20*180/PI()</f>
        <v>-65.287895298388989</v>
      </c>
      <c r="K20" s="19"/>
      <c r="L20" s="7"/>
      <c r="M20" s="7"/>
      <c r="N20" s="7"/>
      <c r="O20" s="26">
        <f>IF(Q20&gt;0, ATAN(R20/Q20),PI()+ATAN(R20/Q20))</f>
        <v>1.1243953888606379</v>
      </c>
      <c r="P20" s="26">
        <f>-1*ATAN(S20/(SQRT(Q20*Q20+R20*R20)))</f>
        <v>-1.1394887346542135</v>
      </c>
      <c r="Q20" s="26">
        <f>SUM(Q3:Q18)</f>
        <v>1.4371373600735926</v>
      </c>
      <c r="R20" s="26">
        <f>SUM(R3:R18)</f>
        <v>3.0026445285189833</v>
      </c>
      <c r="S20" s="26">
        <f>SUM(S3:S18)</f>
        <v>7.233411771925752</v>
      </c>
      <c r="T20" s="13"/>
    </row>
    <row r="21" spans="1:22" ht="16" thickTop="1">
      <c r="A21" s="56">
        <v>107.74273744961121</v>
      </c>
      <c r="B21" s="56">
        <v>-68.995011384095378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7.9626304584978911</v>
      </c>
      <c r="K21" s="19"/>
      <c r="L21" s="7"/>
      <c r="M21" s="7"/>
      <c r="N21" s="7"/>
      <c r="O21" s="7"/>
      <c r="P21" s="7"/>
      <c r="Q21" s="7"/>
      <c r="R21" s="7"/>
      <c r="S21" s="7"/>
      <c r="T21" s="9"/>
    </row>
    <row r="22" spans="1:22" ht="15">
      <c r="A22" t="s">
        <v>144</v>
      </c>
      <c r="B22">
        <v>7.9627073913366484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187.31832713561556</v>
      </c>
      <c r="K22" s="19"/>
      <c r="L22" s="7"/>
      <c r="M22" s="20"/>
      <c r="N22" s="20"/>
      <c r="O22" s="7"/>
      <c r="P22" s="7"/>
      <c r="Q22" s="7"/>
      <c r="R22" s="7"/>
      <c r="S22" s="7"/>
      <c r="T22" s="9"/>
    </row>
    <row r="23" spans="1:22" ht="15">
      <c r="A23" t="s">
        <v>145</v>
      </c>
      <c r="B23">
        <v>187.7047557383423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4.0577139500299833</v>
      </c>
      <c r="K23" s="19"/>
      <c r="L23" s="7"/>
      <c r="M23" s="20"/>
      <c r="N23" s="20"/>
      <c r="O23" s="7"/>
      <c r="P23" s="7"/>
      <c r="Q23" s="7"/>
      <c r="R23" s="7"/>
      <c r="S23" s="7"/>
      <c r="T23" s="9"/>
    </row>
    <row r="24" spans="1:22" ht="15">
      <c r="A24" t="s">
        <v>147</v>
      </c>
      <c r="B24">
        <v>4.0535136464271293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</row>
    <row r="25" spans="1:22">
      <c r="A25" t="s">
        <v>149</v>
      </c>
      <c r="B25">
        <v>8</v>
      </c>
    </row>
    <row r="27" spans="1:22">
      <c r="A27" s="54" t="s">
        <v>6</v>
      </c>
    </row>
    <row r="28" spans="1:22">
      <c r="A28" s="56">
        <v>64.423110285685553</v>
      </c>
      <c r="B28" s="56">
        <v>-65.287895298388989</v>
      </c>
    </row>
    <row r="29" spans="1:22">
      <c r="A29" t="s">
        <v>144</v>
      </c>
      <c r="B29">
        <v>7.9626304584978902</v>
      </c>
    </row>
    <row r="30" spans="1:22">
      <c r="A30" t="s">
        <v>145</v>
      </c>
      <c r="B30">
        <v>187.3183271356111</v>
      </c>
    </row>
    <row r="31" spans="1:22">
      <c r="A31" t="s">
        <v>147</v>
      </c>
      <c r="B31">
        <v>4.0577139500299957</v>
      </c>
    </row>
    <row r="32" spans="1:22">
      <c r="A32" t="s">
        <v>149</v>
      </c>
      <c r="B32">
        <v>8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A3" zoomScale="115" zoomScaleNormal="115" zoomScalePageLayoutView="115" workbookViewId="0">
      <selection activeCell="J21" sqref="J21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663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08" t="s">
        <v>771</v>
      </c>
      <c r="V2" s="108" t="s">
        <v>772</v>
      </c>
    </row>
    <row r="3" spans="1:22" s="9" customFormat="1" ht="15">
      <c r="A3" t="s">
        <v>681</v>
      </c>
      <c r="B3">
        <v>0.03</v>
      </c>
      <c r="C3" s="71">
        <v>0.1</v>
      </c>
      <c r="D3" t="s">
        <v>17</v>
      </c>
      <c r="E3" t="s">
        <v>177</v>
      </c>
      <c r="F3">
        <v>0</v>
      </c>
      <c r="G3">
        <v>1.1000000000000001</v>
      </c>
      <c r="H3">
        <v>7</v>
      </c>
      <c r="I3">
        <v>141.30000000000001</v>
      </c>
      <c r="J3">
        <v>-64.099999999999994</v>
      </c>
      <c r="K3" s="10"/>
      <c r="L3" s="12">
        <v>0</v>
      </c>
      <c r="M3" s="10"/>
      <c r="N3" s="52">
        <f>ATAN(0.5*TAN(P3))/(PI()/180)</f>
        <v>-45.838592638999955</v>
      </c>
      <c r="O3" s="6">
        <f>I3*PI()/180</f>
        <v>2.4661502330679879</v>
      </c>
      <c r="P3" s="6">
        <f>J3*PI()/180</f>
        <v>-1.1187560505283651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  <c r="V3" s="12">
        <v>0</v>
      </c>
    </row>
    <row r="4" spans="1:22" s="9" customFormat="1" ht="15">
      <c r="A4" t="s">
        <v>681</v>
      </c>
      <c r="B4">
        <v>0.03</v>
      </c>
      <c r="C4" s="71">
        <v>0.1</v>
      </c>
      <c r="D4" t="s">
        <v>17</v>
      </c>
      <c r="E4" t="s">
        <v>177</v>
      </c>
      <c r="F4">
        <v>100</v>
      </c>
      <c r="G4">
        <v>1.1000000000000001</v>
      </c>
      <c r="H4">
        <v>7</v>
      </c>
      <c r="I4">
        <v>114.2</v>
      </c>
      <c r="J4">
        <v>-64</v>
      </c>
      <c r="K4" s="10"/>
      <c r="L4" s="12">
        <v>1</v>
      </c>
      <c r="M4" s="10"/>
      <c r="N4" s="52">
        <f t="shared" ref="N4:N16" si="0">ATAN(0.5*TAN(P4))/(PI()/180)</f>
        <v>-45.711563810659094</v>
      </c>
      <c r="O4" s="6">
        <f t="shared" ref="O4:O16" si="1">I4*PI()/180</f>
        <v>1.9931660057775245</v>
      </c>
      <c r="P4" s="6">
        <f t="shared" ref="P4:P16" si="2">J4*PI()/180</f>
        <v>-1.1170107212763709</v>
      </c>
      <c r="Q4" s="6">
        <f t="shared" ref="Q4:Q16" si="3">COS(O4)*COS(P4)*L4</f>
        <v>-0.17969843044038808</v>
      </c>
      <c r="R4" s="6">
        <f t="shared" ref="R4:R16" si="4">COS(P4)*SIN(O4)*L4</f>
        <v>0.39984714133582583</v>
      </c>
      <c r="S4" s="6">
        <f t="shared" ref="S4:S16" si="5">-1*SIN(P4)*L4</f>
        <v>0.89879404629916704</v>
      </c>
      <c r="U4" s="12">
        <v>0</v>
      </c>
      <c r="V4" s="12">
        <v>1</v>
      </c>
    </row>
    <row r="5" spans="1:22" s="11" customFormat="1" ht="15">
      <c r="A5" s="59" t="s">
        <v>682</v>
      </c>
      <c r="B5">
        <v>0.03</v>
      </c>
      <c r="C5" s="71">
        <v>0.1</v>
      </c>
      <c r="D5" t="s">
        <v>17</v>
      </c>
      <c r="E5" t="s">
        <v>177</v>
      </c>
      <c r="F5">
        <v>0</v>
      </c>
      <c r="G5">
        <v>1.6</v>
      </c>
      <c r="H5">
        <v>7</v>
      </c>
      <c r="I5">
        <v>136.9</v>
      </c>
      <c r="J5">
        <v>-65.8</v>
      </c>
      <c r="K5" s="10"/>
      <c r="L5" s="12">
        <v>0</v>
      </c>
      <c r="M5" s="10"/>
      <c r="N5" s="52">
        <f t="shared" si="0"/>
        <v>-48.049666838406608</v>
      </c>
      <c r="O5" s="6">
        <f t="shared" si="1"/>
        <v>2.3893557459802373</v>
      </c>
      <c r="P5" s="6">
        <f t="shared" si="2"/>
        <v>-1.1484266478122689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s="11" customFormat="1" ht="15">
      <c r="A6" s="59" t="s">
        <v>682</v>
      </c>
      <c r="B6">
        <v>0.03</v>
      </c>
      <c r="C6" s="71">
        <v>0.1</v>
      </c>
      <c r="D6" t="s">
        <v>17</v>
      </c>
      <c r="E6" t="s">
        <v>177</v>
      </c>
      <c r="F6">
        <v>100</v>
      </c>
      <c r="G6">
        <v>1.6</v>
      </c>
      <c r="H6">
        <v>7</v>
      </c>
      <c r="I6">
        <v>108.6</v>
      </c>
      <c r="J6">
        <v>-64.599999999999994</v>
      </c>
      <c r="K6" s="10"/>
      <c r="L6" s="12">
        <v>1</v>
      </c>
      <c r="M6" s="10"/>
      <c r="N6" s="52">
        <f t="shared" si="0"/>
        <v>-46.478746009287129</v>
      </c>
      <c r="O6" s="6">
        <f t="shared" si="1"/>
        <v>1.8954275676658416</v>
      </c>
      <c r="P6" s="6">
        <f t="shared" si="2"/>
        <v>-1.1274826967883367</v>
      </c>
      <c r="Q6" s="6">
        <f t="shared" si="3"/>
        <v>-0.13681285388394288</v>
      </c>
      <c r="R6" s="6">
        <f t="shared" si="4"/>
        <v>0.40653116938274936</v>
      </c>
      <c r="S6" s="6">
        <f t="shared" si="5"/>
        <v>0.90333529286330072</v>
      </c>
      <c r="U6" s="12">
        <v>0</v>
      </c>
      <c r="V6" s="12">
        <v>1</v>
      </c>
    </row>
    <row r="7" spans="1:22" s="11" customFormat="1" ht="15">
      <c r="A7" t="s">
        <v>683</v>
      </c>
      <c r="B7">
        <v>0.03</v>
      </c>
      <c r="C7" s="71">
        <v>0.1</v>
      </c>
      <c r="D7" t="s">
        <v>17</v>
      </c>
      <c r="E7" t="s">
        <v>177</v>
      </c>
      <c r="F7">
        <v>0</v>
      </c>
      <c r="G7">
        <v>0.4</v>
      </c>
      <c r="H7">
        <v>7</v>
      </c>
      <c r="I7">
        <v>158.4</v>
      </c>
      <c r="J7">
        <v>-65.900000000000006</v>
      </c>
      <c r="K7" s="10"/>
      <c r="L7" s="12">
        <v>0</v>
      </c>
      <c r="M7" s="10"/>
      <c r="N7" s="52">
        <f t="shared" si="0"/>
        <v>-48.182808968389381</v>
      </c>
      <c r="O7" s="6">
        <f t="shared" si="1"/>
        <v>2.7646015351590183</v>
      </c>
      <c r="P7" s="6">
        <f t="shared" si="2"/>
        <v>-1.1501719770642633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s="11" customFormat="1" ht="15">
      <c r="A8" t="s">
        <v>683</v>
      </c>
      <c r="B8">
        <v>0.03</v>
      </c>
      <c r="C8" s="71">
        <v>0.1</v>
      </c>
      <c r="D8" t="s">
        <v>17</v>
      </c>
      <c r="E8" t="s">
        <v>177</v>
      </c>
      <c r="F8">
        <v>100</v>
      </c>
      <c r="G8">
        <v>0.4</v>
      </c>
      <c r="H8">
        <v>7</v>
      </c>
      <c r="I8">
        <v>127.5</v>
      </c>
      <c r="J8">
        <v>-69.3</v>
      </c>
      <c r="K8" s="10"/>
      <c r="L8" s="12">
        <v>1</v>
      </c>
      <c r="M8" s="10"/>
      <c r="N8" s="52">
        <f t="shared" si="0"/>
        <v>-52.920308387592087</v>
      </c>
      <c r="O8" s="6">
        <f t="shared" si="1"/>
        <v>2.2252947962927703</v>
      </c>
      <c r="P8" s="6">
        <f t="shared" si="2"/>
        <v>-1.2095131716320704</v>
      </c>
      <c r="Q8" s="6">
        <f t="shared" si="3"/>
        <v>-0.21518185101769488</v>
      </c>
      <c r="R8" s="6">
        <f t="shared" si="4"/>
        <v>0.28043044802119615</v>
      </c>
      <c r="S8" s="6">
        <f t="shared" si="5"/>
        <v>0.93544403082986738</v>
      </c>
      <c r="U8" s="12">
        <v>0</v>
      </c>
      <c r="V8" s="12">
        <v>1</v>
      </c>
    </row>
    <row r="9" spans="1:22" s="11" customFormat="1" ht="15">
      <c r="A9" t="s">
        <v>684</v>
      </c>
      <c r="B9">
        <v>0.03</v>
      </c>
      <c r="C9" s="71">
        <v>0.1</v>
      </c>
      <c r="D9" t="s">
        <v>17</v>
      </c>
      <c r="E9" t="s">
        <v>177</v>
      </c>
      <c r="F9">
        <v>0</v>
      </c>
      <c r="G9">
        <v>0.4</v>
      </c>
      <c r="H9">
        <v>7</v>
      </c>
      <c r="I9">
        <v>145.4</v>
      </c>
      <c r="J9">
        <v>-71</v>
      </c>
      <c r="K9" s="10"/>
      <c r="L9" s="12">
        <v>0</v>
      </c>
      <c r="M9" s="10"/>
      <c r="N9" s="52">
        <f t="shared" si="0"/>
        <v>-55.446555520065694</v>
      </c>
      <c r="O9" s="6">
        <f t="shared" si="1"/>
        <v>2.5377087323997549</v>
      </c>
      <c r="P9" s="6">
        <f t="shared" si="2"/>
        <v>-1.2391837689159739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12">
        <v>1</v>
      </c>
      <c r="V9" s="53">
        <v>0</v>
      </c>
    </row>
    <row r="10" spans="1:22" s="11" customFormat="1" ht="15">
      <c r="A10" t="s">
        <v>684</v>
      </c>
      <c r="B10">
        <v>0.03</v>
      </c>
      <c r="C10" s="71">
        <v>0.1</v>
      </c>
      <c r="D10" t="s">
        <v>17</v>
      </c>
      <c r="E10" t="s">
        <v>177</v>
      </c>
      <c r="F10">
        <v>100</v>
      </c>
      <c r="G10">
        <v>0.4</v>
      </c>
      <c r="H10">
        <v>7</v>
      </c>
      <c r="I10">
        <v>107</v>
      </c>
      <c r="J10">
        <v>-70.599999999999994</v>
      </c>
      <c r="K10" s="10"/>
      <c r="L10" s="12">
        <v>1</v>
      </c>
      <c r="M10" s="10"/>
      <c r="N10" s="52">
        <f t="shared" si="0"/>
        <v>-54.842535182517629</v>
      </c>
      <c r="O10" s="6">
        <f t="shared" si="1"/>
        <v>1.8675022996339325</v>
      </c>
      <c r="P10" s="6">
        <f t="shared" si="2"/>
        <v>-1.2322024519079966</v>
      </c>
      <c r="Q10" s="6">
        <f t="shared" si="3"/>
        <v>-9.7114516371472115E-2</v>
      </c>
      <c r="R10" s="6">
        <f t="shared" si="4"/>
        <v>0.31764727016645061</v>
      </c>
      <c r="S10" s="6">
        <f t="shared" si="5"/>
        <v>0.94322265794760096</v>
      </c>
      <c r="U10" s="53">
        <v>0</v>
      </c>
      <c r="V10" s="53">
        <v>1</v>
      </c>
    </row>
    <row r="11" spans="1:22" s="11" customFormat="1" ht="15">
      <c r="A11" t="s">
        <v>685</v>
      </c>
      <c r="B11">
        <v>0.03</v>
      </c>
      <c r="C11" s="71">
        <v>0.1</v>
      </c>
      <c r="D11" t="s">
        <v>17</v>
      </c>
      <c r="E11" t="s">
        <v>177</v>
      </c>
      <c r="F11">
        <v>0</v>
      </c>
      <c r="G11">
        <v>0.2</v>
      </c>
      <c r="H11">
        <v>7</v>
      </c>
      <c r="I11">
        <v>144</v>
      </c>
      <c r="J11">
        <v>-63.3</v>
      </c>
      <c r="K11" s="10"/>
      <c r="L11" s="53">
        <v>0</v>
      </c>
      <c r="M11" s="10"/>
      <c r="N11" s="52">
        <f t="shared" si="0"/>
        <v>-44.831611599699009</v>
      </c>
      <c r="O11" s="6">
        <f t="shared" si="1"/>
        <v>2.5132741228718345</v>
      </c>
      <c r="P11" s="6">
        <f t="shared" si="2"/>
        <v>-1.1047934165124107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53">
        <v>1</v>
      </c>
      <c r="V11" s="53">
        <v>0</v>
      </c>
    </row>
    <row r="12" spans="1:22" s="11" customFormat="1" ht="15">
      <c r="A12" t="s">
        <v>685</v>
      </c>
      <c r="B12">
        <v>0.03</v>
      </c>
      <c r="C12" s="71">
        <v>0.1</v>
      </c>
      <c r="D12" t="s">
        <v>17</v>
      </c>
      <c r="E12" t="s">
        <v>177</v>
      </c>
      <c r="F12">
        <v>100</v>
      </c>
      <c r="G12">
        <v>0.2</v>
      </c>
      <c r="H12">
        <v>7</v>
      </c>
      <c r="I12">
        <v>117.5</v>
      </c>
      <c r="J12">
        <v>-64</v>
      </c>
      <c r="K12" s="10"/>
      <c r="L12" s="53">
        <v>1</v>
      </c>
      <c r="M12" s="10"/>
      <c r="N12" s="52">
        <f t="shared" si="0"/>
        <v>-45.711563810659094</v>
      </c>
      <c r="O12" s="6">
        <f t="shared" si="1"/>
        <v>2.0507618710933371</v>
      </c>
      <c r="P12" s="6">
        <f t="shared" si="2"/>
        <v>-1.1170107212763709</v>
      </c>
      <c r="Q12" s="6">
        <f t="shared" si="3"/>
        <v>-0.20241726911210794</v>
      </c>
      <c r="R12" s="6">
        <f t="shared" si="4"/>
        <v>0.38883995615467215</v>
      </c>
      <c r="S12" s="6">
        <f t="shared" si="5"/>
        <v>0.89879404629916704</v>
      </c>
      <c r="U12" s="53">
        <v>0</v>
      </c>
      <c r="V12" s="53">
        <v>1</v>
      </c>
    </row>
    <row r="13" spans="1:22" s="11" customFormat="1" ht="15">
      <c r="A13" t="s">
        <v>686</v>
      </c>
      <c r="B13">
        <v>3.5000000000000003E-2</v>
      </c>
      <c r="C13" s="71">
        <v>0.12</v>
      </c>
      <c r="D13" t="s">
        <v>17</v>
      </c>
      <c r="E13" t="s">
        <v>177</v>
      </c>
      <c r="F13">
        <v>0</v>
      </c>
      <c r="G13">
        <v>0.3</v>
      </c>
      <c r="H13">
        <v>7</v>
      </c>
      <c r="I13">
        <v>123.3</v>
      </c>
      <c r="J13">
        <v>-71.2</v>
      </c>
      <c r="K13" s="10"/>
      <c r="L13" s="53">
        <v>0</v>
      </c>
      <c r="M13" s="10"/>
      <c r="N13" s="52">
        <f t="shared" si="0"/>
        <v>-55.7507918719228</v>
      </c>
      <c r="O13" s="6">
        <f t="shared" si="1"/>
        <v>2.1519909677090086</v>
      </c>
      <c r="P13" s="6">
        <f t="shared" si="2"/>
        <v>-1.2426744274199626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53">
        <v>1</v>
      </c>
      <c r="V13" s="53">
        <v>0</v>
      </c>
    </row>
    <row r="14" spans="1:22" s="11" customFormat="1" ht="15">
      <c r="A14" t="s">
        <v>686</v>
      </c>
      <c r="B14">
        <v>3.5000000000000003E-2</v>
      </c>
      <c r="C14" s="71">
        <v>0.12</v>
      </c>
      <c r="D14" t="s">
        <v>17</v>
      </c>
      <c r="E14" t="s">
        <v>177</v>
      </c>
      <c r="F14">
        <v>100</v>
      </c>
      <c r="G14">
        <v>0.3</v>
      </c>
      <c r="H14">
        <v>7</v>
      </c>
      <c r="I14">
        <v>91.3</v>
      </c>
      <c r="J14">
        <v>-66.5</v>
      </c>
      <c r="K14" s="10"/>
      <c r="L14" s="12">
        <v>1</v>
      </c>
      <c r="M14" s="10"/>
      <c r="N14" s="52">
        <f t="shared" si="0"/>
        <v>-48.98897085289363</v>
      </c>
      <c r="O14" s="6">
        <f t="shared" si="1"/>
        <v>1.593485607070823</v>
      </c>
      <c r="P14" s="6">
        <f t="shared" si="2"/>
        <v>-1.1606439525762291</v>
      </c>
      <c r="Q14" s="6">
        <f t="shared" si="3"/>
        <v>-9.0465531385430786E-3</v>
      </c>
      <c r="R14" s="6">
        <f t="shared" si="4"/>
        <v>0.39864643463232219</v>
      </c>
      <c r="S14" s="6">
        <f t="shared" si="5"/>
        <v>0.91706007438512405</v>
      </c>
      <c r="U14" s="53">
        <v>0</v>
      </c>
      <c r="V14" s="12">
        <v>1</v>
      </c>
    </row>
    <row r="15" spans="1:22" s="11" customFormat="1" ht="15">
      <c r="A15" t="s">
        <v>687</v>
      </c>
      <c r="B15">
        <v>3.5000000000000003E-2</v>
      </c>
      <c r="C15" s="71">
        <v>0.12</v>
      </c>
      <c r="D15" t="s">
        <v>17</v>
      </c>
      <c r="E15" t="s">
        <v>177</v>
      </c>
      <c r="F15">
        <v>0</v>
      </c>
      <c r="G15">
        <v>0.4</v>
      </c>
      <c r="H15">
        <v>7</v>
      </c>
      <c r="I15">
        <v>133.9</v>
      </c>
      <c r="J15">
        <v>-68.3</v>
      </c>
      <c r="K15" s="10"/>
      <c r="L15" s="12">
        <v>0</v>
      </c>
      <c r="M15" s="10"/>
      <c r="N15" s="52">
        <f t="shared" si="0"/>
        <v>-51.483834945547706</v>
      </c>
      <c r="O15" s="6">
        <f t="shared" si="1"/>
        <v>2.3369958684204071</v>
      </c>
      <c r="P15" s="6">
        <f t="shared" si="2"/>
        <v>-1.1920598791121269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  <c r="V15" s="12">
        <v>0</v>
      </c>
    </row>
    <row r="16" spans="1:22" s="13" customFormat="1" ht="15">
      <c r="A16" t="s">
        <v>687</v>
      </c>
      <c r="B16">
        <v>3.5000000000000003E-2</v>
      </c>
      <c r="C16" s="71">
        <v>0.12</v>
      </c>
      <c r="D16" t="s">
        <v>17</v>
      </c>
      <c r="E16" t="s">
        <v>177</v>
      </c>
      <c r="F16">
        <v>100</v>
      </c>
      <c r="G16">
        <v>0.4</v>
      </c>
      <c r="H16">
        <v>7</v>
      </c>
      <c r="I16">
        <v>102.9</v>
      </c>
      <c r="J16">
        <v>-66.099999999999994</v>
      </c>
      <c r="K16" s="10"/>
      <c r="L16" s="12">
        <v>1</v>
      </c>
      <c r="M16" s="10"/>
      <c r="N16" s="52">
        <f t="shared" si="0"/>
        <v>-48.450134547007337</v>
      </c>
      <c r="O16" s="6">
        <f t="shared" si="1"/>
        <v>1.795943800302165</v>
      </c>
      <c r="P16" s="6">
        <f t="shared" si="2"/>
        <v>-1.1536626355682518</v>
      </c>
      <c r="Q16" s="6">
        <f t="shared" si="3"/>
        <v>-9.0447906249465221E-2</v>
      </c>
      <c r="R16" s="6">
        <f t="shared" si="4"/>
        <v>0.39491629694606539</v>
      </c>
      <c r="S16" s="6">
        <f t="shared" si="5"/>
        <v>0.91425395523426367</v>
      </c>
      <c r="U16" s="12">
        <v>0</v>
      </c>
      <c r="V16" s="12">
        <v>1</v>
      </c>
    </row>
    <row r="17" spans="1:26" s="13" customFormat="1" ht="16" thickBot="1">
      <c r="A17" s="7"/>
      <c r="B17" s="7"/>
      <c r="C17" s="7"/>
      <c r="D17" s="7"/>
      <c r="E17" s="7"/>
      <c r="F17" s="7"/>
      <c r="G17" s="7"/>
      <c r="H17" s="7"/>
      <c r="I17" s="17"/>
      <c r="J17" s="18"/>
      <c r="K17" s="19"/>
      <c r="L17" s="12"/>
      <c r="M17" s="7"/>
      <c r="N17" s="7"/>
      <c r="O17" s="7"/>
      <c r="P17" s="7"/>
      <c r="Q17" s="7"/>
      <c r="R17" s="7"/>
      <c r="S17" s="7"/>
    </row>
    <row r="18" spans="1:26" s="13" customFormat="1" ht="17" thickTop="1" thickBot="1">
      <c r="A18" s="54" t="s">
        <v>5</v>
      </c>
      <c r="B18"/>
      <c r="H18" s="23" t="s">
        <v>143</v>
      </c>
      <c r="I18" s="24">
        <f>IF(O18&gt;0, O18*180/PI(),360+O18*180/PI())</f>
        <v>109.78809617408119</v>
      </c>
      <c r="J18" s="25">
        <f>P18*180/PI()</f>
        <v>-66.788836984489393</v>
      </c>
      <c r="K18" s="19"/>
      <c r="L18" s="7"/>
      <c r="M18" s="7"/>
      <c r="N18" s="7"/>
      <c r="O18" s="26">
        <f>IF(Q18&gt;0, ATAN(R18/Q18),PI()+ATAN(R18/Q18))</f>
        <v>1.9161637577339066</v>
      </c>
      <c r="P18" s="26">
        <f>-1*ATAN(S18/(SQRT(Q18*Q18+R18*R18)))</f>
        <v>-1.165685108957101</v>
      </c>
      <c r="Q18" s="26">
        <f>SUM(Q3:Q16)</f>
        <v>-0.93071938021361422</v>
      </c>
      <c r="R18" s="26">
        <f>SUM(R3:R16)</f>
        <v>2.5868587166392816</v>
      </c>
      <c r="S18" s="26">
        <f>SUM(S3:S16)</f>
        <v>6.4109041038584911</v>
      </c>
    </row>
    <row r="19" spans="1:26" s="9" customFormat="1" ht="16" thickTop="1">
      <c r="A19" s="63">
        <v>140.99782641642366</v>
      </c>
      <c r="B19" s="64">
        <v>-67.383506370846845</v>
      </c>
      <c r="C19" s="7"/>
      <c r="D19" s="7"/>
      <c r="E19" s="7"/>
      <c r="F19" s="7"/>
      <c r="G19" s="7"/>
      <c r="H19" s="7"/>
      <c r="I19" s="29" t="s">
        <v>144</v>
      </c>
      <c r="J19" s="30">
        <f>SQRT(Q18*Q18+R18*R18+S18*S18)</f>
        <v>6.9755120251797633</v>
      </c>
      <c r="K19" s="19"/>
      <c r="L19" s="7"/>
      <c r="M19" s="7"/>
      <c r="N19" s="7"/>
      <c r="O19" s="7"/>
      <c r="P19" s="7"/>
      <c r="Q19" s="7"/>
      <c r="R19" s="7"/>
      <c r="S19" s="7"/>
    </row>
    <row r="20" spans="1:26" s="15" customFormat="1" ht="16">
      <c r="A20" t="s">
        <v>144</v>
      </c>
      <c r="B20">
        <v>6.9756115151455029</v>
      </c>
      <c r="C20" s="7"/>
      <c r="D20" s="7"/>
      <c r="E20" s="7"/>
      <c r="F20" s="7"/>
      <c r="G20" s="7"/>
      <c r="H20" s="7"/>
      <c r="I20" s="32" t="s">
        <v>145</v>
      </c>
      <c r="J20" s="33">
        <f>(J22-1)/(J22-J19)</f>
        <v>245.01821992407656</v>
      </c>
      <c r="K20" s="19"/>
      <c r="L20" s="7"/>
      <c r="M20" s="20"/>
      <c r="N20" s="20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 s="15" customFormat="1" ht="16">
      <c r="A21" t="s">
        <v>145</v>
      </c>
      <c r="B21">
        <v>246.0177430371875</v>
      </c>
      <c r="C21" s="7"/>
      <c r="D21" s="7"/>
      <c r="E21" s="7"/>
      <c r="F21" s="7"/>
      <c r="G21" s="7"/>
      <c r="H21" s="7"/>
      <c r="I21" s="32" t="s">
        <v>147</v>
      </c>
      <c r="J21" s="35">
        <f>ACOS(1+(J22-1)*(1-20^(1/(J22-1)))/(J22*(J20-1)+1))*180/PI()</f>
        <v>3.8640668834749361</v>
      </c>
      <c r="K21" s="19"/>
      <c r="L21" s="7"/>
      <c r="M21" s="20"/>
      <c r="N21" s="20"/>
      <c r="O21" s="7"/>
      <c r="P21" s="7"/>
      <c r="Q21" s="7"/>
      <c r="R21" s="7"/>
      <c r="S21" s="7"/>
      <c r="T21" s="9"/>
      <c r="U21" s="9"/>
      <c r="V21" s="9"/>
      <c r="W21" s="9"/>
      <c r="X21" s="9"/>
      <c r="Y21" s="9"/>
      <c r="Z21" s="9"/>
    </row>
    <row r="22" spans="1:26" s="15" customFormat="1" ht="16">
      <c r="A22" t="s">
        <v>147</v>
      </c>
      <c r="B22" s="56">
        <v>3.8561789309957999</v>
      </c>
      <c r="C22" s="7"/>
      <c r="D22" s="7"/>
      <c r="E22" s="7"/>
      <c r="F22" s="7"/>
      <c r="G22" s="7"/>
      <c r="H22" s="7"/>
      <c r="I22" s="36" t="s">
        <v>149</v>
      </c>
      <c r="J22" s="37">
        <f>SUM(L3:L16)</f>
        <v>7</v>
      </c>
      <c r="K22" s="19"/>
      <c r="L22" s="7"/>
      <c r="M22" s="7"/>
      <c r="N22" s="7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>
      <c r="A23" t="s">
        <v>149</v>
      </c>
      <c r="B23">
        <v>7</v>
      </c>
    </row>
    <row r="25" spans="1:26">
      <c r="A25" s="54" t="s">
        <v>6</v>
      </c>
      <c r="F25" s="59"/>
    </row>
    <row r="26" spans="1:26">
      <c r="A26" s="63">
        <v>109.78809617408119</v>
      </c>
      <c r="B26" s="64">
        <v>-66.788836984489393</v>
      </c>
    </row>
    <row r="27" spans="1:26">
      <c r="A27" t="s">
        <v>144</v>
      </c>
      <c r="B27">
        <v>6.9755120251797633</v>
      </c>
    </row>
    <row r="28" spans="1:26">
      <c r="A28" t="s">
        <v>145</v>
      </c>
      <c r="B28">
        <v>245.01821992407656</v>
      </c>
    </row>
    <row r="29" spans="1:26">
      <c r="A29" t="s">
        <v>147</v>
      </c>
      <c r="B29" s="56">
        <v>3.8640668834749361</v>
      </c>
    </row>
    <row r="30" spans="1:26">
      <c r="A30" t="s">
        <v>149</v>
      </c>
      <c r="B30">
        <v>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V16" sqref="U2:V16"/>
    </sheetView>
  </sheetViews>
  <sheetFormatPr baseColWidth="10" defaultColWidth="11.5" defaultRowHeight="12" x14ac:dyDescent="0"/>
  <sheetData>
    <row r="1" spans="1:22">
      <c r="A1" t="s">
        <v>72</v>
      </c>
    </row>
    <row r="2" spans="1:22" s="109" customFormat="1" ht="36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ht="15">
      <c r="A3" t="s">
        <v>73</v>
      </c>
      <c r="B3">
        <v>1.4999999999999999E-2</v>
      </c>
      <c r="C3">
        <v>0.1</v>
      </c>
      <c r="D3" t="s">
        <v>17</v>
      </c>
      <c r="E3" t="s">
        <v>4</v>
      </c>
      <c r="F3">
        <v>0</v>
      </c>
      <c r="G3">
        <v>5.6</v>
      </c>
      <c r="H3">
        <v>11</v>
      </c>
      <c r="I3">
        <v>107.1</v>
      </c>
      <c r="J3">
        <v>-63.5</v>
      </c>
      <c r="K3" s="10"/>
      <c r="L3" s="12">
        <v>0</v>
      </c>
      <c r="M3" s="10"/>
      <c r="N3" s="52">
        <f t="shared" ref="N3:N15" si="0">ATAN(0.5*TAN(P3))/(PI()/180)</f>
        <v>-45.08138325092736</v>
      </c>
      <c r="O3" s="6">
        <f t="shared" ref="O3:P16" si="1">I3*PI()/180</f>
        <v>1.8692476288859268</v>
      </c>
      <c r="P3" s="6">
        <f t="shared" si="1"/>
        <v>-1.1082840750163994</v>
      </c>
      <c r="Q3" s="6">
        <f t="shared" ref="Q3:Q15" si="2">COS(O3)*COS(P3)*L3</f>
        <v>0</v>
      </c>
      <c r="R3" s="6">
        <f t="shared" ref="R3:R15" si="3">COS(P3)*SIN(O3)*L3</f>
        <v>0</v>
      </c>
      <c r="S3" s="6">
        <f t="shared" ref="S3:S15" si="4">-1*SIN(P3)*L3</f>
        <v>0</v>
      </c>
      <c r="U3" s="12">
        <v>1</v>
      </c>
      <c r="V3" s="9">
        <v>0</v>
      </c>
    </row>
    <row r="4" spans="1:22" ht="13">
      <c r="A4" t="s">
        <v>73</v>
      </c>
      <c r="B4">
        <v>1.4999999999999999E-2</v>
      </c>
      <c r="C4">
        <v>0.1</v>
      </c>
      <c r="D4" t="s">
        <v>17</v>
      </c>
      <c r="E4" t="s">
        <v>4</v>
      </c>
      <c r="F4">
        <v>100</v>
      </c>
      <c r="G4">
        <v>5.6</v>
      </c>
      <c r="H4">
        <v>11</v>
      </c>
      <c r="I4">
        <v>72.2</v>
      </c>
      <c r="J4">
        <v>-61.1</v>
      </c>
      <c r="K4" s="10"/>
      <c r="L4" s="12">
        <v>1</v>
      </c>
      <c r="M4" s="10"/>
      <c r="N4" s="52">
        <f t="shared" si="0"/>
        <v>-42.168660764503599</v>
      </c>
      <c r="O4" s="6">
        <f t="shared" si="1"/>
        <v>1.2601277199399059</v>
      </c>
      <c r="P4" s="6">
        <f t="shared" si="1"/>
        <v>-1.0663961729685352</v>
      </c>
      <c r="Q4" s="6">
        <f t="shared" si="2"/>
        <v>0.14773715553243455</v>
      </c>
      <c r="R4" s="6">
        <f t="shared" si="3"/>
        <v>0.46014736209155915</v>
      </c>
      <c r="S4" s="6">
        <f t="shared" si="4"/>
        <v>0.87546452700001776</v>
      </c>
      <c r="U4" s="12">
        <v>0</v>
      </c>
      <c r="V4" s="12">
        <v>1</v>
      </c>
    </row>
    <row r="5" spans="1:22" ht="13">
      <c r="A5" t="s">
        <v>74</v>
      </c>
      <c r="B5">
        <v>0.01</v>
      </c>
      <c r="C5">
        <v>0.1</v>
      </c>
      <c r="D5" t="s">
        <v>17</v>
      </c>
      <c r="E5" t="s">
        <v>4</v>
      </c>
      <c r="F5">
        <v>0</v>
      </c>
      <c r="G5">
        <v>2.9</v>
      </c>
      <c r="H5">
        <v>12</v>
      </c>
      <c r="I5">
        <v>124.5</v>
      </c>
      <c r="J5">
        <v>-68.8</v>
      </c>
      <c r="K5" s="10"/>
      <c r="L5" s="12">
        <v>0</v>
      </c>
      <c r="M5" s="10"/>
      <c r="N5" s="52">
        <f t="shared" si="0"/>
        <v>-52.197518764176372</v>
      </c>
      <c r="O5" s="6">
        <f t="shared" si="1"/>
        <v>2.1729349187329401</v>
      </c>
      <c r="P5" s="6">
        <f t="shared" si="1"/>
        <v>-1.2007865253720986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2">
        <v>1</v>
      </c>
      <c r="V5" s="12">
        <v>0</v>
      </c>
    </row>
    <row r="6" spans="1:22" ht="13">
      <c r="A6" t="s">
        <v>74</v>
      </c>
      <c r="B6">
        <v>0.01</v>
      </c>
      <c r="C6">
        <v>0.1</v>
      </c>
      <c r="D6" t="s">
        <v>17</v>
      </c>
      <c r="E6" t="s">
        <v>4</v>
      </c>
      <c r="F6">
        <v>100</v>
      </c>
      <c r="G6">
        <v>2.9</v>
      </c>
      <c r="H6">
        <v>12</v>
      </c>
      <c r="I6">
        <v>75</v>
      </c>
      <c r="J6">
        <v>-69.8</v>
      </c>
      <c r="K6" s="10"/>
      <c r="L6" s="12">
        <v>1</v>
      </c>
      <c r="M6" s="10"/>
      <c r="N6" s="52">
        <f t="shared" si="0"/>
        <v>-53.652256926864929</v>
      </c>
      <c r="O6" s="6">
        <f t="shared" si="1"/>
        <v>1.3089969389957472</v>
      </c>
      <c r="P6" s="6">
        <f t="shared" si="1"/>
        <v>-1.2182398178920419</v>
      </c>
      <c r="Q6" s="6">
        <f t="shared" si="2"/>
        <v>8.936975014042095E-2</v>
      </c>
      <c r="R6" s="6">
        <f t="shared" si="3"/>
        <v>0.3335324481837868</v>
      </c>
      <c r="S6" s="6">
        <f t="shared" si="4"/>
        <v>0.93849302275955593</v>
      </c>
      <c r="U6" s="12">
        <v>0</v>
      </c>
      <c r="V6" s="12">
        <v>1</v>
      </c>
    </row>
    <row r="7" spans="1:22" ht="13">
      <c r="A7" t="s">
        <v>75</v>
      </c>
      <c r="B7">
        <v>1.4999999999999999E-2</v>
      </c>
      <c r="C7">
        <v>0.1</v>
      </c>
      <c r="D7" t="s">
        <v>17</v>
      </c>
      <c r="E7" t="s">
        <v>4</v>
      </c>
      <c r="F7">
        <v>0</v>
      </c>
      <c r="G7">
        <v>6.7</v>
      </c>
      <c r="H7">
        <v>11</v>
      </c>
      <c r="I7">
        <v>106.5</v>
      </c>
      <c r="J7">
        <v>-65.8</v>
      </c>
      <c r="K7" s="10"/>
      <c r="L7" s="12">
        <v>0</v>
      </c>
      <c r="M7" s="10"/>
      <c r="N7" s="52">
        <f t="shared" si="0"/>
        <v>-48.049666838406608</v>
      </c>
      <c r="O7" s="6">
        <f t="shared" si="1"/>
        <v>1.858775653373961</v>
      </c>
      <c r="P7" s="6">
        <f t="shared" si="1"/>
        <v>-1.1484266478122689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ht="13">
      <c r="A8" t="s">
        <v>75</v>
      </c>
      <c r="B8">
        <v>1.4999999999999999E-2</v>
      </c>
      <c r="C8">
        <v>0.1</v>
      </c>
      <c r="D8" t="s">
        <v>17</v>
      </c>
      <c r="E8" t="s">
        <v>4</v>
      </c>
      <c r="F8">
        <v>100</v>
      </c>
      <c r="G8">
        <v>6.7</v>
      </c>
      <c r="H8">
        <v>11</v>
      </c>
      <c r="I8">
        <v>68.599999999999994</v>
      </c>
      <c r="J8">
        <v>-62.800000000000004</v>
      </c>
      <c r="K8" s="10"/>
      <c r="L8" s="12">
        <v>1</v>
      </c>
      <c r="M8" s="10"/>
      <c r="N8" s="52">
        <f t="shared" si="0"/>
        <v>-44.212873848617853</v>
      </c>
      <c r="O8" s="6">
        <f t="shared" si="1"/>
        <v>1.19729586686811</v>
      </c>
      <c r="P8" s="6">
        <f t="shared" si="1"/>
        <v>-1.0960667702524389</v>
      </c>
      <c r="Q8" s="6">
        <f t="shared" si="2"/>
        <v>0.16678442175256822</v>
      </c>
      <c r="R8" s="6">
        <f t="shared" si="3"/>
        <v>0.425583683406703</v>
      </c>
      <c r="S8" s="6">
        <f t="shared" si="4"/>
        <v>0.88941637329129752</v>
      </c>
      <c r="U8" s="53">
        <v>0</v>
      </c>
      <c r="V8" s="12">
        <v>1</v>
      </c>
    </row>
    <row r="9" spans="1:22" ht="13">
      <c r="A9" t="s">
        <v>76</v>
      </c>
      <c r="B9">
        <v>0.02</v>
      </c>
      <c r="C9">
        <v>0.1</v>
      </c>
      <c r="D9" t="s">
        <v>17</v>
      </c>
      <c r="E9" t="s">
        <v>4</v>
      </c>
      <c r="F9">
        <v>0</v>
      </c>
      <c r="G9">
        <v>3.4</v>
      </c>
      <c r="H9">
        <v>10</v>
      </c>
      <c r="I9">
        <v>118.2</v>
      </c>
      <c r="J9">
        <v>-74.8</v>
      </c>
      <c r="K9" s="10"/>
      <c r="L9" s="12">
        <v>0</v>
      </c>
      <c r="M9" s="10"/>
      <c r="N9" s="52">
        <f t="shared" si="0"/>
        <v>-61.480875070614829</v>
      </c>
      <c r="O9" s="6">
        <f t="shared" si="1"/>
        <v>2.0629791758572975</v>
      </c>
      <c r="P9" s="6">
        <f t="shared" si="1"/>
        <v>-1.3055062804917585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53">
        <v>1</v>
      </c>
      <c r="V9" s="53">
        <v>0</v>
      </c>
    </row>
    <row r="10" spans="1:22" ht="13">
      <c r="A10" t="s">
        <v>76</v>
      </c>
      <c r="B10">
        <v>0.02</v>
      </c>
      <c r="C10">
        <v>0.1</v>
      </c>
      <c r="D10" t="s">
        <v>17</v>
      </c>
      <c r="E10" t="s">
        <v>4</v>
      </c>
      <c r="F10">
        <v>100</v>
      </c>
      <c r="G10">
        <v>3.4</v>
      </c>
      <c r="H10">
        <v>10</v>
      </c>
      <c r="I10">
        <v>56.4</v>
      </c>
      <c r="J10">
        <v>-71.3</v>
      </c>
      <c r="K10" s="10"/>
      <c r="L10" s="12">
        <v>1</v>
      </c>
      <c r="M10" s="10"/>
      <c r="N10" s="52">
        <f t="shared" si="0"/>
        <v>-55.903467130156514</v>
      </c>
      <c r="O10" s="6">
        <f t="shared" si="1"/>
        <v>0.9843656981248019</v>
      </c>
      <c r="P10" s="6">
        <f t="shared" si="1"/>
        <v>-1.244419756671957</v>
      </c>
      <c r="Q10" s="6">
        <f t="shared" si="2"/>
        <v>0.17742451956774907</v>
      </c>
      <c r="R10" s="6">
        <f t="shared" si="3"/>
        <v>0.26704536990639688</v>
      </c>
      <c r="S10" s="6">
        <f t="shared" si="4"/>
        <v>0.94721027774602884</v>
      </c>
      <c r="U10" s="53">
        <v>0</v>
      </c>
      <c r="V10" s="53">
        <v>1</v>
      </c>
    </row>
    <row r="11" spans="1:22" ht="13">
      <c r="A11" t="s">
        <v>77</v>
      </c>
      <c r="B11">
        <v>2.5000000000000001E-2</v>
      </c>
      <c r="C11">
        <v>0.1</v>
      </c>
      <c r="D11" t="s">
        <v>17</v>
      </c>
      <c r="E11" t="s">
        <v>4</v>
      </c>
      <c r="F11">
        <v>0</v>
      </c>
      <c r="G11">
        <v>2.2999999999999998</v>
      </c>
      <c r="H11">
        <v>9</v>
      </c>
      <c r="I11">
        <v>123.5</v>
      </c>
      <c r="J11">
        <v>-72.400000000000006</v>
      </c>
      <c r="K11" s="10"/>
      <c r="L11" s="12">
        <v>0</v>
      </c>
      <c r="M11" s="10"/>
      <c r="N11" s="52">
        <f t="shared" si="0"/>
        <v>-57.607431497584663</v>
      </c>
      <c r="O11" s="6">
        <f t="shared" si="1"/>
        <v>2.155481626212997</v>
      </c>
      <c r="P11" s="6">
        <f t="shared" si="1"/>
        <v>-1.2636183784438946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53">
        <v>0</v>
      </c>
    </row>
    <row r="12" spans="1:22" ht="13">
      <c r="A12" t="s">
        <v>77</v>
      </c>
      <c r="B12">
        <v>2.5000000000000001E-2</v>
      </c>
      <c r="C12">
        <v>0.1</v>
      </c>
      <c r="D12" t="s">
        <v>17</v>
      </c>
      <c r="E12" t="s">
        <v>4</v>
      </c>
      <c r="F12">
        <v>100</v>
      </c>
      <c r="G12">
        <v>2.2999999999999998</v>
      </c>
      <c r="H12">
        <v>9</v>
      </c>
      <c r="I12">
        <v>65.5</v>
      </c>
      <c r="J12">
        <v>-71.5</v>
      </c>
      <c r="K12" s="10"/>
      <c r="L12" s="12">
        <v>1</v>
      </c>
      <c r="M12" s="10"/>
      <c r="N12" s="52">
        <f t="shared" si="0"/>
        <v>-56.209932400417138</v>
      </c>
      <c r="O12" s="6">
        <f t="shared" si="1"/>
        <v>1.143190660056286</v>
      </c>
      <c r="P12" s="6">
        <f t="shared" si="1"/>
        <v>-1.2479104151759457</v>
      </c>
      <c r="Q12" s="6">
        <f t="shared" si="2"/>
        <v>0.13158409687455136</v>
      </c>
      <c r="R12" s="6">
        <f t="shared" si="3"/>
        <v>0.28873494839742248</v>
      </c>
      <c r="S12" s="6">
        <f t="shared" si="4"/>
        <v>0.94832365520619932</v>
      </c>
      <c r="U12" s="12">
        <v>0</v>
      </c>
      <c r="V12" s="12">
        <v>1</v>
      </c>
    </row>
    <row r="13" spans="1:22" ht="13">
      <c r="A13" t="s">
        <v>78</v>
      </c>
      <c r="B13">
        <v>0.01</v>
      </c>
      <c r="C13">
        <v>0.1</v>
      </c>
      <c r="D13" t="s">
        <v>17</v>
      </c>
      <c r="E13" t="s">
        <v>4</v>
      </c>
      <c r="F13">
        <v>0</v>
      </c>
      <c r="G13">
        <v>1.2</v>
      </c>
      <c r="H13">
        <v>12</v>
      </c>
      <c r="I13">
        <v>119.5</v>
      </c>
      <c r="J13">
        <v>-70.2</v>
      </c>
      <c r="K13" s="10"/>
      <c r="L13" s="12">
        <v>0</v>
      </c>
      <c r="M13" s="10"/>
      <c r="N13" s="52">
        <f t="shared" si="0"/>
        <v>-54.244440917028484</v>
      </c>
      <c r="O13" s="6">
        <f t="shared" si="1"/>
        <v>2.0856684561332237</v>
      </c>
      <c r="P13" s="6">
        <f t="shared" si="1"/>
        <v>-1.2252211349000193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ht="13">
      <c r="A14" t="s">
        <v>78</v>
      </c>
      <c r="B14">
        <v>0.01</v>
      </c>
      <c r="C14">
        <v>0.1</v>
      </c>
      <c r="D14" t="s">
        <v>17</v>
      </c>
      <c r="E14" t="s">
        <v>4</v>
      </c>
      <c r="F14">
        <v>100</v>
      </c>
      <c r="G14">
        <v>1.2</v>
      </c>
      <c r="H14">
        <v>12</v>
      </c>
      <c r="I14">
        <v>69</v>
      </c>
      <c r="J14">
        <v>-69.2</v>
      </c>
      <c r="K14" s="10"/>
      <c r="L14" s="12">
        <v>1</v>
      </c>
      <c r="M14" s="10"/>
      <c r="N14" s="52">
        <f>ATAN(0.5*TAN(P14))/(PI()/180)</f>
        <v>-52.775019340677552</v>
      </c>
      <c r="O14" s="6">
        <f t="shared" si="1"/>
        <v>1.2042771838760873</v>
      </c>
      <c r="P14" s="6">
        <f t="shared" si="1"/>
        <v>-1.207767842380076</v>
      </c>
      <c r="Q14" s="6">
        <f>COS(O14)*COS(P14)*L14</f>
        <v>0.12725895398746417</v>
      </c>
      <c r="R14" s="6">
        <f>COS(P14)*SIN(O14)*L14</f>
        <v>0.33152090941711448</v>
      </c>
      <c r="S14" s="6">
        <f>-1*SIN(P14)*L14</f>
        <v>0.93482567639601444</v>
      </c>
      <c r="U14" s="12">
        <v>0</v>
      </c>
      <c r="V14" s="12">
        <v>1</v>
      </c>
    </row>
    <row r="15" spans="1:22" ht="13">
      <c r="A15" t="s">
        <v>79</v>
      </c>
      <c r="B15">
        <v>0.01</v>
      </c>
      <c r="C15">
        <v>0.09</v>
      </c>
      <c r="D15" t="s">
        <v>17</v>
      </c>
      <c r="E15" t="s">
        <v>4</v>
      </c>
      <c r="F15">
        <v>0</v>
      </c>
      <c r="G15">
        <v>1.9</v>
      </c>
      <c r="H15">
        <v>11</v>
      </c>
      <c r="I15">
        <v>118.8</v>
      </c>
      <c r="J15">
        <v>-73.2</v>
      </c>
      <c r="K15" s="10"/>
      <c r="L15" s="12">
        <v>0</v>
      </c>
      <c r="M15" s="10"/>
      <c r="N15" s="52">
        <f t="shared" si="0"/>
        <v>-58.874925891821349</v>
      </c>
      <c r="O15" s="6">
        <f t="shared" si="1"/>
        <v>2.0734511513692633</v>
      </c>
      <c r="P15" s="6">
        <f t="shared" si="1"/>
        <v>-1.2775810124598492</v>
      </c>
      <c r="Q15" s="6">
        <f t="shared" si="2"/>
        <v>0</v>
      </c>
      <c r="R15" s="6">
        <f t="shared" si="3"/>
        <v>0</v>
      </c>
      <c r="S15" s="6">
        <f t="shared" si="4"/>
        <v>0</v>
      </c>
      <c r="U15" s="12">
        <v>1</v>
      </c>
      <c r="V15" s="12">
        <v>0</v>
      </c>
    </row>
    <row r="16" spans="1:22" ht="13">
      <c r="A16" t="s">
        <v>79</v>
      </c>
      <c r="B16">
        <v>0.01</v>
      </c>
      <c r="C16">
        <v>0.09</v>
      </c>
      <c r="D16" t="s">
        <v>17</v>
      </c>
      <c r="E16" t="s">
        <v>4</v>
      </c>
      <c r="F16">
        <v>100</v>
      </c>
      <c r="G16">
        <v>1.9</v>
      </c>
      <c r="H16">
        <v>11</v>
      </c>
      <c r="I16">
        <v>61.300000000000004</v>
      </c>
      <c r="J16">
        <v>-70.599999999999994</v>
      </c>
      <c r="K16" s="10"/>
      <c r="L16" s="12">
        <v>1</v>
      </c>
      <c r="M16" s="10"/>
      <c r="N16" s="52">
        <f>ATAN(0.5*TAN(P16))/(PI()/180)</f>
        <v>-54.842535182517629</v>
      </c>
      <c r="O16" s="6">
        <f t="shared" si="1"/>
        <v>1.0698868314725241</v>
      </c>
      <c r="P16" s="6">
        <f t="shared" si="1"/>
        <v>-1.2322024519079966</v>
      </c>
      <c r="Q16" s="6">
        <f>COS(O16)*COS(P16)*L16</f>
        <v>0.15951158046788036</v>
      </c>
      <c r="R16" s="6">
        <f>COS(P16)*SIN(O16)*L16</f>
        <v>0.29135386256389656</v>
      </c>
      <c r="S16" s="6">
        <f>-1*SIN(P16)*L16</f>
        <v>0.94322265794760096</v>
      </c>
      <c r="U16" s="12">
        <v>0</v>
      </c>
      <c r="V16" s="12">
        <v>1</v>
      </c>
    </row>
    <row r="17" spans="1:22" ht="14" thickBot="1">
      <c r="A17" s="7"/>
      <c r="B17" s="7"/>
      <c r="C17" s="7"/>
      <c r="D17" s="7"/>
      <c r="E17" s="7"/>
      <c r="F17" s="7"/>
      <c r="G17" s="7"/>
      <c r="H17" s="7"/>
      <c r="I17" s="17"/>
      <c r="J17" s="18"/>
      <c r="K17" s="19"/>
      <c r="L17" s="12"/>
      <c r="M17" s="7"/>
      <c r="N17" s="7"/>
      <c r="O17" s="7"/>
      <c r="P17" s="7"/>
      <c r="Q17" s="7"/>
      <c r="R17" s="7"/>
      <c r="S17" s="7"/>
      <c r="U17" s="12"/>
      <c r="V17" s="12"/>
    </row>
    <row r="18" spans="1:22" ht="17" thickTop="1" thickBot="1">
      <c r="A18" s="54" t="s">
        <v>5</v>
      </c>
      <c r="C18" s="13"/>
      <c r="D18" s="13"/>
      <c r="E18" s="13"/>
      <c r="F18" s="13"/>
      <c r="G18" s="13"/>
      <c r="H18" s="23" t="s">
        <v>143</v>
      </c>
      <c r="I18" s="24">
        <f>IF(O18&gt;0, O18*180/PI(),360+O18*180/PI())</f>
        <v>67.369187986541348</v>
      </c>
      <c r="J18" s="25">
        <f>P18*180/PI()</f>
        <v>-68.143936985736588</v>
      </c>
      <c r="K18" s="19"/>
      <c r="L18" s="12"/>
      <c r="M18" s="7"/>
      <c r="N18" s="7"/>
      <c r="O18" s="26">
        <f>IF(Q18&gt;0, ATAN(R18/Q18),PI()+ATAN(R18/Q18))</f>
        <v>1.1758141447601558</v>
      </c>
      <c r="P18" s="26">
        <f>-1*ATAN(S18/(SQRT(Q18*Q18+R18*R18)))</f>
        <v>-1.1893360656726435</v>
      </c>
      <c r="Q18" s="26">
        <f>SUM(Q3:Q16)</f>
        <v>0.99967047832306877</v>
      </c>
      <c r="R18" s="26">
        <f>SUM(R3:R16)</f>
        <v>2.3979185839668795</v>
      </c>
      <c r="S18" s="26">
        <f>SUM(S3:S16)</f>
        <v>6.4769561903467157</v>
      </c>
      <c r="U18" s="12"/>
      <c r="V18" s="12"/>
    </row>
    <row r="19" spans="1:22" ht="14" thickTop="1">
      <c r="A19" s="56">
        <v>116.02620972645254</v>
      </c>
      <c r="B19" s="56">
        <v>-69.959568420959002</v>
      </c>
      <c r="C19" s="7"/>
      <c r="D19" s="7"/>
      <c r="E19" s="7"/>
      <c r="F19" s="7"/>
      <c r="G19" s="7"/>
      <c r="H19" s="7"/>
      <c r="I19" s="29" t="s">
        <v>144</v>
      </c>
      <c r="J19" s="30">
        <f>SQRT(Q18*Q18+R18*R18+S18*S18)</f>
        <v>6.9785611763625779</v>
      </c>
      <c r="K19" s="19"/>
      <c r="L19" s="12"/>
      <c r="M19" s="7"/>
      <c r="N19" s="7"/>
      <c r="O19" s="7"/>
      <c r="P19" s="7"/>
      <c r="Q19" s="7"/>
      <c r="R19" s="7"/>
      <c r="S19" s="7"/>
    </row>
    <row r="20" spans="1:22" ht="13">
      <c r="A20" t="s">
        <v>144</v>
      </c>
      <c r="B20">
        <v>6.9783154844334412</v>
      </c>
      <c r="C20" s="7"/>
      <c r="D20" s="7"/>
      <c r="E20" s="7"/>
      <c r="F20" s="7"/>
      <c r="G20" s="7"/>
      <c r="H20" s="7"/>
      <c r="I20" s="32" t="s">
        <v>145</v>
      </c>
      <c r="J20" s="33">
        <f>(J22-1)/(J22-J19)</f>
        <v>279.86610186609397</v>
      </c>
      <c r="K20" s="19"/>
      <c r="L20" s="12"/>
      <c r="M20" s="20"/>
      <c r="N20" s="20"/>
      <c r="O20" s="7"/>
      <c r="P20" s="7"/>
      <c r="Q20" s="7"/>
      <c r="R20" s="7"/>
      <c r="S20" s="7"/>
    </row>
    <row r="21" spans="1:22" ht="13">
      <c r="A21" t="s">
        <v>145</v>
      </c>
      <c r="B21">
        <v>276.69513674785583</v>
      </c>
      <c r="C21" s="7"/>
      <c r="D21" s="7"/>
      <c r="E21" s="7"/>
      <c r="F21" s="7"/>
      <c r="G21" s="7"/>
      <c r="H21" s="7"/>
      <c r="I21" s="32" t="s">
        <v>147</v>
      </c>
      <c r="J21" s="35">
        <f>ACOS(1+(J22-1)*(1-20^(1/(J22-1)))/(J22*(J20-1)+1))*180/PI()</f>
        <v>3.6146270391328752</v>
      </c>
      <c r="K21" s="19"/>
      <c r="L21" s="12"/>
      <c r="M21" s="20"/>
      <c r="N21" s="20"/>
      <c r="O21" s="7"/>
      <c r="P21" s="7"/>
      <c r="Q21" s="7"/>
      <c r="R21" s="7"/>
      <c r="S21" s="7"/>
    </row>
    <row r="22" spans="1:22" ht="13">
      <c r="A22" t="s">
        <v>147</v>
      </c>
      <c r="B22">
        <v>3.6353510305142076</v>
      </c>
      <c r="C22" s="7"/>
      <c r="D22" s="7"/>
      <c r="E22" s="7"/>
      <c r="F22" s="7"/>
      <c r="G22" s="7"/>
      <c r="H22" s="7"/>
      <c r="I22" s="36" t="s">
        <v>149</v>
      </c>
      <c r="J22" s="37">
        <f>SUM(L3:L16)</f>
        <v>7</v>
      </c>
      <c r="K22" s="19"/>
      <c r="L22" s="12"/>
      <c r="M22" s="7"/>
      <c r="N22" s="7"/>
      <c r="O22" s="7"/>
      <c r="P22" s="7"/>
      <c r="Q22" s="7"/>
      <c r="R22" s="7"/>
      <c r="S22" s="7"/>
    </row>
    <row r="23" spans="1:22">
      <c r="A23" t="s">
        <v>149</v>
      </c>
      <c r="B23">
        <v>7</v>
      </c>
      <c r="D23" s="54"/>
    </row>
    <row r="25" spans="1:22">
      <c r="A25" s="54" t="s">
        <v>6</v>
      </c>
    </row>
    <row r="26" spans="1:22">
      <c r="A26" s="56">
        <v>67.369187986541348</v>
      </c>
      <c r="B26" s="56">
        <v>-68.143936985736588</v>
      </c>
    </row>
    <row r="27" spans="1:22">
      <c r="A27" t="s">
        <v>144</v>
      </c>
      <c r="B27">
        <v>6.9785611763625779</v>
      </c>
    </row>
    <row r="28" spans="1:22">
      <c r="A28" t="s">
        <v>145</v>
      </c>
      <c r="B28">
        <v>279.86610186609397</v>
      </c>
    </row>
    <row r="29" spans="1:22">
      <c r="A29" t="s">
        <v>147</v>
      </c>
      <c r="B29">
        <v>3.6146270391328752</v>
      </c>
    </row>
    <row r="30" spans="1:22">
      <c r="A30" t="s">
        <v>149</v>
      </c>
      <c r="B30">
        <v>7</v>
      </c>
      <c r="D30" s="54"/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U2" sqref="U2:V18"/>
    </sheetView>
  </sheetViews>
  <sheetFormatPr baseColWidth="10" defaultColWidth="11.5" defaultRowHeight="12" x14ac:dyDescent="0"/>
  <sheetData>
    <row r="1" spans="1:22" ht="15">
      <c r="A1" t="s">
        <v>80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  <c r="T1" s="9"/>
    </row>
    <row r="2" spans="1:22" s="109" customFormat="1" ht="37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T2" s="107"/>
      <c r="U2" s="110" t="s">
        <v>771</v>
      </c>
      <c r="V2" s="110" t="s">
        <v>772</v>
      </c>
    </row>
    <row r="3" spans="1:22" ht="15">
      <c r="A3" t="s">
        <v>81</v>
      </c>
      <c r="B3">
        <v>5.0000000000000001E-3</v>
      </c>
      <c r="C3">
        <v>0.1</v>
      </c>
      <c r="D3" t="s">
        <v>17</v>
      </c>
      <c r="E3" t="s">
        <v>4</v>
      </c>
      <c r="F3">
        <v>0</v>
      </c>
      <c r="G3">
        <v>1.3</v>
      </c>
      <c r="H3">
        <v>14</v>
      </c>
      <c r="I3">
        <v>123.6</v>
      </c>
      <c r="J3">
        <v>-74.099999999999994</v>
      </c>
      <c r="K3" s="10"/>
      <c r="L3" s="9">
        <v>0</v>
      </c>
      <c r="M3" s="10"/>
      <c r="N3" s="52">
        <f t="shared" ref="N3:N18" si="0">ATAN(0.5*TAN(P3))/(PI()/180)</f>
        <v>-60.329186835135062</v>
      </c>
      <c r="O3" s="6">
        <f t="shared" ref="O3:P18" si="1">I3*PI()/180</f>
        <v>2.1572269554649912</v>
      </c>
      <c r="P3" s="6">
        <f t="shared" si="1"/>
        <v>-1.2932889757277981</v>
      </c>
      <c r="Q3" s="6">
        <f t="shared" ref="Q3:Q18" si="2">COS(O3)*COS(P3)*L3</f>
        <v>0</v>
      </c>
      <c r="R3" s="6">
        <f t="shared" ref="R3:R18" si="3">COS(P3)*SIN(O3)*L3</f>
        <v>0</v>
      </c>
      <c r="S3" s="6">
        <f t="shared" ref="S3:S18" si="4">-1*SIN(P3)*L3</f>
        <v>0</v>
      </c>
      <c r="T3" s="9"/>
      <c r="U3" s="12">
        <v>1</v>
      </c>
      <c r="V3" s="9">
        <v>0</v>
      </c>
    </row>
    <row r="4" spans="1:22" ht="15">
      <c r="A4" t="s">
        <v>81</v>
      </c>
      <c r="B4">
        <v>5.0000000000000001E-3</v>
      </c>
      <c r="C4">
        <v>0.1</v>
      </c>
      <c r="D4" t="s">
        <v>17</v>
      </c>
      <c r="E4" t="s">
        <v>4</v>
      </c>
      <c r="F4">
        <v>100</v>
      </c>
      <c r="G4">
        <v>1.3</v>
      </c>
      <c r="H4">
        <v>14</v>
      </c>
      <c r="I4">
        <v>60.8</v>
      </c>
      <c r="J4">
        <v>-72.3</v>
      </c>
      <c r="K4" s="10"/>
      <c r="L4" s="12">
        <v>1</v>
      </c>
      <c r="M4" s="10"/>
      <c r="N4" s="52">
        <f t="shared" si="0"/>
        <v>-57.450666332769352</v>
      </c>
      <c r="O4" s="6">
        <f t="shared" si="1"/>
        <v>1.0611601852125523</v>
      </c>
      <c r="P4" s="6">
        <f t="shared" si="1"/>
        <v>-1.2618730491919001</v>
      </c>
      <c r="Q4" s="6">
        <f t="shared" si="2"/>
        <v>0.14832546547001532</v>
      </c>
      <c r="R4" s="6">
        <f t="shared" si="3"/>
        <v>0.26539717110177768</v>
      </c>
      <c r="S4" s="6">
        <f t="shared" si="4"/>
        <v>0.95266148125358618</v>
      </c>
      <c r="T4" s="9"/>
      <c r="U4" s="12">
        <v>0</v>
      </c>
      <c r="V4" s="12">
        <v>1</v>
      </c>
    </row>
    <row r="5" spans="1:22" ht="15">
      <c r="A5" t="s">
        <v>82</v>
      </c>
      <c r="B5">
        <v>5.0000000000000001E-3</v>
      </c>
      <c r="C5">
        <v>0.1</v>
      </c>
      <c r="D5" t="s">
        <v>17</v>
      </c>
      <c r="E5" t="s">
        <v>4</v>
      </c>
      <c r="F5">
        <v>0</v>
      </c>
      <c r="G5">
        <v>1.6</v>
      </c>
      <c r="H5">
        <v>14</v>
      </c>
      <c r="I5">
        <v>135.80000000000001</v>
      </c>
      <c r="J5">
        <v>-76.3</v>
      </c>
      <c r="K5" s="10"/>
      <c r="L5" s="12">
        <v>0</v>
      </c>
      <c r="M5" s="10"/>
      <c r="N5" s="52">
        <f t="shared" si="0"/>
        <v>-64.008570002172675</v>
      </c>
      <c r="O5" s="6">
        <f t="shared" si="1"/>
        <v>2.3701571242082999</v>
      </c>
      <c r="P5" s="6">
        <f t="shared" si="1"/>
        <v>-1.3316862192716732</v>
      </c>
      <c r="Q5" s="6">
        <f t="shared" si="2"/>
        <v>0</v>
      </c>
      <c r="R5" s="6">
        <f t="shared" si="3"/>
        <v>0</v>
      </c>
      <c r="S5" s="6">
        <f t="shared" si="4"/>
        <v>0</v>
      </c>
      <c r="T5" s="11"/>
      <c r="U5" s="12">
        <v>1</v>
      </c>
      <c r="V5" s="12">
        <v>0</v>
      </c>
    </row>
    <row r="6" spans="1:22" ht="15">
      <c r="A6" t="s">
        <v>82</v>
      </c>
      <c r="B6">
        <v>5.0000000000000001E-3</v>
      </c>
      <c r="C6">
        <v>0.1</v>
      </c>
      <c r="D6" t="s">
        <v>17</v>
      </c>
      <c r="E6" t="s">
        <v>4</v>
      </c>
      <c r="F6">
        <v>100</v>
      </c>
      <c r="G6">
        <v>1.6</v>
      </c>
      <c r="H6">
        <v>14</v>
      </c>
      <c r="I6">
        <v>56.2</v>
      </c>
      <c r="J6">
        <v>-75.900000000000006</v>
      </c>
      <c r="K6" s="10"/>
      <c r="L6" s="12">
        <v>1</v>
      </c>
      <c r="M6" s="10"/>
      <c r="N6" s="52">
        <f t="shared" si="0"/>
        <v>-63.326635119190634</v>
      </c>
      <c r="O6" s="6">
        <f t="shared" si="1"/>
        <v>0.98087503962081324</v>
      </c>
      <c r="P6" s="6">
        <f t="shared" si="1"/>
        <v>-1.3247049022636963</v>
      </c>
      <c r="Q6" s="6">
        <f t="shared" si="2"/>
        <v>0.13552196292661933</v>
      </c>
      <c r="R6" s="6">
        <f t="shared" si="3"/>
        <v>0.20244029127626706</v>
      </c>
      <c r="S6" s="6">
        <f t="shared" si="4"/>
        <v>0.96987201528474687</v>
      </c>
      <c r="T6" s="11"/>
      <c r="U6" s="12">
        <v>0</v>
      </c>
      <c r="V6" s="12">
        <v>1</v>
      </c>
    </row>
    <row r="7" spans="1:22" ht="15">
      <c r="A7" t="s">
        <v>83</v>
      </c>
      <c r="B7">
        <v>3.0000000000000001E-3</v>
      </c>
      <c r="C7">
        <v>0.1</v>
      </c>
      <c r="D7" t="s">
        <v>17</v>
      </c>
      <c r="E7" t="s">
        <v>4</v>
      </c>
      <c r="F7">
        <v>0</v>
      </c>
      <c r="G7">
        <v>0.8</v>
      </c>
      <c r="H7">
        <v>15</v>
      </c>
      <c r="I7">
        <v>93.3</v>
      </c>
      <c r="J7">
        <v>-73.8</v>
      </c>
      <c r="K7" s="10"/>
      <c r="L7" s="12">
        <v>0</v>
      </c>
      <c r="M7" s="10"/>
      <c r="N7" s="52">
        <f t="shared" si="0"/>
        <v>-59.841111412862773</v>
      </c>
      <c r="O7" s="6">
        <f t="shared" si="1"/>
        <v>1.6283921921107094</v>
      </c>
      <c r="P7" s="6">
        <f t="shared" si="1"/>
        <v>-1.2880529879718152</v>
      </c>
      <c r="Q7" s="6">
        <f t="shared" si="2"/>
        <v>0</v>
      </c>
      <c r="R7" s="6">
        <f t="shared" si="3"/>
        <v>0</v>
      </c>
      <c r="S7" s="6">
        <f t="shared" si="4"/>
        <v>0</v>
      </c>
      <c r="T7" s="11"/>
      <c r="U7" s="12">
        <v>1</v>
      </c>
      <c r="V7" s="12">
        <v>0</v>
      </c>
    </row>
    <row r="8" spans="1:22" ht="15">
      <c r="A8" t="s">
        <v>83</v>
      </c>
      <c r="B8">
        <v>3.0000000000000001E-3</v>
      </c>
      <c r="C8">
        <v>0.1</v>
      </c>
      <c r="D8" t="s">
        <v>17</v>
      </c>
      <c r="E8" t="s">
        <v>4</v>
      </c>
      <c r="F8">
        <v>100</v>
      </c>
      <c r="G8">
        <v>0.8</v>
      </c>
      <c r="H8">
        <v>15</v>
      </c>
      <c r="I8">
        <v>48.6</v>
      </c>
      <c r="J8">
        <v>-65.2</v>
      </c>
      <c r="K8" s="10"/>
      <c r="L8" s="12">
        <v>1</v>
      </c>
      <c r="M8" s="10"/>
      <c r="N8" s="52">
        <f t="shared" si="0"/>
        <v>-47.258057131135722</v>
      </c>
      <c r="O8" s="6">
        <f t="shared" si="1"/>
        <v>0.84823001646924423</v>
      </c>
      <c r="P8" s="6">
        <f t="shared" si="1"/>
        <v>-1.1379546723003029</v>
      </c>
      <c r="Q8" s="6">
        <f t="shared" si="2"/>
        <v>0.27738863905637157</v>
      </c>
      <c r="R8" s="6">
        <f t="shared" si="3"/>
        <v>0.31463565022242562</v>
      </c>
      <c r="S8" s="6">
        <f t="shared" si="4"/>
        <v>0.90777747853290869</v>
      </c>
      <c r="T8" s="11"/>
      <c r="U8" s="53">
        <v>0</v>
      </c>
      <c r="V8" s="12">
        <v>1</v>
      </c>
    </row>
    <row r="9" spans="1:22" ht="15">
      <c r="A9" t="s">
        <v>84</v>
      </c>
      <c r="B9">
        <v>3.0000000000000001E-3</v>
      </c>
      <c r="C9">
        <v>0.1</v>
      </c>
      <c r="D9" t="s">
        <v>17</v>
      </c>
      <c r="E9" t="s">
        <v>4</v>
      </c>
      <c r="F9">
        <v>0</v>
      </c>
      <c r="G9">
        <v>1</v>
      </c>
      <c r="H9">
        <v>15</v>
      </c>
      <c r="I9">
        <v>91.3</v>
      </c>
      <c r="J9">
        <v>-72.5</v>
      </c>
      <c r="K9" s="10"/>
      <c r="L9" s="53">
        <v>0</v>
      </c>
      <c r="M9" s="10"/>
      <c r="N9" s="52">
        <f t="shared" si="0"/>
        <v>-57.764568406109902</v>
      </c>
      <c r="O9" s="6">
        <f t="shared" si="1"/>
        <v>1.593485607070823</v>
      </c>
      <c r="P9" s="6">
        <f t="shared" si="1"/>
        <v>-1.2653637076958888</v>
      </c>
      <c r="Q9" s="6">
        <f t="shared" si="2"/>
        <v>0</v>
      </c>
      <c r="R9" s="6">
        <f t="shared" si="3"/>
        <v>0</v>
      </c>
      <c r="S9" s="6">
        <f t="shared" si="4"/>
        <v>0</v>
      </c>
      <c r="T9" s="11"/>
      <c r="U9" s="53">
        <v>1</v>
      </c>
      <c r="V9" s="53">
        <v>0</v>
      </c>
    </row>
    <row r="10" spans="1:22" ht="15">
      <c r="A10" t="s">
        <v>84</v>
      </c>
      <c r="B10">
        <v>3.0000000000000001E-3</v>
      </c>
      <c r="C10">
        <v>0.1</v>
      </c>
      <c r="D10" t="s">
        <v>17</v>
      </c>
      <c r="E10" t="s">
        <v>4</v>
      </c>
      <c r="F10">
        <v>100</v>
      </c>
      <c r="G10">
        <v>1</v>
      </c>
      <c r="H10">
        <v>15</v>
      </c>
      <c r="I10">
        <v>49.8</v>
      </c>
      <c r="J10">
        <v>-63.8</v>
      </c>
      <c r="K10" s="10"/>
      <c r="L10" s="53">
        <v>1</v>
      </c>
      <c r="M10" s="10"/>
      <c r="N10" s="52">
        <f t="shared" si="0"/>
        <v>-45.458501387910424</v>
      </c>
      <c r="O10" s="6">
        <f t="shared" si="1"/>
        <v>0.8691739674931761</v>
      </c>
      <c r="P10" s="6">
        <f t="shared" si="1"/>
        <v>-1.1135200627723822</v>
      </c>
      <c r="Q10" s="6">
        <f t="shared" si="2"/>
        <v>0.28497334685955078</v>
      </c>
      <c r="R10" s="6">
        <f t="shared" si="3"/>
        <v>0.33722041698128591</v>
      </c>
      <c r="S10" s="6">
        <f t="shared" si="4"/>
        <v>0.89725836967432837</v>
      </c>
      <c r="T10" s="11"/>
      <c r="U10" s="53">
        <v>0</v>
      </c>
      <c r="V10" s="53">
        <v>1</v>
      </c>
    </row>
    <row r="11" spans="1:22" ht="15">
      <c r="A11" t="s">
        <v>85</v>
      </c>
      <c r="B11">
        <v>3.0000000000000001E-3</v>
      </c>
      <c r="C11">
        <v>0.1</v>
      </c>
      <c r="D11" t="s">
        <v>17</v>
      </c>
      <c r="E11" t="s">
        <v>4</v>
      </c>
      <c r="F11">
        <v>0</v>
      </c>
      <c r="G11">
        <v>0.7</v>
      </c>
      <c r="H11">
        <v>15</v>
      </c>
      <c r="I11">
        <v>96.3</v>
      </c>
      <c r="J11">
        <v>-74.400000000000006</v>
      </c>
      <c r="K11" s="10"/>
      <c r="L11" s="53">
        <v>0</v>
      </c>
      <c r="M11" s="10"/>
      <c r="N11" s="52">
        <f t="shared" si="0"/>
        <v>-60.820570826267655</v>
      </c>
      <c r="O11" s="6">
        <f t="shared" si="1"/>
        <v>1.6807520696705391</v>
      </c>
      <c r="P11" s="6">
        <f t="shared" si="1"/>
        <v>-1.2985249634837812</v>
      </c>
      <c r="Q11" s="6">
        <f t="shared" si="2"/>
        <v>0</v>
      </c>
      <c r="R11" s="6">
        <f t="shared" si="3"/>
        <v>0</v>
      </c>
      <c r="S11" s="6">
        <f t="shared" si="4"/>
        <v>0</v>
      </c>
      <c r="T11" s="11"/>
      <c r="U11" s="12">
        <v>1</v>
      </c>
      <c r="V11" s="53">
        <v>0</v>
      </c>
    </row>
    <row r="12" spans="1:22" ht="15">
      <c r="A12" t="s">
        <v>85</v>
      </c>
      <c r="B12">
        <v>3.0000000000000001E-3</v>
      </c>
      <c r="C12">
        <v>0.1</v>
      </c>
      <c r="D12" t="s">
        <v>17</v>
      </c>
      <c r="E12" t="s">
        <v>4</v>
      </c>
      <c r="F12">
        <v>100</v>
      </c>
      <c r="G12">
        <v>0.7</v>
      </c>
      <c r="H12">
        <v>15</v>
      </c>
      <c r="I12">
        <v>48.9</v>
      </c>
      <c r="J12">
        <v>-66.2</v>
      </c>
      <c r="K12" s="10"/>
      <c r="L12" s="12">
        <v>1</v>
      </c>
      <c r="M12" s="10"/>
      <c r="N12" s="52">
        <f t="shared" si="0"/>
        <v>-48.58431942619579</v>
      </c>
      <c r="O12" s="6">
        <f t="shared" si="1"/>
        <v>0.85346600422522712</v>
      </c>
      <c r="P12" s="6">
        <f t="shared" si="1"/>
        <v>-1.1554079648202462</v>
      </c>
      <c r="Q12" s="6">
        <f t="shared" si="2"/>
        <v>0.26528068837870361</v>
      </c>
      <c r="R12" s="6">
        <f t="shared" si="3"/>
        <v>0.30409696246667678</v>
      </c>
      <c r="S12" s="6">
        <f t="shared" si="4"/>
        <v>0.91495966784982485</v>
      </c>
      <c r="T12" s="11"/>
      <c r="U12" s="12">
        <v>0</v>
      </c>
      <c r="V12" s="12">
        <v>1</v>
      </c>
    </row>
    <row r="13" spans="1:22" ht="15">
      <c r="A13" t="s">
        <v>86</v>
      </c>
      <c r="B13">
        <v>2.5000000000000001E-2</v>
      </c>
      <c r="C13">
        <v>0.1</v>
      </c>
      <c r="D13" t="s">
        <v>17</v>
      </c>
      <c r="E13" t="s">
        <v>4</v>
      </c>
      <c r="F13">
        <v>0</v>
      </c>
      <c r="G13">
        <v>0.7</v>
      </c>
      <c r="H13">
        <v>9</v>
      </c>
      <c r="I13">
        <v>94.9</v>
      </c>
      <c r="J13">
        <v>-71.8</v>
      </c>
      <c r="K13" s="10"/>
      <c r="L13" s="12">
        <v>0</v>
      </c>
      <c r="M13" s="10"/>
      <c r="N13" s="52">
        <f t="shared" si="0"/>
        <v>-56.672418471592202</v>
      </c>
      <c r="O13" s="6">
        <f t="shared" si="1"/>
        <v>1.6563174601426189</v>
      </c>
      <c r="P13" s="6">
        <f t="shared" si="1"/>
        <v>-1.2531464029319286</v>
      </c>
      <c r="Q13" s="6">
        <f t="shared" si="2"/>
        <v>0</v>
      </c>
      <c r="R13" s="6">
        <f t="shared" si="3"/>
        <v>0</v>
      </c>
      <c r="S13" s="6">
        <f t="shared" si="4"/>
        <v>0</v>
      </c>
      <c r="T13" s="11"/>
      <c r="U13" s="12">
        <v>1</v>
      </c>
      <c r="V13" s="12">
        <v>0</v>
      </c>
    </row>
    <row r="14" spans="1:22" ht="15">
      <c r="A14" t="s">
        <v>86</v>
      </c>
      <c r="B14">
        <v>2.5000000000000001E-2</v>
      </c>
      <c r="C14">
        <v>0.1</v>
      </c>
      <c r="D14" t="s">
        <v>17</v>
      </c>
      <c r="E14" t="s">
        <v>4</v>
      </c>
      <c r="F14">
        <v>100</v>
      </c>
      <c r="G14">
        <v>0.7</v>
      </c>
      <c r="H14">
        <v>9</v>
      </c>
      <c r="I14">
        <v>52.7</v>
      </c>
      <c r="J14">
        <v>-64.099999999999994</v>
      </c>
      <c r="K14" s="10"/>
      <c r="L14" s="12">
        <v>1</v>
      </c>
      <c r="M14" s="10"/>
      <c r="N14" s="52">
        <f>ATAN(0.5*TAN(P14))/(PI()/180)</f>
        <v>-45.838592638999955</v>
      </c>
      <c r="O14" s="6">
        <f t="shared" si="1"/>
        <v>0.91978851580101173</v>
      </c>
      <c r="P14" s="6">
        <f t="shared" si="1"/>
        <v>-1.1187560505283651</v>
      </c>
      <c r="Q14" s="6">
        <f>COS(O14)*COS(P14)*L14</f>
        <v>0.26469681696614561</v>
      </c>
      <c r="R14" s="6">
        <f>COS(P14)*SIN(O14)*L14</f>
        <v>0.34746423903649976</v>
      </c>
      <c r="S14" s="6">
        <f>-1*SIN(P14)*L14</f>
        <v>0.8995577789551803</v>
      </c>
      <c r="T14" s="13"/>
      <c r="U14" s="12">
        <v>0</v>
      </c>
      <c r="V14" s="12">
        <v>1</v>
      </c>
    </row>
    <row r="15" spans="1:22" ht="15">
      <c r="A15" t="s">
        <v>87</v>
      </c>
      <c r="B15">
        <v>1.4999999999999999E-2</v>
      </c>
      <c r="C15">
        <v>0.1</v>
      </c>
      <c r="D15" t="s">
        <v>17</v>
      </c>
      <c r="E15" t="s">
        <v>4</v>
      </c>
      <c r="F15">
        <v>0</v>
      </c>
      <c r="G15">
        <v>1.8</v>
      </c>
      <c r="H15">
        <v>11</v>
      </c>
      <c r="I15">
        <v>113</v>
      </c>
      <c r="J15">
        <v>-82.1</v>
      </c>
      <c r="K15" s="10"/>
      <c r="L15" s="12">
        <v>0</v>
      </c>
      <c r="M15" s="10"/>
      <c r="N15" s="52">
        <f t="shared" si="0"/>
        <v>-74.489445433126861</v>
      </c>
      <c r="O15" s="6">
        <f t="shared" si="1"/>
        <v>1.9722220547535922</v>
      </c>
      <c r="P15" s="6">
        <f t="shared" si="1"/>
        <v>-1.4329153158873444</v>
      </c>
      <c r="Q15" s="6">
        <f t="shared" si="2"/>
        <v>0</v>
      </c>
      <c r="R15" s="6">
        <f t="shared" si="3"/>
        <v>0</v>
      </c>
      <c r="S15" s="6">
        <f t="shared" si="4"/>
        <v>0</v>
      </c>
      <c r="T15" s="11"/>
      <c r="U15" s="12">
        <v>1</v>
      </c>
      <c r="V15" s="12">
        <v>0</v>
      </c>
    </row>
    <row r="16" spans="1:22" ht="15">
      <c r="A16" t="s">
        <v>87</v>
      </c>
      <c r="B16">
        <v>1.4999999999999999E-2</v>
      </c>
      <c r="C16">
        <v>0.1</v>
      </c>
      <c r="D16" t="s">
        <v>17</v>
      </c>
      <c r="E16" t="s">
        <v>4</v>
      </c>
      <c r="F16">
        <v>100</v>
      </c>
      <c r="G16">
        <v>1.8</v>
      </c>
      <c r="H16">
        <v>11</v>
      </c>
      <c r="I16">
        <v>33.200000000000003</v>
      </c>
      <c r="J16">
        <v>-72.5</v>
      </c>
      <c r="K16" s="10"/>
      <c r="L16" s="12">
        <v>1</v>
      </c>
      <c r="M16" s="10"/>
      <c r="N16" s="52">
        <f>ATAN(0.5*TAN(P16))/(PI()/180)</f>
        <v>-57.764568406109902</v>
      </c>
      <c r="O16" s="6">
        <f t="shared" si="1"/>
        <v>0.57944931166211744</v>
      </c>
      <c r="P16" s="6">
        <f t="shared" si="1"/>
        <v>-1.2653637076958888</v>
      </c>
      <c r="Q16" s="6">
        <f>COS(O16)*COS(P16)*L16</f>
        <v>0.25161988187532142</v>
      </c>
      <c r="R16" s="6">
        <f>COS(P16)*SIN(O16)*L16</f>
        <v>0.16465543689946441</v>
      </c>
      <c r="S16" s="6">
        <f>-1*SIN(P16)*L16</f>
        <v>0.95371695074822682</v>
      </c>
      <c r="T16" s="13"/>
      <c r="U16" s="12">
        <v>0</v>
      </c>
      <c r="V16" s="12">
        <v>1</v>
      </c>
    </row>
    <row r="17" spans="1:22" ht="15">
      <c r="A17" t="s">
        <v>88</v>
      </c>
      <c r="B17">
        <v>8.0000000000000002E-3</v>
      </c>
      <c r="C17">
        <v>0.1</v>
      </c>
      <c r="D17" t="s">
        <v>17</v>
      </c>
      <c r="E17" t="s">
        <v>4</v>
      </c>
      <c r="F17">
        <v>0</v>
      </c>
      <c r="G17">
        <v>1.8</v>
      </c>
      <c r="H17">
        <v>13</v>
      </c>
      <c r="I17">
        <v>96.1</v>
      </c>
      <c r="J17">
        <v>-84.5</v>
      </c>
      <c r="K17" s="10"/>
      <c r="L17" s="12">
        <v>0</v>
      </c>
      <c r="M17" s="10"/>
      <c r="N17" s="52">
        <f>ATAN(0.5*TAN(P17))/(PI()/180)</f>
        <v>-79.099533214440868</v>
      </c>
      <c r="O17" s="6">
        <f t="shared" si="1"/>
        <v>1.6772614111665507</v>
      </c>
      <c r="P17" s="6">
        <f t="shared" si="1"/>
        <v>-1.4748032179352084</v>
      </c>
      <c r="Q17" s="6">
        <f>COS(O17)*COS(P17)*L17</f>
        <v>0</v>
      </c>
      <c r="R17" s="6">
        <f>COS(P17)*SIN(O17)*L17</f>
        <v>0</v>
      </c>
      <c r="S17" s="6">
        <f>-1*SIN(P17)*L17</f>
        <v>0</v>
      </c>
      <c r="T17" s="13"/>
      <c r="U17" s="12">
        <v>1</v>
      </c>
      <c r="V17" s="12">
        <v>0</v>
      </c>
    </row>
    <row r="18" spans="1:22" ht="15">
      <c r="A18" t="s">
        <v>88</v>
      </c>
      <c r="B18">
        <v>8.0000000000000002E-3</v>
      </c>
      <c r="C18">
        <v>0.1</v>
      </c>
      <c r="D18" t="s">
        <v>17</v>
      </c>
      <c r="E18" t="s">
        <v>4</v>
      </c>
      <c r="F18">
        <v>100</v>
      </c>
      <c r="G18">
        <v>1.8</v>
      </c>
      <c r="H18">
        <v>13</v>
      </c>
      <c r="I18">
        <v>24.3</v>
      </c>
      <c r="J18">
        <v>-71.099999999999994</v>
      </c>
      <c r="K18" s="10"/>
      <c r="L18" s="12">
        <v>1</v>
      </c>
      <c r="M18" s="10"/>
      <c r="N18" s="52">
        <f t="shared" si="0"/>
        <v>-55.598488046486786</v>
      </c>
      <c r="O18" s="6">
        <f t="shared" si="1"/>
        <v>0.42411500823462212</v>
      </c>
      <c r="P18" s="6">
        <f t="shared" si="1"/>
        <v>-1.2409290981679681</v>
      </c>
      <c r="Q18" s="6">
        <f t="shared" si="2"/>
        <v>0.29521939630508731</v>
      </c>
      <c r="R18" s="6">
        <f t="shared" si="3"/>
        <v>0.13329666859083433</v>
      </c>
      <c r="S18" s="6">
        <f t="shared" si="4"/>
        <v>0.9460853588275453</v>
      </c>
      <c r="T18" s="13"/>
      <c r="U18" s="12">
        <v>0</v>
      </c>
      <c r="V18" s="12">
        <v>1</v>
      </c>
    </row>
    <row r="19" spans="1:22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7"/>
      <c r="M19" s="7"/>
      <c r="N19" s="7"/>
      <c r="O19" s="7"/>
      <c r="P19" s="7"/>
      <c r="Q19" s="7"/>
      <c r="R19" s="7"/>
      <c r="S19" s="7"/>
      <c r="T19" s="13"/>
    </row>
    <row r="20" spans="1:22" ht="17" thickTop="1" thickBot="1">
      <c r="A20" s="54" t="s">
        <v>5</v>
      </c>
      <c r="C20" s="13"/>
      <c r="D20" s="13"/>
      <c r="E20" s="13"/>
      <c r="F20" s="13"/>
      <c r="G20" s="13"/>
      <c r="H20" s="23" t="s">
        <v>143</v>
      </c>
      <c r="I20" s="24">
        <f>IF(O20&gt;0, O20*180/PI(),360+O20*180/PI())</f>
        <v>47.097020242948822</v>
      </c>
      <c r="J20" s="25">
        <f>P20*180/PI()</f>
        <v>-69.214007041939453</v>
      </c>
      <c r="K20" s="19"/>
      <c r="L20" s="7"/>
      <c r="M20" s="7"/>
      <c r="N20" s="7"/>
      <c r="O20" s="26">
        <f>IF(Q20&gt;0, ATAN(R20/Q20),PI()+ATAN(R20/Q20))</f>
        <v>0.82199807111787659</v>
      </c>
      <c r="P20" s="26">
        <f>-1*ATAN(S20/(SQRT(Q20*Q20+R20*R20)))</f>
        <v>-1.2080123113803845</v>
      </c>
      <c r="Q20" s="26">
        <f>SUM(Q3:Q18)</f>
        <v>1.9230261978378151</v>
      </c>
      <c r="R20" s="26">
        <f>SUM(R3:R18)</f>
        <v>2.0692068365752316</v>
      </c>
      <c r="S20" s="26">
        <f>SUM(S3:S18)</f>
        <v>7.4418891011263471</v>
      </c>
      <c r="T20" s="13"/>
    </row>
    <row r="21" spans="1:22" ht="16" thickTop="1">
      <c r="A21" s="56">
        <v>104.67824050405225</v>
      </c>
      <c r="B21" s="56">
        <v>-76.690055396621332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7.9599849298578036</v>
      </c>
      <c r="K21" s="19"/>
      <c r="L21" s="7"/>
      <c r="M21" s="7"/>
      <c r="N21" s="7"/>
      <c r="O21" s="7"/>
      <c r="P21" s="7"/>
      <c r="Q21" s="7"/>
      <c r="R21" s="7"/>
      <c r="S21" s="7"/>
      <c r="T21" s="9"/>
    </row>
    <row r="22" spans="1:22" ht="15">
      <c r="A22" t="s">
        <v>144</v>
      </c>
      <c r="B22">
        <v>7.9601597600822736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174.93409295860286</v>
      </c>
      <c r="K22" s="19"/>
      <c r="L22" s="7"/>
      <c r="M22" s="20"/>
      <c r="N22" s="20"/>
      <c r="O22" s="7"/>
      <c r="P22" s="7"/>
      <c r="Q22" s="7"/>
      <c r="R22" s="7"/>
      <c r="S22" s="7"/>
      <c r="T22" s="9"/>
    </row>
    <row r="23" spans="1:22" ht="15">
      <c r="A23" t="s">
        <v>145</v>
      </c>
      <c r="B23">
        <v>175.7017531635253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4.1996486025516706</v>
      </c>
      <c r="K23" s="19"/>
      <c r="L23" s="7"/>
      <c r="M23" s="20"/>
      <c r="N23" s="20"/>
      <c r="O23" s="7"/>
      <c r="P23" s="7"/>
      <c r="Q23" s="7"/>
      <c r="R23" s="7"/>
      <c r="S23" s="7"/>
      <c r="T23" s="9"/>
    </row>
    <row r="24" spans="1:22" ht="15">
      <c r="A24" t="s">
        <v>147</v>
      </c>
      <c r="B24">
        <v>4.1904140579502558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</row>
    <row r="25" spans="1:22">
      <c r="A25" t="s">
        <v>149</v>
      </c>
      <c r="B25">
        <v>8</v>
      </c>
    </row>
    <row r="27" spans="1:22">
      <c r="A27" s="54" t="s">
        <v>6</v>
      </c>
    </row>
    <row r="28" spans="1:22">
      <c r="A28" s="56">
        <v>47.097020242948815</v>
      </c>
      <c r="B28" s="56">
        <v>-69.214007041939439</v>
      </c>
    </row>
    <row r="29" spans="1:22">
      <c r="A29" t="s">
        <v>144</v>
      </c>
      <c r="B29">
        <v>7.9599849298578036</v>
      </c>
    </row>
    <row r="30" spans="1:22">
      <c r="A30" t="s">
        <v>145</v>
      </c>
      <c r="B30">
        <v>174.93409295860286</v>
      </c>
    </row>
    <row r="31" spans="1:22">
      <c r="A31" t="s">
        <v>147</v>
      </c>
      <c r="B31">
        <v>4.1996486025516706</v>
      </c>
    </row>
    <row r="32" spans="1:22">
      <c r="A32" t="s">
        <v>149</v>
      </c>
      <c r="B32">
        <v>8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U2" sqref="U2:V18"/>
    </sheetView>
  </sheetViews>
  <sheetFormatPr baseColWidth="10" defaultColWidth="8.83203125" defaultRowHeight="12" x14ac:dyDescent="0"/>
  <sheetData>
    <row r="1" spans="1:22" ht="15">
      <c r="A1" t="s">
        <v>39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  <c r="T1" s="9"/>
    </row>
    <row r="2" spans="1:22" s="109" customFormat="1" ht="37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T2" s="107"/>
      <c r="U2" s="110" t="s">
        <v>771</v>
      </c>
      <c r="V2" s="110" t="s">
        <v>772</v>
      </c>
    </row>
    <row r="3" spans="1:22" ht="15">
      <c r="A3" t="s">
        <v>29</v>
      </c>
      <c r="B3">
        <v>5.0000000000000001E-3</v>
      </c>
      <c r="C3">
        <v>0.1</v>
      </c>
      <c r="D3" t="s">
        <v>17</v>
      </c>
      <c r="E3" t="s">
        <v>19</v>
      </c>
      <c r="F3">
        <v>0</v>
      </c>
      <c r="G3">
        <v>0.4</v>
      </c>
      <c r="H3">
        <v>14</v>
      </c>
      <c r="I3">
        <v>127.4</v>
      </c>
      <c r="J3">
        <v>-48.2</v>
      </c>
      <c r="K3" s="10"/>
      <c r="L3" s="9">
        <v>0</v>
      </c>
      <c r="M3" s="10"/>
      <c r="N3" s="52">
        <f t="shared" ref="N3:N18" si="0">ATAN(0.5*TAN(P3))/(PI()/180)</f>
        <v>-29.214774603678126</v>
      </c>
      <c r="O3" s="6">
        <f t="shared" ref="O3:P18" si="1">I3*PI()/180</f>
        <v>2.2235494670407761</v>
      </c>
      <c r="P3" s="6">
        <f t="shared" si="1"/>
        <v>-0.84124869946126679</v>
      </c>
      <c r="Q3" s="6">
        <f t="shared" ref="Q3:Q18" si="2">COS(O3)*COS(P3)*L3</f>
        <v>0</v>
      </c>
      <c r="R3" s="6">
        <f t="shared" ref="R3:R18" si="3">COS(P3)*SIN(O3)*L3</f>
        <v>0</v>
      </c>
      <c r="S3" s="6">
        <f t="shared" ref="S3:S18" si="4">-1*SIN(P3)*L3</f>
        <v>0</v>
      </c>
      <c r="T3" s="9"/>
      <c r="U3" s="12">
        <v>1</v>
      </c>
      <c r="V3" s="9">
        <v>0</v>
      </c>
    </row>
    <row r="4" spans="1:22" ht="15">
      <c r="A4" t="s">
        <v>29</v>
      </c>
      <c r="B4">
        <v>5.0000000000000001E-3</v>
      </c>
      <c r="C4">
        <v>0.1</v>
      </c>
      <c r="D4" t="s">
        <v>17</v>
      </c>
      <c r="E4" t="s">
        <v>19</v>
      </c>
      <c r="F4">
        <v>100</v>
      </c>
      <c r="G4">
        <v>0.4</v>
      </c>
      <c r="H4">
        <v>14</v>
      </c>
      <c r="I4">
        <v>105.9</v>
      </c>
      <c r="J4">
        <v>-54.4</v>
      </c>
      <c r="K4" s="10"/>
      <c r="L4" s="12">
        <v>1</v>
      </c>
      <c r="M4" s="10"/>
      <c r="N4" s="52">
        <f t="shared" si="0"/>
        <v>-34.930163674275271</v>
      </c>
      <c r="O4" s="6">
        <f t="shared" si="1"/>
        <v>1.848303677861995</v>
      </c>
      <c r="P4" s="6">
        <f t="shared" si="1"/>
        <v>-0.94945911308491526</v>
      </c>
      <c r="Q4" s="6">
        <f t="shared" si="2"/>
        <v>-0.15947795408720919</v>
      </c>
      <c r="R4" s="6">
        <f t="shared" si="3"/>
        <v>0.55985170763774794</v>
      </c>
      <c r="S4" s="6">
        <f t="shared" si="4"/>
        <v>0.81310076104702766</v>
      </c>
      <c r="T4" s="9"/>
      <c r="U4" s="12">
        <v>0</v>
      </c>
      <c r="V4" s="12">
        <v>1</v>
      </c>
    </row>
    <row r="5" spans="1:22" ht="15">
      <c r="A5" t="s">
        <v>30</v>
      </c>
      <c r="B5">
        <v>5.0000000000000001E-3</v>
      </c>
      <c r="C5">
        <v>0.1</v>
      </c>
      <c r="D5" t="s">
        <v>17</v>
      </c>
      <c r="E5" t="s">
        <v>31</v>
      </c>
      <c r="F5">
        <v>0</v>
      </c>
      <c r="G5">
        <v>0.3</v>
      </c>
      <c r="H5">
        <v>14</v>
      </c>
      <c r="I5">
        <v>122.2</v>
      </c>
      <c r="J5">
        <v>-53.8</v>
      </c>
      <c r="K5" s="10"/>
      <c r="L5" s="12">
        <v>0</v>
      </c>
      <c r="M5" s="10"/>
      <c r="N5" s="52">
        <f t="shared" si="0"/>
        <v>-34.339458319527459</v>
      </c>
      <c r="O5" s="6">
        <f t="shared" si="1"/>
        <v>2.1327923459370703</v>
      </c>
      <c r="P5" s="6">
        <f t="shared" si="1"/>
        <v>-0.93898713757294927</v>
      </c>
      <c r="Q5" s="6">
        <f t="shared" si="2"/>
        <v>0</v>
      </c>
      <c r="R5" s="6">
        <f t="shared" si="3"/>
        <v>0</v>
      </c>
      <c r="S5" s="6">
        <f t="shared" si="4"/>
        <v>0</v>
      </c>
      <c r="T5" s="11"/>
      <c r="U5" s="12">
        <v>1</v>
      </c>
      <c r="V5" s="12">
        <v>0</v>
      </c>
    </row>
    <row r="6" spans="1:22" ht="15">
      <c r="A6" t="s">
        <v>30</v>
      </c>
      <c r="B6">
        <v>5.0000000000000001E-3</v>
      </c>
      <c r="C6">
        <v>0.1</v>
      </c>
      <c r="D6" t="s">
        <v>17</v>
      </c>
      <c r="E6" t="s">
        <v>31</v>
      </c>
      <c r="F6">
        <v>100</v>
      </c>
      <c r="G6">
        <v>0.3</v>
      </c>
      <c r="H6">
        <v>14</v>
      </c>
      <c r="I6">
        <v>95.9</v>
      </c>
      <c r="J6">
        <v>-57.8</v>
      </c>
      <c r="K6" s="10"/>
      <c r="L6" s="12">
        <v>1</v>
      </c>
      <c r="M6" s="10"/>
      <c r="N6" s="52">
        <f t="shared" si="0"/>
        <v>-38.4491016641744</v>
      </c>
      <c r="O6" s="6">
        <f t="shared" si="1"/>
        <v>1.673770752662562</v>
      </c>
      <c r="P6" s="6">
        <f t="shared" si="1"/>
        <v>-1.0088003076527225</v>
      </c>
      <c r="Q6" s="6">
        <f t="shared" si="2"/>
        <v>-5.477570421105158E-2</v>
      </c>
      <c r="R6" s="6">
        <f t="shared" si="3"/>
        <v>0.53005353298246416</v>
      </c>
      <c r="S6" s="6">
        <f t="shared" si="4"/>
        <v>0.84619316612756401</v>
      </c>
      <c r="T6" s="11"/>
      <c r="U6" s="12">
        <v>0</v>
      </c>
      <c r="V6" s="12">
        <v>1</v>
      </c>
    </row>
    <row r="7" spans="1:22" ht="15">
      <c r="A7" t="s">
        <v>32</v>
      </c>
      <c r="B7">
        <v>5.0000000000000001E-3</v>
      </c>
      <c r="C7">
        <v>0.1</v>
      </c>
      <c r="D7" t="s">
        <v>17</v>
      </c>
      <c r="E7" t="s">
        <v>31</v>
      </c>
      <c r="F7">
        <v>0</v>
      </c>
      <c r="G7">
        <v>0.5</v>
      </c>
      <c r="H7">
        <v>14</v>
      </c>
      <c r="I7">
        <v>133.1</v>
      </c>
      <c r="J7">
        <v>-44.8</v>
      </c>
      <c r="K7" s="10"/>
      <c r="L7" s="12">
        <v>0</v>
      </c>
      <c r="M7" s="10"/>
      <c r="N7" s="52">
        <f t="shared" si="0"/>
        <v>-26.405385346087726</v>
      </c>
      <c r="O7" s="6">
        <f t="shared" si="1"/>
        <v>2.3230332344044524</v>
      </c>
      <c r="P7" s="6">
        <f t="shared" si="1"/>
        <v>-0.78190750489345962</v>
      </c>
      <c r="Q7" s="6">
        <f t="shared" si="2"/>
        <v>0</v>
      </c>
      <c r="R7" s="6">
        <f t="shared" si="3"/>
        <v>0</v>
      </c>
      <c r="S7" s="6">
        <f t="shared" si="4"/>
        <v>0</v>
      </c>
      <c r="T7" s="11"/>
      <c r="U7" s="12">
        <v>1</v>
      </c>
      <c r="V7" s="12">
        <v>0</v>
      </c>
    </row>
    <row r="8" spans="1:22" ht="15">
      <c r="A8" t="s">
        <v>32</v>
      </c>
      <c r="B8">
        <v>5.0000000000000001E-3</v>
      </c>
      <c r="C8">
        <v>0.1</v>
      </c>
      <c r="D8" t="s">
        <v>17</v>
      </c>
      <c r="E8" t="s">
        <v>31</v>
      </c>
      <c r="F8">
        <v>100</v>
      </c>
      <c r="G8">
        <v>0.5</v>
      </c>
      <c r="H8">
        <v>14</v>
      </c>
      <c r="I8">
        <v>114.5</v>
      </c>
      <c r="J8">
        <v>-53</v>
      </c>
      <c r="K8" s="10"/>
      <c r="L8" s="12">
        <v>1</v>
      </c>
      <c r="M8" s="10"/>
      <c r="N8" s="52">
        <f t="shared" si="0"/>
        <v>-33.565165442222067</v>
      </c>
      <c r="O8" s="6">
        <f t="shared" si="1"/>
        <v>1.9984019935335071</v>
      </c>
      <c r="P8" s="6">
        <f t="shared" si="1"/>
        <v>-0.92502450355699462</v>
      </c>
      <c r="Q8" s="6">
        <f t="shared" si="2"/>
        <v>-0.24956862343016237</v>
      </c>
      <c r="R8" s="6">
        <f t="shared" si="3"/>
        <v>0.54762836330003428</v>
      </c>
      <c r="S8" s="6">
        <f t="shared" si="4"/>
        <v>0.79863551004729283</v>
      </c>
      <c r="T8" s="11"/>
      <c r="U8" s="53">
        <v>0</v>
      </c>
      <c r="V8" s="12">
        <v>1</v>
      </c>
    </row>
    <row r="9" spans="1:22" ht="15">
      <c r="A9" t="s">
        <v>33</v>
      </c>
      <c r="B9">
        <v>5.0000000000000001E-3</v>
      </c>
      <c r="C9">
        <v>0.1</v>
      </c>
      <c r="D9" t="s">
        <v>17</v>
      </c>
      <c r="E9" t="s">
        <v>31</v>
      </c>
      <c r="F9">
        <v>0</v>
      </c>
      <c r="G9">
        <v>0.2</v>
      </c>
      <c r="H9">
        <v>14</v>
      </c>
      <c r="I9">
        <v>119.6</v>
      </c>
      <c r="J9">
        <v>-55.4</v>
      </c>
      <c r="K9" s="10"/>
      <c r="L9" s="53">
        <v>0</v>
      </c>
      <c r="M9" s="10"/>
      <c r="N9" s="52">
        <f t="shared" si="0"/>
        <v>-35.934271788799684</v>
      </c>
      <c r="O9" s="6">
        <f t="shared" si="1"/>
        <v>2.0874137853852179</v>
      </c>
      <c r="P9" s="6">
        <f t="shared" si="1"/>
        <v>-0.96691240560485847</v>
      </c>
      <c r="Q9" s="6">
        <f t="shared" si="2"/>
        <v>0</v>
      </c>
      <c r="R9" s="6">
        <f t="shared" si="3"/>
        <v>0</v>
      </c>
      <c r="S9" s="6">
        <f t="shared" si="4"/>
        <v>0</v>
      </c>
      <c r="T9" s="11"/>
      <c r="U9" s="53">
        <v>1</v>
      </c>
      <c r="V9" s="53">
        <v>0</v>
      </c>
    </row>
    <row r="10" spans="1:22" ht="15">
      <c r="A10" t="s">
        <v>33</v>
      </c>
      <c r="B10">
        <v>5.0000000000000001E-3</v>
      </c>
      <c r="C10">
        <v>0.1</v>
      </c>
      <c r="D10" t="s">
        <v>17</v>
      </c>
      <c r="E10" t="s">
        <v>31</v>
      </c>
      <c r="F10">
        <v>100</v>
      </c>
      <c r="G10">
        <v>0.2</v>
      </c>
      <c r="H10">
        <v>14</v>
      </c>
      <c r="I10">
        <v>92</v>
      </c>
      <c r="J10">
        <v>-58.2</v>
      </c>
      <c r="K10" s="10"/>
      <c r="L10" s="53">
        <v>1</v>
      </c>
      <c r="M10" s="10"/>
      <c r="N10" s="52">
        <f t="shared" si="0"/>
        <v>-38.883310222243743</v>
      </c>
      <c r="O10" s="6">
        <f t="shared" si="1"/>
        <v>1.605702911834783</v>
      </c>
      <c r="P10" s="6">
        <f t="shared" si="1"/>
        <v>-1.0157816246606999</v>
      </c>
      <c r="Q10" s="6">
        <f t="shared" si="2"/>
        <v>-1.8390492047299947E-2</v>
      </c>
      <c r="R10" s="6">
        <f t="shared" si="3"/>
        <v>0.52663478826392995</v>
      </c>
      <c r="S10" s="6">
        <f t="shared" si="4"/>
        <v>0.84989269298686398</v>
      </c>
      <c r="T10" s="11"/>
      <c r="U10" s="53">
        <v>0</v>
      </c>
      <c r="V10" s="53">
        <v>1</v>
      </c>
    </row>
    <row r="11" spans="1:22" ht="15">
      <c r="A11" t="s">
        <v>34</v>
      </c>
      <c r="B11">
        <v>5.0000000000000001E-3</v>
      </c>
      <c r="C11">
        <v>0.1</v>
      </c>
      <c r="D11" t="s">
        <v>17</v>
      </c>
      <c r="E11" t="s">
        <v>31</v>
      </c>
      <c r="F11">
        <v>0</v>
      </c>
      <c r="G11">
        <v>0.5</v>
      </c>
      <c r="H11">
        <v>14</v>
      </c>
      <c r="I11">
        <v>113.1</v>
      </c>
      <c r="J11">
        <v>-48</v>
      </c>
      <c r="K11" s="10"/>
      <c r="L11" s="53">
        <v>0</v>
      </c>
      <c r="M11" s="10"/>
      <c r="N11" s="52">
        <f t="shared" si="0"/>
        <v>-29.043688017153904</v>
      </c>
      <c r="O11" s="6">
        <f t="shared" si="1"/>
        <v>1.9739673840055865</v>
      </c>
      <c r="P11" s="6">
        <f t="shared" si="1"/>
        <v>-0.83775804095727813</v>
      </c>
      <c r="Q11" s="6">
        <f t="shared" si="2"/>
        <v>0</v>
      </c>
      <c r="R11" s="6">
        <f t="shared" si="3"/>
        <v>0</v>
      </c>
      <c r="S11" s="6">
        <f t="shared" si="4"/>
        <v>0</v>
      </c>
      <c r="T11" s="11"/>
      <c r="U11" s="12">
        <v>1</v>
      </c>
      <c r="V11" s="53">
        <v>0</v>
      </c>
    </row>
    <row r="12" spans="1:22" ht="15">
      <c r="A12" t="s">
        <v>34</v>
      </c>
      <c r="B12">
        <v>5.0000000000000001E-3</v>
      </c>
      <c r="C12">
        <v>0.1</v>
      </c>
      <c r="D12" t="s">
        <v>17</v>
      </c>
      <c r="E12" t="s">
        <v>31</v>
      </c>
      <c r="F12">
        <v>100</v>
      </c>
      <c r="G12">
        <v>0.5</v>
      </c>
      <c r="H12">
        <v>14</v>
      </c>
      <c r="I12">
        <v>92.2</v>
      </c>
      <c r="J12">
        <v>-49.9</v>
      </c>
      <c r="K12" s="10"/>
      <c r="L12" s="12">
        <v>1</v>
      </c>
      <c r="M12" s="10"/>
      <c r="N12" s="52">
        <f t="shared" si="0"/>
        <v>-30.700531159989069</v>
      </c>
      <c r="O12" s="6">
        <f t="shared" si="1"/>
        <v>1.6091935703387719</v>
      </c>
      <c r="P12" s="6">
        <f t="shared" si="1"/>
        <v>-0.87091929674517032</v>
      </c>
      <c r="Q12" s="6">
        <f t="shared" si="2"/>
        <v>-2.4726494928040479E-2</v>
      </c>
      <c r="R12" s="6">
        <f t="shared" si="3"/>
        <v>0.64364885680435835</v>
      </c>
      <c r="S12" s="6">
        <f t="shared" si="4"/>
        <v>0.76492140091843175</v>
      </c>
      <c r="T12" s="11"/>
      <c r="U12" s="12">
        <v>0</v>
      </c>
      <c r="V12" s="12">
        <v>1</v>
      </c>
    </row>
    <row r="13" spans="1:22" ht="15">
      <c r="A13" t="s">
        <v>35</v>
      </c>
      <c r="B13">
        <v>5.0000000000000001E-3</v>
      </c>
      <c r="C13">
        <v>0.1</v>
      </c>
      <c r="D13" t="s">
        <v>17</v>
      </c>
      <c r="E13" t="s">
        <v>19</v>
      </c>
      <c r="F13">
        <v>0</v>
      </c>
      <c r="G13">
        <v>0.2</v>
      </c>
      <c r="H13">
        <v>14</v>
      </c>
      <c r="I13">
        <v>111.2</v>
      </c>
      <c r="J13">
        <v>-42.6</v>
      </c>
      <c r="K13" s="10"/>
      <c r="L13" s="12">
        <v>0</v>
      </c>
      <c r="M13" s="10"/>
      <c r="N13" s="52">
        <f t="shared" si="0"/>
        <v>-24.691721529717043</v>
      </c>
      <c r="O13" s="6">
        <f t="shared" si="1"/>
        <v>1.9408061282176943</v>
      </c>
      <c r="P13" s="6">
        <f t="shared" si="1"/>
        <v>-0.74351026134958442</v>
      </c>
      <c r="Q13" s="6">
        <f t="shared" si="2"/>
        <v>0</v>
      </c>
      <c r="R13" s="6">
        <f t="shared" si="3"/>
        <v>0</v>
      </c>
      <c r="S13" s="6">
        <f t="shared" si="4"/>
        <v>0</v>
      </c>
      <c r="T13" s="11"/>
      <c r="U13" s="12">
        <v>1</v>
      </c>
      <c r="V13" s="12">
        <v>0</v>
      </c>
    </row>
    <row r="14" spans="1:22" ht="15">
      <c r="A14" t="s">
        <v>35</v>
      </c>
      <c r="B14">
        <v>5.0000000000000001E-3</v>
      </c>
      <c r="C14">
        <v>0.1</v>
      </c>
      <c r="D14" t="s">
        <v>17</v>
      </c>
      <c r="E14" t="s">
        <v>19</v>
      </c>
      <c r="F14">
        <v>100</v>
      </c>
      <c r="G14">
        <v>0.2</v>
      </c>
      <c r="H14">
        <v>14</v>
      </c>
      <c r="I14">
        <v>93.9</v>
      </c>
      <c r="J14">
        <v>-44.4</v>
      </c>
      <c r="K14" s="10"/>
      <c r="L14" s="12">
        <v>1</v>
      </c>
      <c r="M14" s="10"/>
      <c r="N14" s="52">
        <f>ATAN(0.5*TAN(P14))/(PI()/180)</f>
        <v>-26.088041967536501</v>
      </c>
      <c r="O14" s="6">
        <f t="shared" si="1"/>
        <v>1.6388641676226756</v>
      </c>
      <c r="P14" s="6">
        <f t="shared" si="1"/>
        <v>-0.77492618788548229</v>
      </c>
      <c r="Q14" s="6">
        <f>COS(O14)*COS(P14)*L14</f>
        <v>-4.8595066977603955E-2</v>
      </c>
      <c r="R14" s="6">
        <f>COS(P14)*SIN(O14)*L14</f>
        <v>0.7128181601271959</v>
      </c>
      <c r="S14" s="6">
        <f>-1*SIN(P14)*L14</f>
        <v>0.69966334051336543</v>
      </c>
      <c r="T14" s="13"/>
      <c r="U14" s="12">
        <v>0</v>
      </c>
      <c r="V14" s="12">
        <v>1</v>
      </c>
    </row>
    <row r="15" spans="1:22" ht="15">
      <c r="A15" t="s">
        <v>36</v>
      </c>
      <c r="B15">
        <v>5.0000000000000001E-3</v>
      </c>
      <c r="C15">
        <v>0.1</v>
      </c>
      <c r="D15" t="s">
        <v>17</v>
      </c>
      <c r="E15" t="s">
        <v>19</v>
      </c>
      <c r="F15">
        <v>0</v>
      </c>
      <c r="G15">
        <v>0.5</v>
      </c>
      <c r="H15">
        <v>14</v>
      </c>
      <c r="I15">
        <v>111</v>
      </c>
      <c r="J15">
        <v>-48.3</v>
      </c>
      <c r="K15" s="10"/>
      <c r="L15" s="12">
        <v>0</v>
      </c>
      <c r="M15" s="10"/>
      <c r="N15" s="52">
        <f t="shared" si="0"/>
        <v>-29.300604356244026</v>
      </c>
      <c r="O15" s="6">
        <f t="shared" si="1"/>
        <v>1.9373154697137058</v>
      </c>
      <c r="P15" s="6">
        <f t="shared" si="1"/>
        <v>-0.84299402871326112</v>
      </c>
      <c r="Q15" s="6">
        <f t="shared" si="2"/>
        <v>0</v>
      </c>
      <c r="R15" s="6">
        <f t="shared" si="3"/>
        <v>0</v>
      </c>
      <c r="S15" s="6">
        <f t="shared" si="4"/>
        <v>0</v>
      </c>
      <c r="T15" s="11"/>
      <c r="U15" s="12">
        <v>1</v>
      </c>
      <c r="V15" s="12">
        <v>0</v>
      </c>
    </row>
    <row r="16" spans="1:22" ht="15">
      <c r="A16" t="s">
        <v>36</v>
      </c>
      <c r="B16">
        <v>5.0000000000000001E-3</v>
      </c>
      <c r="C16">
        <v>0.1</v>
      </c>
      <c r="D16" t="s">
        <v>17</v>
      </c>
      <c r="E16" t="s">
        <v>19</v>
      </c>
      <c r="F16">
        <v>100</v>
      </c>
      <c r="G16">
        <v>0.5</v>
      </c>
      <c r="H16">
        <v>14</v>
      </c>
      <c r="I16">
        <v>90.1</v>
      </c>
      <c r="J16">
        <v>-49.5</v>
      </c>
      <c r="K16" s="10"/>
      <c r="L16" s="12">
        <v>1</v>
      </c>
      <c r="M16" s="10"/>
      <c r="N16" s="52">
        <f>ATAN(0.5*TAN(P16))/(PI()/180)</f>
        <v>-30.345763546310877</v>
      </c>
      <c r="O16" s="6">
        <f t="shared" si="1"/>
        <v>1.5725416560468908</v>
      </c>
      <c r="P16" s="6">
        <f t="shared" si="1"/>
        <v>-0.86393797973719322</v>
      </c>
      <c r="Q16" s="6">
        <f>COS(O16)*COS(P16)*L16</f>
        <v>-1.1335001009278548E-3</v>
      </c>
      <c r="R16" s="6">
        <f>COS(P16)*SIN(O16)*L16</f>
        <v>0.64944705916449075</v>
      </c>
      <c r="S16" s="6">
        <f>-1*SIN(P16)*L16</f>
        <v>0.76040596560003104</v>
      </c>
      <c r="T16" s="13"/>
      <c r="U16" s="12">
        <v>0</v>
      </c>
      <c r="V16" s="12">
        <v>1</v>
      </c>
    </row>
    <row r="17" spans="1:22" ht="15">
      <c r="A17" t="s">
        <v>37</v>
      </c>
      <c r="B17">
        <v>5.0000000000000001E-3</v>
      </c>
      <c r="C17">
        <v>0.1</v>
      </c>
      <c r="D17" t="s">
        <v>17</v>
      </c>
      <c r="E17" t="s">
        <v>19</v>
      </c>
      <c r="F17">
        <v>0</v>
      </c>
      <c r="G17">
        <v>0.6</v>
      </c>
      <c r="H17">
        <v>14</v>
      </c>
      <c r="I17">
        <v>104.7</v>
      </c>
      <c r="J17">
        <v>-44.7</v>
      </c>
      <c r="K17" s="10"/>
      <c r="L17" s="12">
        <v>0</v>
      </c>
      <c r="M17" s="10"/>
      <c r="N17" s="52">
        <f>ATAN(0.5*TAN(P17))/(PI()/180)</f>
        <v>-26.325802009028511</v>
      </c>
      <c r="O17" s="6">
        <f t="shared" si="1"/>
        <v>1.827359726838063</v>
      </c>
      <c r="P17" s="6">
        <f t="shared" si="1"/>
        <v>-0.78016217564146539</v>
      </c>
      <c r="Q17" s="6">
        <f>COS(O17)*COS(P17)*L17</f>
        <v>0</v>
      </c>
      <c r="R17" s="6">
        <f>COS(P17)*SIN(O17)*L17</f>
        <v>0</v>
      </c>
      <c r="S17" s="6">
        <f>-1*SIN(P17)*L17</f>
        <v>0</v>
      </c>
      <c r="T17" s="13"/>
      <c r="U17" s="12">
        <v>1</v>
      </c>
      <c r="V17" s="12">
        <v>0</v>
      </c>
    </row>
    <row r="18" spans="1:22" ht="15">
      <c r="A18" t="s">
        <v>37</v>
      </c>
      <c r="B18">
        <v>5.0000000000000001E-3</v>
      </c>
      <c r="C18">
        <v>0.1</v>
      </c>
      <c r="D18" t="s">
        <v>17</v>
      </c>
      <c r="E18" t="s">
        <v>19</v>
      </c>
      <c r="F18">
        <v>100</v>
      </c>
      <c r="G18">
        <v>0.6</v>
      </c>
      <c r="H18">
        <v>14</v>
      </c>
      <c r="I18">
        <v>86.8</v>
      </c>
      <c r="J18">
        <v>-44.3</v>
      </c>
      <c r="K18" s="10"/>
      <c r="L18" s="12">
        <v>1</v>
      </c>
      <c r="M18" s="10"/>
      <c r="N18" s="52">
        <f t="shared" si="0"/>
        <v>-26.009116306225962</v>
      </c>
      <c r="O18" s="6">
        <f t="shared" si="1"/>
        <v>1.5149457907310782</v>
      </c>
      <c r="P18" s="6">
        <f t="shared" si="1"/>
        <v>-0.77318085863348784</v>
      </c>
      <c r="Q18" s="6">
        <f t="shared" si="2"/>
        <v>3.9951045508014087E-2</v>
      </c>
      <c r="R18" s="6">
        <f t="shared" si="3"/>
        <v>0.7145767999586492</v>
      </c>
      <c r="S18" s="6">
        <f t="shared" si="4"/>
        <v>0.69841528543100573</v>
      </c>
      <c r="T18" s="13"/>
      <c r="U18" s="12">
        <v>0</v>
      </c>
      <c r="V18" s="12">
        <v>1</v>
      </c>
    </row>
    <row r="19" spans="1:22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M19" s="7"/>
      <c r="N19" s="7"/>
      <c r="O19" s="7"/>
      <c r="P19" s="7"/>
      <c r="Q19" s="7"/>
      <c r="R19" s="7"/>
      <c r="S19" s="7"/>
      <c r="T19" s="13"/>
    </row>
    <row r="20" spans="1:22" ht="17" thickTop="1" thickBot="1">
      <c r="A20" s="54" t="s">
        <v>5</v>
      </c>
      <c r="C20" s="13"/>
      <c r="D20" s="13"/>
      <c r="E20" s="13"/>
      <c r="F20" s="13"/>
      <c r="G20" s="13"/>
      <c r="H20" s="23" t="s">
        <v>143</v>
      </c>
      <c r="I20" s="24">
        <f>IF(O20&gt;0, O20*180/PI(),360+O20*180/PI())</f>
        <v>96.038496106091614</v>
      </c>
      <c r="J20" s="25">
        <f>P20*180/PI()</f>
        <v>-51.75221645458663</v>
      </c>
      <c r="K20" s="19"/>
      <c r="L20" s="7"/>
      <c r="M20" s="7"/>
      <c r="N20" s="7"/>
      <c r="O20" s="26">
        <f>IF(Q20&gt;0, ATAN(R20/Q20),PI()+ATAN(R20/Q20))</f>
        <v>1.676187965715052</v>
      </c>
      <c r="P20" s="26">
        <f>-1*ATAN(S20/(SQRT(Q20*Q20+R20*R20)))</f>
        <v>-0.90324657233732319</v>
      </c>
      <c r="Q20" s="26">
        <f>SUM(Q3:Q18)</f>
        <v>-0.51671679027428119</v>
      </c>
      <c r="R20" s="26">
        <f>SUM(R3:R18)</f>
        <v>4.8846592682388703</v>
      </c>
      <c r="S20" s="26">
        <f>SUM(S3:S18)</f>
        <v>6.2312281226715829</v>
      </c>
      <c r="T20" s="13"/>
    </row>
    <row r="21" spans="1:22" ht="16" thickTop="1">
      <c r="A21" s="56">
        <v>117.60612364272301</v>
      </c>
      <c r="B21" s="56">
        <v>-48.582828824832845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7.9344247633282441</v>
      </c>
      <c r="K21" s="19"/>
      <c r="L21" s="7"/>
      <c r="M21" s="7"/>
      <c r="N21" s="7"/>
      <c r="O21" s="7"/>
      <c r="P21" s="7"/>
      <c r="Q21" s="7"/>
      <c r="R21" s="7"/>
      <c r="S21" s="7"/>
      <c r="T21" s="9"/>
    </row>
    <row r="22" spans="1:22" ht="15">
      <c r="A22" t="s">
        <v>144</v>
      </c>
      <c r="B22">
        <v>7.9346028139753768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106.74761320404032</v>
      </c>
      <c r="K22" s="19"/>
      <c r="L22" s="7"/>
      <c r="M22" s="20"/>
      <c r="N22" s="20"/>
      <c r="O22" s="7"/>
      <c r="P22" s="7"/>
      <c r="Q22" s="7"/>
      <c r="R22" s="7"/>
      <c r="S22" s="7"/>
      <c r="T22" s="9"/>
    </row>
    <row r="23" spans="1:22" ht="15">
      <c r="A23" t="s">
        <v>145</v>
      </c>
      <c r="B23">
        <v>107.03824469395941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5.3855760373474686</v>
      </c>
      <c r="K23" s="19"/>
      <c r="L23" s="7"/>
      <c r="M23" s="20"/>
      <c r="N23" s="20"/>
      <c r="O23" s="7"/>
      <c r="P23" s="7"/>
      <c r="Q23" s="7"/>
      <c r="R23" s="7"/>
      <c r="S23" s="7"/>
      <c r="T23" s="9"/>
    </row>
    <row r="24" spans="1:22" ht="15">
      <c r="A24" t="s">
        <v>147</v>
      </c>
      <c r="B24" s="56">
        <v>5.378193809375853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</row>
    <row r="25" spans="1:22">
      <c r="A25" t="s">
        <v>149</v>
      </c>
      <c r="B25">
        <v>8</v>
      </c>
    </row>
    <row r="27" spans="1:22">
      <c r="A27" s="54" t="s">
        <v>6</v>
      </c>
    </row>
    <row r="28" spans="1:22">
      <c r="A28" s="56">
        <v>96.038496106091614</v>
      </c>
      <c r="B28" s="56">
        <v>-51.752216454586623</v>
      </c>
    </row>
    <row r="29" spans="1:22">
      <c r="A29" t="s">
        <v>144</v>
      </c>
      <c r="B29">
        <v>7.9344247633282441</v>
      </c>
    </row>
    <row r="30" spans="1:22">
      <c r="A30" t="s">
        <v>145</v>
      </c>
      <c r="B30">
        <v>106.74761320404032</v>
      </c>
    </row>
    <row r="31" spans="1:22">
      <c r="A31" t="s">
        <v>147</v>
      </c>
      <c r="B31" s="56">
        <v>5.3855760373474686</v>
      </c>
    </row>
    <row r="32" spans="1:22">
      <c r="A32" t="s">
        <v>149</v>
      </c>
      <c r="B32">
        <v>8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U2" sqref="U2:V18"/>
    </sheetView>
  </sheetViews>
  <sheetFormatPr baseColWidth="10" defaultColWidth="11.5" defaultRowHeight="12" x14ac:dyDescent="0"/>
  <sheetData>
    <row r="1" spans="1:22" ht="13">
      <c r="A1" t="s">
        <v>40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9" customFormat="1" ht="36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ht="14">
      <c r="A3" t="s">
        <v>41</v>
      </c>
      <c r="B3">
        <v>0.02</v>
      </c>
      <c r="C3">
        <v>0.1</v>
      </c>
      <c r="D3" t="s">
        <v>17</v>
      </c>
      <c r="E3" t="s">
        <v>19</v>
      </c>
      <c r="F3">
        <v>0</v>
      </c>
      <c r="G3">
        <v>2.2999999999999998</v>
      </c>
      <c r="H3" s="55">
        <v>10</v>
      </c>
      <c r="I3">
        <v>103.8</v>
      </c>
      <c r="J3">
        <v>-48.6</v>
      </c>
      <c r="K3" s="10"/>
      <c r="L3" s="12">
        <v>0</v>
      </c>
      <c r="M3" s="10"/>
      <c r="N3" s="52">
        <f t="shared" ref="N3:N18" si="0">ATAN(0.5*TAN(P3))/(PI()/180)</f>
        <v>-29.559248811140037</v>
      </c>
      <c r="O3" s="6">
        <f t="shared" ref="O3:P18" si="1">I3*PI()/180</f>
        <v>1.8116517635701139</v>
      </c>
      <c r="P3" s="6">
        <f t="shared" si="1"/>
        <v>-0.84823001646924423</v>
      </c>
      <c r="Q3" s="6">
        <f t="shared" ref="Q3:Q18" si="2">COS(O3)*COS(P3)*L3</f>
        <v>0</v>
      </c>
      <c r="R3" s="6">
        <f t="shared" ref="R3:R18" si="3">COS(P3)*SIN(O3)*L3</f>
        <v>0</v>
      </c>
      <c r="S3" s="6">
        <f t="shared" ref="S3:S18" si="4">-1*SIN(P3)*L3</f>
        <v>0</v>
      </c>
      <c r="U3" s="12">
        <v>1</v>
      </c>
      <c r="V3" s="12">
        <v>0</v>
      </c>
    </row>
    <row r="4" spans="1:22" ht="14">
      <c r="A4" t="s">
        <v>41</v>
      </c>
      <c r="B4">
        <v>0.02</v>
      </c>
      <c r="C4">
        <v>0.1</v>
      </c>
      <c r="D4" t="s">
        <v>17</v>
      </c>
      <c r="E4" t="s">
        <v>19</v>
      </c>
      <c r="F4">
        <v>100</v>
      </c>
      <c r="G4">
        <v>2.2999999999999998</v>
      </c>
      <c r="H4" s="55">
        <v>10</v>
      </c>
      <c r="I4">
        <v>83.5</v>
      </c>
      <c r="J4">
        <v>-47.6</v>
      </c>
      <c r="K4" s="10"/>
      <c r="L4" s="12">
        <v>1</v>
      </c>
      <c r="M4" s="10"/>
      <c r="N4" s="52">
        <f t="shared" si="0"/>
        <v>-28.703784845019566</v>
      </c>
      <c r="O4" s="6">
        <f t="shared" si="1"/>
        <v>1.4573499254152653</v>
      </c>
      <c r="P4" s="6">
        <f t="shared" si="1"/>
        <v>-0.8307767239493008</v>
      </c>
      <c r="Q4" s="6">
        <f t="shared" si="2"/>
        <v>7.6333197325850061E-2</v>
      </c>
      <c r="R4" s="6">
        <f t="shared" si="3"/>
        <v>0.66996787451871354</v>
      </c>
      <c r="S4" s="6">
        <f t="shared" si="4"/>
        <v>0.7384553406258838</v>
      </c>
      <c r="U4" s="12">
        <v>0</v>
      </c>
      <c r="V4" s="12">
        <v>1</v>
      </c>
    </row>
    <row r="5" spans="1:22" ht="14">
      <c r="A5" t="s">
        <v>43</v>
      </c>
      <c r="B5">
        <v>8.0000000000000002E-3</v>
      </c>
      <c r="C5">
        <v>0.1</v>
      </c>
      <c r="D5" t="s">
        <v>17</v>
      </c>
      <c r="E5" t="s">
        <v>19</v>
      </c>
      <c r="F5">
        <v>0</v>
      </c>
      <c r="G5">
        <v>0.7</v>
      </c>
      <c r="H5" s="55">
        <v>13</v>
      </c>
      <c r="I5">
        <v>114.6</v>
      </c>
      <c r="J5">
        <v>-45.1</v>
      </c>
      <c r="K5" s="10"/>
      <c r="L5" s="12">
        <v>0</v>
      </c>
      <c r="M5" s="10"/>
      <c r="N5" s="52">
        <f t="shared" si="0"/>
        <v>-26.645135069953874</v>
      </c>
      <c r="O5" s="6">
        <f t="shared" si="1"/>
        <v>2.0001473227855016</v>
      </c>
      <c r="P5" s="6">
        <f t="shared" si="1"/>
        <v>-0.78714349264944261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2">
        <v>1</v>
      </c>
      <c r="V5" s="12">
        <v>0</v>
      </c>
    </row>
    <row r="6" spans="1:22" ht="14">
      <c r="A6" t="s">
        <v>43</v>
      </c>
      <c r="B6">
        <v>8.0000000000000002E-3</v>
      </c>
      <c r="C6">
        <v>0.1</v>
      </c>
      <c r="D6" t="s">
        <v>17</v>
      </c>
      <c r="E6" t="s">
        <v>19</v>
      </c>
      <c r="F6">
        <v>100</v>
      </c>
      <c r="G6">
        <v>0.7</v>
      </c>
      <c r="H6" s="55">
        <v>13</v>
      </c>
      <c r="I6">
        <v>95.7</v>
      </c>
      <c r="J6">
        <v>-47.8</v>
      </c>
      <c r="K6" s="10"/>
      <c r="L6" s="12">
        <v>1</v>
      </c>
      <c r="M6" s="10"/>
      <c r="N6" s="52">
        <f t="shared" si="0"/>
        <v>-28.873360153806193</v>
      </c>
      <c r="O6" s="6">
        <f t="shared" si="1"/>
        <v>1.6702800941585736</v>
      </c>
      <c r="P6" s="6">
        <f t="shared" si="1"/>
        <v>-0.83426738245328946</v>
      </c>
      <c r="Q6" s="6">
        <f t="shared" si="2"/>
        <v>-6.6715120829209246E-2</v>
      </c>
      <c r="R6" s="6">
        <f t="shared" si="3"/>
        <v>0.66839931386347884</v>
      </c>
      <c r="S6" s="6">
        <f t="shared" si="4"/>
        <v>0.74080459628674999</v>
      </c>
      <c r="U6" s="12">
        <v>0</v>
      </c>
      <c r="V6" s="12">
        <v>1</v>
      </c>
    </row>
    <row r="7" spans="1:22" ht="14">
      <c r="A7" t="s">
        <v>44</v>
      </c>
      <c r="B7">
        <v>8.0000000000000002E-3</v>
      </c>
      <c r="C7">
        <v>0.1</v>
      </c>
      <c r="D7" t="s">
        <v>17</v>
      </c>
      <c r="E7" t="s">
        <v>19</v>
      </c>
      <c r="F7">
        <v>0</v>
      </c>
      <c r="G7">
        <v>0.1</v>
      </c>
      <c r="H7" s="55">
        <v>13</v>
      </c>
      <c r="I7">
        <v>131.6</v>
      </c>
      <c r="J7">
        <v>-49.9</v>
      </c>
      <c r="K7" s="10"/>
      <c r="L7" s="12">
        <v>0</v>
      </c>
      <c r="M7" s="10"/>
      <c r="N7" s="52">
        <f t="shared" si="0"/>
        <v>-30.700531159989069</v>
      </c>
      <c r="O7" s="6">
        <f t="shared" si="1"/>
        <v>2.2968532956245378</v>
      </c>
      <c r="P7" s="6">
        <f t="shared" si="1"/>
        <v>-0.87091929674517032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ht="14">
      <c r="A8" t="s">
        <v>44</v>
      </c>
      <c r="B8">
        <v>8.0000000000000002E-3</v>
      </c>
      <c r="C8">
        <v>0.1</v>
      </c>
      <c r="D8" t="s">
        <v>17</v>
      </c>
      <c r="E8" t="s">
        <v>19</v>
      </c>
      <c r="F8">
        <v>100</v>
      </c>
      <c r="G8">
        <v>0.1</v>
      </c>
      <c r="H8" s="55">
        <v>13</v>
      </c>
      <c r="I8">
        <v>108.9</v>
      </c>
      <c r="J8">
        <v>-57.2</v>
      </c>
      <c r="K8" s="10"/>
      <c r="L8" s="12">
        <v>1</v>
      </c>
      <c r="M8" s="10"/>
      <c r="N8" s="52">
        <f t="shared" si="0"/>
        <v>-37.806031386645671</v>
      </c>
      <c r="O8" s="6">
        <f t="shared" si="1"/>
        <v>1.9006635554218252</v>
      </c>
      <c r="P8" s="6">
        <f t="shared" si="1"/>
        <v>-0.99832833214075656</v>
      </c>
      <c r="Q8" s="6">
        <f t="shared" si="2"/>
        <v>-0.17546872489152546</v>
      </c>
      <c r="R8" s="6">
        <f t="shared" si="3"/>
        <v>0.5125022065051732</v>
      </c>
      <c r="S8" s="6">
        <f t="shared" si="4"/>
        <v>0.84056660349568424</v>
      </c>
      <c r="U8" s="53">
        <v>0</v>
      </c>
      <c r="V8" s="12">
        <v>1</v>
      </c>
    </row>
    <row r="9" spans="1:22" ht="14">
      <c r="A9" t="s">
        <v>45</v>
      </c>
      <c r="B9">
        <v>8.0000000000000002E-3</v>
      </c>
      <c r="C9">
        <v>0.1</v>
      </c>
      <c r="D9" t="s">
        <v>17</v>
      </c>
      <c r="E9" t="s">
        <v>19</v>
      </c>
      <c r="F9">
        <v>0</v>
      </c>
      <c r="G9">
        <v>0.3</v>
      </c>
      <c r="H9" s="55">
        <v>13</v>
      </c>
      <c r="I9">
        <v>121.8</v>
      </c>
      <c r="J9">
        <v>-53.3</v>
      </c>
      <c r="K9" s="10"/>
      <c r="L9" s="53">
        <v>0</v>
      </c>
      <c r="M9" s="10"/>
      <c r="N9" s="52">
        <f t="shared" si="0"/>
        <v>-33.853766737354952</v>
      </c>
      <c r="O9" s="6">
        <f t="shared" si="1"/>
        <v>2.125811028929093</v>
      </c>
      <c r="P9" s="6">
        <f t="shared" si="1"/>
        <v>-0.93026049131297761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53">
        <v>1</v>
      </c>
      <c r="V9" s="53">
        <v>0</v>
      </c>
    </row>
    <row r="10" spans="1:22" ht="14">
      <c r="A10" t="s">
        <v>45</v>
      </c>
      <c r="B10">
        <v>8.0000000000000002E-3</v>
      </c>
      <c r="C10">
        <v>0.1</v>
      </c>
      <c r="D10" t="s">
        <v>17</v>
      </c>
      <c r="E10" t="s">
        <v>19</v>
      </c>
      <c r="F10">
        <v>100</v>
      </c>
      <c r="G10">
        <v>0.3</v>
      </c>
      <c r="H10" s="55">
        <v>13</v>
      </c>
      <c r="I10">
        <v>96</v>
      </c>
      <c r="J10">
        <v>-57.1</v>
      </c>
      <c r="K10" s="10"/>
      <c r="L10" s="53">
        <v>1</v>
      </c>
      <c r="M10" s="10"/>
      <c r="N10" s="52">
        <f t="shared" si="0"/>
        <v>-37.699802539622787</v>
      </c>
      <c r="O10" s="6">
        <f t="shared" si="1"/>
        <v>1.6755160819145563</v>
      </c>
      <c r="P10" s="6">
        <f t="shared" si="1"/>
        <v>-0.99658300288876223</v>
      </c>
      <c r="Q10" s="6">
        <f t="shared" si="2"/>
        <v>-5.6777190539596484E-2</v>
      </c>
      <c r="R10" s="6">
        <f t="shared" si="3"/>
        <v>0.54019888348056033</v>
      </c>
      <c r="S10" s="6">
        <f t="shared" si="4"/>
        <v>0.83961986453441317</v>
      </c>
      <c r="U10" s="53">
        <v>0</v>
      </c>
      <c r="V10" s="53">
        <v>1</v>
      </c>
    </row>
    <row r="11" spans="1:22" ht="14">
      <c r="A11" t="s">
        <v>46</v>
      </c>
      <c r="B11">
        <v>0.01</v>
      </c>
      <c r="C11">
        <v>0.1</v>
      </c>
      <c r="D11" t="s">
        <v>17</v>
      </c>
      <c r="E11" t="s">
        <v>19</v>
      </c>
      <c r="F11">
        <v>0</v>
      </c>
      <c r="G11">
        <v>1.1000000000000001</v>
      </c>
      <c r="H11" s="55">
        <v>12</v>
      </c>
      <c r="I11">
        <v>123.1</v>
      </c>
      <c r="J11">
        <v>-45.1</v>
      </c>
      <c r="K11" s="10"/>
      <c r="L11" s="53">
        <v>0</v>
      </c>
      <c r="M11" s="10"/>
      <c r="N11" s="52">
        <f t="shared" si="0"/>
        <v>-26.645135069953874</v>
      </c>
      <c r="O11" s="6">
        <f t="shared" si="1"/>
        <v>2.1485003092050197</v>
      </c>
      <c r="P11" s="6">
        <f t="shared" si="1"/>
        <v>-0.78714349264944261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53">
        <v>0</v>
      </c>
    </row>
    <row r="12" spans="1:22" ht="14">
      <c r="A12" t="s">
        <v>46</v>
      </c>
      <c r="B12">
        <v>0.01</v>
      </c>
      <c r="C12">
        <v>0.1</v>
      </c>
      <c r="D12" t="s">
        <v>17</v>
      </c>
      <c r="E12" t="s">
        <v>19</v>
      </c>
      <c r="F12">
        <v>100</v>
      </c>
      <c r="G12">
        <v>1.1000000000000001</v>
      </c>
      <c r="H12" s="55">
        <v>12</v>
      </c>
      <c r="I12">
        <v>103.8</v>
      </c>
      <c r="J12">
        <v>-50.2</v>
      </c>
      <c r="K12" s="10"/>
      <c r="L12" s="12">
        <v>1</v>
      </c>
      <c r="M12" s="10"/>
      <c r="N12" s="52">
        <f t="shared" si="0"/>
        <v>-30.968754451145713</v>
      </c>
      <c r="O12" s="6">
        <f t="shared" si="1"/>
        <v>1.8116517635701139</v>
      </c>
      <c r="P12" s="6">
        <f t="shared" si="1"/>
        <v>-0.87615528450115343</v>
      </c>
      <c r="Q12" s="6">
        <f t="shared" si="2"/>
        <v>-0.15268757984773268</v>
      </c>
      <c r="R12" s="6">
        <f t="shared" si="3"/>
        <v>0.62163247207249572</v>
      </c>
      <c r="S12" s="6">
        <f t="shared" si="4"/>
        <v>0.76828352359352337</v>
      </c>
      <c r="U12" s="12">
        <v>0</v>
      </c>
      <c r="V12" s="12">
        <v>1</v>
      </c>
    </row>
    <row r="13" spans="1:22" ht="14">
      <c r="A13" t="s">
        <v>47</v>
      </c>
      <c r="B13">
        <v>0.01</v>
      </c>
      <c r="C13">
        <v>0.05</v>
      </c>
      <c r="D13" t="s">
        <v>17</v>
      </c>
      <c r="E13" t="s">
        <v>19</v>
      </c>
      <c r="F13">
        <v>0</v>
      </c>
      <c r="G13">
        <v>1.9</v>
      </c>
      <c r="H13" s="55">
        <v>7</v>
      </c>
      <c r="I13">
        <v>123.1</v>
      </c>
      <c r="J13">
        <v>-44.1</v>
      </c>
      <c r="K13" s="10"/>
      <c r="L13" s="12">
        <v>0</v>
      </c>
      <c r="M13" s="10"/>
      <c r="N13" s="52">
        <f t="shared" si="0"/>
        <v>-25.851752389801813</v>
      </c>
      <c r="O13" s="6">
        <f t="shared" si="1"/>
        <v>2.1485003092050197</v>
      </c>
      <c r="P13" s="6">
        <f t="shared" si="1"/>
        <v>-0.76969020012949929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ht="14">
      <c r="A14" t="s">
        <v>47</v>
      </c>
      <c r="B14">
        <v>0.01</v>
      </c>
      <c r="C14">
        <v>0.05</v>
      </c>
      <c r="D14" t="s">
        <v>17</v>
      </c>
      <c r="E14" t="s">
        <v>19</v>
      </c>
      <c r="F14">
        <v>100</v>
      </c>
      <c r="G14">
        <v>1.9</v>
      </c>
      <c r="H14" s="55">
        <v>7</v>
      </c>
      <c r="I14">
        <v>104.5</v>
      </c>
      <c r="J14">
        <v>-49.5</v>
      </c>
      <c r="K14" s="10"/>
      <c r="L14" s="12">
        <v>1</v>
      </c>
      <c r="M14" s="10"/>
      <c r="N14" s="52">
        <f>ATAN(0.5*TAN(P14))/(PI()/180)</f>
        <v>-30.345763546310877</v>
      </c>
      <c r="O14" s="6">
        <f t="shared" si="1"/>
        <v>1.8238690683340744</v>
      </c>
      <c r="P14" s="6">
        <f t="shared" si="1"/>
        <v>-0.86393797973719322</v>
      </c>
      <c r="Q14" s="6">
        <f>COS(O14)*COS(P14)*L14</f>
        <v>-0.16260880497406041</v>
      </c>
      <c r="R14" s="6">
        <f>COS(P14)*SIN(O14)*L14</f>
        <v>0.62876159553903443</v>
      </c>
      <c r="S14" s="6">
        <f>-1*SIN(P14)*L14</f>
        <v>0.76040596560003104</v>
      </c>
      <c r="U14" s="12">
        <v>0</v>
      </c>
      <c r="V14" s="12">
        <v>1</v>
      </c>
    </row>
    <row r="15" spans="1:22" ht="14">
      <c r="A15" t="s">
        <v>48</v>
      </c>
      <c r="B15">
        <v>0.01</v>
      </c>
      <c r="C15">
        <v>7.0000000000000007E-2</v>
      </c>
      <c r="D15" t="s">
        <v>17</v>
      </c>
      <c r="E15" t="s">
        <v>19</v>
      </c>
      <c r="F15">
        <v>0</v>
      </c>
      <c r="G15">
        <v>0.7</v>
      </c>
      <c r="H15" s="55">
        <v>9</v>
      </c>
      <c r="I15">
        <v>119.1</v>
      </c>
      <c r="J15">
        <v>-53.4</v>
      </c>
      <c r="K15" s="10"/>
      <c r="L15" s="12">
        <v>0</v>
      </c>
      <c r="M15" s="10"/>
      <c r="N15" s="52">
        <f t="shared" si="0"/>
        <v>-33.950433735341022</v>
      </c>
      <c r="O15" s="6">
        <f t="shared" si="1"/>
        <v>2.0786871391252464</v>
      </c>
      <c r="P15" s="6">
        <f t="shared" si="1"/>
        <v>-0.93200582056497183</v>
      </c>
      <c r="Q15" s="6">
        <f t="shared" si="2"/>
        <v>0</v>
      </c>
      <c r="R15" s="6">
        <f t="shared" si="3"/>
        <v>0</v>
      </c>
      <c r="S15" s="6">
        <f t="shared" si="4"/>
        <v>0</v>
      </c>
      <c r="U15" s="12">
        <v>1</v>
      </c>
      <c r="V15" s="12">
        <v>0</v>
      </c>
    </row>
    <row r="16" spans="1:22" ht="14">
      <c r="A16" t="s">
        <v>48</v>
      </c>
      <c r="B16">
        <v>0.01</v>
      </c>
      <c r="C16">
        <v>7.0000000000000007E-2</v>
      </c>
      <c r="D16" t="s">
        <v>17</v>
      </c>
      <c r="E16" t="s">
        <v>19</v>
      </c>
      <c r="F16">
        <v>100</v>
      </c>
      <c r="G16">
        <v>0.7</v>
      </c>
      <c r="H16" s="55">
        <v>9</v>
      </c>
      <c r="I16">
        <v>93.4</v>
      </c>
      <c r="J16">
        <v>-56.5</v>
      </c>
      <c r="K16" s="10"/>
      <c r="L16" s="12">
        <v>1</v>
      </c>
      <c r="M16" s="10"/>
      <c r="N16" s="52">
        <f>ATAN(0.5*TAN(P16))/(PI()/180)</f>
        <v>-37.068041069109483</v>
      </c>
      <c r="O16" s="6">
        <f t="shared" si="1"/>
        <v>1.6301375213627041</v>
      </c>
      <c r="P16" s="6">
        <f t="shared" si="1"/>
        <v>-0.98611102737679612</v>
      </c>
      <c r="Q16" s="6">
        <f>COS(O16)*COS(P16)*L16</f>
        <v>-3.2733381041307109E-2</v>
      </c>
      <c r="R16" s="6">
        <f>COS(P16)*SIN(O16)*L16</f>
        <v>0.55096548124267075</v>
      </c>
      <c r="S16" s="6">
        <f>-1*SIN(P16)*L16</f>
        <v>0.8338858220671681</v>
      </c>
      <c r="U16" s="12">
        <v>0</v>
      </c>
      <c r="V16" s="12">
        <v>1</v>
      </c>
    </row>
    <row r="17" spans="1:22" ht="14">
      <c r="A17" t="s">
        <v>49</v>
      </c>
      <c r="B17">
        <v>1.4999999999999999E-2</v>
      </c>
      <c r="C17">
        <v>0.1</v>
      </c>
      <c r="D17" t="s">
        <v>17</v>
      </c>
      <c r="E17" t="s">
        <v>19</v>
      </c>
      <c r="F17">
        <v>0</v>
      </c>
      <c r="G17">
        <v>0.9</v>
      </c>
      <c r="H17" s="55">
        <v>11</v>
      </c>
      <c r="I17">
        <v>128.69999999999999</v>
      </c>
      <c r="J17">
        <v>-51.7</v>
      </c>
      <c r="K17" s="10"/>
      <c r="L17" s="12">
        <v>0</v>
      </c>
      <c r="M17" s="10"/>
      <c r="N17" s="52">
        <f>ATAN(0.5*TAN(P17))/(PI()/180)</f>
        <v>-32.338302026939168</v>
      </c>
      <c r="O17" s="6">
        <f t="shared" si="1"/>
        <v>2.2462387473167018</v>
      </c>
      <c r="P17" s="6">
        <f t="shared" si="1"/>
        <v>-0.90233522328106852</v>
      </c>
      <c r="Q17" s="6">
        <f>COS(O17)*COS(P17)*L17</f>
        <v>0</v>
      </c>
      <c r="R17" s="6">
        <f>COS(P17)*SIN(O17)*L17</f>
        <v>0</v>
      </c>
      <c r="S17" s="6">
        <f>-1*SIN(P17)*L17</f>
        <v>0</v>
      </c>
      <c r="U17" s="12">
        <v>1</v>
      </c>
      <c r="V17" s="12">
        <v>0</v>
      </c>
    </row>
    <row r="18" spans="1:22" ht="14">
      <c r="A18" t="s">
        <v>49</v>
      </c>
      <c r="B18">
        <v>1.4999999999999999E-2</v>
      </c>
      <c r="C18">
        <v>0.1</v>
      </c>
      <c r="D18" t="s">
        <v>17</v>
      </c>
      <c r="E18" t="s">
        <v>19</v>
      </c>
      <c r="F18">
        <v>100</v>
      </c>
      <c r="G18">
        <v>0.9</v>
      </c>
      <c r="H18" s="55">
        <v>11</v>
      </c>
      <c r="I18">
        <v>104.3</v>
      </c>
      <c r="J18">
        <v>-57.9</v>
      </c>
      <c r="K18" s="10"/>
      <c r="L18" s="12">
        <v>1</v>
      </c>
      <c r="M18" s="10"/>
      <c r="N18" s="52">
        <f t="shared" si="0"/>
        <v>-38.557238372956618</v>
      </c>
      <c r="O18" s="6">
        <f t="shared" si="1"/>
        <v>1.8203784098300857</v>
      </c>
      <c r="P18" s="6">
        <f t="shared" si="1"/>
        <v>-1.0105456369047168</v>
      </c>
      <c r="Q18" s="6">
        <f t="shared" si="2"/>
        <v>-0.13125492450323445</v>
      </c>
      <c r="R18" s="6">
        <f t="shared" si="3"/>
        <v>0.51493358320028659</v>
      </c>
      <c r="S18" s="6">
        <f t="shared" si="4"/>
        <v>0.84712192138213716</v>
      </c>
      <c r="U18" s="12">
        <v>0</v>
      </c>
      <c r="V18" s="12">
        <v>1</v>
      </c>
    </row>
    <row r="19" spans="1:22" ht="14">
      <c r="A19" t="s">
        <v>41</v>
      </c>
      <c r="B19">
        <v>0</v>
      </c>
      <c r="C19">
        <v>5.0000000000000001E-3</v>
      </c>
      <c r="D19" t="s">
        <v>17</v>
      </c>
      <c r="E19" t="s">
        <v>42</v>
      </c>
      <c r="F19">
        <v>0</v>
      </c>
      <c r="G19">
        <v>3.4</v>
      </c>
      <c r="H19" s="55">
        <v>6</v>
      </c>
      <c r="I19">
        <v>320.3</v>
      </c>
      <c r="J19">
        <v>82.8</v>
      </c>
      <c r="K19" s="10"/>
      <c r="L19" s="12">
        <v>0</v>
      </c>
      <c r="M19" s="10"/>
      <c r="N19" s="52">
        <f t="shared" ref="N19:N26" si="5">ATAN(0.5*TAN(P19))/(PI()/180)</f>
        <v>75.820471834365733</v>
      </c>
      <c r="O19" s="6">
        <f t="shared" ref="O19:O26" si="6">I19*PI()/180</f>
        <v>5.5902895941378379</v>
      </c>
      <c r="P19" s="6">
        <f t="shared" ref="P19:P26" si="7">J19*PI()/180</f>
        <v>1.4451326206513049</v>
      </c>
      <c r="Q19" s="6">
        <f t="shared" ref="Q19:Q26" si="8">COS(O19)*COS(P19)*L19</f>
        <v>0</v>
      </c>
      <c r="R19" s="6">
        <f t="shared" ref="R19:R26" si="9">COS(P19)*SIN(O19)*L19</f>
        <v>0</v>
      </c>
      <c r="S19" s="6">
        <f t="shared" ref="S19:S26" si="10">-1*SIN(P19)*L19</f>
        <v>0</v>
      </c>
    </row>
    <row r="20" spans="1:22" ht="14">
      <c r="A20" t="s">
        <v>41</v>
      </c>
      <c r="B20">
        <v>0</v>
      </c>
      <c r="C20">
        <v>5.0000000000000001E-3</v>
      </c>
      <c r="D20" t="s">
        <v>17</v>
      </c>
      <c r="E20" t="s">
        <v>42</v>
      </c>
      <c r="F20">
        <v>100</v>
      </c>
      <c r="G20">
        <v>3.4</v>
      </c>
      <c r="H20" s="55">
        <v>6</v>
      </c>
      <c r="I20">
        <v>207.4</v>
      </c>
      <c r="J20">
        <v>78.400000000000006</v>
      </c>
      <c r="K20" s="10"/>
      <c r="L20" s="12">
        <v>0</v>
      </c>
      <c r="M20" s="10"/>
      <c r="N20" s="52">
        <f t="shared" si="5"/>
        <v>67.67983762097866</v>
      </c>
      <c r="O20" s="6">
        <f t="shared" si="6"/>
        <v>3.6198128686362394</v>
      </c>
      <c r="P20" s="6">
        <f t="shared" si="7"/>
        <v>1.3683381335635545</v>
      </c>
      <c r="Q20" s="6">
        <f t="shared" si="8"/>
        <v>0</v>
      </c>
      <c r="R20" s="6">
        <f t="shared" si="9"/>
        <v>0</v>
      </c>
      <c r="S20" s="6">
        <f t="shared" si="10"/>
        <v>0</v>
      </c>
    </row>
    <row r="21" spans="1:22" ht="14">
      <c r="A21" t="s">
        <v>46</v>
      </c>
      <c r="B21">
        <v>0</v>
      </c>
      <c r="C21">
        <v>5.0000000000000001E-3</v>
      </c>
      <c r="D21" t="s">
        <v>17</v>
      </c>
      <c r="E21" t="s">
        <v>42</v>
      </c>
      <c r="F21">
        <v>0</v>
      </c>
      <c r="G21">
        <v>11.6</v>
      </c>
      <c r="H21" s="55">
        <v>6</v>
      </c>
      <c r="I21">
        <v>10.4</v>
      </c>
      <c r="J21">
        <v>58.6</v>
      </c>
      <c r="K21" s="10"/>
      <c r="L21" s="12">
        <v>0</v>
      </c>
      <c r="M21" s="10"/>
      <c r="N21" s="52">
        <f t="shared" si="5"/>
        <v>39.321985306145734</v>
      </c>
      <c r="O21" s="6">
        <f t="shared" si="6"/>
        <v>0.18151424220741028</v>
      </c>
      <c r="P21" s="6">
        <f t="shared" si="7"/>
        <v>1.0227629416686772</v>
      </c>
      <c r="Q21" s="6">
        <f t="shared" si="8"/>
        <v>0</v>
      </c>
      <c r="R21" s="6">
        <f t="shared" si="9"/>
        <v>0</v>
      </c>
      <c r="S21" s="6">
        <f t="shared" si="10"/>
        <v>0</v>
      </c>
    </row>
    <row r="22" spans="1:22" ht="14">
      <c r="A22" t="s">
        <v>46</v>
      </c>
      <c r="B22">
        <v>0</v>
      </c>
      <c r="C22">
        <v>5.0000000000000001E-3</v>
      </c>
      <c r="D22" t="s">
        <v>17</v>
      </c>
      <c r="E22" t="s">
        <v>42</v>
      </c>
      <c r="F22">
        <v>100</v>
      </c>
      <c r="G22">
        <v>11.6</v>
      </c>
      <c r="H22" s="55">
        <v>6</v>
      </c>
      <c r="I22">
        <v>21.5</v>
      </c>
      <c r="J22">
        <v>77.099999999999994</v>
      </c>
      <c r="K22" s="10"/>
      <c r="L22" s="12">
        <v>0</v>
      </c>
      <c r="M22" s="10"/>
      <c r="N22" s="52">
        <f t="shared" si="5"/>
        <v>65.389324272363481</v>
      </c>
      <c r="O22" s="6">
        <f t="shared" si="6"/>
        <v>0.37524578917878082</v>
      </c>
      <c r="P22" s="6">
        <f t="shared" si="7"/>
        <v>1.3456488532876281</v>
      </c>
      <c r="Q22" s="6">
        <f t="shared" si="8"/>
        <v>0</v>
      </c>
      <c r="R22" s="6">
        <f t="shared" si="9"/>
        <v>0</v>
      </c>
      <c r="S22" s="6">
        <f t="shared" si="10"/>
        <v>0</v>
      </c>
    </row>
    <row r="23" spans="1:22" ht="14">
      <c r="A23" t="s">
        <v>47</v>
      </c>
      <c r="B23">
        <v>0</v>
      </c>
      <c r="C23">
        <v>5.0000000000000001E-3</v>
      </c>
      <c r="D23" t="s">
        <v>17</v>
      </c>
      <c r="E23" t="s">
        <v>42</v>
      </c>
      <c r="F23">
        <v>0</v>
      </c>
      <c r="G23">
        <v>9.1</v>
      </c>
      <c r="H23" s="55">
        <v>6</v>
      </c>
      <c r="I23">
        <v>197.9</v>
      </c>
      <c r="J23">
        <v>86.8</v>
      </c>
      <c r="K23" s="10"/>
      <c r="L23" s="12">
        <v>0</v>
      </c>
      <c r="M23" s="10"/>
      <c r="N23" s="52">
        <f t="shared" si="5"/>
        <v>83.61983977629788</v>
      </c>
      <c r="O23" s="6">
        <f t="shared" si="6"/>
        <v>3.4540065896967787</v>
      </c>
      <c r="P23" s="6">
        <f t="shared" si="7"/>
        <v>1.5149457907310782</v>
      </c>
      <c r="Q23" s="6">
        <f t="shared" si="8"/>
        <v>0</v>
      </c>
      <c r="R23" s="6">
        <f t="shared" si="9"/>
        <v>0</v>
      </c>
      <c r="S23" s="6">
        <f t="shared" si="10"/>
        <v>0</v>
      </c>
    </row>
    <row r="24" spans="1:22" ht="14">
      <c r="A24" t="s">
        <v>47</v>
      </c>
      <c r="B24">
        <v>0</v>
      </c>
      <c r="C24">
        <v>5.0000000000000001E-3</v>
      </c>
      <c r="D24" t="s">
        <v>17</v>
      </c>
      <c r="E24" t="s">
        <v>42</v>
      </c>
      <c r="F24">
        <v>100</v>
      </c>
      <c r="G24">
        <v>9.1</v>
      </c>
      <c r="H24" s="55">
        <v>6</v>
      </c>
      <c r="I24">
        <v>189.7</v>
      </c>
      <c r="J24">
        <v>68.3</v>
      </c>
      <c r="K24" s="10"/>
      <c r="L24" s="12">
        <v>0</v>
      </c>
      <c r="M24" s="10"/>
      <c r="N24" s="52">
        <f t="shared" si="5"/>
        <v>51.483834945547706</v>
      </c>
      <c r="O24" s="6">
        <f t="shared" si="6"/>
        <v>3.3108895910332428</v>
      </c>
      <c r="P24" s="6">
        <f t="shared" si="7"/>
        <v>1.1920598791121269</v>
      </c>
      <c r="Q24" s="6">
        <f t="shared" si="8"/>
        <v>0</v>
      </c>
      <c r="R24" s="6">
        <f t="shared" si="9"/>
        <v>0</v>
      </c>
      <c r="S24" s="6">
        <f t="shared" si="10"/>
        <v>0</v>
      </c>
    </row>
    <row r="25" spans="1:22" ht="14">
      <c r="A25" t="s">
        <v>49</v>
      </c>
      <c r="B25">
        <v>0</v>
      </c>
      <c r="C25">
        <v>0.08</v>
      </c>
      <c r="D25" t="s">
        <v>17</v>
      </c>
      <c r="E25" t="s">
        <v>42</v>
      </c>
      <c r="F25">
        <v>0</v>
      </c>
      <c r="G25">
        <v>17.100000000000001</v>
      </c>
      <c r="H25" s="55">
        <v>7</v>
      </c>
      <c r="I25">
        <v>9.1999999999999993</v>
      </c>
      <c r="J25">
        <v>68.7</v>
      </c>
      <c r="K25" s="10"/>
      <c r="L25" s="12">
        <v>0</v>
      </c>
      <c r="M25" s="10"/>
      <c r="N25" s="52">
        <f t="shared" si="5"/>
        <v>52.054055366342013</v>
      </c>
      <c r="O25" s="6">
        <f t="shared" si="6"/>
        <v>0.16057029118347829</v>
      </c>
      <c r="P25" s="6">
        <f t="shared" si="7"/>
        <v>1.1990411961201044</v>
      </c>
      <c r="Q25" s="6">
        <f t="shared" si="8"/>
        <v>0</v>
      </c>
      <c r="R25" s="6">
        <f t="shared" si="9"/>
        <v>0</v>
      </c>
      <c r="S25" s="6">
        <f t="shared" si="10"/>
        <v>0</v>
      </c>
    </row>
    <row r="26" spans="1:22" ht="14">
      <c r="A26" t="s">
        <v>49</v>
      </c>
      <c r="B26">
        <v>0</v>
      </c>
      <c r="C26">
        <v>0.08</v>
      </c>
      <c r="D26" t="s">
        <v>17</v>
      </c>
      <c r="E26" t="s">
        <v>42</v>
      </c>
      <c r="F26">
        <v>100</v>
      </c>
      <c r="G26">
        <v>17.100000000000001</v>
      </c>
      <c r="H26" s="55">
        <v>7</v>
      </c>
      <c r="I26">
        <v>61</v>
      </c>
      <c r="J26">
        <v>85.1</v>
      </c>
      <c r="K26" s="10"/>
      <c r="L26" s="12">
        <v>0</v>
      </c>
      <c r="M26" s="10"/>
      <c r="N26" s="52">
        <f t="shared" si="5"/>
        <v>80.270645227195686</v>
      </c>
      <c r="O26" s="6">
        <f t="shared" si="6"/>
        <v>1.064650843716541</v>
      </c>
      <c r="P26" s="6">
        <f t="shared" si="7"/>
        <v>1.4852751934471744</v>
      </c>
      <c r="Q26" s="6">
        <f t="shared" si="8"/>
        <v>0</v>
      </c>
      <c r="R26" s="6">
        <f t="shared" si="9"/>
        <v>0</v>
      </c>
      <c r="S26" s="6">
        <f t="shared" si="10"/>
        <v>0</v>
      </c>
    </row>
    <row r="27" spans="1:22" ht="14" thickBot="1">
      <c r="A27" s="7"/>
      <c r="B27" s="7"/>
      <c r="C27" s="7"/>
      <c r="D27" s="7"/>
      <c r="E27" s="7"/>
      <c r="F27" s="7"/>
      <c r="G27" s="7"/>
      <c r="H27" s="7"/>
      <c r="I27" s="17"/>
      <c r="J27" s="18"/>
      <c r="K27" s="19"/>
      <c r="L27" s="7"/>
      <c r="M27" s="7"/>
      <c r="N27" s="7"/>
      <c r="O27" s="7"/>
      <c r="P27" s="7"/>
      <c r="Q27" s="7"/>
      <c r="R27" s="7"/>
      <c r="S27" s="7"/>
    </row>
    <row r="28" spans="1:22" ht="17" thickTop="1" thickBot="1">
      <c r="A28" s="54" t="s">
        <v>5</v>
      </c>
      <c r="D28" s="54" t="s">
        <v>50</v>
      </c>
      <c r="F28" s="13"/>
      <c r="G28" s="13"/>
      <c r="H28" s="23" t="s">
        <v>143</v>
      </c>
      <c r="I28" s="24">
        <f>IF(O28&gt;0, O28*180/PI(),360+O28*180/PI())</f>
        <v>98.480862598651285</v>
      </c>
      <c r="J28" s="25">
        <f>P28*180/PI()</f>
        <v>-53.230717810134735</v>
      </c>
      <c r="K28" s="19"/>
      <c r="L28" s="7"/>
      <c r="M28" s="7"/>
      <c r="N28" s="7"/>
      <c r="O28" s="26">
        <f>IF(Q28&gt;0, ATAN(R28/Q28),PI()+ATAN(R28/Q28))</f>
        <v>1.7188153025506039</v>
      </c>
      <c r="P28" s="26">
        <f>-1*ATAN(S28/(SQRT(Q28*Q28+R28*R28)))</f>
        <v>-0.92905128898683687</v>
      </c>
      <c r="Q28" s="26">
        <f>SUM(Q3:Q26)</f>
        <v>-0.70191252930081571</v>
      </c>
      <c r="R28" s="26">
        <f>SUM(R3:R26)</f>
        <v>4.7073614104224131</v>
      </c>
      <c r="S28" s="26">
        <f>SUM(S3:S26)</f>
        <v>6.3691436375855917</v>
      </c>
    </row>
    <row r="29" spans="1:22" ht="14" thickTop="1">
      <c r="A29" s="56">
        <v>120.64774342125571</v>
      </c>
      <c r="B29" s="56">
        <v>-49.18142324041392</v>
      </c>
      <c r="C29" s="56"/>
      <c r="D29" s="56">
        <v>3.4369316117881059</v>
      </c>
      <c r="E29" s="56">
        <v>76.363786582341106</v>
      </c>
      <c r="F29" s="7"/>
      <c r="G29" s="7"/>
      <c r="H29" s="7"/>
      <c r="I29" s="29" t="s">
        <v>144</v>
      </c>
      <c r="J29" s="30">
        <f>SQRT(Q28*Q28+R28*R28+S28*S28)</f>
        <v>7.950969961163266</v>
      </c>
      <c r="K29" s="19"/>
      <c r="L29" s="7"/>
      <c r="M29" s="7"/>
      <c r="N29" s="7"/>
      <c r="O29" s="7"/>
      <c r="P29" s="7"/>
      <c r="Q29" s="7"/>
      <c r="R29" s="7"/>
      <c r="S29" s="7"/>
    </row>
    <row r="30" spans="1:22" ht="13">
      <c r="A30" t="s">
        <v>144</v>
      </c>
      <c r="B30">
        <v>7.9507509538529311</v>
      </c>
      <c r="D30" t="s">
        <v>144</v>
      </c>
      <c r="E30">
        <v>3.8853160549532397</v>
      </c>
      <c r="F30" s="7"/>
      <c r="G30" s="7"/>
      <c r="H30" s="7"/>
      <c r="I30" s="32" t="s">
        <v>145</v>
      </c>
      <c r="J30" s="33">
        <f>(J32-1)/(J32-J29)</f>
        <v>142.76961972862046</v>
      </c>
      <c r="K30" s="19"/>
      <c r="L30" s="7"/>
      <c r="M30" s="20"/>
      <c r="N30" s="20"/>
      <c r="O30" s="7"/>
      <c r="P30" s="7"/>
      <c r="Q30" s="7"/>
      <c r="R30" s="7"/>
      <c r="S30" s="7"/>
    </row>
    <row r="31" spans="1:22" ht="13">
      <c r="A31" t="s">
        <v>145</v>
      </c>
      <c r="B31">
        <v>142.13473250012592</v>
      </c>
      <c r="D31" t="s">
        <v>145</v>
      </c>
      <c r="E31">
        <v>26.158848989514663</v>
      </c>
      <c r="F31" s="7"/>
      <c r="G31" s="7"/>
      <c r="H31" s="7"/>
      <c r="I31" s="32" t="s">
        <v>147</v>
      </c>
      <c r="J31" s="35">
        <f>ACOS(1+(J32-1)*(1-20^(1/(J32-1)))/(J32*(J30-1)+1))*180/PI()</f>
        <v>4.6515789750980634</v>
      </c>
      <c r="K31" s="19"/>
      <c r="L31" s="7"/>
      <c r="M31" s="20"/>
      <c r="N31" s="20"/>
      <c r="O31" s="7"/>
      <c r="P31" s="7"/>
      <c r="Q31" s="7"/>
      <c r="R31" s="7"/>
      <c r="S31" s="7"/>
    </row>
    <row r="32" spans="1:22" ht="13">
      <c r="A32" t="s">
        <v>147</v>
      </c>
      <c r="B32">
        <v>4.6620261986835629</v>
      </c>
      <c r="D32" t="s">
        <v>147</v>
      </c>
      <c r="E32">
        <v>18.305549172297315</v>
      </c>
      <c r="F32" s="7"/>
      <c r="G32" s="7"/>
      <c r="H32" s="7"/>
      <c r="I32" s="36" t="s">
        <v>149</v>
      </c>
      <c r="J32" s="37">
        <f>SUM(L3:L26)</f>
        <v>8</v>
      </c>
      <c r="K32" s="19"/>
      <c r="L32" s="7"/>
      <c r="M32" s="7"/>
      <c r="N32" s="7"/>
      <c r="O32" s="7"/>
      <c r="P32" s="7"/>
      <c r="Q32" s="7"/>
      <c r="R32" s="7"/>
      <c r="S32" s="7"/>
    </row>
    <row r="33" spans="1:5">
      <c r="A33" t="s">
        <v>149</v>
      </c>
      <c r="B33">
        <v>8</v>
      </c>
      <c r="D33" t="s">
        <v>149</v>
      </c>
      <c r="E33">
        <v>4</v>
      </c>
    </row>
    <row r="35" spans="1:5">
      <c r="A35" s="54" t="s">
        <v>6</v>
      </c>
      <c r="D35" s="54" t="s">
        <v>51</v>
      </c>
    </row>
    <row r="36" spans="1:5">
      <c r="A36" s="56">
        <v>98.480862598651285</v>
      </c>
      <c r="B36" s="56">
        <v>-53.23071781013472</v>
      </c>
      <c r="C36" s="56"/>
      <c r="D36" s="56">
        <v>179.66963892601447</v>
      </c>
      <c r="E36" s="56">
        <v>85.668662237790244</v>
      </c>
    </row>
    <row r="37" spans="1:5">
      <c r="A37" t="s">
        <v>144</v>
      </c>
      <c r="B37">
        <v>7.950969961163266</v>
      </c>
      <c r="D37" t="s">
        <v>144</v>
      </c>
      <c r="E37">
        <v>3.890926896108609</v>
      </c>
    </row>
    <row r="38" spans="1:5">
      <c r="A38" t="s">
        <v>145</v>
      </c>
      <c r="B38">
        <v>142.76961972862046</v>
      </c>
      <c r="D38" t="s">
        <v>145</v>
      </c>
      <c r="E38">
        <v>27.504489126734988</v>
      </c>
    </row>
    <row r="39" spans="1:5">
      <c r="A39" t="s">
        <v>147</v>
      </c>
      <c r="B39">
        <v>4.6515789750980634</v>
      </c>
      <c r="D39" t="s">
        <v>147</v>
      </c>
      <c r="E39">
        <v>17.835410587731396</v>
      </c>
    </row>
    <row r="40" spans="1:5">
      <c r="A40" t="s">
        <v>149</v>
      </c>
      <c r="B40">
        <v>8</v>
      </c>
      <c r="D40" t="s">
        <v>149</v>
      </c>
      <c r="E40">
        <v>4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A5" workbookViewId="0">
      <selection activeCell="P49" sqref="P49"/>
    </sheetView>
  </sheetViews>
  <sheetFormatPr baseColWidth="10" defaultColWidth="11.5" defaultRowHeight="12" x14ac:dyDescent="0"/>
  <sheetData>
    <row r="1" spans="1:22" ht="15">
      <c r="A1" t="s">
        <v>52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  <c r="T1" s="9"/>
    </row>
    <row r="2" spans="1:22" s="109" customFormat="1" ht="37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T2" s="107"/>
      <c r="U2" s="110" t="s">
        <v>771</v>
      </c>
      <c r="V2" s="110" t="s">
        <v>772</v>
      </c>
    </row>
    <row r="3" spans="1:22" ht="15">
      <c r="A3" t="s">
        <v>53</v>
      </c>
      <c r="B3">
        <v>8.0000000000000002E-3</v>
      </c>
      <c r="C3">
        <v>0.1</v>
      </c>
      <c r="D3" t="s">
        <v>17</v>
      </c>
      <c r="E3" t="s">
        <v>4</v>
      </c>
      <c r="F3">
        <v>0</v>
      </c>
      <c r="G3">
        <v>0.6</v>
      </c>
      <c r="H3">
        <v>13</v>
      </c>
      <c r="I3">
        <v>149.4</v>
      </c>
      <c r="J3">
        <v>-58.5</v>
      </c>
      <c r="K3" s="10"/>
      <c r="L3" s="12">
        <v>0</v>
      </c>
      <c r="M3" s="10"/>
      <c r="N3" s="52">
        <f t="shared" ref="N3:N18" si="0">ATAN(0.5*TAN(P3))/(PI()/180)</f>
        <v>-39.211894491594556</v>
      </c>
      <c r="O3" s="6">
        <f t="shared" ref="O3:O18" si="1">I3*PI()/180</f>
        <v>2.6075219024795282</v>
      </c>
      <c r="P3" s="6">
        <f t="shared" ref="P3:P18" si="2">J3*PI()/180</f>
        <v>-1.0210176124166828</v>
      </c>
      <c r="Q3" s="6">
        <f t="shared" ref="Q3:Q18" si="3">COS(O3)*COS(P3)*L3</f>
        <v>0</v>
      </c>
      <c r="R3" s="6">
        <f t="shared" ref="R3:R18" si="4">COS(P3)*SIN(O3)*L3</f>
        <v>0</v>
      </c>
      <c r="S3" s="6">
        <f t="shared" ref="S3:S18" si="5">-1*SIN(P3)*L3</f>
        <v>0</v>
      </c>
      <c r="T3" s="9"/>
      <c r="U3" s="12">
        <v>1</v>
      </c>
      <c r="V3" s="12">
        <v>0</v>
      </c>
    </row>
    <row r="4" spans="1:22" ht="15">
      <c r="A4" t="s">
        <v>53</v>
      </c>
      <c r="B4">
        <v>8.0000000000000002E-3</v>
      </c>
      <c r="C4">
        <v>0.1</v>
      </c>
      <c r="D4" t="s">
        <v>17</v>
      </c>
      <c r="E4" t="s">
        <v>4</v>
      </c>
      <c r="F4">
        <v>100</v>
      </c>
      <c r="G4">
        <v>0.6</v>
      </c>
      <c r="H4">
        <v>13</v>
      </c>
      <c r="I4">
        <v>119.4</v>
      </c>
      <c r="J4">
        <v>-69.900000000000006</v>
      </c>
      <c r="K4" s="10"/>
      <c r="L4" s="12">
        <v>1</v>
      </c>
      <c r="M4" s="10"/>
      <c r="N4" s="52">
        <f t="shared" si="0"/>
        <v>-53.799749837056602</v>
      </c>
      <c r="O4" s="6">
        <f t="shared" si="1"/>
        <v>2.0839231268812295</v>
      </c>
      <c r="P4" s="6">
        <f t="shared" si="2"/>
        <v>-1.2199851471440364</v>
      </c>
      <c r="Q4" s="6">
        <f t="shared" si="3"/>
        <v>-0.16870383403831182</v>
      </c>
      <c r="R4" s="6">
        <f t="shared" si="4"/>
        <v>0.2994010722483349</v>
      </c>
      <c r="S4" s="6">
        <f t="shared" si="5"/>
        <v>0.93909425209470909</v>
      </c>
      <c r="T4" s="9"/>
      <c r="U4" s="12">
        <v>0</v>
      </c>
      <c r="V4" s="12">
        <v>1</v>
      </c>
    </row>
    <row r="5" spans="1:22" ht="15">
      <c r="A5" t="s">
        <v>90</v>
      </c>
      <c r="B5">
        <v>8.0000000000000002E-3</v>
      </c>
      <c r="C5">
        <v>0.1</v>
      </c>
      <c r="D5" t="s">
        <v>17</v>
      </c>
      <c r="E5" t="s">
        <v>4</v>
      </c>
      <c r="F5">
        <v>0</v>
      </c>
      <c r="G5">
        <v>0.4</v>
      </c>
      <c r="H5">
        <v>13</v>
      </c>
      <c r="I5">
        <v>134.1</v>
      </c>
      <c r="J5">
        <v>-47.5</v>
      </c>
      <c r="K5" s="10"/>
      <c r="L5" s="12">
        <v>0</v>
      </c>
      <c r="M5" s="10"/>
      <c r="N5" s="52">
        <f t="shared" si="0"/>
        <v>-28.619277481329281</v>
      </c>
      <c r="O5" s="6">
        <f t="shared" si="1"/>
        <v>2.340486526924396</v>
      </c>
      <c r="P5" s="6">
        <f t="shared" si="2"/>
        <v>-0.82903139469730658</v>
      </c>
      <c r="Q5" s="6">
        <f t="shared" si="3"/>
        <v>0</v>
      </c>
      <c r="R5" s="6">
        <f t="shared" si="4"/>
        <v>0</v>
      </c>
      <c r="S5" s="6">
        <f t="shared" si="5"/>
        <v>0</v>
      </c>
      <c r="T5" s="11"/>
      <c r="U5" s="12">
        <v>1</v>
      </c>
      <c r="V5" s="12">
        <v>0</v>
      </c>
    </row>
    <row r="6" spans="1:22" ht="15">
      <c r="A6" t="s">
        <v>90</v>
      </c>
      <c r="B6">
        <v>8.0000000000000002E-3</v>
      </c>
      <c r="C6">
        <v>0.1</v>
      </c>
      <c r="D6" t="s">
        <v>17</v>
      </c>
      <c r="E6" t="s">
        <v>4</v>
      </c>
      <c r="F6">
        <v>100</v>
      </c>
      <c r="G6">
        <v>0.4</v>
      </c>
      <c r="H6">
        <v>13</v>
      </c>
      <c r="I6">
        <v>113.6</v>
      </c>
      <c r="J6">
        <v>-55.8</v>
      </c>
      <c r="K6" s="10"/>
      <c r="L6" s="12">
        <v>1</v>
      </c>
      <c r="M6" s="10"/>
      <c r="N6" s="52">
        <f t="shared" si="0"/>
        <v>-36.342945621166479</v>
      </c>
      <c r="O6" s="6">
        <f t="shared" si="1"/>
        <v>1.9826940302655582</v>
      </c>
      <c r="P6" s="6">
        <f t="shared" si="2"/>
        <v>-0.9738937226128358</v>
      </c>
      <c r="Q6" s="6">
        <f t="shared" si="3"/>
        <v>-0.22502953653941207</v>
      </c>
      <c r="R6" s="6">
        <f t="shared" si="4"/>
        <v>0.51507225837014214</v>
      </c>
      <c r="S6" s="6">
        <f t="shared" si="5"/>
        <v>0.82708057427456172</v>
      </c>
      <c r="T6" s="11"/>
      <c r="U6" s="12">
        <v>0</v>
      </c>
      <c r="V6" s="12">
        <v>1</v>
      </c>
    </row>
    <row r="7" spans="1:22" ht="15">
      <c r="A7" t="s">
        <v>91</v>
      </c>
      <c r="B7">
        <v>5.0000000000000001E-3</v>
      </c>
      <c r="C7">
        <v>0.1</v>
      </c>
      <c r="D7" t="s">
        <v>17</v>
      </c>
      <c r="E7" t="s">
        <v>4</v>
      </c>
      <c r="F7">
        <v>0</v>
      </c>
      <c r="G7">
        <v>0.7</v>
      </c>
      <c r="H7">
        <v>14</v>
      </c>
      <c r="I7">
        <v>124.4</v>
      </c>
      <c r="J7">
        <v>-33.6</v>
      </c>
      <c r="K7" s="10"/>
      <c r="L7" s="12">
        <v>0</v>
      </c>
      <c r="M7" s="10"/>
      <c r="N7" s="52">
        <f t="shared" si="0"/>
        <v>-18.376446287224198</v>
      </c>
      <c r="O7" s="6">
        <f t="shared" si="1"/>
        <v>2.1711895894809459</v>
      </c>
      <c r="P7" s="6">
        <f t="shared" si="2"/>
        <v>-0.58643062867009477</v>
      </c>
      <c r="Q7" s="6">
        <f t="shared" si="3"/>
        <v>0</v>
      </c>
      <c r="R7" s="6">
        <f t="shared" si="4"/>
        <v>0</v>
      </c>
      <c r="S7" s="6">
        <f t="shared" si="5"/>
        <v>0</v>
      </c>
      <c r="T7" s="11"/>
      <c r="U7" s="12">
        <v>1</v>
      </c>
      <c r="V7" s="12">
        <v>0</v>
      </c>
    </row>
    <row r="8" spans="1:22" ht="15">
      <c r="A8" t="s">
        <v>91</v>
      </c>
      <c r="B8">
        <v>5.0000000000000001E-3</v>
      </c>
      <c r="C8">
        <v>0.1</v>
      </c>
      <c r="D8" t="s">
        <v>17</v>
      </c>
      <c r="E8" t="s">
        <v>4</v>
      </c>
      <c r="F8">
        <v>100</v>
      </c>
      <c r="G8">
        <v>0.7</v>
      </c>
      <c r="H8">
        <v>14</v>
      </c>
      <c r="I8">
        <v>111.6</v>
      </c>
      <c r="J8">
        <v>-40.1</v>
      </c>
      <c r="K8" s="10"/>
      <c r="L8" s="53">
        <v>1</v>
      </c>
      <c r="M8" s="10"/>
      <c r="N8" s="52">
        <f t="shared" si="0"/>
        <v>-22.832995411735453</v>
      </c>
      <c r="O8" s="6">
        <f t="shared" si="1"/>
        <v>1.9477874452256716</v>
      </c>
      <c r="P8" s="6">
        <f t="shared" si="2"/>
        <v>-0.69987703004972612</v>
      </c>
      <c r="Q8" s="6">
        <f t="shared" si="3"/>
        <v>-0.28158634855203479</v>
      </c>
      <c r="R8" s="6">
        <f t="shared" si="4"/>
        <v>0.71120593212665795</v>
      </c>
      <c r="S8" s="6">
        <f t="shared" si="5"/>
        <v>0.64412362976138648</v>
      </c>
      <c r="T8" s="11"/>
      <c r="U8" s="53">
        <v>0</v>
      </c>
      <c r="V8" s="12">
        <v>1</v>
      </c>
    </row>
    <row r="9" spans="1:22" ht="15">
      <c r="A9" t="s">
        <v>92</v>
      </c>
      <c r="B9">
        <v>5.0000000000000001E-3</v>
      </c>
      <c r="C9">
        <v>0.1</v>
      </c>
      <c r="D9" t="s">
        <v>17</v>
      </c>
      <c r="E9" t="s">
        <v>4</v>
      </c>
      <c r="F9">
        <v>0</v>
      </c>
      <c r="G9">
        <v>0.6</v>
      </c>
      <c r="H9">
        <v>14</v>
      </c>
      <c r="I9">
        <v>112.2</v>
      </c>
      <c r="J9">
        <v>-26.4</v>
      </c>
      <c r="K9" s="10"/>
      <c r="L9" s="53">
        <v>0</v>
      </c>
      <c r="M9" s="10"/>
      <c r="N9" s="52">
        <f t="shared" si="0"/>
        <v>-13.939252976166614</v>
      </c>
      <c r="O9" s="6">
        <f t="shared" si="1"/>
        <v>1.9582594207376378</v>
      </c>
      <c r="P9" s="6">
        <f t="shared" si="2"/>
        <v>-0.46076692252650298</v>
      </c>
      <c r="Q9" s="6">
        <f t="shared" si="3"/>
        <v>0</v>
      </c>
      <c r="R9" s="6">
        <f t="shared" si="4"/>
        <v>0</v>
      </c>
      <c r="S9" s="6">
        <f t="shared" si="5"/>
        <v>0</v>
      </c>
      <c r="T9" s="11"/>
      <c r="U9" s="53">
        <v>1</v>
      </c>
      <c r="V9" s="53">
        <v>0</v>
      </c>
    </row>
    <row r="10" spans="1:22" ht="15">
      <c r="A10" t="s">
        <v>92</v>
      </c>
      <c r="B10">
        <v>5.0000000000000001E-3</v>
      </c>
      <c r="C10">
        <v>0.1</v>
      </c>
      <c r="D10" t="s">
        <v>17</v>
      </c>
      <c r="E10" t="s">
        <v>4</v>
      </c>
      <c r="F10">
        <v>100</v>
      </c>
      <c r="G10">
        <v>0.6</v>
      </c>
      <c r="H10">
        <v>14</v>
      </c>
      <c r="I10">
        <v>102.7</v>
      </c>
      <c r="J10">
        <v>-29.7</v>
      </c>
      <c r="K10" s="10"/>
      <c r="L10" s="53">
        <v>1</v>
      </c>
      <c r="M10" s="10"/>
      <c r="N10" s="52">
        <f t="shared" si="0"/>
        <v>-15.917882886740262</v>
      </c>
      <c r="O10" s="6">
        <f t="shared" si="1"/>
        <v>1.7924531417981766</v>
      </c>
      <c r="P10" s="6">
        <f t="shared" si="2"/>
        <v>-0.51836278784231582</v>
      </c>
      <c r="Q10" s="6">
        <f t="shared" si="3"/>
        <v>-0.19096534143049346</v>
      </c>
      <c r="R10" s="6">
        <f t="shared" si="4"/>
        <v>0.84738004829445968</v>
      </c>
      <c r="S10" s="6">
        <f t="shared" si="5"/>
        <v>0.49545866843240749</v>
      </c>
      <c r="T10" s="11"/>
      <c r="U10" s="53">
        <v>0</v>
      </c>
      <c r="V10" s="53">
        <v>1</v>
      </c>
    </row>
    <row r="11" spans="1:22" ht="15">
      <c r="A11" t="s">
        <v>93</v>
      </c>
      <c r="B11">
        <v>5.0000000000000001E-3</v>
      </c>
      <c r="C11">
        <v>0.1</v>
      </c>
      <c r="D11" t="s">
        <v>17</v>
      </c>
      <c r="E11" t="s">
        <v>4</v>
      </c>
      <c r="F11">
        <v>0</v>
      </c>
      <c r="G11">
        <v>0.5</v>
      </c>
      <c r="H11">
        <v>14</v>
      </c>
      <c r="I11">
        <v>115.9</v>
      </c>
      <c r="J11">
        <v>-53</v>
      </c>
      <c r="K11" s="10"/>
      <c r="L11" s="12">
        <v>0</v>
      </c>
      <c r="M11" s="10"/>
      <c r="N11" s="52">
        <f t="shared" si="0"/>
        <v>-33.565165442222067</v>
      </c>
      <c r="O11" s="6">
        <f t="shared" si="1"/>
        <v>2.0228366030614282</v>
      </c>
      <c r="P11" s="6">
        <f t="shared" si="2"/>
        <v>-0.92502450355699462</v>
      </c>
      <c r="Q11" s="6">
        <f t="shared" si="3"/>
        <v>0</v>
      </c>
      <c r="R11" s="6">
        <f t="shared" si="4"/>
        <v>0</v>
      </c>
      <c r="S11" s="6">
        <f t="shared" si="5"/>
        <v>0</v>
      </c>
      <c r="T11" s="11"/>
      <c r="U11" s="12">
        <v>1</v>
      </c>
      <c r="V11" s="53">
        <v>0</v>
      </c>
    </row>
    <row r="12" spans="1:22" ht="15">
      <c r="A12" t="s">
        <v>93</v>
      </c>
      <c r="B12">
        <v>5.0000000000000001E-3</v>
      </c>
      <c r="C12">
        <v>0.1</v>
      </c>
      <c r="D12" t="s">
        <v>17</v>
      </c>
      <c r="E12" t="s">
        <v>4</v>
      </c>
      <c r="F12">
        <v>100</v>
      </c>
      <c r="G12">
        <v>0.5</v>
      </c>
      <c r="H12">
        <v>14</v>
      </c>
      <c r="I12">
        <v>90.9</v>
      </c>
      <c r="J12">
        <v>-55.1</v>
      </c>
      <c r="K12" s="10"/>
      <c r="L12" s="12">
        <v>1</v>
      </c>
      <c r="M12" s="10"/>
      <c r="N12" s="52">
        <f t="shared" si="0"/>
        <v>-35.630425427009492</v>
      </c>
      <c r="O12" s="6">
        <f t="shared" si="1"/>
        <v>1.5865042900628457</v>
      </c>
      <c r="P12" s="6">
        <f t="shared" si="2"/>
        <v>-0.96167641784887559</v>
      </c>
      <c r="Q12" s="6">
        <f t="shared" si="3"/>
        <v>-8.9868767828575613E-3</v>
      </c>
      <c r="R12" s="6">
        <f t="shared" si="4"/>
        <v>0.5720752892289811</v>
      </c>
      <c r="S12" s="6">
        <f t="shared" si="5"/>
        <v>0.82015187587377214</v>
      </c>
      <c r="T12" s="11"/>
      <c r="U12" s="12">
        <v>0</v>
      </c>
      <c r="V12" s="12">
        <v>1</v>
      </c>
    </row>
    <row r="13" spans="1:22" ht="15">
      <c r="A13" t="s">
        <v>94</v>
      </c>
      <c r="B13">
        <v>5.0000000000000001E-3</v>
      </c>
      <c r="C13">
        <v>0.1</v>
      </c>
      <c r="D13" t="s">
        <v>17</v>
      </c>
      <c r="E13" t="s">
        <v>4</v>
      </c>
      <c r="F13">
        <v>0</v>
      </c>
      <c r="G13">
        <v>0.4</v>
      </c>
      <c r="H13">
        <v>14</v>
      </c>
      <c r="I13">
        <v>132.69999999999999</v>
      </c>
      <c r="J13">
        <v>-50.1</v>
      </c>
      <c r="K13" s="10"/>
      <c r="L13" s="12">
        <v>0</v>
      </c>
      <c r="M13" s="10"/>
      <c r="N13" s="52">
        <f t="shared" si="0"/>
        <v>-30.879140518733248</v>
      </c>
      <c r="O13" s="6">
        <f t="shared" si="1"/>
        <v>2.3160519173964751</v>
      </c>
      <c r="P13" s="6">
        <f t="shared" si="2"/>
        <v>-0.8744099552491591</v>
      </c>
      <c r="Q13" s="6">
        <f t="shared" si="3"/>
        <v>0</v>
      </c>
      <c r="R13" s="6">
        <f t="shared" si="4"/>
        <v>0</v>
      </c>
      <c r="S13" s="6">
        <f t="shared" si="5"/>
        <v>0</v>
      </c>
      <c r="T13" s="11"/>
      <c r="U13" s="12">
        <v>1</v>
      </c>
      <c r="V13" s="12">
        <v>0</v>
      </c>
    </row>
    <row r="14" spans="1:22" ht="15">
      <c r="A14" t="s">
        <v>94</v>
      </c>
      <c r="B14">
        <v>5.0000000000000001E-3</v>
      </c>
      <c r="C14">
        <v>0.1</v>
      </c>
      <c r="D14" t="s">
        <v>17</v>
      </c>
      <c r="E14" t="s">
        <v>4</v>
      </c>
      <c r="F14">
        <v>100</v>
      </c>
      <c r="G14">
        <v>0.4</v>
      </c>
      <c r="H14">
        <v>14</v>
      </c>
      <c r="I14">
        <v>109.9</v>
      </c>
      <c r="J14">
        <v>-57.8</v>
      </c>
      <c r="K14" s="10"/>
      <c r="L14" s="12">
        <v>1</v>
      </c>
      <c r="M14" s="10"/>
      <c r="N14" s="52">
        <f>ATAN(0.5*TAN(P14))/(PI()/180)</f>
        <v>-38.4491016641744</v>
      </c>
      <c r="O14" s="6">
        <f t="shared" si="1"/>
        <v>1.9181168479417683</v>
      </c>
      <c r="P14" s="6">
        <f t="shared" si="2"/>
        <v>-1.0088003076527225</v>
      </c>
      <c r="Q14" s="6">
        <f>COS(O14)*COS(P14)*L14</f>
        <v>-0.18138018716816023</v>
      </c>
      <c r="R14" s="6">
        <f>COS(P14)*SIN(O14)*L14</f>
        <v>0.5010572355548335</v>
      </c>
      <c r="S14" s="6">
        <f>-1*SIN(P14)*L14</f>
        <v>0.84619316612756401</v>
      </c>
      <c r="T14" s="13"/>
      <c r="U14" s="12">
        <v>0</v>
      </c>
      <c r="V14" s="12">
        <v>1</v>
      </c>
    </row>
    <row r="15" spans="1:22" ht="15">
      <c r="A15" t="s">
        <v>95</v>
      </c>
      <c r="B15">
        <v>5.0000000000000001E-3</v>
      </c>
      <c r="C15">
        <v>0.1</v>
      </c>
      <c r="D15" t="s">
        <v>17</v>
      </c>
      <c r="E15" t="s">
        <v>4</v>
      </c>
      <c r="F15">
        <v>0</v>
      </c>
      <c r="G15">
        <v>0.2</v>
      </c>
      <c r="H15">
        <v>14</v>
      </c>
      <c r="I15">
        <v>138.6</v>
      </c>
      <c r="J15">
        <v>-47</v>
      </c>
      <c r="K15" s="10"/>
      <c r="L15" s="12">
        <v>0</v>
      </c>
      <c r="M15" s="10"/>
      <c r="N15" s="52">
        <f t="shared" si="0"/>
        <v>-28.199513132698353</v>
      </c>
      <c r="O15" s="6">
        <f t="shared" si="1"/>
        <v>2.4190263432641408</v>
      </c>
      <c r="P15" s="6">
        <f t="shared" si="2"/>
        <v>-0.82030474843733492</v>
      </c>
      <c r="Q15" s="6">
        <f t="shared" si="3"/>
        <v>0</v>
      </c>
      <c r="R15" s="6">
        <f t="shared" si="4"/>
        <v>0</v>
      </c>
      <c r="S15" s="6">
        <f t="shared" si="5"/>
        <v>0</v>
      </c>
      <c r="T15" s="11"/>
      <c r="U15" s="12">
        <v>1</v>
      </c>
      <c r="V15" s="12">
        <v>0</v>
      </c>
    </row>
    <row r="16" spans="1:22" ht="15">
      <c r="A16" t="s">
        <v>95</v>
      </c>
      <c r="B16">
        <v>5.0000000000000001E-3</v>
      </c>
      <c r="C16">
        <v>0.1</v>
      </c>
      <c r="D16" t="s">
        <v>17</v>
      </c>
      <c r="E16" t="s">
        <v>4</v>
      </c>
      <c r="F16">
        <v>100</v>
      </c>
      <c r="G16">
        <v>0.2</v>
      </c>
      <c r="H16">
        <v>14</v>
      </c>
      <c r="I16">
        <v>118.7</v>
      </c>
      <c r="J16">
        <v>-56.6</v>
      </c>
      <c r="K16" s="10"/>
      <c r="L16" s="12">
        <v>1</v>
      </c>
      <c r="M16" s="10"/>
      <c r="N16" s="52">
        <f>ATAN(0.5*TAN(P16))/(PI()/180)</f>
        <v>-37.17267129056394</v>
      </c>
      <c r="O16" s="6">
        <f t="shared" si="1"/>
        <v>2.0717058221172691</v>
      </c>
      <c r="P16" s="6">
        <f t="shared" si="2"/>
        <v>-0.98785635662879057</v>
      </c>
      <c r="Q16" s="6">
        <f>COS(O16)*COS(P16)*L16</f>
        <v>-0.26435378627873152</v>
      </c>
      <c r="R16" s="6">
        <f>COS(P16)*SIN(O16)*L16</f>
        <v>0.48285206935936725</v>
      </c>
      <c r="S16" s="6">
        <f>-1*SIN(P16)*L16</f>
        <v>0.83484786326340654</v>
      </c>
      <c r="T16" s="13"/>
      <c r="U16" s="12">
        <v>0</v>
      </c>
      <c r="V16" s="12">
        <v>1</v>
      </c>
    </row>
    <row r="17" spans="1:22" ht="15">
      <c r="A17" t="s">
        <v>96</v>
      </c>
      <c r="B17">
        <v>5.0000000000000001E-3</v>
      </c>
      <c r="C17">
        <v>0.1</v>
      </c>
      <c r="D17" t="s">
        <v>17</v>
      </c>
      <c r="E17" t="s">
        <v>4</v>
      </c>
      <c r="F17">
        <v>0</v>
      </c>
      <c r="G17">
        <v>0.2</v>
      </c>
      <c r="H17">
        <v>14</v>
      </c>
      <c r="I17">
        <v>136.80000000000001</v>
      </c>
      <c r="J17">
        <v>-46.5</v>
      </c>
      <c r="K17" s="10"/>
      <c r="L17" s="12">
        <v>0</v>
      </c>
      <c r="M17" s="10"/>
      <c r="N17" s="52">
        <f>ATAN(0.5*TAN(P17))/(PI()/180)</f>
        <v>-27.784300527875718</v>
      </c>
      <c r="O17" s="6">
        <f t="shared" si="1"/>
        <v>2.387610416728243</v>
      </c>
      <c r="P17" s="6">
        <f t="shared" si="2"/>
        <v>-0.81157810217736315</v>
      </c>
      <c r="Q17" s="6">
        <f>COS(O17)*COS(P17)*L17</f>
        <v>0</v>
      </c>
      <c r="R17" s="6">
        <f>COS(P17)*SIN(O17)*L17</f>
        <v>0</v>
      </c>
      <c r="S17" s="6">
        <f>-1*SIN(P17)*L17</f>
        <v>0</v>
      </c>
      <c r="T17" s="13"/>
      <c r="U17" s="12">
        <v>1</v>
      </c>
      <c r="V17" s="12">
        <v>0</v>
      </c>
    </row>
    <row r="18" spans="1:22" ht="15">
      <c r="A18" t="s">
        <v>96</v>
      </c>
      <c r="B18">
        <v>5.0000000000000001E-3</v>
      </c>
      <c r="C18">
        <v>0.1</v>
      </c>
      <c r="D18" t="s">
        <v>17</v>
      </c>
      <c r="E18" t="s">
        <v>4</v>
      </c>
      <c r="F18">
        <v>100</v>
      </c>
      <c r="G18">
        <v>0.2</v>
      </c>
      <c r="H18">
        <v>14</v>
      </c>
      <c r="I18">
        <v>117.2</v>
      </c>
      <c r="J18">
        <v>-55.7</v>
      </c>
      <c r="K18" s="10"/>
      <c r="L18" s="12">
        <v>1</v>
      </c>
      <c r="M18" s="10"/>
      <c r="N18" s="52">
        <f t="shared" si="0"/>
        <v>-36.24039453075374</v>
      </c>
      <c r="O18" s="6">
        <f t="shared" si="1"/>
        <v>2.0455258833373544</v>
      </c>
      <c r="P18" s="6">
        <f t="shared" si="2"/>
        <v>-0.97214839336084158</v>
      </c>
      <c r="Q18" s="6">
        <f t="shared" si="3"/>
        <v>-0.25758658881294022</v>
      </c>
      <c r="R18" s="6">
        <f t="shared" si="4"/>
        <v>0.50120929470122899</v>
      </c>
      <c r="S18" s="6">
        <f t="shared" si="5"/>
        <v>0.82609829449576389</v>
      </c>
      <c r="T18" s="13"/>
      <c r="U18" s="12">
        <v>0</v>
      </c>
      <c r="V18" s="12">
        <v>1</v>
      </c>
    </row>
    <row r="19" spans="1:22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7"/>
      <c r="M19" s="7"/>
      <c r="N19" s="7"/>
      <c r="O19" s="7"/>
      <c r="P19" s="7"/>
      <c r="Q19" s="7"/>
      <c r="R19" s="7"/>
      <c r="S19" s="7"/>
      <c r="T19" s="13"/>
    </row>
    <row r="20" spans="1:22" ht="17" thickTop="1" thickBot="1">
      <c r="A20" s="54" t="s">
        <v>5</v>
      </c>
      <c r="C20" s="13"/>
      <c r="D20" s="13"/>
      <c r="E20" s="13"/>
      <c r="F20" s="13"/>
      <c r="G20" s="13"/>
      <c r="H20" s="23" t="s">
        <v>143</v>
      </c>
      <c r="I20" s="24">
        <f>IF(O20&gt;0, O20*180/PI(),360+O20*180/PI())</f>
        <v>109.61205390879419</v>
      </c>
      <c r="J20" s="25">
        <f>P20*180/PI()</f>
        <v>-52.963926469186291</v>
      </c>
      <c r="K20" s="19"/>
      <c r="L20" s="7"/>
      <c r="M20" s="7"/>
      <c r="N20" s="7"/>
      <c r="O20" s="26">
        <f>IF(Q20&gt;0, ATAN(R20/Q20),PI()+ATAN(R20/Q20))</f>
        <v>1.9130912405819789</v>
      </c>
      <c r="P20" s="26">
        <f>-1*ATAN(S20/(SQRT(Q20*Q20+R20*R20)))</f>
        <v>-0.92439490167147575</v>
      </c>
      <c r="Q20" s="26">
        <f>SUM(Q3:Q18)</f>
        <v>-1.5785924996029417</v>
      </c>
      <c r="R20" s="26">
        <f>SUM(R3:R18)</f>
        <v>4.4302531998840058</v>
      </c>
      <c r="S20" s="26">
        <f>SUM(S3:S18)</f>
        <v>6.2330483243235708</v>
      </c>
      <c r="T20" s="13"/>
    </row>
    <row r="21" spans="1:22" ht="16" thickTop="1">
      <c r="A21" s="56">
        <v>129.30218591898443</v>
      </c>
      <c r="B21" s="56">
        <v>-45.930492222858206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7.8083281890708216</v>
      </c>
      <c r="K21" s="19"/>
      <c r="L21" s="7"/>
      <c r="M21" s="7"/>
      <c r="N21" s="7"/>
      <c r="O21" s="7"/>
      <c r="P21" s="7"/>
      <c r="Q21" s="7"/>
      <c r="R21" s="7"/>
      <c r="S21" s="7"/>
      <c r="T21" s="9"/>
    </row>
    <row r="22" spans="1:22" ht="15">
      <c r="A22" t="s">
        <v>144</v>
      </c>
      <c r="B22">
        <v>7.8086289147702033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36.520758926759754</v>
      </c>
      <c r="K22" s="19"/>
      <c r="L22" s="7"/>
      <c r="M22" s="20"/>
      <c r="N22" s="20"/>
      <c r="O22" s="7"/>
      <c r="P22" s="7"/>
      <c r="Q22" s="7"/>
      <c r="R22" s="7"/>
      <c r="S22" s="7"/>
      <c r="T22" s="9"/>
    </row>
    <row r="23" spans="1:22" ht="15">
      <c r="A23" t="s">
        <v>145</v>
      </c>
      <c r="B23">
        <v>36.578148635121451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9.2882909764940784</v>
      </c>
      <c r="K23" s="19"/>
      <c r="L23" s="7"/>
      <c r="M23" s="20"/>
      <c r="N23" s="20"/>
      <c r="O23" s="7"/>
      <c r="P23" s="7"/>
      <c r="Q23" s="7"/>
      <c r="R23" s="7"/>
      <c r="S23" s="7"/>
      <c r="T23" s="9"/>
    </row>
    <row r="24" spans="1:22" ht="15">
      <c r="A24" t="s">
        <v>147</v>
      </c>
      <c r="B24">
        <v>9.2808065356455867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</row>
    <row r="25" spans="1:22">
      <c r="A25" t="s">
        <v>149</v>
      </c>
      <c r="B25">
        <v>8</v>
      </c>
    </row>
    <row r="27" spans="1:22">
      <c r="A27" s="54" t="s">
        <v>6</v>
      </c>
    </row>
    <row r="28" spans="1:22">
      <c r="A28" s="56">
        <v>109.61205390879419</v>
      </c>
      <c r="B28" s="56">
        <v>-52.963926469186276</v>
      </c>
    </row>
    <row r="29" spans="1:22">
      <c r="A29" t="s">
        <v>144</v>
      </c>
      <c r="B29">
        <v>7.8083281890708216</v>
      </c>
    </row>
    <row r="30" spans="1:22">
      <c r="A30" t="s">
        <v>145</v>
      </c>
      <c r="B30">
        <v>36.520758926759754</v>
      </c>
    </row>
    <row r="31" spans="1:22">
      <c r="A31" t="s">
        <v>147</v>
      </c>
      <c r="B31">
        <v>9.2882909764940909</v>
      </c>
    </row>
    <row r="32" spans="1:22">
      <c r="A32" t="s">
        <v>149</v>
      </c>
      <c r="B32">
        <v>8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U2" sqref="U2:V14"/>
    </sheetView>
  </sheetViews>
  <sheetFormatPr baseColWidth="10" defaultColWidth="11.5" defaultRowHeight="12" x14ac:dyDescent="0"/>
  <sheetData>
    <row r="1" spans="1:22" ht="13">
      <c r="A1" t="s">
        <v>97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9" customFormat="1" ht="36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ht="13">
      <c r="A3" t="s">
        <v>98</v>
      </c>
      <c r="B3">
        <v>7.0000000000000007E-2</v>
      </c>
      <c r="C3">
        <v>0.17</v>
      </c>
      <c r="D3" t="s">
        <v>17</v>
      </c>
      <c r="E3" t="s">
        <v>19</v>
      </c>
      <c r="F3">
        <v>0</v>
      </c>
      <c r="G3">
        <v>5.7</v>
      </c>
      <c r="H3">
        <v>7</v>
      </c>
      <c r="I3">
        <v>133.19999999999999</v>
      </c>
      <c r="J3">
        <v>-37.1</v>
      </c>
      <c r="K3" s="10"/>
      <c r="L3" s="12">
        <v>0</v>
      </c>
      <c r="M3" s="10"/>
      <c r="N3" s="52">
        <f t="shared" ref="N3:N14" si="0">ATAN(0.5*TAN(P3))/(PI()/180)</f>
        <v>-20.713962779709362</v>
      </c>
      <c r="O3" s="6">
        <f t="shared" ref="O3:O14" si="1">I3*PI()/180</f>
        <v>2.3247785636564466</v>
      </c>
      <c r="P3" s="6">
        <f t="shared" ref="P3:P14" si="2">J3*PI()/180</f>
        <v>-0.64751715248989627</v>
      </c>
      <c r="Q3" s="6">
        <f t="shared" ref="Q3:Q14" si="3">COS(O3)*COS(P3)*L3</f>
        <v>0</v>
      </c>
      <c r="R3" s="6">
        <f t="shared" ref="R3:R14" si="4">COS(P3)*SIN(O3)*L3</f>
        <v>0</v>
      </c>
      <c r="S3" s="6">
        <f t="shared" ref="S3:S14" si="5">-1*SIN(P3)*L3</f>
        <v>0</v>
      </c>
      <c r="U3" s="12">
        <v>1</v>
      </c>
      <c r="V3" s="12">
        <v>0</v>
      </c>
    </row>
    <row r="4" spans="1:22" ht="13">
      <c r="A4" t="s">
        <v>98</v>
      </c>
      <c r="B4">
        <v>7.0000000000000007E-2</v>
      </c>
      <c r="C4">
        <v>0.17</v>
      </c>
      <c r="D4" t="s">
        <v>17</v>
      </c>
      <c r="E4" t="s">
        <v>19</v>
      </c>
      <c r="F4">
        <v>100</v>
      </c>
      <c r="G4">
        <v>5.7</v>
      </c>
      <c r="H4">
        <v>7</v>
      </c>
      <c r="I4">
        <v>119.1</v>
      </c>
      <c r="J4">
        <v>-46</v>
      </c>
      <c r="K4" s="10"/>
      <c r="L4" s="12">
        <v>1</v>
      </c>
      <c r="M4" s="10"/>
      <c r="N4" s="52">
        <f t="shared" si="0"/>
        <v>-27.373546719434483</v>
      </c>
      <c r="O4" s="6">
        <f t="shared" si="1"/>
        <v>2.0786871391252464</v>
      </c>
      <c r="P4" s="6">
        <f t="shared" si="2"/>
        <v>-0.80285145591739149</v>
      </c>
      <c r="Q4" s="6">
        <f t="shared" si="3"/>
        <v>-0.33783694286153843</v>
      </c>
      <c r="R4" s="6">
        <f t="shared" si="4"/>
        <v>0.6069731886061519</v>
      </c>
      <c r="S4" s="6">
        <f t="shared" si="5"/>
        <v>0.71933980033865108</v>
      </c>
      <c r="U4" s="12">
        <v>0</v>
      </c>
      <c r="V4" s="12">
        <v>1</v>
      </c>
    </row>
    <row r="5" spans="1:22" ht="13">
      <c r="A5" t="s">
        <v>135</v>
      </c>
      <c r="B5">
        <v>7.0000000000000007E-2</v>
      </c>
      <c r="C5">
        <v>0.17</v>
      </c>
      <c r="D5" t="s">
        <v>17</v>
      </c>
      <c r="E5" t="s">
        <v>136</v>
      </c>
      <c r="F5">
        <v>0</v>
      </c>
      <c r="G5">
        <v>4.5999999999999996</v>
      </c>
      <c r="H5">
        <v>7</v>
      </c>
      <c r="I5">
        <v>138.1</v>
      </c>
      <c r="J5">
        <v>-43</v>
      </c>
      <c r="K5" s="10"/>
      <c r="L5" s="12">
        <v>0</v>
      </c>
      <c r="M5" s="10"/>
      <c r="N5" s="52">
        <f t="shared" si="0"/>
        <v>-24.997641418580052</v>
      </c>
      <c r="O5" s="6">
        <f t="shared" si="1"/>
        <v>2.4102996970041692</v>
      </c>
      <c r="P5" s="6">
        <f t="shared" si="2"/>
        <v>-0.75049157835756164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2">
        <v>1</v>
      </c>
      <c r="V5" s="12">
        <v>0</v>
      </c>
    </row>
    <row r="6" spans="1:22" ht="13">
      <c r="A6" t="s">
        <v>135</v>
      </c>
      <c r="B6">
        <v>7.0000000000000007E-2</v>
      </c>
      <c r="C6">
        <v>0.17</v>
      </c>
      <c r="D6" t="s">
        <v>17</v>
      </c>
      <c r="E6" t="s">
        <v>136</v>
      </c>
      <c r="F6">
        <v>100</v>
      </c>
      <c r="G6">
        <v>4.5999999999999996</v>
      </c>
      <c r="H6">
        <v>7</v>
      </c>
      <c r="I6">
        <v>121.1</v>
      </c>
      <c r="J6">
        <v>-52.9</v>
      </c>
      <c r="K6" s="10"/>
      <c r="L6" s="12">
        <v>1</v>
      </c>
      <c r="M6" s="10"/>
      <c r="N6" s="52">
        <f t="shared" si="0"/>
        <v>-33.469428620557018</v>
      </c>
      <c r="O6" s="6">
        <f t="shared" si="1"/>
        <v>2.113593724165133</v>
      </c>
      <c r="P6" s="6">
        <f t="shared" si="2"/>
        <v>-0.92327917430500028</v>
      </c>
      <c r="Q6" s="6">
        <f t="shared" si="3"/>
        <v>-0.31157702990901925</v>
      </c>
      <c r="R6" s="6">
        <f t="shared" si="4"/>
        <v>0.51650714507428352</v>
      </c>
      <c r="S6" s="6">
        <f t="shared" si="5"/>
        <v>0.79758392882522844</v>
      </c>
      <c r="U6" s="12">
        <v>0</v>
      </c>
      <c r="V6" s="12">
        <v>1</v>
      </c>
    </row>
    <row r="7" spans="1:22" ht="13">
      <c r="A7" t="s">
        <v>846</v>
      </c>
      <c r="B7">
        <v>0.05</v>
      </c>
      <c r="C7">
        <v>0.17</v>
      </c>
      <c r="D7" t="s">
        <v>17</v>
      </c>
      <c r="E7" t="s">
        <v>19</v>
      </c>
      <c r="F7">
        <v>0</v>
      </c>
      <c r="G7">
        <v>23.5</v>
      </c>
      <c r="H7">
        <v>9</v>
      </c>
      <c r="I7">
        <v>133.1</v>
      </c>
      <c r="J7">
        <v>-42</v>
      </c>
      <c r="K7" s="10"/>
      <c r="L7" s="12">
        <v>0</v>
      </c>
      <c r="M7" s="10"/>
      <c r="N7" s="52">
        <f t="shared" si="0"/>
        <v>-24.237370383549177</v>
      </c>
      <c r="O7" s="6">
        <f t="shared" si="1"/>
        <v>2.3230332344044524</v>
      </c>
      <c r="P7" s="6">
        <f t="shared" si="2"/>
        <v>-0.73303828583761843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  <c r="V7" s="12">
        <v>0</v>
      </c>
    </row>
    <row r="8" spans="1:22" ht="15">
      <c r="A8" t="s">
        <v>846</v>
      </c>
      <c r="B8">
        <v>0.05</v>
      </c>
      <c r="C8">
        <v>0.17</v>
      </c>
      <c r="D8" t="s">
        <v>17</v>
      </c>
      <c r="E8" t="s">
        <v>19</v>
      </c>
      <c r="F8">
        <v>100</v>
      </c>
      <c r="G8">
        <v>23.5</v>
      </c>
      <c r="H8" s="132">
        <v>9</v>
      </c>
      <c r="I8">
        <v>116.3</v>
      </c>
      <c r="J8">
        <v>-50.4</v>
      </c>
      <c r="K8" s="10"/>
      <c r="L8" s="12">
        <v>1</v>
      </c>
      <c r="M8" s="10"/>
      <c r="N8" s="52">
        <f t="shared" si="0"/>
        <v>-31.148604940704946</v>
      </c>
      <c r="O8" s="6">
        <f t="shared" si="1"/>
        <v>2.0298179200694051</v>
      </c>
      <c r="P8" s="6">
        <f t="shared" si="2"/>
        <v>-0.87964594300514198</v>
      </c>
      <c r="Q8" s="6">
        <f t="shared" si="3"/>
        <v>-0.28242420619785158</v>
      </c>
      <c r="R8" s="6">
        <f t="shared" si="4"/>
        <v>0.57144195721057378</v>
      </c>
      <c r="S8" s="6">
        <f t="shared" si="5"/>
        <v>0.77051324277578914</v>
      </c>
      <c r="U8" s="53">
        <v>0</v>
      </c>
      <c r="V8" s="12">
        <v>1</v>
      </c>
    </row>
    <row r="9" spans="1:22" ht="13">
      <c r="A9" t="s">
        <v>99</v>
      </c>
      <c r="B9">
        <v>0.09</v>
      </c>
      <c r="C9">
        <v>0.14000000000000001</v>
      </c>
      <c r="D9" t="s">
        <v>17</v>
      </c>
      <c r="E9" t="s">
        <v>137</v>
      </c>
      <c r="F9">
        <v>0</v>
      </c>
      <c r="G9">
        <v>11.7</v>
      </c>
      <c r="H9">
        <v>4</v>
      </c>
      <c r="I9">
        <v>116.8</v>
      </c>
      <c r="J9">
        <v>-34.700000000000003</v>
      </c>
      <c r="K9" s="10"/>
      <c r="L9" s="12">
        <v>0</v>
      </c>
      <c r="M9" s="10"/>
      <c r="N9" s="52">
        <f t="shared" si="0"/>
        <v>-19.096693228267206</v>
      </c>
      <c r="O9" s="6">
        <f t="shared" si="1"/>
        <v>2.0385445663293766</v>
      </c>
      <c r="P9" s="6">
        <f t="shared" si="2"/>
        <v>-0.60562925044203242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  <c r="V9" s="53">
        <v>0</v>
      </c>
    </row>
    <row r="10" spans="1:22" ht="15">
      <c r="A10" t="s">
        <v>99</v>
      </c>
      <c r="B10">
        <v>0.09</v>
      </c>
      <c r="C10">
        <v>0.14000000000000001</v>
      </c>
      <c r="D10" t="s">
        <v>17</v>
      </c>
      <c r="E10" t="s">
        <v>137</v>
      </c>
      <c r="F10">
        <v>100</v>
      </c>
      <c r="G10" s="132">
        <v>11.7</v>
      </c>
      <c r="H10" s="132">
        <v>4</v>
      </c>
      <c r="I10">
        <v>103.5</v>
      </c>
      <c r="J10">
        <v>-38.700000000000003</v>
      </c>
      <c r="K10" s="10"/>
      <c r="L10" s="12">
        <v>1</v>
      </c>
      <c r="M10" s="10"/>
      <c r="N10" s="52">
        <f t="shared" si="0"/>
        <v>-21.829831207630285</v>
      </c>
      <c r="O10" s="6">
        <f t="shared" si="1"/>
        <v>1.8064157758141308</v>
      </c>
      <c r="P10" s="6">
        <f t="shared" si="2"/>
        <v>-0.67544242052180559</v>
      </c>
      <c r="Q10" s="6">
        <f t="shared" si="3"/>
        <v>-0.18218786040530863</v>
      </c>
      <c r="R10" s="6">
        <f t="shared" si="4"/>
        <v>0.75886705305949798</v>
      </c>
      <c r="S10" s="6">
        <f t="shared" si="5"/>
        <v>0.62524265633570519</v>
      </c>
      <c r="U10" s="53">
        <v>0</v>
      </c>
      <c r="V10" s="53">
        <v>1</v>
      </c>
    </row>
    <row r="11" spans="1:22" ht="13">
      <c r="A11" t="s">
        <v>100</v>
      </c>
      <c r="B11">
        <v>0.1</v>
      </c>
      <c r="C11">
        <v>0.17</v>
      </c>
      <c r="D11" t="s">
        <v>17</v>
      </c>
      <c r="E11" t="s">
        <v>138</v>
      </c>
      <c r="F11">
        <v>0</v>
      </c>
      <c r="G11">
        <v>9.5</v>
      </c>
      <c r="H11">
        <v>4</v>
      </c>
      <c r="I11">
        <v>115.5</v>
      </c>
      <c r="J11">
        <v>-34.4</v>
      </c>
      <c r="K11" s="10"/>
      <c r="L11" s="12">
        <v>0</v>
      </c>
      <c r="M11" s="10"/>
      <c r="N11" s="52">
        <f t="shared" si="0"/>
        <v>-18.899006078400141</v>
      </c>
      <c r="O11" s="6">
        <f t="shared" si="1"/>
        <v>2.0158552860534509</v>
      </c>
      <c r="P11" s="6">
        <f t="shared" si="2"/>
        <v>-0.60039326268604931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  <c r="V11" s="53">
        <v>0</v>
      </c>
    </row>
    <row r="12" spans="1:22" ht="15">
      <c r="A12" t="s">
        <v>100</v>
      </c>
      <c r="B12">
        <v>0.1</v>
      </c>
      <c r="C12">
        <v>0.17</v>
      </c>
      <c r="D12" t="s">
        <v>17</v>
      </c>
      <c r="E12" t="s">
        <v>138</v>
      </c>
      <c r="F12">
        <v>100</v>
      </c>
      <c r="G12" s="132">
        <v>9.5</v>
      </c>
      <c r="H12" s="132">
        <v>4</v>
      </c>
      <c r="I12">
        <v>102.4</v>
      </c>
      <c r="J12">
        <v>-38.200000000000003</v>
      </c>
      <c r="K12" s="10"/>
      <c r="L12" s="12">
        <v>1</v>
      </c>
      <c r="M12" s="10"/>
      <c r="N12" s="52">
        <f t="shared" si="0"/>
        <v>-21.477712774675975</v>
      </c>
      <c r="O12" s="6">
        <f t="shared" si="1"/>
        <v>1.7872171540421935</v>
      </c>
      <c r="P12" s="6">
        <f t="shared" si="2"/>
        <v>-0.66671577426183393</v>
      </c>
      <c r="Q12" s="6">
        <f t="shared" si="3"/>
        <v>-0.16875123706251174</v>
      </c>
      <c r="R12" s="6">
        <f t="shared" si="4"/>
        <v>0.7675246423022305</v>
      </c>
      <c r="S12" s="6">
        <f t="shared" si="5"/>
        <v>0.61840839535755421</v>
      </c>
      <c r="U12" s="12">
        <v>0</v>
      </c>
      <c r="V12" s="12">
        <v>1</v>
      </c>
    </row>
    <row r="13" spans="1:22" ht="13">
      <c r="A13" t="s">
        <v>101</v>
      </c>
      <c r="B13">
        <v>7.0000000000000007E-2</v>
      </c>
      <c r="C13">
        <v>0.17</v>
      </c>
      <c r="D13" t="s">
        <v>17</v>
      </c>
      <c r="E13" t="s">
        <v>139</v>
      </c>
      <c r="F13">
        <v>0</v>
      </c>
      <c r="G13">
        <v>3.5</v>
      </c>
      <c r="H13">
        <v>7</v>
      </c>
      <c r="I13">
        <v>128.6</v>
      </c>
      <c r="J13">
        <v>-41.8</v>
      </c>
      <c r="K13" s="10"/>
      <c r="L13" s="12">
        <v>0</v>
      </c>
      <c r="M13" s="10"/>
      <c r="N13" s="52">
        <f t="shared" si="0"/>
        <v>-24.087107158724073</v>
      </c>
      <c r="O13" s="6">
        <f t="shared" si="1"/>
        <v>2.2444934180647076</v>
      </c>
      <c r="P13" s="6">
        <f t="shared" si="2"/>
        <v>-0.72954762733362977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  <c r="V13" s="12">
        <v>0</v>
      </c>
    </row>
    <row r="14" spans="1:22" ht="15">
      <c r="A14" t="s">
        <v>101</v>
      </c>
      <c r="B14">
        <v>7.0000000000000007E-2</v>
      </c>
      <c r="C14">
        <v>0.17</v>
      </c>
      <c r="D14" t="s">
        <v>17</v>
      </c>
      <c r="E14" t="s">
        <v>139</v>
      </c>
      <c r="F14">
        <v>100</v>
      </c>
      <c r="G14" s="132">
        <v>3.5</v>
      </c>
      <c r="H14" s="132">
        <v>7</v>
      </c>
      <c r="I14">
        <v>111.6</v>
      </c>
      <c r="J14">
        <v>-49.1</v>
      </c>
      <c r="K14" s="10"/>
      <c r="L14" s="12">
        <v>1</v>
      </c>
      <c r="M14" s="10"/>
      <c r="N14" s="52">
        <f t="shared" si="0"/>
        <v>-29.994220750733042</v>
      </c>
      <c r="O14" s="6">
        <f t="shared" si="1"/>
        <v>1.9477874452256716</v>
      </c>
      <c r="P14" s="6">
        <f t="shared" si="2"/>
        <v>-0.85695666272921578</v>
      </c>
      <c r="Q14" s="6">
        <f t="shared" si="3"/>
        <v>-0.24102616917409761</v>
      </c>
      <c r="R14" s="6">
        <f t="shared" si="4"/>
        <v>0.60876261294572243</v>
      </c>
      <c r="S14" s="6">
        <f t="shared" si="5"/>
        <v>0.75585346916763951</v>
      </c>
      <c r="U14" s="12">
        <v>0</v>
      </c>
      <c r="V14" s="12">
        <v>1</v>
      </c>
    </row>
    <row r="15" spans="1:22" ht="13">
      <c r="A15" t="s">
        <v>98</v>
      </c>
      <c r="B15">
        <v>0</v>
      </c>
      <c r="C15">
        <v>0.01</v>
      </c>
      <c r="D15" t="s">
        <v>17</v>
      </c>
      <c r="E15" t="s">
        <v>42</v>
      </c>
      <c r="F15">
        <v>0</v>
      </c>
      <c r="G15">
        <v>1.4</v>
      </c>
      <c r="H15">
        <v>8</v>
      </c>
      <c r="I15">
        <v>347.3</v>
      </c>
      <c r="J15">
        <v>67.599999999999994</v>
      </c>
      <c r="K15" s="10"/>
      <c r="L15" s="12">
        <v>0</v>
      </c>
      <c r="M15" s="10"/>
      <c r="N15" s="52">
        <f t="shared" ref="N15:N23" si="6">ATAN(0.5*TAN(P15))/(PI()/180)</f>
        <v>50.499859165772051</v>
      </c>
      <c r="O15" s="6">
        <f t="shared" ref="O15:P20" si="7">I15*PI()/180</f>
        <v>6.0615284921763068</v>
      </c>
      <c r="P15" s="6">
        <f t="shared" si="7"/>
        <v>1.1798425743481666</v>
      </c>
      <c r="Q15" s="6">
        <f t="shared" ref="Q15:Q23" si="8">COS(O15)*COS(P15)*L15</f>
        <v>0</v>
      </c>
      <c r="R15" s="6">
        <f t="shared" ref="R15:R23" si="9">COS(P15)*SIN(O15)*L15</f>
        <v>0</v>
      </c>
      <c r="S15" s="6">
        <f t="shared" ref="S15:S23" si="10">-1*SIN(P15)*L15</f>
        <v>0</v>
      </c>
      <c r="U15" s="12"/>
      <c r="V15" s="12"/>
    </row>
    <row r="16" spans="1:22" ht="13">
      <c r="A16" t="s">
        <v>98</v>
      </c>
      <c r="B16">
        <v>0</v>
      </c>
      <c r="C16">
        <v>0.01</v>
      </c>
      <c r="D16" t="s">
        <v>17</v>
      </c>
      <c r="E16" t="s">
        <v>42</v>
      </c>
      <c r="F16">
        <v>100</v>
      </c>
      <c r="G16">
        <v>1.4</v>
      </c>
      <c r="H16">
        <v>8</v>
      </c>
      <c r="I16">
        <v>300.2</v>
      </c>
      <c r="J16">
        <v>82</v>
      </c>
      <c r="K16" s="10"/>
      <c r="L16" s="12">
        <v>0</v>
      </c>
      <c r="M16" s="10"/>
      <c r="N16" s="52">
        <f>ATAN(0.5*TAN(P16))/(PI()/180)</f>
        <v>74.300300213592422</v>
      </c>
      <c r="O16" s="6">
        <f t="shared" si="7"/>
        <v>5.2394784144869773</v>
      </c>
      <c r="P16" s="6">
        <f t="shared" si="7"/>
        <v>1.43116998663535</v>
      </c>
      <c r="Q16" s="6">
        <f>COS(O16)*COS(P16)*L16</f>
        <v>0</v>
      </c>
      <c r="R16" s="6">
        <f>COS(P16)*SIN(O16)*L16</f>
        <v>0</v>
      </c>
      <c r="S16" s="6">
        <f>-1*SIN(P16)*L16</f>
        <v>0</v>
      </c>
      <c r="U16" s="12"/>
      <c r="V16" s="12"/>
    </row>
    <row r="17" spans="1:22" ht="13">
      <c r="A17" t="s">
        <v>134</v>
      </c>
      <c r="B17">
        <v>0</v>
      </c>
      <c r="C17">
        <v>0.01</v>
      </c>
      <c r="D17" t="s">
        <v>17</v>
      </c>
      <c r="E17" t="s">
        <v>42</v>
      </c>
      <c r="F17">
        <v>0</v>
      </c>
      <c r="G17">
        <v>3.4</v>
      </c>
      <c r="H17">
        <v>7</v>
      </c>
      <c r="I17">
        <v>4.8</v>
      </c>
      <c r="J17">
        <v>71</v>
      </c>
      <c r="K17" s="10"/>
      <c r="L17" s="12">
        <v>0</v>
      </c>
      <c r="M17" s="10"/>
      <c r="N17" s="52">
        <f t="shared" si="6"/>
        <v>55.446555520065694</v>
      </c>
      <c r="O17" s="6">
        <f t="shared" si="7"/>
        <v>8.377580409572781E-2</v>
      </c>
      <c r="P17" s="6">
        <f t="shared" si="7"/>
        <v>1.2391837689159739</v>
      </c>
      <c r="Q17" s="6">
        <f t="shared" si="8"/>
        <v>0</v>
      </c>
      <c r="R17" s="6">
        <f t="shared" si="9"/>
        <v>0</v>
      </c>
      <c r="S17" s="6">
        <f t="shared" si="10"/>
        <v>0</v>
      </c>
      <c r="U17" s="12"/>
      <c r="V17" s="12"/>
    </row>
    <row r="18" spans="1:22" ht="13">
      <c r="A18" t="s">
        <v>134</v>
      </c>
      <c r="B18">
        <v>0</v>
      </c>
      <c r="C18">
        <v>0.01</v>
      </c>
      <c r="D18" t="s">
        <v>17</v>
      </c>
      <c r="E18" t="s">
        <v>42</v>
      </c>
      <c r="F18">
        <v>100</v>
      </c>
      <c r="G18">
        <v>3.4</v>
      </c>
      <c r="H18">
        <v>7</v>
      </c>
      <c r="I18">
        <v>324.89999999999998</v>
      </c>
      <c r="J18">
        <v>88.8</v>
      </c>
      <c r="K18" s="10"/>
      <c r="L18" s="12">
        <v>0</v>
      </c>
      <c r="M18" s="10"/>
      <c r="N18" s="52">
        <f>ATAN(0.5*TAN(P18))/(PI()/180)</f>
        <v>87.601051835177998</v>
      </c>
      <c r="O18" s="6">
        <f t="shared" si="7"/>
        <v>5.6705747397295765</v>
      </c>
      <c r="P18" s="6">
        <f t="shared" si="7"/>
        <v>1.5498523757709646</v>
      </c>
      <c r="Q18" s="6">
        <f>COS(O18)*COS(P18)*L18</f>
        <v>0</v>
      </c>
      <c r="R18" s="6">
        <f>COS(P18)*SIN(O18)*L18</f>
        <v>0</v>
      </c>
      <c r="S18" s="6">
        <f>-1*SIN(P18)*L18</f>
        <v>0</v>
      </c>
      <c r="U18" s="12"/>
      <c r="V18" s="12"/>
    </row>
    <row r="19" spans="1:22" ht="13">
      <c r="A19" t="s">
        <v>99</v>
      </c>
      <c r="B19">
        <v>0</v>
      </c>
      <c r="C19">
        <v>0.01</v>
      </c>
      <c r="D19" t="s">
        <v>17</v>
      </c>
      <c r="E19" t="s">
        <v>42</v>
      </c>
      <c r="F19">
        <v>0</v>
      </c>
      <c r="G19">
        <v>3</v>
      </c>
      <c r="H19">
        <v>8</v>
      </c>
      <c r="I19">
        <v>8.1</v>
      </c>
      <c r="J19">
        <v>69.5</v>
      </c>
      <c r="K19" s="10"/>
      <c r="L19" s="12">
        <v>0</v>
      </c>
      <c r="M19" s="10"/>
      <c r="N19" s="52">
        <f>ATAN(0.5*TAN(P19))/(PI()/180)</f>
        <v>53.211986014589499</v>
      </c>
      <c r="O19" s="6">
        <f t="shared" si="7"/>
        <v>0.14137166941154067</v>
      </c>
      <c r="P19" s="6">
        <f t="shared" si="7"/>
        <v>1.2130038301360591</v>
      </c>
      <c r="Q19" s="6">
        <f>COS(O19)*COS(P19)*L19</f>
        <v>0</v>
      </c>
      <c r="R19" s="6">
        <f>COS(P19)*SIN(O19)*L19</f>
        <v>0</v>
      </c>
      <c r="S19" s="6">
        <f>-1*SIN(P19)*L19</f>
        <v>0</v>
      </c>
    </row>
    <row r="20" spans="1:22" ht="13">
      <c r="A20" t="s">
        <v>99</v>
      </c>
      <c r="B20">
        <v>0</v>
      </c>
      <c r="C20">
        <v>0.01</v>
      </c>
      <c r="D20" t="s">
        <v>17</v>
      </c>
      <c r="E20" t="s">
        <v>42</v>
      </c>
      <c r="F20">
        <v>100</v>
      </c>
      <c r="G20">
        <v>3</v>
      </c>
      <c r="H20">
        <v>8</v>
      </c>
      <c r="I20">
        <v>15.8</v>
      </c>
      <c r="J20">
        <v>87.3</v>
      </c>
      <c r="K20" s="10"/>
      <c r="L20" s="12">
        <v>0</v>
      </c>
      <c r="M20" s="10"/>
      <c r="N20" s="52">
        <f t="shared" si="6"/>
        <v>84.611938589237226</v>
      </c>
      <c r="O20" s="6">
        <f t="shared" si="7"/>
        <v>0.27576202181510406</v>
      </c>
      <c r="P20" s="6">
        <f t="shared" si="7"/>
        <v>1.5236724369910497</v>
      </c>
      <c r="Q20" s="6">
        <f t="shared" si="8"/>
        <v>0</v>
      </c>
      <c r="R20" s="6">
        <f t="shared" si="9"/>
        <v>0</v>
      </c>
      <c r="S20" s="6">
        <f t="shared" si="10"/>
        <v>0</v>
      </c>
    </row>
    <row r="21" spans="1:22" ht="13">
      <c r="A21" t="s">
        <v>100</v>
      </c>
      <c r="B21">
        <v>0</v>
      </c>
      <c r="C21">
        <v>2.5000000000000001E-2</v>
      </c>
      <c r="D21" t="s">
        <v>17</v>
      </c>
      <c r="E21" t="s">
        <v>42</v>
      </c>
      <c r="F21">
        <v>0</v>
      </c>
      <c r="G21">
        <v>2.1</v>
      </c>
      <c r="H21">
        <v>11</v>
      </c>
      <c r="I21">
        <v>8.3000000000000007</v>
      </c>
      <c r="J21">
        <v>70.599999999999994</v>
      </c>
      <c r="K21" s="10"/>
      <c r="L21" s="12">
        <v>0</v>
      </c>
      <c r="M21" s="10"/>
      <c r="N21" s="52">
        <f t="shared" si="6"/>
        <v>54.842535182517629</v>
      </c>
      <c r="O21" s="6">
        <f t="shared" ref="O21:P24" si="11">I21*PI()/180</f>
        <v>0.14486232791552936</v>
      </c>
      <c r="P21" s="6">
        <f t="shared" si="11"/>
        <v>1.2322024519079966</v>
      </c>
      <c r="Q21" s="6">
        <f t="shared" si="8"/>
        <v>0</v>
      </c>
      <c r="R21" s="6">
        <f t="shared" si="9"/>
        <v>0</v>
      </c>
      <c r="S21" s="6">
        <f t="shared" si="10"/>
        <v>0</v>
      </c>
    </row>
    <row r="22" spans="1:22" ht="13">
      <c r="A22" t="s">
        <v>100</v>
      </c>
      <c r="B22">
        <v>0</v>
      </c>
      <c r="C22">
        <v>2.5000000000000001E-2</v>
      </c>
      <c r="D22" t="s">
        <v>17</v>
      </c>
      <c r="E22" t="s">
        <v>42</v>
      </c>
      <c r="F22">
        <v>100</v>
      </c>
      <c r="G22">
        <v>2.1</v>
      </c>
      <c r="H22">
        <v>11</v>
      </c>
      <c r="I22">
        <v>22.7</v>
      </c>
      <c r="J22">
        <v>88.6</v>
      </c>
      <c r="K22" s="10"/>
      <c r="L22" s="12">
        <v>0</v>
      </c>
      <c r="M22" s="10"/>
      <c r="N22" s="52">
        <f t="shared" si="6"/>
        <v>87.201669746990433</v>
      </c>
      <c r="O22" s="6">
        <f t="shared" si="11"/>
        <v>0.39618974020271275</v>
      </c>
      <c r="P22" s="6">
        <f t="shared" si="11"/>
        <v>1.5463617172669757</v>
      </c>
      <c r="Q22" s="6">
        <f t="shared" si="8"/>
        <v>0</v>
      </c>
      <c r="R22" s="6">
        <f t="shared" si="9"/>
        <v>0</v>
      </c>
      <c r="S22" s="6">
        <f t="shared" si="10"/>
        <v>0</v>
      </c>
    </row>
    <row r="23" spans="1:22" ht="13">
      <c r="A23" t="s">
        <v>101</v>
      </c>
      <c r="B23">
        <v>0</v>
      </c>
      <c r="C23">
        <v>1.4999999999999999E-2</v>
      </c>
      <c r="D23" t="s">
        <v>17</v>
      </c>
      <c r="E23" t="s">
        <v>42</v>
      </c>
      <c r="F23">
        <v>0</v>
      </c>
      <c r="G23">
        <v>5</v>
      </c>
      <c r="H23">
        <v>9</v>
      </c>
      <c r="I23">
        <v>2.2000000000000002</v>
      </c>
      <c r="J23">
        <v>65.7</v>
      </c>
      <c r="K23" s="10"/>
      <c r="L23" s="12">
        <v>0</v>
      </c>
      <c r="M23" s="10"/>
      <c r="N23" s="52">
        <f t="shared" si="6"/>
        <v>47.916870849116101</v>
      </c>
      <c r="O23" s="6">
        <f t="shared" si="11"/>
        <v>3.8397243543875255E-2</v>
      </c>
      <c r="P23" s="6">
        <f t="shared" si="11"/>
        <v>1.1466813185602747</v>
      </c>
      <c r="Q23" s="6">
        <f t="shared" si="8"/>
        <v>0</v>
      </c>
      <c r="R23" s="6">
        <f t="shared" si="9"/>
        <v>0</v>
      </c>
      <c r="S23" s="6">
        <f t="shared" si="10"/>
        <v>0</v>
      </c>
    </row>
    <row r="24" spans="1:22" ht="13">
      <c r="A24" t="s">
        <v>101</v>
      </c>
      <c r="B24">
        <v>0</v>
      </c>
      <c r="C24">
        <v>1.4999999999999999E-2</v>
      </c>
      <c r="D24" t="s">
        <v>17</v>
      </c>
      <c r="E24" t="s">
        <v>42</v>
      </c>
      <c r="F24">
        <v>100</v>
      </c>
      <c r="G24">
        <v>5</v>
      </c>
      <c r="H24">
        <v>9</v>
      </c>
      <c r="I24">
        <v>349.5</v>
      </c>
      <c r="J24">
        <v>83.4</v>
      </c>
      <c r="K24" s="10"/>
      <c r="L24" s="12">
        <v>0</v>
      </c>
      <c r="M24" s="10"/>
      <c r="N24" s="52">
        <f>ATAN(0.5*TAN(P24))/(PI()/180)</f>
        <v>76.970645485248383</v>
      </c>
      <c r="O24" s="6">
        <f t="shared" si="11"/>
        <v>6.0999257357201815</v>
      </c>
      <c r="P24" s="6">
        <f t="shared" si="11"/>
        <v>1.4556045961632711</v>
      </c>
      <c r="Q24" s="6">
        <f>COS(O24)*COS(P24)*L24</f>
        <v>0</v>
      </c>
      <c r="R24" s="6">
        <f>COS(P24)*SIN(O24)*L24</f>
        <v>0</v>
      </c>
      <c r="S24" s="6">
        <f>-1*SIN(P24)*L24</f>
        <v>0</v>
      </c>
    </row>
    <row r="25" spans="1:22" ht="14" thickBot="1">
      <c r="A25" s="7"/>
      <c r="B25" s="7"/>
      <c r="C25" s="7"/>
      <c r="D25" s="7"/>
      <c r="E25" s="7"/>
      <c r="F25" s="7"/>
      <c r="G25" s="7"/>
      <c r="H25" s="7"/>
      <c r="I25" s="17"/>
      <c r="J25" s="18"/>
      <c r="K25" s="19"/>
      <c r="L25" s="7"/>
      <c r="M25" s="7"/>
      <c r="N25" s="7"/>
      <c r="O25" s="7"/>
      <c r="P25" s="7"/>
      <c r="Q25" s="7"/>
      <c r="R25" s="7"/>
      <c r="S25" s="7"/>
    </row>
    <row r="26" spans="1:22" ht="17" thickTop="1" thickBot="1">
      <c r="A26" s="54" t="s">
        <v>5</v>
      </c>
      <c r="D26" s="54" t="s">
        <v>50</v>
      </c>
      <c r="F26" s="13"/>
      <c r="G26" s="13"/>
      <c r="H26" s="23" t="s">
        <v>143</v>
      </c>
      <c r="I26" s="24">
        <f>IF(O26&gt;0, O26*180/PI(),360+O26*180/PI())</f>
        <v>111.6952325396572</v>
      </c>
      <c r="J26" s="25">
        <f>P26*180/PI()</f>
        <v>-46.123225010849509</v>
      </c>
      <c r="K26" s="19"/>
      <c r="L26" s="7"/>
      <c r="M26" s="7"/>
      <c r="N26" s="7"/>
      <c r="O26" s="26">
        <f>IF(Q26&gt;0, ATAN(R26/Q26),PI()+ATAN(R26/Q26))</f>
        <v>1.9494495665977261</v>
      </c>
      <c r="P26" s="26">
        <f>-1*ATAN(S26/(SQRT(Q26*Q26+R26*R26)))</f>
        <v>-0.80500213807752119</v>
      </c>
      <c r="Q26" s="26">
        <f>SUM(Q3:Q24)</f>
        <v>-1.5238034456103271</v>
      </c>
      <c r="R26" s="26">
        <f>SUM(R3:R24)</f>
        <v>3.8300765991984598</v>
      </c>
      <c r="S26" s="26">
        <f>SUM(S3:S24)</f>
        <v>4.2869414928005671</v>
      </c>
    </row>
    <row r="27" spans="1:22" ht="14" thickTop="1">
      <c r="A27">
        <v>127.2</v>
      </c>
      <c r="B27">
        <v>-39.1</v>
      </c>
      <c r="D27" s="56">
        <v>1.8170530928900794</v>
      </c>
      <c r="E27" s="56">
        <v>69.060578176588692</v>
      </c>
      <c r="F27" s="7"/>
      <c r="G27" s="7"/>
      <c r="H27" s="7"/>
      <c r="I27" s="29" t="s">
        <v>144</v>
      </c>
      <c r="J27" s="30">
        <f>SQRT(Q26*Q26+R26*R26+S26*S26)</f>
        <v>5.9472120408874529</v>
      </c>
      <c r="K27" s="19"/>
      <c r="L27" s="7"/>
      <c r="M27" s="7"/>
      <c r="N27" s="7"/>
      <c r="O27" s="7"/>
      <c r="P27" s="7"/>
      <c r="Q27" s="7"/>
      <c r="R27" s="7"/>
      <c r="S27" s="7"/>
    </row>
    <row r="28" spans="1:22" ht="13">
      <c r="A28" t="s">
        <v>144</v>
      </c>
      <c r="B28" s="58">
        <v>5.947732828216818</v>
      </c>
      <c r="D28" t="s">
        <v>144</v>
      </c>
      <c r="E28">
        <v>4.9909725334373665</v>
      </c>
      <c r="F28" s="7"/>
      <c r="G28" s="7"/>
      <c r="H28" s="7"/>
      <c r="I28" s="32" t="s">
        <v>145</v>
      </c>
      <c r="J28" s="33">
        <f>(J30-1)/(J30-J27)</f>
        <v>94.71856999320056</v>
      </c>
      <c r="K28" s="19"/>
      <c r="L28" s="7"/>
      <c r="M28" s="20"/>
      <c r="N28" s="20"/>
      <c r="O28" s="7"/>
      <c r="P28" s="7"/>
      <c r="Q28" s="7"/>
      <c r="R28" s="7"/>
      <c r="S28" s="7"/>
    </row>
    <row r="29" spans="1:22" ht="13">
      <c r="A29" t="s">
        <v>145</v>
      </c>
      <c r="B29" s="111">
        <v>95.66234080430678</v>
      </c>
      <c r="D29" t="s">
        <v>145</v>
      </c>
      <c r="E29">
        <v>443.0921978217886</v>
      </c>
      <c r="F29" s="7"/>
      <c r="G29" s="7"/>
      <c r="H29" s="7"/>
      <c r="I29" s="32" t="s">
        <v>147</v>
      </c>
      <c r="J29" s="35">
        <f>ACOS(1+(J30-1)*(1-20^(1/(J30-1)))/(J30*(J28-1)+1))*180/PI()</f>
        <v>6.9194023651741308</v>
      </c>
      <c r="K29" s="19"/>
      <c r="L29" s="7"/>
      <c r="M29" s="20"/>
      <c r="N29" s="20"/>
      <c r="O29" s="7"/>
      <c r="P29" s="7"/>
      <c r="Q29" s="7"/>
      <c r="R29" s="7"/>
      <c r="S29" s="7"/>
    </row>
    <row r="30" spans="1:22" ht="13">
      <c r="A30" t="s">
        <v>147</v>
      </c>
      <c r="B30" s="56">
        <v>6.8848424337995846</v>
      </c>
      <c r="D30" t="s">
        <v>147</v>
      </c>
      <c r="E30">
        <v>3.6390520606425749</v>
      </c>
      <c r="F30" s="7"/>
      <c r="G30" s="7"/>
      <c r="H30" s="7"/>
      <c r="I30" s="36" t="s">
        <v>149</v>
      </c>
      <c r="J30" s="37">
        <f>SUM(L3:L24)</f>
        <v>6</v>
      </c>
      <c r="K30" s="19"/>
      <c r="L30" s="7"/>
      <c r="M30" s="7"/>
      <c r="N30" s="7"/>
      <c r="O30" s="7"/>
      <c r="P30" s="7"/>
      <c r="Q30" s="7"/>
      <c r="R30" s="7"/>
      <c r="S30" s="7"/>
    </row>
    <row r="31" spans="1:22">
      <c r="A31" t="s">
        <v>149</v>
      </c>
      <c r="B31">
        <v>6</v>
      </c>
      <c r="D31" t="s">
        <v>149</v>
      </c>
      <c r="E31">
        <v>5</v>
      </c>
    </row>
    <row r="33" spans="1:5">
      <c r="A33" s="54" t="s">
        <v>6</v>
      </c>
      <c r="D33" s="54" t="s">
        <v>51</v>
      </c>
    </row>
    <row r="34" spans="1:5">
      <c r="A34">
        <v>111.7</v>
      </c>
      <c r="B34">
        <v>-46.1</v>
      </c>
      <c r="D34" s="56">
        <v>333.94910843953733</v>
      </c>
      <c r="E34" s="56">
        <v>86.573155754893847</v>
      </c>
    </row>
    <row r="35" spans="1:5">
      <c r="A35" t="s">
        <v>144</v>
      </c>
      <c r="B35" s="58">
        <v>5.9472120408874529</v>
      </c>
      <c r="D35" t="s">
        <v>144</v>
      </c>
      <c r="E35">
        <v>4.9909370167672087</v>
      </c>
    </row>
    <row r="36" spans="1:5">
      <c r="A36" t="s">
        <v>145</v>
      </c>
      <c r="B36" s="111">
        <v>94.71856999320056</v>
      </c>
      <c r="D36" t="s">
        <v>145</v>
      </c>
      <c r="E36">
        <v>441.35577626662331</v>
      </c>
    </row>
    <row r="37" spans="1:5">
      <c r="A37" t="s">
        <v>147</v>
      </c>
      <c r="B37" s="56">
        <v>6.9194023651741308</v>
      </c>
      <c r="D37" t="s">
        <v>147</v>
      </c>
      <c r="E37">
        <v>3.6462189664514968</v>
      </c>
    </row>
    <row r="38" spans="1:5">
      <c r="A38" t="s">
        <v>149</v>
      </c>
      <c r="B38">
        <v>6</v>
      </c>
      <c r="D38" t="s">
        <v>149</v>
      </c>
      <c r="E38">
        <v>5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U2" sqref="U2:V2"/>
    </sheetView>
  </sheetViews>
  <sheetFormatPr baseColWidth="10" defaultColWidth="11.5" defaultRowHeight="12" x14ac:dyDescent="0"/>
  <sheetData>
    <row r="1" spans="1:22" ht="13">
      <c r="A1" t="s">
        <v>847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9" customFormat="1" ht="36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ht="13">
      <c r="A3" t="s">
        <v>848</v>
      </c>
      <c r="B3">
        <v>0.01</v>
      </c>
      <c r="C3">
        <v>0.1</v>
      </c>
      <c r="D3" t="s">
        <v>17</v>
      </c>
      <c r="E3" t="s">
        <v>19</v>
      </c>
      <c r="F3">
        <v>0</v>
      </c>
      <c r="G3">
        <v>0.7</v>
      </c>
      <c r="H3">
        <v>12</v>
      </c>
      <c r="I3">
        <v>150.19999999999999</v>
      </c>
      <c r="J3">
        <v>-47.3</v>
      </c>
      <c r="K3" s="10"/>
      <c r="L3" s="12">
        <v>0</v>
      </c>
      <c r="M3" s="10"/>
      <c r="N3" s="52">
        <f t="shared" ref="N3:N8" si="0">ATAN(0.5*TAN(P3))/(PI()/180)</f>
        <v>-28.450819521737444</v>
      </c>
      <c r="O3" s="6">
        <f t="shared" ref="O3:P8" si="1">I3*PI()/180</f>
        <v>2.6214845364954829</v>
      </c>
      <c r="P3" s="6">
        <f t="shared" si="1"/>
        <v>-0.82554073619331791</v>
      </c>
      <c r="Q3" s="6">
        <f t="shared" ref="Q3:Q8" si="2">COS(O3)*COS(P3)*L3</f>
        <v>0</v>
      </c>
      <c r="R3" s="6">
        <f t="shared" ref="R3:R8" si="3">COS(P3)*SIN(O3)*L3</f>
        <v>0</v>
      </c>
      <c r="S3" s="6">
        <f t="shared" ref="S3:S8" si="4">-1*SIN(P3)*L3</f>
        <v>0</v>
      </c>
      <c r="U3" s="12">
        <v>1</v>
      </c>
      <c r="V3" s="12">
        <v>0</v>
      </c>
    </row>
    <row r="4" spans="1:22" ht="13">
      <c r="A4" t="s">
        <v>848</v>
      </c>
      <c r="B4">
        <v>0.01</v>
      </c>
      <c r="C4">
        <v>0.1</v>
      </c>
      <c r="D4" t="s">
        <v>17</v>
      </c>
      <c r="E4" t="s">
        <v>19</v>
      </c>
      <c r="F4">
        <v>100</v>
      </c>
      <c r="G4">
        <v>0.7</v>
      </c>
      <c r="H4">
        <v>12</v>
      </c>
      <c r="I4">
        <v>132.5</v>
      </c>
      <c r="J4">
        <v>-60.1</v>
      </c>
      <c r="K4" s="10"/>
      <c r="L4" s="12">
        <v>1</v>
      </c>
      <c r="M4" s="10"/>
      <c r="N4" s="52">
        <f t="shared" si="0"/>
        <v>-41.007828584935524</v>
      </c>
      <c r="O4" s="6">
        <f t="shared" si="1"/>
        <v>2.3125612588924866</v>
      </c>
      <c r="P4" s="6">
        <f t="shared" si="1"/>
        <v>-1.0489428804485921</v>
      </c>
      <c r="Q4" s="6">
        <f t="shared" si="2"/>
        <v>-0.33677343559415146</v>
      </c>
      <c r="R4" s="6">
        <f t="shared" si="3"/>
        <v>0.36752371319820226</v>
      </c>
      <c r="S4" s="6">
        <f t="shared" si="4"/>
        <v>0.86689674893560276</v>
      </c>
      <c r="U4" s="12">
        <v>0</v>
      </c>
      <c r="V4" s="12">
        <v>1</v>
      </c>
    </row>
    <row r="5" spans="1:22" ht="13">
      <c r="A5" t="s">
        <v>849</v>
      </c>
      <c r="B5">
        <v>0.01</v>
      </c>
      <c r="C5">
        <v>0.1</v>
      </c>
      <c r="D5" t="s">
        <v>17</v>
      </c>
      <c r="E5" t="s">
        <v>19</v>
      </c>
      <c r="F5">
        <v>0</v>
      </c>
      <c r="G5">
        <v>0.6</v>
      </c>
      <c r="H5">
        <v>12</v>
      </c>
      <c r="I5">
        <v>140.9</v>
      </c>
      <c r="J5">
        <v>-47.4</v>
      </c>
      <c r="K5" s="10"/>
      <c r="L5" s="12">
        <v>0</v>
      </c>
      <c r="M5" s="10"/>
      <c r="N5" s="52">
        <f t="shared" si="0"/>
        <v>-28.534955960346373</v>
      </c>
      <c r="O5" s="6">
        <f t="shared" si="1"/>
        <v>2.4591689160600105</v>
      </c>
      <c r="P5" s="6">
        <f t="shared" si="1"/>
        <v>-0.82728606544531214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2">
        <v>1</v>
      </c>
      <c r="V5" s="12">
        <v>0</v>
      </c>
    </row>
    <row r="6" spans="1:22" ht="13">
      <c r="A6" t="s">
        <v>849</v>
      </c>
      <c r="B6">
        <v>0.01</v>
      </c>
      <c r="C6">
        <v>0.1</v>
      </c>
      <c r="D6" t="s">
        <v>17</v>
      </c>
      <c r="E6" t="s">
        <v>19</v>
      </c>
      <c r="F6">
        <v>100</v>
      </c>
      <c r="G6">
        <v>0.6</v>
      </c>
      <c r="H6">
        <v>12</v>
      </c>
      <c r="I6">
        <v>121.2</v>
      </c>
      <c r="J6">
        <v>-57.7</v>
      </c>
      <c r="K6" s="10"/>
      <c r="L6" s="12">
        <v>1</v>
      </c>
      <c r="M6" s="10"/>
      <c r="N6" s="52">
        <f t="shared" si="0"/>
        <v>-38.341240335724379</v>
      </c>
      <c r="O6" s="6">
        <f t="shared" si="1"/>
        <v>2.1153390534171272</v>
      </c>
      <c r="P6" s="6">
        <f t="shared" si="1"/>
        <v>-1.0070549784007281</v>
      </c>
      <c r="Q6" s="6">
        <f t="shared" si="2"/>
        <v>-0.27680894950591772</v>
      </c>
      <c r="R6" s="6">
        <f t="shared" si="3"/>
        <v>0.4570659020008575</v>
      </c>
      <c r="S6" s="6">
        <f t="shared" si="4"/>
        <v>0.84526183322185611</v>
      </c>
      <c r="U6" s="12">
        <v>0</v>
      </c>
      <c r="V6" s="12">
        <v>1</v>
      </c>
    </row>
    <row r="7" spans="1:22" ht="13">
      <c r="A7" t="s">
        <v>850</v>
      </c>
      <c r="B7">
        <v>0.01</v>
      </c>
      <c r="C7">
        <v>0.1</v>
      </c>
      <c r="D7" t="s">
        <v>17</v>
      </c>
      <c r="E7" t="s">
        <v>19</v>
      </c>
      <c r="F7">
        <v>0</v>
      </c>
      <c r="G7">
        <v>0.9</v>
      </c>
      <c r="H7">
        <v>12</v>
      </c>
      <c r="I7">
        <v>147.6</v>
      </c>
      <c r="J7">
        <v>-50.5</v>
      </c>
      <c r="K7" s="10"/>
      <c r="L7" s="12">
        <v>0</v>
      </c>
      <c r="M7" s="10"/>
      <c r="N7" s="52">
        <f t="shared" si="0"/>
        <v>-31.238843152121245</v>
      </c>
      <c r="O7" s="6">
        <f t="shared" si="1"/>
        <v>2.5761059759436304</v>
      </c>
      <c r="P7" s="6">
        <f t="shared" si="1"/>
        <v>-0.88139127225713643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ht="13">
      <c r="A8" t="s">
        <v>850</v>
      </c>
      <c r="B8">
        <v>0.01</v>
      </c>
      <c r="C8">
        <v>0.1</v>
      </c>
      <c r="D8" t="s">
        <v>17</v>
      </c>
      <c r="E8" t="s">
        <v>19</v>
      </c>
      <c r="F8">
        <v>100</v>
      </c>
      <c r="G8">
        <v>0.9</v>
      </c>
      <c r="H8">
        <v>12</v>
      </c>
      <c r="I8">
        <v>126.5</v>
      </c>
      <c r="J8">
        <v>-62.3</v>
      </c>
      <c r="K8" s="10"/>
      <c r="L8" s="12">
        <v>1</v>
      </c>
      <c r="M8" s="10"/>
      <c r="N8" s="52">
        <f t="shared" si="0"/>
        <v>-43.602179263224883</v>
      </c>
      <c r="O8" s="6">
        <f t="shared" si="1"/>
        <v>2.2078415037728267</v>
      </c>
      <c r="P8" s="6">
        <f t="shared" si="1"/>
        <v>-1.0873401239924672</v>
      </c>
      <c r="Q8" s="6">
        <f t="shared" si="2"/>
        <v>-0.27649864103711269</v>
      </c>
      <c r="R8" s="6">
        <f t="shared" si="3"/>
        <v>0.3736664675590779</v>
      </c>
      <c r="S8" s="6">
        <f t="shared" si="4"/>
        <v>0.88539362575441583</v>
      </c>
      <c r="U8" s="12">
        <v>0</v>
      </c>
      <c r="V8" s="12">
        <v>1</v>
      </c>
    </row>
    <row r="9" spans="1:22" ht="13">
      <c r="A9" t="s">
        <v>851</v>
      </c>
      <c r="B9">
        <v>0.01</v>
      </c>
      <c r="C9">
        <v>0.1</v>
      </c>
      <c r="D9" t="s">
        <v>17</v>
      </c>
      <c r="E9" t="s">
        <v>19</v>
      </c>
      <c r="F9">
        <v>0</v>
      </c>
      <c r="G9">
        <v>0.5</v>
      </c>
      <c r="H9">
        <v>12</v>
      </c>
      <c r="I9">
        <v>143.69999999999999</v>
      </c>
      <c r="J9">
        <v>-50.1</v>
      </c>
      <c r="K9" s="10"/>
      <c r="L9" s="12">
        <v>0</v>
      </c>
      <c r="M9" s="10"/>
      <c r="N9" s="52">
        <f t="shared" ref="N9:N18" si="5">ATAN(0.5*TAN(P9))/(PI()/180)</f>
        <v>-30.879140518733248</v>
      </c>
      <c r="O9" s="6">
        <f t="shared" ref="O9:O18" si="6">I9*PI()/180</f>
        <v>2.5080381351158514</v>
      </c>
      <c r="P9" s="6">
        <f t="shared" ref="P9:P18" si="7">J9*PI()/180</f>
        <v>-0.8744099552491591</v>
      </c>
      <c r="Q9" s="6">
        <f t="shared" ref="Q9:Q18" si="8">COS(O9)*COS(P9)*L9</f>
        <v>0</v>
      </c>
      <c r="R9" s="6">
        <f t="shared" ref="R9:R18" si="9">COS(P9)*SIN(O9)*L9</f>
        <v>0</v>
      </c>
      <c r="S9" s="6">
        <f t="shared" ref="S9:S18" si="10">-1*SIN(P9)*L9</f>
        <v>0</v>
      </c>
      <c r="U9" s="12">
        <v>1</v>
      </c>
      <c r="V9" s="12">
        <v>0</v>
      </c>
    </row>
    <row r="10" spans="1:22" ht="13">
      <c r="A10" t="s">
        <v>851</v>
      </c>
      <c r="B10">
        <v>0.01</v>
      </c>
      <c r="C10">
        <v>0.1</v>
      </c>
      <c r="D10" t="s">
        <v>17</v>
      </c>
      <c r="E10" t="s">
        <v>19</v>
      </c>
      <c r="F10">
        <v>100</v>
      </c>
      <c r="G10">
        <v>0.5</v>
      </c>
      <c r="H10">
        <v>12</v>
      </c>
      <c r="I10">
        <v>122.2</v>
      </c>
      <c r="J10">
        <v>-60.9</v>
      </c>
      <c r="K10" s="10"/>
      <c r="L10" s="12">
        <v>1</v>
      </c>
      <c r="M10" s="10"/>
      <c r="N10" s="52">
        <f t="shared" si="5"/>
        <v>-41.934073013130195</v>
      </c>
      <c r="O10" s="6">
        <f t="shared" si="6"/>
        <v>2.1327923459370703</v>
      </c>
      <c r="P10" s="6">
        <f t="shared" si="7"/>
        <v>-1.0629055144645465</v>
      </c>
      <c r="Q10" s="6">
        <f t="shared" si="8"/>
        <v>-0.25915658644151135</v>
      </c>
      <c r="R10" s="6">
        <f t="shared" si="9"/>
        <v>0.41153367536040697</v>
      </c>
      <c r="S10" s="6">
        <f t="shared" si="10"/>
        <v>0.87377222303546509</v>
      </c>
      <c r="U10" s="12">
        <v>0</v>
      </c>
      <c r="V10" s="12">
        <v>1</v>
      </c>
    </row>
    <row r="11" spans="1:22" ht="15">
      <c r="A11" t="s">
        <v>852</v>
      </c>
      <c r="B11">
        <v>0.01</v>
      </c>
      <c r="C11">
        <v>0.1</v>
      </c>
      <c r="D11" t="s">
        <v>17</v>
      </c>
      <c r="E11" t="s">
        <v>19</v>
      </c>
      <c r="F11">
        <v>0</v>
      </c>
      <c r="G11">
        <v>0.5</v>
      </c>
      <c r="H11">
        <v>12</v>
      </c>
      <c r="I11" s="133">
        <v>140.80000000000001</v>
      </c>
      <c r="J11" s="133">
        <v>-56.4</v>
      </c>
      <c r="K11" s="10"/>
      <c r="L11" s="12">
        <v>0</v>
      </c>
      <c r="M11" s="10"/>
      <c r="N11" s="52">
        <f t="shared" si="5"/>
        <v>-36.9636740046029</v>
      </c>
      <c r="O11" s="6">
        <f t="shared" si="6"/>
        <v>2.4574235868080163</v>
      </c>
      <c r="P11" s="6">
        <f t="shared" si="7"/>
        <v>-0.9843656981248019</v>
      </c>
      <c r="Q11" s="6">
        <f t="shared" si="8"/>
        <v>0</v>
      </c>
      <c r="R11" s="6">
        <f t="shared" si="9"/>
        <v>0</v>
      </c>
      <c r="S11" s="6">
        <f t="shared" si="10"/>
        <v>0</v>
      </c>
      <c r="U11" s="12">
        <v>1</v>
      </c>
      <c r="V11" s="12">
        <v>0</v>
      </c>
    </row>
    <row r="12" spans="1:22" ht="13">
      <c r="A12" t="s">
        <v>852</v>
      </c>
      <c r="B12">
        <v>0.01</v>
      </c>
      <c r="C12">
        <v>0.1</v>
      </c>
      <c r="D12" t="s">
        <v>17</v>
      </c>
      <c r="E12" t="s">
        <v>19</v>
      </c>
      <c r="F12">
        <v>100</v>
      </c>
      <c r="G12">
        <v>0.5</v>
      </c>
      <c r="H12">
        <v>12</v>
      </c>
      <c r="I12">
        <v>111.9</v>
      </c>
      <c r="J12">
        <v>-65.599999999999994</v>
      </c>
      <c r="K12" s="10"/>
      <c r="L12" s="12">
        <v>1</v>
      </c>
      <c r="M12" s="10"/>
      <c r="N12" s="52">
        <f t="shared" si="5"/>
        <v>-47.784420267715142</v>
      </c>
      <c r="O12" s="6">
        <f t="shared" si="6"/>
        <v>1.9530234329816547</v>
      </c>
      <c r="P12" s="6">
        <f t="shared" si="7"/>
        <v>-1.14493598930828</v>
      </c>
      <c r="Q12" s="6">
        <f t="shared" si="8"/>
        <v>-0.15408290525249974</v>
      </c>
      <c r="R12" s="6">
        <f t="shared" si="9"/>
        <v>0.38329326663745228</v>
      </c>
      <c r="S12" s="6">
        <f t="shared" si="10"/>
        <v>0.91068366080617702</v>
      </c>
      <c r="U12" s="12">
        <v>0</v>
      </c>
      <c r="V12" s="12">
        <v>1</v>
      </c>
    </row>
    <row r="13" spans="1:22" ht="15">
      <c r="A13" t="s">
        <v>853</v>
      </c>
      <c r="B13">
        <v>0.01</v>
      </c>
      <c r="C13">
        <v>0.1</v>
      </c>
      <c r="D13" t="s">
        <v>17</v>
      </c>
      <c r="E13" t="s">
        <v>19</v>
      </c>
      <c r="F13">
        <v>0</v>
      </c>
      <c r="G13">
        <v>0.4</v>
      </c>
      <c r="H13">
        <v>12</v>
      </c>
      <c r="I13" s="133">
        <v>145.4</v>
      </c>
      <c r="J13" s="133">
        <v>-52.8</v>
      </c>
      <c r="K13" s="10"/>
      <c r="L13" s="12">
        <v>0</v>
      </c>
      <c r="M13" s="10"/>
      <c r="N13" s="52">
        <f t="shared" si="5"/>
        <v>-33.373922130525337</v>
      </c>
      <c r="O13" s="6">
        <f t="shared" si="6"/>
        <v>2.5377087323997549</v>
      </c>
      <c r="P13" s="6">
        <f t="shared" si="7"/>
        <v>-0.92153384505300595</v>
      </c>
      <c r="Q13" s="6">
        <f t="shared" si="8"/>
        <v>0</v>
      </c>
      <c r="R13" s="6">
        <f t="shared" si="9"/>
        <v>0</v>
      </c>
      <c r="S13" s="6">
        <f t="shared" si="10"/>
        <v>0</v>
      </c>
      <c r="U13" s="12">
        <v>1</v>
      </c>
      <c r="V13" s="12">
        <v>0</v>
      </c>
    </row>
    <row r="14" spans="1:22" ht="13">
      <c r="A14" t="s">
        <v>853</v>
      </c>
      <c r="B14">
        <v>0.01</v>
      </c>
      <c r="C14">
        <v>0.1</v>
      </c>
      <c r="D14" t="s">
        <v>17</v>
      </c>
      <c r="E14" t="s">
        <v>19</v>
      </c>
      <c r="F14">
        <v>100</v>
      </c>
      <c r="G14">
        <v>0.4</v>
      </c>
      <c r="H14">
        <v>12</v>
      </c>
      <c r="I14">
        <v>121.6</v>
      </c>
      <c r="J14">
        <v>-63.8</v>
      </c>
      <c r="K14" s="10"/>
      <c r="L14" s="12">
        <v>1</v>
      </c>
      <c r="M14" s="10"/>
      <c r="N14" s="52">
        <f t="shared" si="5"/>
        <v>-45.458501387910424</v>
      </c>
      <c r="O14" s="6">
        <f t="shared" si="6"/>
        <v>2.1223203704251046</v>
      </c>
      <c r="P14" s="6">
        <f t="shared" si="7"/>
        <v>-1.1135200627723822</v>
      </c>
      <c r="Q14" s="6">
        <f t="shared" si="8"/>
        <v>-0.23134284426617494</v>
      </c>
      <c r="R14" s="6">
        <f t="shared" si="9"/>
        <v>0.37604242640452484</v>
      </c>
      <c r="S14" s="6">
        <f t="shared" si="10"/>
        <v>0.89725836967432837</v>
      </c>
      <c r="U14" s="12">
        <v>0</v>
      </c>
      <c r="V14" s="12">
        <v>1</v>
      </c>
    </row>
    <row r="15" spans="1:22" ht="15">
      <c r="A15" t="s">
        <v>854</v>
      </c>
      <c r="B15">
        <v>0.01</v>
      </c>
      <c r="C15">
        <v>0.1</v>
      </c>
      <c r="D15" t="s">
        <v>17</v>
      </c>
      <c r="E15" t="s">
        <v>19</v>
      </c>
      <c r="F15">
        <v>0</v>
      </c>
      <c r="G15">
        <v>0.6</v>
      </c>
      <c r="H15">
        <v>12</v>
      </c>
      <c r="I15" s="133">
        <v>137.1</v>
      </c>
      <c r="J15" s="133">
        <v>-49.1</v>
      </c>
      <c r="K15" s="10"/>
      <c r="L15" s="12">
        <v>0</v>
      </c>
      <c r="M15" s="10"/>
      <c r="N15" s="52">
        <f t="shared" si="5"/>
        <v>-29.994220750733042</v>
      </c>
      <c r="O15" s="6">
        <f t="shared" si="6"/>
        <v>2.3928464044842257</v>
      </c>
      <c r="P15" s="6">
        <f t="shared" si="7"/>
        <v>-0.85695666272921578</v>
      </c>
      <c r="Q15" s="6">
        <f t="shared" si="8"/>
        <v>0</v>
      </c>
      <c r="R15" s="6">
        <f t="shared" si="9"/>
        <v>0</v>
      </c>
      <c r="S15" s="6">
        <f t="shared" si="10"/>
        <v>0</v>
      </c>
      <c r="U15" s="12">
        <v>1</v>
      </c>
      <c r="V15" s="12">
        <v>0</v>
      </c>
    </row>
    <row r="16" spans="1:22" ht="13">
      <c r="A16" t="s">
        <v>854</v>
      </c>
      <c r="B16">
        <v>0.01</v>
      </c>
      <c r="C16">
        <v>0.1</v>
      </c>
      <c r="D16" t="s">
        <v>17</v>
      </c>
      <c r="E16" t="s">
        <v>19</v>
      </c>
      <c r="F16">
        <v>100</v>
      </c>
      <c r="G16">
        <v>0.6</v>
      </c>
      <c r="H16">
        <v>12</v>
      </c>
      <c r="I16">
        <v>115.5</v>
      </c>
      <c r="J16">
        <v>-58.1</v>
      </c>
      <c r="K16" s="10"/>
      <c r="L16" s="12">
        <v>1</v>
      </c>
      <c r="M16" s="10"/>
      <c r="N16" s="52">
        <f t="shared" si="5"/>
        <v>-38.774341707625496</v>
      </c>
      <c r="O16" s="6">
        <f t="shared" si="6"/>
        <v>2.0158552860534509</v>
      </c>
      <c r="P16" s="6">
        <f t="shared" si="7"/>
        <v>-1.0140362954087054</v>
      </c>
      <c r="Q16" s="6">
        <f t="shared" si="8"/>
        <v>-0.22749856707686678</v>
      </c>
      <c r="R16" s="6">
        <f t="shared" si="9"/>
        <v>0.47696066460673647</v>
      </c>
      <c r="S16" s="6">
        <f t="shared" si="10"/>
        <v>0.84897168762914144</v>
      </c>
      <c r="U16" s="12">
        <v>0</v>
      </c>
      <c r="V16" s="12">
        <v>1</v>
      </c>
    </row>
    <row r="17" spans="1:22" ht="13">
      <c r="A17" t="s">
        <v>855</v>
      </c>
      <c r="B17">
        <v>0.01</v>
      </c>
      <c r="C17">
        <v>0.1</v>
      </c>
      <c r="D17" t="s">
        <v>17</v>
      </c>
      <c r="E17" t="s">
        <v>19</v>
      </c>
      <c r="F17">
        <v>0</v>
      </c>
      <c r="G17">
        <v>0.5</v>
      </c>
      <c r="H17">
        <v>12</v>
      </c>
      <c r="I17">
        <v>142.69999999999999</v>
      </c>
      <c r="J17">
        <v>-49.2</v>
      </c>
      <c r="K17" s="10"/>
      <c r="L17" s="12">
        <v>0</v>
      </c>
      <c r="M17" s="10"/>
      <c r="N17" s="52">
        <f t="shared" si="5"/>
        <v>-30.081806947586184</v>
      </c>
      <c r="O17" s="6">
        <f t="shared" si="6"/>
        <v>2.4905848425959083</v>
      </c>
      <c r="P17" s="6">
        <f t="shared" si="7"/>
        <v>-0.85870199198121022</v>
      </c>
      <c r="Q17" s="6">
        <f t="shared" si="8"/>
        <v>0</v>
      </c>
      <c r="R17" s="6">
        <f t="shared" si="9"/>
        <v>0</v>
      </c>
      <c r="S17" s="6">
        <f t="shared" si="10"/>
        <v>0</v>
      </c>
      <c r="U17" s="12">
        <v>1</v>
      </c>
      <c r="V17" s="12">
        <v>0</v>
      </c>
    </row>
    <row r="18" spans="1:22" ht="13">
      <c r="A18" t="s">
        <v>855</v>
      </c>
      <c r="B18">
        <v>0.01</v>
      </c>
      <c r="C18">
        <v>0.1</v>
      </c>
      <c r="D18" t="s">
        <v>17</v>
      </c>
      <c r="E18" t="s">
        <v>19</v>
      </c>
      <c r="F18">
        <v>0</v>
      </c>
      <c r="G18">
        <v>0.5</v>
      </c>
      <c r="H18">
        <v>12</v>
      </c>
      <c r="I18">
        <v>121.8</v>
      </c>
      <c r="J18">
        <v>-59.8</v>
      </c>
      <c r="K18" s="10"/>
      <c r="L18" s="12">
        <v>1</v>
      </c>
      <c r="M18" s="10"/>
      <c r="N18" s="52">
        <f t="shared" si="5"/>
        <v>-40.665414230515402</v>
      </c>
      <c r="O18" s="6">
        <f t="shared" si="6"/>
        <v>2.125811028929093</v>
      </c>
      <c r="P18" s="6">
        <f t="shared" si="7"/>
        <v>-1.043706892692609</v>
      </c>
      <c r="Q18" s="6">
        <f t="shared" si="8"/>
        <v>-0.26506927612723175</v>
      </c>
      <c r="R18" s="6">
        <f t="shared" si="9"/>
        <v>0.42751297706767927</v>
      </c>
      <c r="S18" s="6">
        <f t="shared" si="10"/>
        <v>0.86427480195370465</v>
      </c>
      <c r="U18" s="12">
        <v>0</v>
      </c>
      <c r="V18" s="12">
        <v>1</v>
      </c>
    </row>
    <row r="19" spans="1:22" ht="14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  <c r="U19" s="12"/>
    </row>
    <row r="20" spans="1:22" ht="17" thickTop="1" thickBot="1">
      <c r="A20" s="54" t="s">
        <v>5</v>
      </c>
      <c r="C20" s="13"/>
      <c r="D20" s="13"/>
      <c r="E20" s="13"/>
      <c r="F20" s="13"/>
      <c r="G20" s="13"/>
      <c r="H20" s="23" t="s">
        <v>143</v>
      </c>
      <c r="I20" s="24">
        <f>IF(O20&gt;0, O20*180/PI(),360+O20*180/PI())</f>
        <v>121.76855774245007</v>
      </c>
      <c r="J20" s="25">
        <f>P20*180/PI()</f>
        <v>-61.16035395827943</v>
      </c>
      <c r="K20" s="19"/>
      <c r="L20" s="12"/>
      <c r="M20" s="7"/>
      <c r="N20" s="7"/>
      <c r="O20" s="26">
        <f>IF(Q20&gt;0, ATAN(R20/Q20),PI()+ATAN(R20/Q20))</f>
        <v>2.1252622580105869</v>
      </c>
      <c r="P20" s="26">
        <f>-1*ATAN(S20/(SQRT(Q20*Q20+R20*R20)))</f>
        <v>-1.0674495482571227</v>
      </c>
      <c r="Q20" s="26">
        <f>SUM(Q3:Q18)</f>
        <v>-2.0272312053014661</v>
      </c>
      <c r="R20" s="26">
        <f>SUM(R3:R18)</f>
        <v>3.2735990928349374</v>
      </c>
      <c r="S20" s="26">
        <f>SUM(S3:S18)</f>
        <v>6.9925129510106911</v>
      </c>
    </row>
    <row r="21" spans="1:22" ht="14" thickTop="1">
      <c r="A21">
        <v>143.6</v>
      </c>
      <c r="B21">
        <v>-50.4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7.9825656746693916</v>
      </c>
      <c r="K21" s="19"/>
      <c r="L21" s="12"/>
      <c r="M21" s="7"/>
      <c r="N21" s="7"/>
      <c r="O21" s="7"/>
      <c r="P21" s="7"/>
      <c r="Q21" s="7"/>
      <c r="R21" s="7"/>
      <c r="S21" s="7"/>
    </row>
    <row r="22" spans="1:22" ht="13">
      <c r="A22" t="s">
        <v>144</v>
      </c>
      <c r="B22" s="58">
        <v>7.9826418397458143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401.50679003967645</v>
      </c>
      <c r="K22" s="19"/>
      <c r="L22" s="12"/>
      <c r="M22" s="20"/>
      <c r="N22" s="20"/>
      <c r="O22" s="7"/>
      <c r="P22" s="7"/>
      <c r="Q22" s="7"/>
      <c r="R22" s="7"/>
      <c r="S22" s="7"/>
    </row>
    <row r="23" spans="1:22" ht="13">
      <c r="A23" t="s">
        <v>145</v>
      </c>
      <c r="B23" s="111">
        <v>403.26854329577037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2.767793033014279</v>
      </c>
      <c r="K23" s="19"/>
      <c r="L23" s="12"/>
      <c r="M23" s="20"/>
      <c r="N23" s="20"/>
      <c r="O23" s="7"/>
      <c r="P23" s="7"/>
      <c r="Q23" s="7"/>
      <c r="R23" s="7"/>
      <c r="S23" s="7"/>
    </row>
    <row r="24" spans="1:22" ht="13">
      <c r="A24" t="s">
        <v>147</v>
      </c>
      <c r="B24" s="56">
        <v>2.7617262561477518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12"/>
      <c r="M24" s="7"/>
      <c r="N24" s="7"/>
      <c r="O24" s="7"/>
      <c r="P24" s="7"/>
      <c r="Q24" s="7"/>
      <c r="R24" s="7"/>
      <c r="S24" s="7"/>
    </row>
    <row r="25" spans="1:22">
      <c r="A25" t="s">
        <v>149</v>
      </c>
      <c r="B25">
        <v>8</v>
      </c>
      <c r="D25" s="54"/>
    </row>
    <row r="27" spans="1:22">
      <c r="A27" s="54" t="s">
        <v>6</v>
      </c>
    </row>
    <row r="28" spans="1:22">
      <c r="A28" s="56">
        <v>121.8</v>
      </c>
      <c r="B28" s="56">
        <v>-61.2</v>
      </c>
    </row>
    <row r="29" spans="1:22">
      <c r="A29" t="s">
        <v>144</v>
      </c>
      <c r="B29" s="58">
        <v>7.9825656746693916</v>
      </c>
    </row>
    <row r="30" spans="1:22">
      <c r="A30" t="s">
        <v>145</v>
      </c>
      <c r="B30" s="111">
        <v>401.50679003967645</v>
      </c>
    </row>
    <row r="31" spans="1:22">
      <c r="A31" t="s">
        <v>147</v>
      </c>
      <c r="B31" s="56">
        <v>2.767793033014279</v>
      </c>
    </row>
    <row r="32" spans="1:22">
      <c r="A32" t="s">
        <v>149</v>
      </c>
      <c r="B32">
        <v>8</v>
      </c>
      <c r="D32" s="5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activeCell="U2" sqref="U2:V18"/>
    </sheetView>
  </sheetViews>
  <sheetFormatPr baseColWidth="10" defaultColWidth="11.5" defaultRowHeight="12" x14ac:dyDescent="0"/>
  <sheetData>
    <row r="1" spans="1:22" ht="13">
      <c r="A1" t="s">
        <v>102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9" customFormat="1" ht="36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ht="13">
      <c r="A3" t="s">
        <v>103</v>
      </c>
      <c r="B3">
        <v>0.01</v>
      </c>
      <c r="C3">
        <v>0.1</v>
      </c>
      <c r="D3" t="s">
        <v>17</v>
      </c>
      <c r="E3" t="s">
        <v>19</v>
      </c>
      <c r="F3">
        <v>0</v>
      </c>
      <c r="G3">
        <v>0.7</v>
      </c>
      <c r="H3">
        <v>12</v>
      </c>
      <c r="I3">
        <v>136</v>
      </c>
      <c r="J3">
        <v>-45.2</v>
      </c>
      <c r="K3" s="10"/>
      <c r="L3" s="12">
        <v>0</v>
      </c>
      <c r="M3" s="10"/>
      <c r="N3" s="52">
        <f t="shared" ref="N3:N32" si="0">ATAN(0.5*TAN(P3))/(PI()/180)</f>
        <v>-26.725387217658614</v>
      </c>
      <c r="O3" s="6">
        <f t="shared" ref="O3:P18" si="1">I3*PI()/180</f>
        <v>2.3736477827122884</v>
      </c>
      <c r="P3" s="6">
        <f t="shared" si="1"/>
        <v>-0.78888882190143694</v>
      </c>
      <c r="Q3" s="6">
        <f t="shared" ref="Q3:Q32" si="2">COS(O3)*COS(P3)*L3</f>
        <v>0</v>
      </c>
      <c r="R3" s="6">
        <f t="shared" ref="R3:R32" si="3">COS(P3)*SIN(O3)*L3</f>
        <v>0</v>
      </c>
      <c r="S3" s="6">
        <f t="shared" ref="S3:S32" si="4">-1*SIN(P3)*L3</f>
        <v>0</v>
      </c>
      <c r="U3" s="12">
        <v>1</v>
      </c>
      <c r="V3" s="12">
        <v>0</v>
      </c>
    </row>
    <row r="4" spans="1:22" ht="13">
      <c r="A4" t="s">
        <v>103</v>
      </c>
      <c r="B4">
        <v>0.01</v>
      </c>
      <c r="C4">
        <v>0.1</v>
      </c>
      <c r="D4" t="s">
        <v>17</v>
      </c>
      <c r="E4" t="s">
        <v>19</v>
      </c>
      <c r="F4">
        <v>100</v>
      </c>
      <c r="G4">
        <v>0.7</v>
      </c>
      <c r="H4">
        <v>12</v>
      </c>
      <c r="I4">
        <v>117.3</v>
      </c>
      <c r="J4">
        <v>-54.2</v>
      </c>
      <c r="K4" s="10"/>
      <c r="L4" s="12">
        <v>1</v>
      </c>
      <c r="M4" s="10"/>
      <c r="N4" s="52">
        <f t="shared" si="0"/>
        <v>-34.732296479527534</v>
      </c>
      <c r="O4" s="6">
        <f t="shared" si="1"/>
        <v>2.0472712125893482</v>
      </c>
      <c r="P4" s="6">
        <f t="shared" si="1"/>
        <v>-0.9459684545809266</v>
      </c>
      <c r="Q4" s="6">
        <f t="shared" si="2"/>
        <v>-0.26829057702506692</v>
      </c>
      <c r="R4" s="6">
        <f t="shared" si="3"/>
        <v>0.51980347036741248</v>
      </c>
      <c r="S4" s="6">
        <f t="shared" si="4"/>
        <v>0.81106381898932667</v>
      </c>
      <c r="U4" s="12">
        <v>0</v>
      </c>
      <c r="V4" s="12">
        <v>1</v>
      </c>
    </row>
    <row r="5" spans="1:22" ht="13">
      <c r="A5" t="s">
        <v>104</v>
      </c>
      <c r="B5">
        <v>0.02</v>
      </c>
      <c r="C5">
        <v>0.1</v>
      </c>
      <c r="D5" t="s">
        <v>17</v>
      </c>
      <c r="E5" t="s">
        <v>19</v>
      </c>
      <c r="F5">
        <v>0</v>
      </c>
      <c r="G5">
        <v>1.2</v>
      </c>
      <c r="H5">
        <v>10</v>
      </c>
      <c r="I5">
        <v>147.80000000000001</v>
      </c>
      <c r="J5">
        <v>-45.6</v>
      </c>
      <c r="K5" s="10"/>
      <c r="L5" s="12">
        <v>0</v>
      </c>
      <c r="M5" s="10"/>
      <c r="N5" s="52">
        <f t="shared" si="0"/>
        <v>-27.04809250026543</v>
      </c>
      <c r="O5" s="6">
        <f t="shared" si="1"/>
        <v>2.5795966344476193</v>
      </c>
      <c r="P5" s="6">
        <f t="shared" si="1"/>
        <v>-0.79587013890941438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2">
        <v>1</v>
      </c>
      <c r="V5" s="12">
        <v>0</v>
      </c>
    </row>
    <row r="6" spans="1:22" ht="13">
      <c r="A6" t="s">
        <v>104</v>
      </c>
      <c r="B6">
        <v>0.02</v>
      </c>
      <c r="C6">
        <v>0.1</v>
      </c>
      <c r="D6" t="s">
        <v>17</v>
      </c>
      <c r="E6" t="s">
        <v>19</v>
      </c>
      <c r="F6">
        <v>100</v>
      </c>
      <c r="G6">
        <v>1.2</v>
      </c>
      <c r="H6">
        <v>10</v>
      </c>
      <c r="I6">
        <v>130.80000000000001</v>
      </c>
      <c r="J6">
        <v>-57.9</v>
      </c>
      <c r="K6" s="10"/>
      <c r="L6" s="12">
        <v>1</v>
      </c>
      <c r="M6" s="10"/>
      <c r="N6" s="52">
        <f t="shared" si="0"/>
        <v>-38.557238372956618</v>
      </c>
      <c r="O6" s="6">
        <f t="shared" si="1"/>
        <v>2.2828906616085831</v>
      </c>
      <c r="P6" s="6">
        <f t="shared" si="1"/>
        <v>-1.0105456369047168</v>
      </c>
      <c r="Q6" s="6">
        <f t="shared" si="2"/>
        <v>-0.3472267807881898</v>
      </c>
      <c r="R6" s="6">
        <f t="shared" si="3"/>
        <v>0.40226609727555546</v>
      </c>
      <c r="S6" s="6">
        <f t="shared" si="4"/>
        <v>0.84712192138213716</v>
      </c>
      <c r="U6" s="12">
        <v>0</v>
      </c>
      <c r="V6" s="12">
        <v>1</v>
      </c>
    </row>
    <row r="7" spans="1:22" ht="13">
      <c r="A7" t="s">
        <v>105</v>
      </c>
      <c r="B7">
        <v>0.02</v>
      </c>
      <c r="C7">
        <v>0.1</v>
      </c>
      <c r="D7" t="s">
        <v>17</v>
      </c>
      <c r="E7" t="s">
        <v>19</v>
      </c>
      <c r="F7">
        <v>0</v>
      </c>
      <c r="G7">
        <v>1.1000000000000001</v>
      </c>
      <c r="H7">
        <v>10</v>
      </c>
      <c r="I7">
        <v>138.6</v>
      </c>
      <c r="J7">
        <v>-49.6</v>
      </c>
      <c r="K7" s="10"/>
      <c r="L7" s="12">
        <v>0</v>
      </c>
      <c r="M7" s="10"/>
      <c r="N7" s="52">
        <f t="shared" si="0"/>
        <v>-30.434151099616432</v>
      </c>
      <c r="O7" s="6">
        <f t="shared" si="1"/>
        <v>2.4190263432641408</v>
      </c>
      <c r="P7" s="6">
        <f t="shared" si="1"/>
        <v>-0.86568330898918744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ht="13">
      <c r="A8" t="s">
        <v>105</v>
      </c>
      <c r="B8">
        <v>0.02</v>
      </c>
      <c r="C8">
        <v>0.1</v>
      </c>
      <c r="D8" t="s">
        <v>17</v>
      </c>
      <c r="E8" t="s">
        <v>19</v>
      </c>
      <c r="F8">
        <v>100</v>
      </c>
      <c r="G8">
        <v>1.1000000000000001</v>
      </c>
      <c r="H8">
        <v>10</v>
      </c>
      <c r="I8">
        <v>116.7</v>
      </c>
      <c r="J8">
        <v>-59</v>
      </c>
      <c r="K8" s="10"/>
      <c r="L8" s="12">
        <v>1</v>
      </c>
      <c r="M8" s="10"/>
      <c r="N8" s="52">
        <f t="shared" si="0"/>
        <v>-39.765187384152647</v>
      </c>
      <c r="O8" s="6">
        <f t="shared" si="1"/>
        <v>2.0367992370773824</v>
      </c>
      <c r="P8" s="6">
        <f t="shared" si="1"/>
        <v>-1.0297442586766543</v>
      </c>
      <c r="Q8" s="6">
        <f t="shared" si="2"/>
        <v>-0.23141639206764467</v>
      </c>
      <c r="R8" s="6">
        <f t="shared" si="3"/>
        <v>0.46012028002409211</v>
      </c>
      <c r="S8" s="6">
        <f t="shared" si="4"/>
        <v>0.85716730070211222</v>
      </c>
      <c r="U8" s="12">
        <v>0</v>
      </c>
      <c r="V8" s="12">
        <v>1</v>
      </c>
    </row>
    <row r="9" spans="1:22" ht="13">
      <c r="A9" t="s">
        <v>106</v>
      </c>
      <c r="B9">
        <v>1.4999999999999999E-2</v>
      </c>
      <c r="C9">
        <v>0.1</v>
      </c>
      <c r="D9" t="s">
        <v>17</v>
      </c>
      <c r="E9" t="s">
        <v>19</v>
      </c>
      <c r="F9">
        <v>0</v>
      </c>
      <c r="G9">
        <v>1.2</v>
      </c>
      <c r="H9">
        <v>11</v>
      </c>
      <c r="I9">
        <v>125.4</v>
      </c>
      <c r="J9">
        <v>-50</v>
      </c>
      <c r="K9" s="10"/>
      <c r="L9" s="12">
        <v>0</v>
      </c>
      <c r="M9" s="10"/>
      <c r="N9" s="52">
        <f t="shared" si="0"/>
        <v>-30.789733028832146</v>
      </c>
      <c r="O9" s="6">
        <f t="shared" si="1"/>
        <v>2.1886428820008894</v>
      </c>
      <c r="P9" s="6">
        <f t="shared" si="1"/>
        <v>-0.87266462599716477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2">
        <v>1</v>
      </c>
      <c r="V9" s="12">
        <v>0</v>
      </c>
    </row>
    <row r="10" spans="1:22" ht="13">
      <c r="A10" t="s">
        <v>106</v>
      </c>
      <c r="B10">
        <v>1.4999999999999999E-2</v>
      </c>
      <c r="C10">
        <v>0.1</v>
      </c>
      <c r="D10" t="s">
        <v>17</v>
      </c>
      <c r="E10" t="s">
        <v>19</v>
      </c>
      <c r="F10">
        <v>100</v>
      </c>
      <c r="G10">
        <v>1.2</v>
      </c>
      <c r="H10">
        <v>11</v>
      </c>
      <c r="I10">
        <v>102.5</v>
      </c>
      <c r="J10">
        <v>-55.4</v>
      </c>
      <c r="K10" s="10"/>
      <c r="L10" s="12">
        <v>1</v>
      </c>
      <c r="M10" s="10"/>
      <c r="N10" s="52">
        <f t="shared" si="0"/>
        <v>-35.934271788799684</v>
      </c>
      <c r="O10" s="6">
        <f t="shared" si="1"/>
        <v>1.7889624832941877</v>
      </c>
      <c r="P10" s="6">
        <f t="shared" si="1"/>
        <v>-0.96691240560485847</v>
      </c>
      <c r="Q10" s="6">
        <f t="shared" si="2"/>
        <v>-0.12290388095645971</v>
      </c>
      <c r="R10" s="6">
        <f t="shared" si="3"/>
        <v>0.55438358096337226</v>
      </c>
      <c r="S10" s="6">
        <f t="shared" si="4"/>
        <v>0.82313636853444183</v>
      </c>
      <c r="U10" s="12">
        <v>0</v>
      </c>
      <c r="V10" s="12">
        <v>1</v>
      </c>
    </row>
    <row r="11" spans="1:22" ht="13">
      <c r="A11" t="s">
        <v>107</v>
      </c>
      <c r="B11">
        <v>0.02</v>
      </c>
      <c r="C11">
        <v>0.1</v>
      </c>
      <c r="D11" t="s">
        <v>17</v>
      </c>
      <c r="E11" t="s">
        <v>142</v>
      </c>
      <c r="F11">
        <v>0</v>
      </c>
      <c r="G11">
        <v>0.8</v>
      </c>
      <c r="H11">
        <v>10</v>
      </c>
      <c r="I11">
        <v>143.9</v>
      </c>
      <c r="J11">
        <v>-48.4</v>
      </c>
      <c r="K11" s="10"/>
      <c r="L11" s="12">
        <v>0</v>
      </c>
      <c r="M11" s="10"/>
      <c r="N11" s="52">
        <f t="shared" si="0"/>
        <v>-29.386626120094967</v>
      </c>
      <c r="O11" s="6">
        <f t="shared" si="1"/>
        <v>2.5115287936198403</v>
      </c>
      <c r="P11" s="6">
        <f t="shared" si="1"/>
        <v>-0.84473935796525557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12">
        <v>0</v>
      </c>
    </row>
    <row r="12" spans="1:22" ht="13">
      <c r="A12" t="s">
        <v>107</v>
      </c>
      <c r="B12">
        <v>0.02</v>
      </c>
      <c r="C12">
        <v>0.1</v>
      </c>
      <c r="D12" t="s">
        <v>17</v>
      </c>
      <c r="E12" t="s">
        <v>142</v>
      </c>
      <c r="F12">
        <v>100</v>
      </c>
      <c r="G12">
        <v>0.8</v>
      </c>
      <c r="H12">
        <v>10</v>
      </c>
      <c r="I12">
        <v>123.9</v>
      </c>
      <c r="J12">
        <v>-59.5</v>
      </c>
      <c r="K12" s="10"/>
      <c r="L12" s="12">
        <v>1</v>
      </c>
      <c r="M12" s="10"/>
      <c r="N12" s="52">
        <f t="shared" si="0"/>
        <v>-40.325648147771254</v>
      </c>
      <c r="O12" s="6">
        <f t="shared" si="1"/>
        <v>2.1624629432209743</v>
      </c>
      <c r="P12" s="6">
        <f t="shared" si="1"/>
        <v>-1.0384709049366261</v>
      </c>
      <c r="Q12" s="6">
        <f t="shared" si="2"/>
        <v>-0.28307703956089147</v>
      </c>
      <c r="R12" s="6">
        <f t="shared" si="3"/>
        <v>0.42126307641457611</v>
      </c>
      <c r="S12" s="6">
        <f t="shared" si="4"/>
        <v>0.86162916044152571</v>
      </c>
      <c r="U12" s="12">
        <v>0</v>
      </c>
      <c r="V12" s="12">
        <v>1</v>
      </c>
    </row>
    <row r="13" spans="1:22" ht="13">
      <c r="A13" t="s">
        <v>109</v>
      </c>
      <c r="B13">
        <v>0.02</v>
      </c>
      <c r="C13">
        <v>0.1</v>
      </c>
      <c r="D13" t="s">
        <v>17</v>
      </c>
      <c r="E13" t="s">
        <v>19</v>
      </c>
      <c r="F13">
        <v>0</v>
      </c>
      <c r="G13">
        <v>0.8</v>
      </c>
      <c r="H13">
        <v>10</v>
      </c>
      <c r="I13">
        <v>127.1</v>
      </c>
      <c r="J13">
        <v>-45.4</v>
      </c>
      <c r="K13" s="10"/>
      <c r="L13" s="12">
        <v>0</v>
      </c>
      <c r="M13" s="10"/>
      <c r="N13" s="52">
        <f t="shared" si="0"/>
        <v>-26.886399101504825</v>
      </c>
      <c r="O13" s="6">
        <f t="shared" si="1"/>
        <v>2.2183134792847929</v>
      </c>
      <c r="P13" s="6">
        <f t="shared" si="1"/>
        <v>-0.7923794804054255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ht="13">
      <c r="A14" t="s">
        <v>109</v>
      </c>
      <c r="B14">
        <v>0.02</v>
      </c>
      <c r="C14">
        <v>0.1</v>
      </c>
      <c r="D14" t="s">
        <v>17</v>
      </c>
      <c r="E14" t="s">
        <v>19</v>
      </c>
      <c r="F14">
        <v>100</v>
      </c>
      <c r="G14">
        <v>0.8</v>
      </c>
      <c r="H14">
        <v>10</v>
      </c>
      <c r="I14">
        <v>107.7</v>
      </c>
      <c r="J14">
        <v>-51.9</v>
      </c>
      <c r="K14" s="10"/>
      <c r="L14" s="12">
        <v>1</v>
      </c>
      <c r="M14" s="10"/>
      <c r="N14" s="52">
        <f>ATAN(0.5*TAN(P14))/(PI()/180)</f>
        <v>-32.524583901287443</v>
      </c>
      <c r="O14" s="6">
        <f t="shared" si="1"/>
        <v>1.879719604397893</v>
      </c>
      <c r="P14" s="6">
        <f t="shared" si="1"/>
        <v>-0.90582588178505696</v>
      </c>
      <c r="Q14" s="6">
        <f>COS(O14)*COS(P14)*L14</f>
        <v>-0.18759930581988049</v>
      </c>
      <c r="R14" s="6">
        <f>COS(P14)*SIN(O14)*L14</f>
        <v>0.58782631079818859</v>
      </c>
      <c r="S14" s="6">
        <f>-1*SIN(P14)*L14</f>
        <v>0.78693502196133724</v>
      </c>
      <c r="U14" s="12">
        <v>0</v>
      </c>
      <c r="V14" s="12">
        <v>1</v>
      </c>
    </row>
    <row r="15" spans="1:22" ht="13">
      <c r="A15" t="s">
        <v>110</v>
      </c>
      <c r="B15">
        <v>1.4999999999999999E-2</v>
      </c>
      <c r="C15">
        <v>0.1</v>
      </c>
      <c r="D15" t="s">
        <v>17</v>
      </c>
      <c r="E15" t="s">
        <v>19</v>
      </c>
      <c r="F15">
        <v>0</v>
      </c>
      <c r="G15">
        <v>0.7</v>
      </c>
      <c r="H15">
        <v>11</v>
      </c>
      <c r="I15">
        <v>130.80000000000001</v>
      </c>
      <c r="J15">
        <v>-48.3</v>
      </c>
      <c r="K15" s="10"/>
      <c r="L15" s="12">
        <v>0</v>
      </c>
      <c r="M15" s="10"/>
      <c r="N15" s="52">
        <f t="shared" si="0"/>
        <v>-29.300604356244026</v>
      </c>
      <c r="O15" s="6">
        <f t="shared" si="1"/>
        <v>2.2828906616085831</v>
      </c>
      <c r="P15" s="6">
        <f t="shared" si="1"/>
        <v>-0.84299402871326112</v>
      </c>
      <c r="Q15" s="6">
        <f t="shared" si="2"/>
        <v>0</v>
      </c>
      <c r="R15" s="6">
        <f t="shared" si="3"/>
        <v>0</v>
      </c>
      <c r="S15" s="6">
        <f t="shared" si="4"/>
        <v>0</v>
      </c>
      <c r="U15" s="12">
        <v>1</v>
      </c>
      <c r="V15" s="12">
        <v>0</v>
      </c>
    </row>
    <row r="16" spans="1:22" ht="13">
      <c r="A16" t="s">
        <v>110</v>
      </c>
      <c r="B16">
        <v>1.4999999999999999E-2</v>
      </c>
      <c r="C16">
        <v>0.1</v>
      </c>
      <c r="D16" t="s">
        <v>17</v>
      </c>
      <c r="E16" t="s">
        <v>19</v>
      </c>
      <c r="F16">
        <v>100</v>
      </c>
      <c r="G16">
        <v>0.7</v>
      </c>
      <c r="H16">
        <v>11</v>
      </c>
      <c r="I16">
        <v>109.3</v>
      </c>
      <c r="J16">
        <v>-55.5</v>
      </c>
      <c r="K16" s="10"/>
      <c r="L16" s="12">
        <v>1</v>
      </c>
      <c r="M16" s="10"/>
      <c r="N16" s="52">
        <f>ATAN(0.5*TAN(P16))/(PI()/180)</f>
        <v>-36.036058540308332</v>
      </c>
      <c r="O16" s="6">
        <f t="shared" si="1"/>
        <v>1.9076448724298021</v>
      </c>
      <c r="P16" s="6">
        <f t="shared" si="1"/>
        <v>-0.96865773485685291</v>
      </c>
      <c r="Q16" s="6">
        <f>COS(O16)*COS(P16)*L16</f>
        <v>-0.18720541342619298</v>
      </c>
      <c r="R16" s="6">
        <f>COS(P16)*SIN(O16)*L16</f>
        <v>0.53457474539233341</v>
      </c>
      <c r="S16" s="6">
        <f>-1*SIN(P16)*L16</f>
        <v>0.8241261886220157</v>
      </c>
      <c r="U16" s="12">
        <v>0</v>
      </c>
      <c r="V16" s="12">
        <v>1</v>
      </c>
    </row>
    <row r="17" spans="1:22" ht="13">
      <c r="A17" t="s">
        <v>111</v>
      </c>
      <c r="B17">
        <v>1.4999999999999999E-2</v>
      </c>
      <c r="C17">
        <v>0.1</v>
      </c>
      <c r="D17" t="s">
        <v>17</v>
      </c>
      <c r="E17" t="s">
        <v>19</v>
      </c>
      <c r="F17">
        <v>0</v>
      </c>
      <c r="G17">
        <v>0.7</v>
      </c>
      <c r="H17">
        <v>11</v>
      </c>
      <c r="I17">
        <v>135.80000000000001</v>
      </c>
      <c r="J17">
        <v>-46.7</v>
      </c>
      <c r="K17" s="10"/>
      <c r="L17" s="12">
        <v>0</v>
      </c>
      <c r="M17" s="10"/>
      <c r="N17" s="52">
        <f>ATAN(0.5*TAN(P17))/(PI()/180)</f>
        <v>-27.949845342701209</v>
      </c>
      <c r="O17" s="6">
        <f t="shared" si="1"/>
        <v>2.3701571242082999</v>
      </c>
      <c r="P17" s="6">
        <f t="shared" si="1"/>
        <v>-0.81506876068135203</v>
      </c>
      <c r="Q17" s="6">
        <f>COS(O17)*COS(P17)*L17</f>
        <v>0</v>
      </c>
      <c r="R17" s="6">
        <f>COS(P17)*SIN(O17)*L17</f>
        <v>0</v>
      </c>
      <c r="S17" s="6">
        <f>-1*SIN(P17)*L17</f>
        <v>0</v>
      </c>
      <c r="U17" s="12">
        <v>1</v>
      </c>
      <c r="V17" s="12">
        <v>0</v>
      </c>
    </row>
    <row r="18" spans="1:22" ht="13">
      <c r="A18" t="s">
        <v>111</v>
      </c>
      <c r="B18">
        <v>1.4999999999999999E-2</v>
      </c>
      <c r="C18">
        <v>0.1</v>
      </c>
      <c r="D18" t="s">
        <v>17</v>
      </c>
      <c r="E18" t="s">
        <v>19</v>
      </c>
      <c r="F18">
        <v>0</v>
      </c>
      <c r="G18">
        <v>0.7</v>
      </c>
      <c r="H18">
        <v>11</v>
      </c>
      <c r="I18">
        <v>116</v>
      </c>
      <c r="J18">
        <v>-55.6</v>
      </c>
      <c r="K18" s="10"/>
      <c r="L18" s="12">
        <v>1</v>
      </c>
      <c r="M18" s="10"/>
      <c r="N18" s="52">
        <f t="shared" si="0"/>
        <v>-36.138099145920428</v>
      </c>
      <c r="O18" s="6">
        <f t="shared" si="1"/>
        <v>2.0245819323134224</v>
      </c>
      <c r="P18" s="6">
        <f t="shared" si="1"/>
        <v>-0.97040306410884714</v>
      </c>
      <c r="Q18" s="6">
        <f t="shared" si="2"/>
        <v>-0.24766523318937875</v>
      </c>
      <c r="R18" s="6">
        <f t="shared" si="3"/>
        <v>0.50778897903381537</v>
      </c>
      <c r="S18" s="6">
        <f t="shared" si="4"/>
        <v>0.82511349827829505</v>
      </c>
      <c r="U18" s="12">
        <v>0</v>
      </c>
      <c r="V18" s="12">
        <v>1</v>
      </c>
    </row>
    <row r="19" spans="1:22" ht="13">
      <c r="A19" t="s">
        <v>104</v>
      </c>
      <c r="B19">
        <v>0</v>
      </c>
      <c r="C19">
        <v>8.0000000000000002E-3</v>
      </c>
      <c r="D19" t="s">
        <v>17</v>
      </c>
      <c r="E19" t="s">
        <v>140</v>
      </c>
      <c r="F19">
        <v>0</v>
      </c>
      <c r="G19">
        <v>4.8</v>
      </c>
      <c r="H19">
        <v>7</v>
      </c>
      <c r="I19">
        <v>31.1</v>
      </c>
      <c r="J19">
        <v>74.599999999999994</v>
      </c>
      <c r="K19" s="10"/>
      <c r="L19" s="12">
        <v>0</v>
      </c>
      <c r="M19" s="10"/>
      <c r="N19" s="52">
        <f t="shared" si="0"/>
        <v>61.149992371092594</v>
      </c>
      <c r="O19" s="6">
        <f t="shared" ref="O19:P32" si="5">I19*PI()/180</f>
        <v>0.54279739737023647</v>
      </c>
      <c r="P19" s="6">
        <f t="shared" si="5"/>
        <v>1.3020156219877697</v>
      </c>
      <c r="Q19" s="6">
        <f t="shared" si="2"/>
        <v>0</v>
      </c>
      <c r="R19" s="6">
        <f t="shared" si="3"/>
        <v>0</v>
      </c>
      <c r="S19" s="6">
        <f t="shared" si="4"/>
        <v>0</v>
      </c>
      <c r="U19" s="12"/>
    </row>
    <row r="20" spans="1:22" ht="13">
      <c r="A20" t="s">
        <v>104</v>
      </c>
      <c r="B20">
        <v>0</v>
      </c>
      <c r="C20">
        <v>8.0000000000000002E-3</v>
      </c>
      <c r="D20" t="s">
        <v>17</v>
      </c>
      <c r="E20" t="s">
        <v>140</v>
      </c>
      <c r="F20">
        <v>100</v>
      </c>
      <c r="G20">
        <v>4.8</v>
      </c>
      <c r="H20">
        <v>7</v>
      </c>
      <c r="I20">
        <v>127.1</v>
      </c>
      <c r="J20">
        <v>82.5</v>
      </c>
      <c r="K20" s="10"/>
      <c r="L20" s="12">
        <v>0</v>
      </c>
      <c r="M20" s="10"/>
      <c r="N20" s="52">
        <f t="shared" si="0"/>
        <v>75.248555084773074</v>
      </c>
      <c r="O20" s="6">
        <f t="shared" si="5"/>
        <v>2.2183134792847929</v>
      </c>
      <c r="P20" s="6">
        <f t="shared" si="5"/>
        <v>1.4398966328953218</v>
      </c>
      <c r="Q20" s="6">
        <f t="shared" si="2"/>
        <v>0</v>
      </c>
      <c r="R20" s="6">
        <f t="shared" si="3"/>
        <v>0</v>
      </c>
      <c r="S20" s="6">
        <f t="shared" si="4"/>
        <v>0</v>
      </c>
    </row>
    <row r="21" spans="1:22" ht="13">
      <c r="A21" t="s">
        <v>105</v>
      </c>
      <c r="B21">
        <v>0</v>
      </c>
      <c r="C21">
        <v>8.0000000000000002E-3</v>
      </c>
      <c r="D21" t="s">
        <v>17</v>
      </c>
      <c r="E21" t="s">
        <v>140</v>
      </c>
      <c r="F21">
        <v>0</v>
      </c>
      <c r="G21">
        <v>2.2999999999999998</v>
      </c>
      <c r="H21">
        <v>7</v>
      </c>
      <c r="I21">
        <v>30</v>
      </c>
      <c r="J21">
        <v>82.1</v>
      </c>
      <c r="K21" s="10"/>
      <c r="L21" s="12">
        <v>0</v>
      </c>
      <c r="M21" s="10"/>
      <c r="N21" s="52">
        <f t="shared" si="0"/>
        <v>74.489445433126861</v>
      </c>
      <c r="O21" s="6">
        <f t="shared" si="5"/>
        <v>0.52359877559829882</v>
      </c>
      <c r="P21" s="6">
        <f t="shared" si="5"/>
        <v>1.4329153158873444</v>
      </c>
      <c r="Q21" s="6">
        <f t="shared" si="2"/>
        <v>0</v>
      </c>
      <c r="R21" s="6">
        <f t="shared" si="3"/>
        <v>0</v>
      </c>
      <c r="S21" s="6">
        <f t="shared" si="4"/>
        <v>0</v>
      </c>
    </row>
    <row r="22" spans="1:22" ht="13">
      <c r="A22" t="s">
        <v>105</v>
      </c>
      <c r="B22">
        <v>0</v>
      </c>
      <c r="C22">
        <v>8.0000000000000002E-3</v>
      </c>
      <c r="D22" t="s">
        <v>17</v>
      </c>
      <c r="E22" t="s">
        <v>140</v>
      </c>
      <c r="F22">
        <v>100</v>
      </c>
      <c r="G22">
        <v>2.2999999999999998</v>
      </c>
      <c r="H22">
        <v>7</v>
      </c>
      <c r="I22">
        <v>173.9</v>
      </c>
      <c r="J22">
        <v>78.8</v>
      </c>
      <c r="K22" s="10"/>
      <c r="L22" s="12">
        <v>0</v>
      </c>
      <c r="M22" s="10"/>
      <c r="N22" s="52">
        <f t="shared" si="0"/>
        <v>68.395906095186078</v>
      </c>
      <c r="O22" s="6">
        <f t="shared" si="5"/>
        <v>3.035127569218139</v>
      </c>
      <c r="P22" s="6">
        <f t="shared" si="5"/>
        <v>1.3753194505715316</v>
      </c>
      <c r="Q22" s="6">
        <f t="shared" si="2"/>
        <v>0</v>
      </c>
      <c r="R22" s="6">
        <f t="shared" si="3"/>
        <v>0</v>
      </c>
      <c r="S22" s="6">
        <f t="shared" si="4"/>
        <v>0</v>
      </c>
    </row>
    <row r="23" spans="1:22" ht="13">
      <c r="A23" t="s">
        <v>106</v>
      </c>
      <c r="B23">
        <v>1E-3</v>
      </c>
      <c r="C23">
        <v>8.0000000000000002E-3</v>
      </c>
      <c r="D23" t="s">
        <v>17</v>
      </c>
      <c r="E23" t="s">
        <v>140</v>
      </c>
      <c r="F23">
        <v>0</v>
      </c>
      <c r="G23">
        <v>2.2000000000000002</v>
      </c>
      <c r="H23">
        <v>6</v>
      </c>
      <c r="I23">
        <v>322.5</v>
      </c>
      <c r="J23">
        <v>75.099999999999994</v>
      </c>
      <c r="K23" s="10"/>
      <c r="L23" s="12">
        <v>0</v>
      </c>
      <c r="M23" s="10"/>
      <c r="N23" s="52">
        <f t="shared" si="0"/>
        <v>61.979929156268234</v>
      </c>
      <c r="O23" s="6">
        <f t="shared" si="5"/>
        <v>5.6286868376817125</v>
      </c>
      <c r="P23" s="6">
        <f t="shared" si="5"/>
        <v>1.3107422682477414</v>
      </c>
      <c r="Q23" s="6">
        <f t="shared" si="2"/>
        <v>0</v>
      </c>
      <c r="R23" s="6">
        <f t="shared" si="3"/>
        <v>0</v>
      </c>
      <c r="S23" s="6">
        <f t="shared" si="4"/>
        <v>0</v>
      </c>
    </row>
    <row r="24" spans="1:22" ht="13">
      <c r="A24" t="s">
        <v>106</v>
      </c>
      <c r="B24">
        <v>1E-3</v>
      </c>
      <c r="C24">
        <v>8.0000000000000002E-3</v>
      </c>
      <c r="D24" t="s">
        <v>17</v>
      </c>
      <c r="E24" t="s">
        <v>141</v>
      </c>
      <c r="F24">
        <v>100</v>
      </c>
      <c r="G24">
        <v>2.2000000000000002</v>
      </c>
      <c r="H24">
        <v>6</v>
      </c>
      <c r="I24">
        <v>243.8</v>
      </c>
      <c r="J24">
        <v>77.599999999999994</v>
      </c>
      <c r="K24" s="10"/>
      <c r="L24" s="12">
        <v>0</v>
      </c>
      <c r="M24" s="10"/>
      <c r="N24" s="52">
        <f t="shared" si="0"/>
        <v>66.263538585063955</v>
      </c>
      <c r="O24" s="6">
        <f t="shared" si="5"/>
        <v>4.2551127163621754</v>
      </c>
      <c r="P24" s="6">
        <f t="shared" si="5"/>
        <v>1.3543754995475996</v>
      </c>
      <c r="Q24" s="6">
        <f t="shared" si="2"/>
        <v>0</v>
      </c>
      <c r="R24" s="6">
        <f t="shared" si="3"/>
        <v>0</v>
      </c>
      <c r="S24" s="6">
        <f t="shared" si="4"/>
        <v>0</v>
      </c>
    </row>
    <row r="25" spans="1:22" ht="13">
      <c r="A25" t="s">
        <v>107</v>
      </c>
      <c r="B25">
        <v>0</v>
      </c>
      <c r="C25">
        <v>8.0000000000000002E-3</v>
      </c>
      <c r="D25" t="s">
        <v>17</v>
      </c>
      <c r="E25" t="s">
        <v>140</v>
      </c>
      <c r="F25">
        <v>0</v>
      </c>
      <c r="G25">
        <v>13.4</v>
      </c>
      <c r="H25">
        <v>7</v>
      </c>
      <c r="I25">
        <v>43.2</v>
      </c>
      <c r="J25">
        <v>58.4</v>
      </c>
      <c r="K25" s="10"/>
      <c r="L25" s="12">
        <v>0</v>
      </c>
      <c r="M25" s="10"/>
      <c r="N25" s="52">
        <f t="shared" si="0"/>
        <v>39.102085669373473</v>
      </c>
      <c r="O25" s="6">
        <f t="shared" si="5"/>
        <v>0.7539822368615503</v>
      </c>
      <c r="P25" s="6">
        <f t="shared" si="5"/>
        <v>1.0192722831646883</v>
      </c>
      <c r="Q25" s="6">
        <f t="shared" si="2"/>
        <v>0</v>
      </c>
      <c r="R25" s="6">
        <f t="shared" si="3"/>
        <v>0</v>
      </c>
      <c r="S25" s="6">
        <f t="shared" si="4"/>
        <v>0</v>
      </c>
    </row>
    <row r="26" spans="1:22" ht="13">
      <c r="A26" t="s">
        <v>107</v>
      </c>
      <c r="B26">
        <v>0</v>
      </c>
      <c r="C26">
        <v>8.0000000000000002E-3</v>
      </c>
      <c r="D26" t="s">
        <v>17</v>
      </c>
      <c r="E26" t="s">
        <v>108</v>
      </c>
      <c r="F26">
        <v>100</v>
      </c>
      <c r="G26">
        <v>13.4</v>
      </c>
      <c r="H26">
        <v>7</v>
      </c>
      <c r="I26">
        <v>72</v>
      </c>
      <c r="J26">
        <v>69.8</v>
      </c>
      <c r="K26" s="10"/>
      <c r="L26" s="12">
        <v>0</v>
      </c>
      <c r="M26" s="10"/>
      <c r="N26" s="52">
        <f t="shared" si="0"/>
        <v>53.652256926864929</v>
      </c>
      <c r="O26" s="6">
        <f t="shared" si="5"/>
        <v>1.2566370614359172</v>
      </c>
      <c r="P26" s="6">
        <f t="shared" si="5"/>
        <v>1.2182398178920419</v>
      </c>
      <c r="Q26" s="6">
        <f t="shared" si="2"/>
        <v>0</v>
      </c>
      <c r="R26" s="6">
        <f t="shared" si="3"/>
        <v>0</v>
      </c>
      <c r="S26" s="6">
        <f t="shared" si="4"/>
        <v>0</v>
      </c>
    </row>
    <row r="27" spans="1:22" ht="13">
      <c r="A27" t="s">
        <v>109</v>
      </c>
      <c r="B27">
        <v>0</v>
      </c>
      <c r="C27">
        <v>5.0000000000000001E-3</v>
      </c>
      <c r="D27" t="s">
        <v>17</v>
      </c>
      <c r="E27" t="s">
        <v>108</v>
      </c>
      <c r="F27">
        <v>0</v>
      </c>
      <c r="G27">
        <v>12.7</v>
      </c>
      <c r="H27">
        <v>6</v>
      </c>
      <c r="I27">
        <v>305.39999999999998</v>
      </c>
      <c r="J27">
        <v>79.8</v>
      </c>
      <c r="K27" s="10"/>
      <c r="L27" s="12">
        <v>0</v>
      </c>
      <c r="M27" s="10"/>
      <c r="N27" s="52">
        <f t="shared" si="0"/>
        <v>70.208387466864394</v>
      </c>
      <c r="O27" s="6">
        <f t="shared" si="5"/>
        <v>5.3302355355906821</v>
      </c>
      <c r="P27" s="6">
        <f t="shared" si="5"/>
        <v>1.3927727430914749</v>
      </c>
      <c r="Q27" s="6">
        <f t="shared" si="2"/>
        <v>0</v>
      </c>
      <c r="R27" s="6">
        <f t="shared" si="3"/>
        <v>0</v>
      </c>
      <c r="S27" s="6">
        <f t="shared" si="4"/>
        <v>0</v>
      </c>
    </row>
    <row r="28" spans="1:22" ht="13">
      <c r="A28" t="s">
        <v>109</v>
      </c>
      <c r="B28">
        <v>0</v>
      </c>
      <c r="C28">
        <v>5.0000000000000001E-3</v>
      </c>
      <c r="D28" t="s">
        <v>17</v>
      </c>
      <c r="E28" t="s">
        <v>108</v>
      </c>
      <c r="F28">
        <v>100</v>
      </c>
      <c r="G28">
        <v>12.7</v>
      </c>
      <c r="H28">
        <v>6</v>
      </c>
      <c r="I28">
        <v>223.2</v>
      </c>
      <c r="J28">
        <v>74.400000000000006</v>
      </c>
      <c r="K28" s="10"/>
      <c r="L28" s="12">
        <v>0</v>
      </c>
      <c r="M28" s="10"/>
      <c r="N28" s="52">
        <f t="shared" si="0"/>
        <v>60.820570826267655</v>
      </c>
      <c r="O28" s="6">
        <f t="shared" si="5"/>
        <v>3.8955748904513432</v>
      </c>
      <c r="P28" s="6">
        <f t="shared" si="5"/>
        <v>1.2985249634837812</v>
      </c>
      <c r="Q28" s="6">
        <f t="shared" si="2"/>
        <v>0</v>
      </c>
      <c r="R28" s="6">
        <f t="shared" si="3"/>
        <v>0</v>
      </c>
      <c r="S28" s="6">
        <f t="shared" si="4"/>
        <v>0</v>
      </c>
    </row>
    <row r="29" spans="1:22" ht="13">
      <c r="A29" t="s">
        <v>110</v>
      </c>
      <c r="B29">
        <v>1E-3</v>
      </c>
      <c r="C29">
        <v>5.0000000000000001E-3</v>
      </c>
      <c r="D29" t="s">
        <v>17</v>
      </c>
      <c r="E29" t="s">
        <v>140</v>
      </c>
      <c r="F29">
        <v>0</v>
      </c>
      <c r="G29">
        <v>2.2000000000000002</v>
      </c>
      <c r="H29">
        <v>5</v>
      </c>
      <c r="I29">
        <v>331.1</v>
      </c>
      <c r="J29">
        <v>74.7</v>
      </c>
      <c r="K29" s="10"/>
      <c r="L29" s="12">
        <v>0</v>
      </c>
      <c r="M29" s="10"/>
      <c r="N29" s="52">
        <f t="shared" si="0"/>
        <v>61.315251340462233</v>
      </c>
      <c r="O29" s="6">
        <f t="shared" si="5"/>
        <v>5.7787851533532253</v>
      </c>
      <c r="P29" s="6">
        <f t="shared" si="5"/>
        <v>1.3037609512397641</v>
      </c>
      <c r="Q29" s="6">
        <f t="shared" si="2"/>
        <v>0</v>
      </c>
      <c r="R29" s="6">
        <f t="shared" si="3"/>
        <v>0</v>
      </c>
      <c r="S29" s="6">
        <f t="shared" si="4"/>
        <v>0</v>
      </c>
    </row>
    <row r="30" spans="1:22" ht="13">
      <c r="A30" t="s">
        <v>110</v>
      </c>
      <c r="B30">
        <v>1E-3</v>
      </c>
      <c r="C30">
        <v>5.0000000000000001E-3</v>
      </c>
      <c r="D30" t="s">
        <v>17</v>
      </c>
      <c r="E30" t="s">
        <v>140</v>
      </c>
      <c r="F30">
        <v>100</v>
      </c>
      <c r="G30">
        <v>2.2000000000000002</v>
      </c>
      <c r="H30">
        <v>5</v>
      </c>
      <c r="I30">
        <v>242.1</v>
      </c>
      <c r="J30">
        <v>79.5</v>
      </c>
      <c r="K30" s="10"/>
      <c r="L30" s="12">
        <v>0</v>
      </c>
      <c r="M30" s="10"/>
      <c r="N30" s="52">
        <f t="shared" si="0"/>
        <v>69.661360478879317</v>
      </c>
      <c r="O30" s="6">
        <f t="shared" si="5"/>
        <v>4.2254421190782718</v>
      </c>
      <c r="P30" s="6">
        <f t="shared" si="5"/>
        <v>1.387536755335492</v>
      </c>
      <c r="Q30" s="6">
        <f t="shared" si="2"/>
        <v>0</v>
      </c>
      <c r="R30" s="6">
        <f t="shared" si="3"/>
        <v>0</v>
      </c>
      <c r="S30" s="6">
        <f t="shared" si="4"/>
        <v>0</v>
      </c>
    </row>
    <row r="31" spans="1:22" ht="13">
      <c r="A31" t="s">
        <v>111</v>
      </c>
      <c r="B31">
        <v>1E-3</v>
      </c>
      <c r="C31">
        <v>5.0000000000000001E-3</v>
      </c>
      <c r="D31" t="s">
        <v>17</v>
      </c>
      <c r="E31" t="s">
        <v>140</v>
      </c>
      <c r="F31">
        <v>0</v>
      </c>
      <c r="G31">
        <v>2</v>
      </c>
      <c r="H31">
        <v>5</v>
      </c>
      <c r="I31">
        <v>354.1</v>
      </c>
      <c r="J31">
        <v>72</v>
      </c>
      <c r="K31" s="10"/>
      <c r="L31" s="12">
        <v>0</v>
      </c>
      <c r="M31" s="10"/>
      <c r="N31" s="52">
        <f t="shared" si="0"/>
        <v>56.982601905860022</v>
      </c>
      <c r="O31" s="6">
        <f t="shared" si="5"/>
        <v>6.180210881311921</v>
      </c>
      <c r="P31" s="6">
        <f t="shared" si="5"/>
        <v>1.2566370614359172</v>
      </c>
      <c r="Q31" s="6">
        <f t="shared" si="2"/>
        <v>0</v>
      </c>
      <c r="R31" s="6">
        <f t="shared" si="3"/>
        <v>0</v>
      </c>
      <c r="S31" s="6">
        <f t="shared" si="4"/>
        <v>0</v>
      </c>
    </row>
    <row r="32" spans="1:22" ht="13">
      <c r="A32" t="s">
        <v>111</v>
      </c>
      <c r="B32">
        <v>1E-3</v>
      </c>
      <c r="C32">
        <v>5.0000000000000001E-3</v>
      </c>
      <c r="D32" t="s">
        <v>17</v>
      </c>
      <c r="E32" t="s">
        <v>140</v>
      </c>
      <c r="F32">
        <v>100</v>
      </c>
      <c r="G32">
        <v>2</v>
      </c>
      <c r="H32">
        <v>5</v>
      </c>
      <c r="I32">
        <v>267.89999999999998</v>
      </c>
      <c r="J32">
        <v>86.4</v>
      </c>
      <c r="K32" s="10"/>
      <c r="L32" s="12">
        <v>0</v>
      </c>
      <c r="M32" s="10"/>
      <c r="N32" s="52">
        <f t="shared" si="0"/>
        <v>82.828202105921761</v>
      </c>
      <c r="O32" s="6">
        <f t="shared" si="5"/>
        <v>4.6757370660928084</v>
      </c>
      <c r="P32" s="6">
        <f t="shared" si="5"/>
        <v>1.5079644737231006</v>
      </c>
      <c r="Q32" s="6">
        <f t="shared" si="2"/>
        <v>0</v>
      </c>
      <c r="R32" s="6">
        <f t="shared" si="3"/>
        <v>0</v>
      </c>
      <c r="S32" s="6">
        <f t="shared" si="4"/>
        <v>0</v>
      </c>
    </row>
    <row r="33" spans="1:19" ht="14" thickBot="1">
      <c r="A33" s="7"/>
      <c r="B33" s="7"/>
      <c r="C33" s="7"/>
      <c r="D33" s="7"/>
      <c r="E33" s="7"/>
      <c r="F33" s="7"/>
      <c r="G33" s="7"/>
      <c r="H33" s="7"/>
      <c r="I33" s="17"/>
      <c r="J33" s="18"/>
      <c r="K33" s="19"/>
      <c r="L33" s="12"/>
      <c r="M33" s="7"/>
      <c r="N33" s="7"/>
      <c r="O33" s="7"/>
      <c r="P33" s="7"/>
      <c r="Q33" s="7"/>
      <c r="R33" s="7"/>
      <c r="S33" s="7"/>
    </row>
    <row r="34" spans="1:19" ht="17" thickTop="1" thickBot="1">
      <c r="A34" s="54" t="s">
        <v>5</v>
      </c>
      <c r="D34" s="54" t="s">
        <v>50</v>
      </c>
      <c r="F34" s="13"/>
      <c r="G34" s="13"/>
      <c r="H34" s="23" t="s">
        <v>143</v>
      </c>
      <c r="I34" s="24">
        <f>IF(O34&gt;0, O34*180/PI(),360+O34*180/PI())</f>
        <v>115.18543383106139</v>
      </c>
      <c r="J34" s="25">
        <f>P34*180/PI()</f>
        <v>-56.412989626516143</v>
      </c>
      <c r="K34" s="19"/>
      <c r="L34" s="12"/>
      <c r="M34" s="7"/>
      <c r="N34" s="7"/>
      <c r="O34" s="26">
        <f>IF(Q34&gt;0, ATAN(R34/Q34),PI()+ATAN(R34/Q34))</f>
        <v>2.0103650706900869</v>
      </c>
      <c r="P34" s="26">
        <f>-1*ATAN(S34/(SQRT(Q34*Q34+R34*R34)))</f>
        <v>-0.98459240987611296</v>
      </c>
      <c r="Q34" s="26">
        <f>SUM(Q3:Q32)</f>
        <v>-1.8753846228337048</v>
      </c>
      <c r="R34" s="26">
        <f>SUM(R3:R32)</f>
        <v>3.9880265402693458</v>
      </c>
      <c r="S34" s="26">
        <f>SUM(S3:S32)</f>
        <v>6.6362932789111913</v>
      </c>
    </row>
    <row r="35" spans="1:19" ht="14" thickTop="1">
      <c r="A35" s="56">
        <v>135.72437356385117</v>
      </c>
      <c r="B35" s="56">
        <v>-47.632151258652655</v>
      </c>
      <c r="D35" s="56">
        <v>3.7968297076161441</v>
      </c>
      <c r="E35" s="56">
        <v>76.704050581441052</v>
      </c>
      <c r="F35" s="7"/>
      <c r="G35" s="7"/>
      <c r="H35" s="7"/>
      <c r="I35" s="29" t="s">
        <v>144</v>
      </c>
      <c r="J35" s="30">
        <f>SQRT(Q34*Q34+R34*R34+S34*S34)</f>
        <v>7.9662922148999566</v>
      </c>
      <c r="K35" s="19"/>
      <c r="L35" s="12"/>
      <c r="M35" s="7"/>
      <c r="N35" s="7"/>
      <c r="O35" s="7"/>
      <c r="P35" s="7"/>
      <c r="Q35" s="7"/>
      <c r="R35" s="7"/>
      <c r="S35" s="7"/>
    </row>
    <row r="36" spans="1:19" ht="13">
      <c r="A36" t="s">
        <v>144</v>
      </c>
      <c r="B36">
        <v>7.9664232862131916</v>
      </c>
      <c r="D36" t="s">
        <v>144</v>
      </c>
      <c r="E36" s="58">
        <v>6.8562996165661394</v>
      </c>
      <c r="F36" s="7"/>
      <c r="G36" s="7"/>
      <c r="H36" s="7"/>
      <c r="I36" s="32" t="s">
        <v>145</v>
      </c>
      <c r="J36" s="33">
        <f>(J38-1)/(J38-J35)</f>
        <v>207.6671599520491</v>
      </c>
      <c r="K36" s="19"/>
      <c r="L36" s="12"/>
      <c r="M36" s="20"/>
      <c r="N36" s="20"/>
      <c r="O36" s="7"/>
      <c r="P36" s="7"/>
      <c r="Q36" s="7"/>
      <c r="R36" s="7"/>
      <c r="S36" s="7"/>
    </row>
    <row r="37" spans="1:19" ht="13">
      <c r="A37" t="s">
        <v>145</v>
      </c>
      <c r="B37">
        <v>208.47781722909883</v>
      </c>
      <c r="D37" t="s">
        <v>145</v>
      </c>
      <c r="E37" s="111">
        <v>41.753542033946999</v>
      </c>
      <c r="F37" s="7"/>
      <c r="G37" s="7"/>
      <c r="H37" s="7"/>
      <c r="I37" s="32" t="s">
        <v>147</v>
      </c>
      <c r="J37" s="35">
        <f>ACOS(1+(J38-1)*(1-20^(1/(J38-1)))/(J38*(J36-1)+1))*180/PI()</f>
        <v>3.8528214270491321</v>
      </c>
      <c r="K37" s="19"/>
      <c r="L37" s="12"/>
      <c r="M37" s="20"/>
      <c r="N37" s="20"/>
      <c r="O37" s="7"/>
      <c r="P37" s="7"/>
      <c r="Q37" s="7"/>
      <c r="R37" s="7"/>
      <c r="S37" s="7"/>
    </row>
    <row r="38" spans="1:19" ht="13">
      <c r="A38" t="s">
        <v>147</v>
      </c>
      <c r="B38">
        <v>3.8452888995378296</v>
      </c>
      <c r="D38" t="s">
        <v>147</v>
      </c>
      <c r="E38" s="56">
        <v>9.4504049715482665</v>
      </c>
      <c r="F38" s="7"/>
      <c r="G38" s="7"/>
      <c r="H38" s="7"/>
      <c r="I38" s="36" t="s">
        <v>149</v>
      </c>
      <c r="J38" s="37">
        <f>SUM(L3:L32)</f>
        <v>8</v>
      </c>
      <c r="K38" s="19"/>
      <c r="L38" s="12"/>
      <c r="M38" s="7"/>
      <c r="N38" s="7"/>
      <c r="O38" s="7"/>
      <c r="P38" s="7"/>
      <c r="Q38" s="7"/>
      <c r="R38" s="7"/>
      <c r="S38" s="7"/>
    </row>
    <row r="39" spans="1:19">
      <c r="A39" t="s">
        <v>149</v>
      </c>
      <c r="B39">
        <v>8</v>
      </c>
      <c r="D39" t="s">
        <v>149</v>
      </c>
      <c r="E39">
        <v>7</v>
      </c>
    </row>
    <row r="41" spans="1:19">
      <c r="A41" s="54" t="s">
        <v>6</v>
      </c>
      <c r="D41" s="54" t="s">
        <v>51</v>
      </c>
    </row>
    <row r="42" spans="1:19">
      <c r="A42" s="56">
        <v>115.18543383106139</v>
      </c>
      <c r="B42" s="56">
        <v>-56.412989626516136</v>
      </c>
      <c r="D42" s="56">
        <v>195.17364965678195</v>
      </c>
      <c r="E42" s="56">
        <v>85.287310555709823</v>
      </c>
    </row>
    <row r="43" spans="1:19">
      <c r="A43" t="s">
        <v>144</v>
      </c>
      <c r="B43">
        <v>7.9662922148999566</v>
      </c>
      <c r="D43" t="s">
        <v>144</v>
      </c>
      <c r="E43" s="58">
        <v>6.8551854270085011</v>
      </c>
    </row>
    <row r="44" spans="1:19">
      <c r="A44" t="s">
        <v>145</v>
      </c>
      <c r="B44">
        <v>207.6671599520491</v>
      </c>
      <c r="D44" t="s">
        <v>145</v>
      </c>
      <c r="E44" s="111">
        <v>41.432294250884681</v>
      </c>
    </row>
    <row r="45" spans="1:19">
      <c r="A45" t="s">
        <v>147</v>
      </c>
      <c r="B45">
        <v>3.8528214270491454</v>
      </c>
      <c r="D45" t="s">
        <v>147</v>
      </c>
      <c r="E45" s="56">
        <v>9.4878276934058086</v>
      </c>
    </row>
    <row r="46" spans="1:19">
      <c r="A46" t="s">
        <v>149</v>
      </c>
      <c r="B46">
        <v>8</v>
      </c>
      <c r="D46" t="s">
        <v>149</v>
      </c>
      <c r="E46">
        <v>7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E33" sqref="E33"/>
    </sheetView>
  </sheetViews>
  <sheetFormatPr baseColWidth="10" defaultColWidth="11.5" defaultRowHeight="12" x14ac:dyDescent="0"/>
  <sheetData>
    <row r="1" spans="1:22" ht="13">
      <c r="A1" t="s">
        <v>112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9" customFormat="1" ht="36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ht="13">
      <c r="A3" t="s">
        <v>113</v>
      </c>
      <c r="B3">
        <v>1.4999999999999999E-2</v>
      </c>
      <c r="C3">
        <v>0.1</v>
      </c>
      <c r="D3" t="s">
        <v>17</v>
      </c>
      <c r="E3" t="s">
        <v>19</v>
      </c>
      <c r="F3">
        <v>0</v>
      </c>
      <c r="G3">
        <v>1.1000000000000001</v>
      </c>
      <c r="H3">
        <v>11</v>
      </c>
      <c r="I3">
        <v>132.5</v>
      </c>
      <c r="J3">
        <v>-53.2</v>
      </c>
      <c r="K3" s="10"/>
      <c r="L3" s="12">
        <v>0</v>
      </c>
      <c r="M3" s="10"/>
      <c r="N3" s="52">
        <f t="shared" ref="N3:N18" si="0">ATAN(0.5*TAN(P3))/(PI()/180)</f>
        <v>-33.757333614689585</v>
      </c>
      <c r="O3" s="6">
        <f t="shared" ref="O3:P16" si="1">I3*PI()/180</f>
        <v>2.3125612588924866</v>
      </c>
      <c r="P3" s="6">
        <f t="shared" si="1"/>
        <v>-0.92851516206098339</v>
      </c>
      <c r="Q3" s="6">
        <f t="shared" ref="Q3:Q18" si="2">COS(O3)*COS(P3)*L3</f>
        <v>0</v>
      </c>
      <c r="R3" s="6">
        <f t="shared" ref="R3:R18" si="3">COS(P3)*SIN(O3)*L3</f>
        <v>0</v>
      </c>
      <c r="S3" s="6">
        <f t="shared" ref="S3:S18" si="4">-1*SIN(P3)*L3</f>
        <v>0</v>
      </c>
      <c r="U3" s="12">
        <v>1</v>
      </c>
      <c r="V3" s="12">
        <v>0</v>
      </c>
    </row>
    <row r="4" spans="1:22" ht="13">
      <c r="A4" t="s">
        <v>113</v>
      </c>
      <c r="B4">
        <v>1.4999999999999999E-2</v>
      </c>
      <c r="C4">
        <v>0.1</v>
      </c>
      <c r="D4" t="s">
        <v>17</v>
      </c>
      <c r="E4" t="s">
        <v>19</v>
      </c>
      <c r="F4">
        <v>100</v>
      </c>
      <c r="G4">
        <v>1.1000000000000001</v>
      </c>
      <c r="H4">
        <v>11</v>
      </c>
      <c r="I4">
        <v>106.6</v>
      </c>
      <c r="J4">
        <v>-60.4</v>
      </c>
      <c r="K4" s="10"/>
      <c r="L4" s="12">
        <v>1</v>
      </c>
      <c r="M4" s="10"/>
      <c r="N4" s="52">
        <f t="shared" si="0"/>
        <v>-41.352916543061447</v>
      </c>
      <c r="O4" s="6">
        <f t="shared" si="1"/>
        <v>1.8605209826259552</v>
      </c>
      <c r="P4" s="6">
        <f t="shared" si="1"/>
        <v>-1.054178868204575</v>
      </c>
      <c r="Q4" s="6">
        <f t="shared" si="2"/>
        <v>-0.14111344545741417</v>
      </c>
      <c r="R4" s="6">
        <f t="shared" si="3"/>
        <v>0.47335564122111368</v>
      </c>
      <c r="S4" s="6">
        <f t="shared" si="4"/>
        <v>0.86949492950521901</v>
      </c>
      <c r="U4" s="12">
        <v>0</v>
      </c>
      <c r="V4" s="12">
        <v>1</v>
      </c>
    </row>
    <row r="5" spans="1:22" ht="13">
      <c r="A5" t="s">
        <v>114</v>
      </c>
      <c r="B5">
        <v>2.5000000000000001E-2</v>
      </c>
      <c r="C5">
        <v>0.1</v>
      </c>
      <c r="D5" t="s">
        <v>17</v>
      </c>
      <c r="E5" t="s">
        <v>19</v>
      </c>
      <c r="F5">
        <v>0</v>
      </c>
      <c r="G5">
        <v>0.9</v>
      </c>
      <c r="H5">
        <v>9</v>
      </c>
      <c r="I5">
        <v>129.69999999999999</v>
      </c>
      <c r="J5">
        <v>-46.1</v>
      </c>
      <c r="K5" s="10"/>
      <c r="L5" s="12">
        <v>0</v>
      </c>
      <c r="M5" s="10"/>
      <c r="N5" s="52">
        <f t="shared" si="0"/>
        <v>-27.455345188619713</v>
      </c>
      <c r="O5" s="6">
        <f t="shared" si="1"/>
        <v>2.2636920398366454</v>
      </c>
      <c r="P5" s="6">
        <f t="shared" si="1"/>
        <v>-0.80459678516938593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2">
        <v>1</v>
      </c>
      <c r="V5" s="12">
        <v>0</v>
      </c>
    </row>
    <row r="6" spans="1:22" ht="13">
      <c r="A6" t="s">
        <v>114</v>
      </c>
      <c r="B6">
        <v>2.5000000000000001E-2</v>
      </c>
      <c r="C6">
        <v>0.1</v>
      </c>
      <c r="D6" t="s">
        <v>17</v>
      </c>
      <c r="E6" t="s">
        <v>19</v>
      </c>
      <c r="F6">
        <v>100</v>
      </c>
      <c r="G6">
        <v>0.9</v>
      </c>
      <c r="H6">
        <v>9</v>
      </c>
      <c r="I6">
        <v>109.9</v>
      </c>
      <c r="J6">
        <v>-53.2</v>
      </c>
      <c r="K6" s="10"/>
      <c r="L6" s="12">
        <v>1</v>
      </c>
      <c r="M6" s="10"/>
      <c r="N6" s="52">
        <f t="shared" si="0"/>
        <v>-33.757333614689585</v>
      </c>
      <c r="O6" s="6">
        <f t="shared" si="1"/>
        <v>1.9181168479417683</v>
      </c>
      <c r="P6" s="6">
        <f t="shared" si="1"/>
        <v>-0.92851516206098339</v>
      </c>
      <c r="Q6" s="6">
        <f t="shared" si="2"/>
        <v>-0.20389538302973789</v>
      </c>
      <c r="R6" s="6">
        <f t="shared" si="3"/>
        <v>0.56325477748326136</v>
      </c>
      <c r="S6" s="6">
        <f t="shared" si="4"/>
        <v>0.80073137094873348</v>
      </c>
      <c r="U6" s="12">
        <v>0</v>
      </c>
      <c r="V6" s="12">
        <v>1</v>
      </c>
    </row>
    <row r="7" spans="1:22" ht="13">
      <c r="A7" t="s">
        <v>115</v>
      </c>
      <c r="B7">
        <v>2.5000000000000001E-2</v>
      </c>
      <c r="C7">
        <v>0.1</v>
      </c>
      <c r="D7" t="s">
        <v>17</v>
      </c>
      <c r="E7" t="s">
        <v>19</v>
      </c>
      <c r="F7">
        <v>0</v>
      </c>
      <c r="G7">
        <v>1.6</v>
      </c>
      <c r="H7">
        <v>9</v>
      </c>
      <c r="I7">
        <v>138.69999999999999</v>
      </c>
      <c r="J7">
        <v>-42</v>
      </c>
      <c r="K7" s="10"/>
      <c r="L7" s="12">
        <v>0</v>
      </c>
      <c r="M7" s="10"/>
      <c r="N7" s="52">
        <f t="shared" si="0"/>
        <v>-24.237370383549177</v>
      </c>
      <c r="O7" s="6">
        <f t="shared" si="1"/>
        <v>2.420771672516135</v>
      </c>
      <c r="P7" s="6">
        <f t="shared" si="1"/>
        <v>-0.73303828583761843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ht="13">
      <c r="A8" t="s">
        <v>115</v>
      </c>
      <c r="B8">
        <v>2.5000000000000001E-2</v>
      </c>
      <c r="C8">
        <v>0.1</v>
      </c>
      <c r="D8" t="s">
        <v>17</v>
      </c>
      <c r="E8" t="s">
        <v>19</v>
      </c>
      <c r="F8">
        <v>100</v>
      </c>
      <c r="G8">
        <v>1.6</v>
      </c>
      <c r="H8">
        <v>9</v>
      </c>
      <c r="I8">
        <v>122.4</v>
      </c>
      <c r="J8">
        <v>-52</v>
      </c>
      <c r="K8" s="10"/>
      <c r="L8" s="12">
        <v>1</v>
      </c>
      <c r="M8" s="10"/>
      <c r="N8" s="52">
        <f t="shared" si="0"/>
        <v>-32.61805682214758</v>
      </c>
      <c r="O8" s="6">
        <f t="shared" si="1"/>
        <v>2.1362830044410592</v>
      </c>
      <c r="P8" s="6">
        <f t="shared" si="1"/>
        <v>-0.90757121103705141</v>
      </c>
      <c r="Q8" s="6">
        <f t="shared" si="2"/>
        <v>-0.32988791511578797</v>
      </c>
      <c r="R8" s="6">
        <f t="shared" si="3"/>
        <v>0.51982017627322319</v>
      </c>
      <c r="S8" s="6">
        <f t="shared" si="4"/>
        <v>0.78801075360672201</v>
      </c>
      <c r="U8" s="12">
        <v>0</v>
      </c>
      <c r="V8" s="12">
        <v>1</v>
      </c>
    </row>
    <row r="9" spans="1:22" ht="13">
      <c r="A9" t="s">
        <v>116</v>
      </c>
      <c r="B9">
        <v>0.02</v>
      </c>
      <c r="C9">
        <v>0.1</v>
      </c>
      <c r="D9" t="s">
        <v>17</v>
      </c>
      <c r="E9" t="s">
        <v>142</v>
      </c>
      <c r="F9">
        <v>0</v>
      </c>
      <c r="G9">
        <v>1.6</v>
      </c>
      <c r="H9">
        <v>10</v>
      </c>
      <c r="I9">
        <v>142.69999999999999</v>
      </c>
      <c r="J9">
        <v>-43.6</v>
      </c>
      <c r="K9" s="10"/>
      <c r="L9" s="12">
        <v>0</v>
      </c>
      <c r="M9" s="10"/>
      <c r="N9" s="52">
        <f t="shared" si="0"/>
        <v>-25.461154037720945</v>
      </c>
      <c r="O9" s="6">
        <f t="shared" si="1"/>
        <v>2.4905848425959083</v>
      </c>
      <c r="P9" s="6">
        <f t="shared" si="1"/>
        <v>-0.76096355386952774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2">
        <v>1</v>
      </c>
      <c r="V9" s="12">
        <v>0</v>
      </c>
    </row>
    <row r="10" spans="1:22" ht="13">
      <c r="A10" t="s">
        <v>116</v>
      </c>
      <c r="B10">
        <v>0.02</v>
      </c>
      <c r="C10">
        <v>0.1</v>
      </c>
      <c r="D10" t="s">
        <v>17</v>
      </c>
      <c r="E10" t="s">
        <v>19</v>
      </c>
      <c r="F10">
        <v>100</v>
      </c>
      <c r="G10">
        <v>1.6</v>
      </c>
      <c r="H10">
        <v>10</v>
      </c>
      <c r="I10">
        <v>125.8</v>
      </c>
      <c r="J10">
        <v>-54.7</v>
      </c>
      <c r="K10" s="10"/>
      <c r="L10" s="12">
        <v>1</v>
      </c>
      <c r="M10" s="10"/>
      <c r="N10" s="52">
        <f t="shared" si="0"/>
        <v>-35.228795008622157</v>
      </c>
      <c r="O10" s="6">
        <f t="shared" si="1"/>
        <v>2.1956241990088663</v>
      </c>
      <c r="P10" s="6">
        <f t="shared" si="1"/>
        <v>-0.95469510084089837</v>
      </c>
      <c r="Q10" s="6">
        <f t="shared" si="2"/>
        <v>-0.33802225243301076</v>
      </c>
      <c r="R10" s="6">
        <f t="shared" si="3"/>
        <v>0.46867941166458577</v>
      </c>
      <c r="S10" s="6">
        <f t="shared" si="4"/>
        <v>0.81613759008016029</v>
      </c>
      <c r="U10" s="12">
        <v>0</v>
      </c>
      <c r="V10" s="12">
        <v>1</v>
      </c>
    </row>
    <row r="11" spans="1:22" ht="13">
      <c r="A11" t="s">
        <v>113</v>
      </c>
      <c r="B11">
        <v>0</v>
      </c>
      <c r="C11">
        <v>5.0000000000000001E-3</v>
      </c>
      <c r="D11" t="s">
        <v>17</v>
      </c>
      <c r="E11" t="s">
        <v>140</v>
      </c>
      <c r="F11">
        <v>0</v>
      </c>
      <c r="G11">
        <v>3.4</v>
      </c>
      <c r="H11">
        <v>6</v>
      </c>
      <c r="I11">
        <v>310.3</v>
      </c>
      <c r="J11">
        <v>72.3</v>
      </c>
      <c r="K11" s="10"/>
      <c r="L11" s="12">
        <v>0</v>
      </c>
      <c r="M11" s="10"/>
      <c r="N11" s="52">
        <f t="shared" si="0"/>
        <v>57.450666332769352</v>
      </c>
      <c r="O11" s="6">
        <f t="shared" si="1"/>
        <v>5.4157566689384051</v>
      </c>
      <c r="P11" s="6">
        <f t="shared" si="1"/>
        <v>1.2618730491919001</v>
      </c>
      <c r="Q11" s="6">
        <f t="shared" si="2"/>
        <v>0</v>
      </c>
      <c r="R11" s="6">
        <f t="shared" si="3"/>
        <v>0</v>
      </c>
      <c r="S11" s="6">
        <f t="shared" si="4"/>
        <v>0</v>
      </c>
    </row>
    <row r="12" spans="1:22" ht="13">
      <c r="A12" t="s">
        <v>113</v>
      </c>
      <c r="B12">
        <v>0</v>
      </c>
      <c r="C12">
        <v>5.0000000000000001E-3</v>
      </c>
      <c r="D12" t="s">
        <v>17</v>
      </c>
      <c r="E12" t="s">
        <v>140</v>
      </c>
      <c r="F12">
        <v>100</v>
      </c>
      <c r="G12">
        <v>3.4</v>
      </c>
      <c r="H12">
        <v>6</v>
      </c>
      <c r="I12">
        <v>246.4</v>
      </c>
      <c r="J12">
        <v>74.8</v>
      </c>
      <c r="K12" s="10"/>
      <c r="L12" s="12">
        <v>0</v>
      </c>
      <c r="M12" s="10"/>
      <c r="N12" s="52">
        <f>ATAN(0.5*TAN(P12))/(PI()/180)</f>
        <v>61.480875070614829</v>
      </c>
      <c r="O12" s="6">
        <f t="shared" si="1"/>
        <v>4.3004912769140287</v>
      </c>
      <c r="P12" s="6">
        <f t="shared" si="1"/>
        <v>1.3055062804917585</v>
      </c>
      <c r="Q12" s="6">
        <f>COS(O12)*COS(P12)*L12</f>
        <v>0</v>
      </c>
      <c r="R12" s="6">
        <f>COS(P12)*SIN(O12)*L12</f>
        <v>0</v>
      </c>
      <c r="S12" s="6">
        <f>-1*SIN(P12)*L12</f>
        <v>0</v>
      </c>
    </row>
    <row r="13" spans="1:22" ht="13">
      <c r="A13" t="s">
        <v>114</v>
      </c>
      <c r="B13">
        <v>1E-3</v>
      </c>
      <c r="C13">
        <v>8.0000000000000002E-3</v>
      </c>
      <c r="D13" t="s">
        <v>17</v>
      </c>
      <c r="E13" t="s">
        <v>140</v>
      </c>
      <c r="F13">
        <v>0</v>
      </c>
      <c r="G13">
        <v>1.3</v>
      </c>
      <c r="H13">
        <v>6</v>
      </c>
      <c r="I13">
        <v>304</v>
      </c>
      <c r="J13">
        <v>76.099999999999994</v>
      </c>
      <c r="K13" s="10"/>
      <c r="L13" s="12">
        <v>0</v>
      </c>
      <c r="M13" s="10"/>
      <c r="N13" s="52">
        <f t="shared" si="0"/>
        <v>63.666892813714163</v>
      </c>
      <c r="O13" s="6">
        <f t="shared" si="1"/>
        <v>5.3058009260627612</v>
      </c>
      <c r="P13" s="6">
        <f t="shared" si="1"/>
        <v>1.3281955607676845</v>
      </c>
      <c r="Q13" s="6">
        <f t="shared" si="2"/>
        <v>0</v>
      </c>
      <c r="R13" s="6">
        <f t="shared" si="3"/>
        <v>0</v>
      </c>
      <c r="S13" s="6">
        <f t="shared" si="4"/>
        <v>0</v>
      </c>
    </row>
    <row r="14" spans="1:22" ht="13">
      <c r="A14" t="s">
        <v>114</v>
      </c>
      <c r="B14">
        <v>1E-3</v>
      </c>
      <c r="C14">
        <v>8.0000000000000002E-3</v>
      </c>
      <c r="D14" t="s">
        <v>17</v>
      </c>
      <c r="E14" t="s">
        <v>140</v>
      </c>
      <c r="F14">
        <v>100</v>
      </c>
      <c r="G14">
        <v>1.3</v>
      </c>
      <c r="H14">
        <v>6</v>
      </c>
      <c r="I14">
        <v>234.5</v>
      </c>
      <c r="J14">
        <v>73.2</v>
      </c>
      <c r="K14" s="10"/>
      <c r="L14" s="12">
        <v>0</v>
      </c>
      <c r="M14" s="10"/>
      <c r="N14" s="52">
        <f>ATAN(0.5*TAN(P14))/(PI()/180)</f>
        <v>58.874925891821349</v>
      </c>
      <c r="O14" s="6">
        <f t="shared" si="1"/>
        <v>4.0927970959267022</v>
      </c>
      <c r="P14" s="6">
        <f t="shared" si="1"/>
        <v>1.2775810124598492</v>
      </c>
      <c r="Q14" s="6">
        <f>COS(O14)*COS(P14)*L14</f>
        <v>0</v>
      </c>
      <c r="R14" s="6">
        <f>COS(P14)*SIN(O14)*L14</f>
        <v>0</v>
      </c>
      <c r="S14" s="6">
        <f>-1*SIN(P14)*L14</f>
        <v>0</v>
      </c>
    </row>
    <row r="15" spans="1:22" ht="13">
      <c r="A15" t="s">
        <v>115</v>
      </c>
      <c r="B15">
        <v>0</v>
      </c>
      <c r="C15">
        <v>8.0000000000000002E-3</v>
      </c>
      <c r="D15" t="s">
        <v>17</v>
      </c>
      <c r="E15" t="s">
        <v>140</v>
      </c>
      <c r="F15">
        <v>0</v>
      </c>
      <c r="G15">
        <v>1.7</v>
      </c>
      <c r="H15">
        <v>7</v>
      </c>
      <c r="I15">
        <v>4</v>
      </c>
      <c r="J15">
        <v>78.5</v>
      </c>
      <c r="K15" s="10"/>
      <c r="L15" s="12">
        <v>0</v>
      </c>
      <c r="M15" s="10"/>
      <c r="N15" s="52">
        <f>ATAN(0.5*TAN(P15))/(PI()/180)</f>
        <v>67.85836630777618</v>
      </c>
      <c r="O15" s="6">
        <f t="shared" si="1"/>
        <v>6.9813170079773182E-2</v>
      </c>
      <c r="P15" s="6">
        <f t="shared" si="1"/>
        <v>1.3700834628155485</v>
      </c>
      <c r="Q15" s="6">
        <f>COS(O15)*COS(P15)*L15</f>
        <v>0</v>
      </c>
      <c r="R15" s="6">
        <f>COS(P15)*SIN(O15)*L15</f>
        <v>0</v>
      </c>
      <c r="S15" s="6">
        <f>-1*SIN(P15)*L15</f>
        <v>0</v>
      </c>
    </row>
    <row r="16" spans="1:22" ht="13">
      <c r="A16" t="s">
        <v>115</v>
      </c>
      <c r="B16">
        <v>0</v>
      </c>
      <c r="C16">
        <v>8.0000000000000002E-3</v>
      </c>
      <c r="D16" t="s">
        <v>17</v>
      </c>
      <c r="E16" t="s">
        <v>140</v>
      </c>
      <c r="F16">
        <v>100</v>
      </c>
      <c r="G16">
        <v>1.7</v>
      </c>
      <c r="H16">
        <v>7</v>
      </c>
      <c r="I16">
        <v>191.9</v>
      </c>
      <c r="J16">
        <v>83.4</v>
      </c>
      <c r="K16" s="10"/>
      <c r="L16" s="12">
        <v>0</v>
      </c>
      <c r="M16" s="10"/>
      <c r="N16" s="52">
        <f t="shared" si="0"/>
        <v>76.970645485248383</v>
      </c>
      <c r="O16" s="6">
        <f t="shared" si="1"/>
        <v>3.3492868345771183</v>
      </c>
      <c r="P16" s="6">
        <f t="shared" si="1"/>
        <v>1.4556045961632711</v>
      </c>
      <c r="Q16" s="6">
        <f t="shared" si="2"/>
        <v>0</v>
      </c>
      <c r="R16" s="6">
        <f t="shared" si="3"/>
        <v>0</v>
      </c>
      <c r="S16" s="6">
        <f t="shared" si="4"/>
        <v>0</v>
      </c>
    </row>
    <row r="17" spans="1:19" ht="13">
      <c r="A17" t="s">
        <v>116</v>
      </c>
      <c r="B17">
        <v>0</v>
      </c>
      <c r="C17">
        <v>8.0000000000000002E-3</v>
      </c>
      <c r="D17" t="s">
        <v>17</v>
      </c>
      <c r="E17" t="s">
        <v>108</v>
      </c>
      <c r="F17">
        <v>0</v>
      </c>
      <c r="G17">
        <v>0.9</v>
      </c>
      <c r="H17">
        <v>7</v>
      </c>
      <c r="I17">
        <v>11.5</v>
      </c>
      <c r="J17">
        <v>76</v>
      </c>
      <c r="K17" s="10"/>
      <c r="L17" s="12">
        <v>0</v>
      </c>
      <c r="M17" s="10"/>
      <c r="N17" s="52">
        <f t="shared" si="0"/>
        <v>63.496586096704455</v>
      </c>
      <c r="O17" s="6">
        <f t="shared" ref="O17:P18" si="5">I17*PI()/180</f>
        <v>0.20071286397934787</v>
      </c>
      <c r="P17" s="6">
        <f t="shared" si="5"/>
        <v>1.3264502315156903</v>
      </c>
      <c r="Q17" s="6">
        <f t="shared" si="2"/>
        <v>0</v>
      </c>
      <c r="R17" s="6">
        <f t="shared" si="3"/>
        <v>0</v>
      </c>
      <c r="S17" s="6">
        <f t="shared" si="4"/>
        <v>0</v>
      </c>
    </row>
    <row r="18" spans="1:19" ht="13">
      <c r="A18" t="s">
        <v>116</v>
      </c>
      <c r="B18">
        <v>0</v>
      </c>
      <c r="C18">
        <v>8.0000000000000002E-3</v>
      </c>
      <c r="D18" t="s">
        <v>17</v>
      </c>
      <c r="E18" t="s">
        <v>108</v>
      </c>
      <c r="F18">
        <v>100</v>
      </c>
      <c r="G18">
        <v>0.9</v>
      </c>
      <c r="H18">
        <v>7</v>
      </c>
      <c r="I18">
        <v>171.2</v>
      </c>
      <c r="J18">
        <v>85.8</v>
      </c>
      <c r="K18" s="10"/>
      <c r="L18" s="12">
        <v>0</v>
      </c>
      <c r="M18" s="10"/>
      <c r="N18" s="52">
        <f t="shared" si="0"/>
        <v>81.644657992612807</v>
      </c>
      <c r="O18" s="6">
        <f t="shared" si="5"/>
        <v>2.9880036794142919</v>
      </c>
      <c r="P18" s="6">
        <f t="shared" si="5"/>
        <v>1.4974924982111348</v>
      </c>
      <c r="Q18" s="6">
        <f t="shared" si="2"/>
        <v>0</v>
      </c>
      <c r="R18" s="6">
        <f t="shared" si="3"/>
        <v>0</v>
      </c>
      <c r="S18" s="6">
        <f t="shared" si="4"/>
        <v>0</v>
      </c>
    </row>
    <row r="19" spans="1:19" ht="14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19" ht="17" thickTop="1" thickBot="1">
      <c r="A20" s="54" t="s">
        <v>5</v>
      </c>
      <c r="D20" s="54" t="s">
        <v>50</v>
      </c>
      <c r="F20" s="13"/>
      <c r="G20" s="13"/>
      <c r="H20" s="23" t="s">
        <v>143</v>
      </c>
      <c r="I20" s="24">
        <f>IF(O20&gt;0, O20*180/PI(),360+O20*180/PI())</f>
        <v>116.57328924684177</v>
      </c>
      <c r="J20" s="25">
        <f>P20*180/PI()</f>
        <v>-55.335259202931354</v>
      </c>
      <c r="K20" s="19"/>
      <c r="L20" s="12"/>
      <c r="M20" s="7"/>
      <c r="N20" s="7"/>
      <c r="O20" s="26">
        <f>IF(Q20&gt;0, ATAN(R20/Q20),PI()+ATAN(R20/Q20))</f>
        <v>2.0345877172370894</v>
      </c>
      <c r="P20" s="26">
        <f>-1*ATAN(S20/(SQRT(Q20*Q20+R20*R20)))</f>
        <v>-0.96578246553564506</v>
      </c>
      <c r="Q20" s="26">
        <f>SUM(Q3:Q18)</f>
        <v>-1.0129189960359508</v>
      </c>
      <c r="R20" s="26">
        <f>SUM(R3:R18)</f>
        <v>2.0251100066421839</v>
      </c>
      <c r="S20" s="26">
        <f>SUM(S3:S18)</f>
        <v>3.2743746441408348</v>
      </c>
    </row>
    <row r="21" spans="1:19" ht="14" thickTop="1">
      <c r="A21" s="56">
        <v>136.14251844903106</v>
      </c>
      <c r="B21" s="56">
        <v>-46.336871510030299</v>
      </c>
      <c r="D21">
        <v>334.31220364703665</v>
      </c>
      <c r="E21">
        <v>77.608898756700583</v>
      </c>
      <c r="F21" s="7"/>
      <c r="G21" s="7"/>
      <c r="H21" s="7"/>
      <c r="I21" s="29" t="s">
        <v>144</v>
      </c>
      <c r="J21" s="30">
        <f>SQRT(Q20*Q20+R20*R20+S20*S20)</f>
        <v>3.9810306130103048</v>
      </c>
      <c r="K21" s="19"/>
      <c r="L21" s="12"/>
      <c r="M21" s="7"/>
      <c r="N21" s="7"/>
      <c r="O21" s="7"/>
      <c r="P21" s="7"/>
      <c r="Q21" s="7"/>
      <c r="R21" s="7"/>
      <c r="S21" s="7"/>
    </row>
    <row r="22" spans="1:19" ht="13">
      <c r="A22" t="s">
        <v>144</v>
      </c>
      <c r="B22">
        <v>3.9811811641367192</v>
      </c>
      <c r="D22" t="s">
        <v>144</v>
      </c>
      <c r="E22">
        <v>3.9659835304523323</v>
      </c>
      <c r="F22" s="7"/>
      <c r="G22" s="7"/>
      <c r="H22" s="7"/>
      <c r="I22" s="32" t="s">
        <v>145</v>
      </c>
      <c r="J22" s="33">
        <f>(J24-1)/(J24-J21)</f>
        <v>158.14954914619543</v>
      </c>
      <c r="K22" s="19"/>
      <c r="L22" s="12"/>
      <c r="M22" s="20"/>
      <c r="N22" s="20"/>
      <c r="O22" s="7"/>
      <c r="P22" s="7"/>
      <c r="Q22" s="7"/>
      <c r="R22" s="7"/>
      <c r="S22" s="7"/>
    </row>
    <row r="23" spans="1:19" ht="13">
      <c r="A23" t="s">
        <v>145</v>
      </c>
      <c r="B23">
        <v>159.41474923289914</v>
      </c>
      <c r="D23" t="s">
        <v>145</v>
      </c>
      <c r="E23">
        <v>88.192573770657305</v>
      </c>
      <c r="F23" s="7"/>
      <c r="G23" s="7"/>
      <c r="H23" s="7"/>
      <c r="I23" s="32" t="s">
        <v>147</v>
      </c>
      <c r="J23" s="35">
        <f>ACOS(1+(J24-1)*(1-20^(1/(J24-1)))/(J24*(J22-1)+1))*180/PI()</f>
        <v>7.328598405448262</v>
      </c>
      <c r="K23" s="19"/>
      <c r="L23" s="12"/>
      <c r="M23" s="20"/>
      <c r="N23" s="20"/>
      <c r="O23" s="7"/>
      <c r="P23" s="7"/>
      <c r="Q23" s="7"/>
      <c r="R23" s="7"/>
      <c r="S23" s="7"/>
    </row>
    <row r="24" spans="1:19" ht="13">
      <c r="A24" t="s">
        <v>147</v>
      </c>
      <c r="B24">
        <v>7.2992808887070595</v>
      </c>
      <c r="D24" t="s">
        <v>147</v>
      </c>
      <c r="E24">
        <v>9.837816692215096</v>
      </c>
      <c r="F24" s="7"/>
      <c r="G24" s="7"/>
      <c r="H24" s="7"/>
      <c r="I24" s="36" t="s">
        <v>149</v>
      </c>
      <c r="J24" s="37">
        <f>SUM(L3:L18)</f>
        <v>4</v>
      </c>
      <c r="K24" s="19"/>
      <c r="L24" s="12"/>
      <c r="M24" s="7"/>
      <c r="N24" s="7"/>
      <c r="O24" s="7"/>
      <c r="P24" s="7"/>
      <c r="Q24" s="7"/>
      <c r="R24" s="7"/>
      <c r="S24" s="7"/>
    </row>
    <row r="25" spans="1:19">
      <c r="A25" t="s">
        <v>149</v>
      </c>
      <c r="B25">
        <v>4</v>
      </c>
      <c r="D25" t="s">
        <v>149</v>
      </c>
      <c r="E25">
        <v>4</v>
      </c>
    </row>
    <row r="27" spans="1:19">
      <c r="A27" s="54" t="s">
        <v>6</v>
      </c>
      <c r="D27" s="54" t="s">
        <v>51</v>
      </c>
    </row>
    <row r="28" spans="1:19">
      <c r="A28" s="56">
        <v>116.57328924684177</v>
      </c>
      <c r="B28" s="56">
        <v>-55.335259202931333</v>
      </c>
      <c r="D28">
        <v>226.84173855470868</v>
      </c>
      <c r="E28">
        <v>80.297142231463482</v>
      </c>
    </row>
    <row r="29" spans="1:19">
      <c r="A29" t="s">
        <v>144</v>
      </c>
      <c r="B29">
        <v>3.9810306130103048</v>
      </c>
      <c r="D29" t="s">
        <v>144</v>
      </c>
      <c r="E29">
        <v>3.9698111288050582</v>
      </c>
    </row>
    <row r="30" spans="1:19">
      <c r="A30" t="s">
        <v>145</v>
      </c>
      <c r="B30">
        <v>158.14954914619543</v>
      </c>
      <c r="D30" t="s">
        <v>145</v>
      </c>
      <c r="E30">
        <v>99.374368144730454</v>
      </c>
    </row>
    <row r="31" spans="1:19">
      <c r="A31" t="s">
        <v>147</v>
      </c>
      <c r="B31">
        <v>7.328598405448262</v>
      </c>
      <c r="D31" t="s">
        <v>147</v>
      </c>
      <c r="E31">
        <v>9.2620565730057507</v>
      </c>
    </row>
    <row r="32" spans="1:19">
      <c r="A32" t="s">
        <v>149</v>
      </c>
      <c r="B32">
        <v>4</v>
      </c>
      <c r="D32" t="s">
        <v>149</v>
      </c>
      <c r="E32">
        <v>4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V2" sqref="U2:V2"/>
    </sheetView>
  </sheetViews>
  <sheetFormatPr baseColWidth="10" defaultColWidth="11.5" defaultRowHeight="12" x14ac:dyDescent="0"/>
  <sheetData>
    <row r="1" spans="1:22" ht="13">
      <c r="A1" t="s">
        <v>125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9" customFormat="1" ht="36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ht="13">
      <c r="A3" t="s">
        <v>117</v>
      </c>
      <c r="B3">
        <v>1.4999999999999999E-2</v>
      </c>
      <c r="C3">
        <v>0.1</v>
      </c>
      <c r="D3" t="s">
        <v>17</v>
      </c>
      <c r="E3" t="s">
        <v>4</v>
      </c>
      <c r="F3">
        <v>0</v>
      </c>
      <c r="G3">
        <v>1</v>
      </c>
      <c r="H3">
        <v>11</v>
      </c>
      <c r="I3">
        <v>134.69999999999999</v>
      </c>
      <c r="J3">
        <v>-59.3</v>
      </c>
      <c r="K3" s="10"/>
      <c r="L3" s="12">
        <v>0</v>
      </c>
      <c r="M3" s="10"/>
      <c r="N3" s="52">
        <f t="shared" ref="N3:N32" si="0">ATAN(0.5*TAN(P3))/(PI()/180)</f>
        <v>-40.100596147714008</v>
      </c>
      <c r="O3" s="6">
        <f t="shared" ref="O3:P18" si="1">I3*PI()/180</f>
        <v>2.3509585024363617</v>
      </c>
      <c r="P3" s="6">
        <f t="shared" si="1"/>
        <v>-1.0349802464326374</v>
      </c>
      <c r="Q3" s="6">
        <f t="shared" ref="Q3:Q32" si="2">COS(O3)*COS(P3)*L3</f>
        <v>0</v>
      </c>
      <c r="R3" s="6">
        <f t="shared" ref="R3:R32" si="3">COS(P3)*SIN(O3)*L3</f>
        <v>0</v>
      </c>
      <c r="S3" s="6">
        <f t="shared" ref="S3:S32" si="4">-1*SIN(P3)*L3</f>
        <v>0</v>
      </c>
      <c r="U3" s="12">
        <v>1</v>
      </c>
      <c r="V3" s="12">
        <v>0</v>
      </c>
    </row>
    <row r="4" spans="1:22" ht="13">
      <c r="A4" t="s">
        <v>117</v>
      </c>
      <c r="B4">
        <v>1.4999999999999999E-2</v>
      </c>
      <c r="C4">
        <v>0.1</v>
      </c>
      <c r="D4" t="s">
        <v>17</v>
      </c>
      <c r="E4" t="s">
        <v>4</v>
      </c>
      <c r="F4">
        <v>100</v>
      </c>
      <c r="G4">
        <v>1</v>
      </c>
      <c r="H4">
        <v>11</v>
      </c>
      <c r="I4">
        <v>101.4</v>
      </c>
      <c r="J4">
        <v>-66.099999999999994</v>
      </c>
      <c r="K4" s="10"/>
      <c r="L4" s="12">
        <v>1</v>
      </c>
      <c r="M4" s="10"/>
      <c r="N4" s="52">
        <f t="shared" si="0"/>
        <v>-48.450134547007337</v>
      </c>
      <c r="O4" s="6">
        <f t="shared" si="1"/>
        <v>1.7697638615222502</v>
      </c>
      <c r="P4" s="6">
        <f t="shared" si="1"/>
        <v>-1.1536626355682518</v>
      </c>
      <c r="Q4" s="6">
        <f t="shared" si="2"/>
        <v>-8.0079208519886577E-2</v>
      </c>
      <c r="R4" s="6">
        <f t="shared" si="3"/>
        <v>0.39714861916080418</v>
      </c>
      <c r="S4" s="6">
        <f t="shared" si="4"/>
        <v>0.91425395523426367</v>
      </c>
      <c r="U4" s="12">
        <v>0</v>
      </c>
      <c r="V4" s="12">
        <v>1</v>
      </c>
    </row>
    <row r="5" spans="1:22" ht="13">
      <c r="A5" t="s">
        <v>118</v>
      </c>
      <c r="B5">
        <v>7.0000000000000007E-2</v>
      </c>
      <c r="C5">
        <v>0.12</v>
      </c>
      <c r="D5" t="s">
        <v>17</v>
      </c>
      <c r="E5" t="s">
        <v>4</v>
      </c>
      <c r="F5">
        <v>0</v>
      </c>
      <c r="G5">
        <v>1.3</v>
      </c>
      <c r="H5">
        <v>5</v>
      </c>
      <c r="I5">
        <v>148.5</v>
      </c>
      <c r="J5">
        <v>-50.6</v>
      </c>
      <c r="K5" s="10"/>
      <c r="L5" s="12">
        <v>0</v>
      </c>
      <c r="M5" s="10"/>
      <c r="N5" s="52">
        <f t="shared" si="0"/>
        <v>-31.329291114571198</v>
      </c>
      <c r="O5" s="6">
        <f t="shared" si="1"/>
        <v>2.5918139392115793</v>
      </c>
      <c r="P5" s="6">
        <f t="shared" si="1"/>
        <v>-0.88313660150913087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2">
        <v>1</v>
      </c>
      <c r="V5" s="12">
        <v>0</v>
      </c>
    </row>
    <row r="6" spans="1:22" ht="13">
      <c r="A6" t="s">
        <v>118</v>
      </c>
      <c r="B6">
        <v>7.0000000000000007E-2</v>
      </c>
      <c r="C6">
        <v>0.12</v>
      </c>
      <c r="D6" t="s">
        <v>17</v>
      </c>
      <c r="E6" t="s">
        <v>4</v>
      </c>
      <c r="F6">
        <v>100</v>
      </c>
      <c r="G6">
        <v>1.3</v>
      </c>
      <c r="H6">
        <v>5</v>
      </c>
      <c r="I6">
        <v>127.5</v>
      </c>
      <c r="J6">
        <v>-62.6</v>
      </c>
      <c r="K6" s="10"/>
      <c r="L6" s="12">
        <v>1</v>
      </c>
      <c r="M6" s="10"/>
      <c r="N6" s="52">
        <f t="shared" si="0"/>
        <v>-43.967637004662869</v>
      </c>
      <c r="O6" s="6">
        <f t="shared" si="1"/>
        <v>2.2252947962927703</v>
      </c>
      <c r="P6" s="6">
        <f t="shared" si="1"/>
        <v>-1.0925761117484503</v>
      </c>
      <c r="Q6" s="6">
        <f t="shared" si="2"/>
        <v>-0.28015187861452329</v>
      </c>
      <c r="R6" s="6">
        <f t="shared" si="3"/>
        <v>0.36510103645957631</v>
      </c>
      <c r="S6" s="6">
        <f t="shared" si="4"/>
        <v>0.88781538513640135</v>
      </c>
      <c r="U6" s="12">
        <v>0</v>
      </c>
      <c r="V6" s="12">
        <v>1</v>
      </c>
    </row>
    <row r="7" spans="1:22" ht="13">
      <c r="A7" t="s">
        <v>119</v>
      </c>
      <c r="B7">
        <v>0.04</v>
      </c>
      <c r="C7">
        <v>0.09</v>
      </c>
      <c r="D7" t="s">
        <v>17</v>
      </c>
      <c r="E7" t="s">
        <v>4</v>
      </c>
      <c r="F7">
        <v>0</v>
      </c>
      <c r="G7">
        <v>2.1</v>
      </c>
      <c r="H7">
        <v>6</v>
      </c>
      <c r="I7" s="56">
        <v>132</v>
      </c>
      <c r="J7">
        <v>-40.1</v>
      </c>
      <c r="K7" s="10"/>
      <c r="L7" s="12">
        <v>0</v>
      </c>
      <c r="M7" s="10"/>
      <c r="N7" s="52">
        <f t="shared" si="0"/>
        <v>-22.832995411735453</v>
      </c>
      <c r="O7" s="6">
        <f t="shared" si="1"/>
        <v>2.3038346126325151</v>
      </c>
      <c r="P7" s="6">
        <f t="shared" si="1"/>
        <v>-0.69987703004972612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ht="13">
      <c r="A8" t="s">
        <v>119</v>
      </c>
      <c r="B8">
        <v>0.04</v>
      </c>
      <c r="C8">
        <v>0.09</v>
      </c>
      <c r="D8" t="s">
        <v>17</v>
      </c>
      <c r="E8" t="s">
        <v>4</v>
      </c>
      <c r="F8">
        <v>100</v>
      </c>
      <c r="G8">
        <v>2.1</v>
      </c>
      <c r="H8">
        <v>6</v>
      </c>
      <c r="I8">
        <v>116.2</v>
      </c>
      <c r="J8">
        <v>-48.3</v>
      </c>
      <c r="K8" s="10"/>
      <c r="L8" s="12">
        <v>1</v>
      </c>
      <c r="M8" s="10"/>
      <c r="N8" s="52">
        <f t="shared" si="0"/>
        <v>-29.300604356244026</v>
      </c>
      <c r="O8" s="6">
        <f t="shared" si="1"/>
        <v>2.0280725908174109</v>
      </c>
      <c r="P8" s="6">
        <f t="shared" si="1"/>
        <v>-0.84299402871326112</v>
      </c>
      <c r="Q8" s="6">
        <f t="shared" si="2"/>
        <v>-0.29370309503462866</v>
      </c>
      <c r="R8" s="6">
        <f t="shared" si="3"/>
        <v>0.59688350347504715</v>
      </c>
      <c r="S8" s="6">
        <f t="shared" si="4"/>
        <v>0.74663818228539136</v>
      </c>
      <c r="U8" s="12">
        <v>0</v>
      </c>
      <c r="V8" s="12">
        <v>1</v>
      </c>
    </row>
    <row r="9" spans="1:22" ht="13">
      <c r="A9" t="s">
        <v>120</v>
      </c>
      <c r="B9">
        <v>2.5000000000000001E-2</v>
      </c>
      <c r="C9">
        <v>0.09</v>
      </c>
      <c r="D9" t="s">
        <v>17</v>
      </c>
      <c r="E9" t="s">
        <v>4</v>
      </c>
      <c r="F9">
        <v>0</v>
      </c>
      <c r="G9">
        <v>0.9</v>
      </c>
      <c r="H9">
        <v>8</v>
      </c>
      <c r="I9">
        <v>166.9</v>
      </c>
      <c r="J9">
        <v>-29.6</v>
      </c>
      <c r="K9" s="10"/>
      <c r="L9" s="12">
        <v>0</v>
      </c>
      <c r="M9" s="10"/>
      <c r="N9" s="52">
        <f t="shared" si="0"/>
        <v>-15.856642402008013</v>
      </c>
      <c r="O9" s="6">
        <f t="shared" si="1"/>
        <v>2.9129545215785364</v>
      </c>
      <c r="P9" s="6">
        <f t="shared" si="1"/>
        <v>-0.51661745859032149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2">
        <v>0</v>
      </c>
      <c r="V9" s="12">
        <v>0</v>
      </c>
    </row>
    <row r="10" spans="1:22" ht="13">
      <c r="A10" t="s">
        <v>120</v>
      </c>
      <c r="B10">
        <v>2.5000000000000001E-2</v>
      </c>
      <c r="C10">
        <v>0.09</v>
      </c>
      <c r="D10" t="s">
        <v>17</v>
      </c>
      <c r="E10" t="s">
        <v>4</v>
      </c>
      <c r="F10">
        <v>100</v>
      </c>
      <c r="G10">
        <v>0.9</v>
      </c>
      <c r="H10">
        <v>8</v>
      </c>
      <c r="I10">
        <v>161.4</v>
      </c>
      <c r="J10">
        <v>-46.2</v>
      </c>
      <c r="K10" s="10"/>
      <c r="L10" s="12">
        <v>0</v>
      </c>
      <c r="M10" s="10"/>
      <c r="N10" s="52">
        <f t="shared" si="0"/>
        <v>-27.537319073640312</v>
      </c>
      <c r="O10" s="6">
        <f t="shared" si="1"/>
        <v>2.8169614127188476</v>
      </c>
      <c r="P10" s="6">
        <f t="shared" si="1"/>
        <v>-0.80634211442138026</v>
      </c>
      <c r="Q10" s="6">
        <f t="shared" si="2"/>
        <v>0</v>
      </c>
      <c r="R10" s="6">
        <f t="shared" si="3"/>
        <v>0</v>
      </c>
      <c r="S10" s="6">
        <f t="shared" si="4"/>
        <v>0</v>
      </c>
      <c r="U10" s="12">
        <v>0</v>
      </c>
      <c r="V10" s="12">
        <v>0</v>
      </c>
    </row>
    <row r="11" spans="1:22" ht="13">
      <c r="A11" t="s">
        <v>121</v>
      </c>
      <c r="B11">
        <v>0.02</v>
      </c>
      <c r="C11">
        <v>0.1</v>
      </c>
      <c r="D11" t="s">
        <v>17</v>
      </c>
      <c r="E11" t="s">
        <v>4</v>
      </c>
      <c r="F11">
        <v>0</v>
      </c>
      <c r="G11">
        <v>1.7</v>
      </c>
      <c r="H11">
        <v>10</v>
      </c>
      <c r="I11">
        <v>143.9</v>
      </c>
      <c r="J11">
        <v>-40.5</v>
      </c>
      <c r="K11" s="10"/>
      <c r="L11" s="12">
        <v>0</v>
      </c>
      <c r="M11" s="10"/>
      <c r="N11" s="52">
        <f t="shared" si="0"/>
        <v>-23.124437153027348</v>
      </c>
      <c r="O11" s="6">
        <f t="shared" si="1"/>
        <v>2.5115287936198403</v>
      </c>
      <c r="P11" s="6">
        <f t="shared" si="1"/>
        <v>-0.70685834705770345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12">
        <v>0</v>
      </c>
    </row>
    <row r="12" spans="1:22" ht="13">
      <c r="A12" t="s">
        <v>121</v>
      </c>
      <c r="B12">
        <v>0.02</v>
      </c>
      <c r="C12">
        <v>0.1</v>
      </c>
      <c r="D12" t="s">
        <v>17</v>
      </c>
      <c r="E12" t="s">
        <v>4</v>
      </c>
      <c r="F12">
        <v>100</v>
      </c>
      <c r="G12">
        <v>1.7</v>
      </c>
      <c r="H12">
        <v>10</v>
      </c>
      <c r="I12">
        <v>129.19999999999999</v>
      </c>
      <c r="J12">
        <v>-52.2</v>
      </c>
      <c r="K12" s="10"/>
      <c r="L12" s="12">
        <v>1</v>
      </c>
      <c r="M12" s="10"/>
      <c r="N12" s="52">
        <f t="shared" si="0"/>
        <v>-32.805670946639388</v>
      </c>
      <c r="O12" s="6">
        <f t="shared" si="1"/>
        <v>2.2549653935766734</v>
      </c>
      <c r="P12" s="6">
        <f t="shared" si="1"/>
        <v>-0.91106186954104007</v>
      </c>
      <c r="Q12" s="6">
        <f t="shared" si="2"/>
        <v>-0.38737521771865879</v>
      </c>
      <c r="R12" s="6">
        <f t="shared" si="3"/>
        <v>0.47496894331629119</v>
      </c>
      <c r="S12" s="6">
        <f t="shared" si="4"/>
        <v>0.79015501237569041</v>
      </c>
      <c r="U12" s="12">
        <v>0</v>
      </c>
      <c r="V12" s="12">
        <v>1</v>
      </c>
    </row>
    <row r="13" spans="1:22" ht="13">
      <c r="A13" t="s">
        <v>89</v>
      </c>
      <c r="B13">
        <v>0.03</v>
      </c>
      <c r="C13">
        <v>0.1</v>
      </c>
      <c r="D13" t="s">
        <v>17</v>
      </c>
      <c r="E13" t="s">
        <v>4</v>
      </c>
      <c r="F13">
        <v>0</v>
      </c>
      <c r="G13">
        <v>2.7</v>
      </c>
      <c r="H13">
        <v>8</v>
      </c>
      <c r="I13">
        <v>139.1</v>
      </c>
      <c r="J13">
        <v>-40.700000000000003</v>
      </c>
      <c r="K13" s="10"/>
      <c r="L13" s="12">
        <v>0</v>
      </c>
      <c r="M13" s="10"/>
      <c r="N13" s="52">
        <f t="shared" si="0"/>
        <v>-23.270985480915222</v>
      </c>
      <c r="O13" s="6">
        <f t="shared" si="1"/>
        <v>2.4277529895241123</v>
      </c>
      <c r="P13" s="6">
        <f t="shared" si="1"/>
        <v>-0.71034900556169223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ht="13">
      <c r="A14" t="s">
        <v>122</v>
      </c>
      <c r="B14">
        <v>0.03</v>
      </c>
      <c r="C14">
        <v>0.1</v>
      </c>
      <c r="D14" t="s">
        <v>17</v>
      </c>
      <c r="E14" t="s">
        <v>4</v>
      </c>
      <c r="F14">
        <v>100</v>
      </c>
      <c r="G14">
        <v>2.7</v>
      </c>
      <c r="H14">
        <v>8</v>
      </c>
      <c r="I14">
        <v>123.5</v>
      </c>
      <c r="J14">
        <v>-51</v>
      </c>
      <c r="K14" s="10"/>
      <c r="L14" s="12">
        <v>1</v>
      </c>
      <c r="M14" s="10"/>
      <c r="N14" s="52">
        <f>ATAN(0.5*TAN(P14))/(PI()/180)</f>
        <v>-31.693197163513407</v>
      </c>
      <c r="O14" s="6">
        <f t="shared" si="1"/>
        <v>2.155481626212997</v>
      </c>
      <c r="P14" s="6">
        <f t="shared" si="1"/>
        <v>-0.89011791851710798</v>
      </c>
      <c r="Q14" s="6">
        <f>COS(O14)*COS(P14)*L14</f>
        <v>-0.34734519943145287</v>
      </c>
      <c r="R14" s="6">
        <f>COS(P14)*SIN(O14)*L14</f>
        <v>0.52478135163422557</v>
      </c>
      <c r="S14" s="6">
        <f>-1*SIN(P14)*L14</f>
        <v>0.77714596145697079</v>
      </c>
      <c r="U14" s="12">
        <v>0</v>
      </c>
      <c r="V14" s="12">
        <v>1</v>
      </c>
    </row>
    <row r="15" spans="1:22" ht="13">
      <c r="A15" t="s">
        <v>123</v>
      </c>
      <c r="B15">
        <v>1.4999999999999999E-2</v>
      </c>
      <c r="C15">
        <v>0.1</v>
      </c>
      <c r="D15" t="s">
        <v>17</v>
      </c>
      <c r="E15" t="s">
        <v>4</v>
      </c>
      <c r="F15">
        <v>0</v>
      </c>
      <c r="G15">
        <v>1.1000000000000001</v>
      </c>
      <c r="H15">
        <v>11</v>
      </c>
      <c r="I15">
        <v>140.80000000000001</v>
      </c>
      <c r="J15">
        <v>-52</v>
      </c>
      <c r="K15" s="10"/>
      <c r="L15" s="12">
        <v>0</v>
      </c>
      <c r="M15" s="10"/>
      <c r="N15" s="52">
        <f t="shared" si="0"/>
        <v>-32.61805682214758</v>
      </c>
      <c r="O15" s="6">
        <f t="shared" si="1"/>
        <v>2.4574235868080163</v>
      </c>
      <c r="P15" s="6">
        <f t="shared" si="1"/>
        <v>-0.90757121103705141</v>
      </c>
      <c r="Q15" s="6">
        <f t="shared" si="2"/>
        <v>0</v>
      </c>
      <c r="R15" s="6">
        <f t="shared" si="3"/>
        <v>0</v>
      </c>
      <c r="S15" s="6">
        <f t="shared" si="4"/>
        <v>0</v>
      </c>
      <c r="U15" s="12">
        <v>1</v>
      </c>
      <c r="V15" s="12">
        <v>0</v>
      </c>
    </row>
    <row r="16" spans="1:22" ht="13">
      <c r="A16" t="s">
        <v>123</v>
      </c>
      <c r="B16">
        <v>1.4999999999999999E-2</v>
      </c>
      <c r="C16">
        <v>0.1</v>
      </c>
      <c r="D16" t="s">
        <v>17</v>
      </c>
      <c r="E16" t="s">
        <v>4</v>
      </c>
      <c r="F16">
        <v>100</v>
      </c>
      <c r="G16">
        <v>1.1000000000000001</v>
      </c>
      <c r="H16">
        <v>11</v>
      </c>
      <c r="I16">
        <v>117</v>
      </c>
      <c r="J16">
        <v>-61.8</v>
      </c>
      <c r="K16" s="10"/>
      <c r="L16" s="12">
        <v>1</v>
      </c>
      <c r="M16" s="10"/>
      <c r="N16" s="52">
        <f>ATAN(0.5*TAN(P16))/(PI()/180)</f>
        <v>-42.999416891189696</v>
      </c>
      <c r="O16" s="6">
        <f t="shared" si="1"/>
        <v>2.0420352248333655</v>
      </c>
      <c r="P16" s="6">
        <f t="shared" si="1"/>
        <v>-1.0786134777324956</v>
      </c>
      <c r="Q16" s="6">
        <f>COS(O16)*COS(P16)*L16</f>
        <v>-0.21453355789520687</v>
      </c>
      <c r="R16" s="6">
        <f>COS(P16)*SIN(O16)*L16</f>
        <v>0.42104581450853057</v>
      </c>
      <c r="S16" s="6">
        <f>-1*SIN(P16)*L16</f>
        <v>0.88130345206499217</v>
      </c>
      <c r="U16" s="12">
        <v>0</v>
      </c>
      <c r="V16" s="12">
        <v>1</v>
      </c>
    </row>
    <row r="17" spans="1:22" ht="13">
      <c r="A17" t="s">
        <v>124</v>
      </c>
      <c r="B17">
        <v>0.03</v>
      </c>
      <c r="C17">
        <v>0.1</v>
      </c>
      <c r="D17" t="s">
        <v>17</v>
      </c>
      <c r="E17" t="s">
        <v>4</v>
      </c>
      <c r="F17">
        <v>0</v>
      </c>
      <c r="G17">
        <v>2.4</v>
      </c>
      <c r="H17">
        <v>8</v>
      </c>
      <c r="I17">
        <v>125</v>
      </c>
      <c r="J17">
        <v>-42.7</v>
      </c>
      <c r="K17" s="10"/>
      <c r="L17" s="12">
        <v>0</v>
      </c>
      <c r="M17" s="10"/>
      <c r="N17" s="52">
        <f>ATAN(0.5*TAN(P17))/(PI()/180)</f>
        <v>-24.767972808376065</v>
      </c>
      <c r="O17" s="6">
        <f t="shared" si="1"/>
        <v>2.1816615649929116</v>
      </c>
      <c r="P17" s="6">
        <f t="shared" si="1"/>
        <v>-0.74525559060157875</v>
      </c>
      <c r="Q17" s="6">
        <f>COS(O17)*COS(P17)*L17</f>
        <v>0</v>
      </c>
      <c r="R17" s="6">
        <f>COS(P17)*SIN(O17)*L17</f>
        <v>0</v>
      </c>
      <c r="S17" s="6">
        <f>-1*SIN(P17)*L17</f>
        <v>0</v>
      </c>
      <c r="U17" s="12">
        <v>1</v>
      </c>
      <c r="V17" s="12">
        <v>0</v>
      </c>
    </row>
    <row r="18" spans="1:22" ht="13">
      <c r="A18" t="s">
        <v>124</v>
      </c>
      <c r="B18">
        <v>0.03</v>
      </c>
      <c r="C18">
        <v>0.1</v>
      </c>
      <c r="D18" t="s">
        <v>17</v>
      </c>
      <c r="E18" t="s">
        <v>4</v>
      </c>
      <c r="F18">
        <v>100</v>
      </c>
      <c r="G18">
        <v>2.4</v>
      </c>
      <c r="H18">
        <v>8</v>
      </c>
      <c r="I18">
        <v>107.4</v>
      </c>
      <c r="J18">
        <v>-48.8</v>
      </c>
      <c r="K18" s="10"/>
      <c r="L18" s="12">
        <v>1</v>
      </c>
      <c r="M18" s="10"/>
      <c r="N18" s="52">
        <f t="shared" si="0"/>
        <v>-29.732648959473128</v>
      </c>
      <c r="O18" s="6">
        <f t="shared" si="1"/>
        <v>1.8744836166419099</v>
      </c>
      <c r="P18" s="6">
        <f t="shared" si="1"/>
        <v>-0.85172067497323267</v>
      </c>
      <c r="Q18" s="6">
        <f t="shared" si="2"/>
        <v>-0.19697501800462419</v>
      </c>
      <c r="R18" s="6">
        <f t="shared" si="3"/>
        <v>0.6285480468138589</v>
      </c>
      <c r="S18" s="6">
        <f t="shared" si="4"/>
        <v>0.75241490889572427</v>
      </c>
      <c r="U18" s="12">
        <v>0</v>
      </c>
      <c r="V18" s="12">
        <v>1</v>
      </c>
    </row>
    <row r="19" spans="1:22" ht="13">
      <c r="A19" t="s">
        <v>117</v>
      </c>
      <c r="B19">
        <v>1E-3</v>
      </c>
      <c r="C19">
        <v>5.0000000000000001E-3</v>
      </c>
      <c r="D19" t="s">
        <v>17</v>
      </c>
      <c r="E19" t="s">
        <v>42</v>
      </c>
      <c r="F19">
        <v>0</v>
      </c>
      <c r="G19">
        <v>3.7</v>
      </c>
      <c r="H19">
        <v>5</v>
      </c>
      <c r="I19">
        <v>0.3</v>
      </c>
      <c r="J19">
        <v>80.5</v>
      </c>
      <c r="K19" s="10"/>
      <c r="L19" s="12">
        <v>0</v>
      </c>
      <c r="M19" s="10"/>
      <c r="N19" s="52">
        <f t="shared" si="0"/>
        <v>71.495367906969349</v>
      </c>
      <c r="O19" s="6">
        <f t="shared" ref="O19:P32" si="5">I19*PI()/180</f>
        <v>5.2359877559829881E-3</v>
      </c>
      <c r="P19" s="6">
        <f t="shared" si="5"/>
        <v>1.4049900478554351</v>
      </c>
      <c r="Q19" s="6">
        <f t="shared" si="2"/>
        <v>0</v>
      </c>
      <c r="R19" s="6">
        <f t="shared" si="3"/>
        <v>0</v>
      </c>
      <c r="S19" s="6">
        <f t="shared" si="4"/>
        <v>0</v>
      </c>
    </row>
    <row r="20" spans="1:22" ht="13">
      <c r="A20" t="s">
        <v>117</v>
      </c>
      <c r="B20">
        <v>1E-3</v>
      </c>
      <c r="C20">
        <v>5.0000000000000001E-3</v>
      </c>
      <c r="D20" t="s">
        <v>17</v>
      </c>
      <c r="E20" t="s">
        <v>42</v>
      </c>
      <c r="F20">
        <v>100</v>
      </c>
      <c r="G20">
        <v>3.7</v>
      </c>
      <c r="H20">
        <v>5</v>
      </c>
      <c r="I20">
        <v>193.6</v>
      </c>
      <c r="J20">
        <v>79.8</v>
      </c>
      <c r="K20" s="10"/>
      <c r="L20" s="12">
        <v>0</v>
      </c>
      <c r="M20" s="10"/>
      <c r="N20" s="52">
        <f t="shared" si="0"/>
        <v>70.208387466864394</v>
      </c>
      <c r="O20" s="6">
        <f t="shared" si="5"/>
        <v>3.3789574318610223</v>
      </c>
      <c r="P20" s="6">
        <f t="shared" si="5"/>
        <v>1.3927727430914749</v>
      </c>
      <c r="Q20" s="6">
        <f t="shared" si="2"/>
        <v>0</v>
      </c>
      <c r="R20" s="6">
        <f t="shared" si="3"/>
        <v>0</v>
      </c>
      <c r="S20" s="6">
        <f t="shared" si="4"/>
        <v>0</v>
      </c>
    </row>
    <row r="21" spans="1:22" ht="13">
      <c r="A21" t="s">
        <v>118</v>
      </c>
      <c r="B21">
        <v>1E-3</v>
      </c>
      <c r="C21">
        <v>8.0000000000000002E-3</v>
      </c>
      <c r="D21" t="s">
        <v>17</v>
      </c>
      <c r="E21" t="s">
        <v>42</v>
      </c>
      <c r="F21">
        <v>0</v>
      </c>
      <c r="G21">
        <v>1.3</v>
      </c>
      <c r="H21">
        <v>6</v>
      </c>
      <c r="I21">
        <v>268.5</v>
      </c>
      <c r="J21">
        <v>54.9</v>
      </c>
      <c r="K21" s="10"/>
      <c r="L21" s="12">
        <v>0</v>
      </c>
      <c r="M21" s="10"/>
      <c r="N21" s="52">
        <f t="shared" si="0"/>
        <v>35.429113554604783</v>
      </c>
      <c r="O21" s="6">
        <f t="shared" si="5"/>
        <v>4.6862090416047746</v>
      </c>
      <c r="P21" s="6">
        <f t="shared" si="5"/>
        <v>0.95818575934488692</v>
      </c>
      <c r="Q21" s="6">
        <f t="shared" si="2"/>
        <v>0</v>
      </c>
      <c r="R21" s="6">
        <f t="shared" si="3"/>
        <v>0</v>
      </c>
      <c r="S21" s="6">
        <f t="shared" si="4"/>
        <v>0</v>
      </c>
    </row>
    <row r="22" spans="1:22" ht="13">
      <c r="A22" t="s">
        <v>118</v>
      </c>
      <c r="B22">
        <v>1E-3</v>
      </c>
      <c r="C22">
        <v>8.0000000000000002E-3</v>
      </c>
      <c r="D22" t="s">
        <v>17</v>
      </c>
      <c r="E22" t="s">
        <v>42</v>
      </c>
      <c r="F22">
        <v>100</v>
      </c>
      <c r="G22">
        <v>1.3</v>
      </c>
      <c r="H22">
        <v>6</v>
      </c>
      <c r="I22">
        <v>246.6</v>
      </c>
      <c r="J22">
        <v>48.9</v>
      </c>
      <c r="K22" s="10"/>
      <c r="L22" s="12">
        <v>0</v>
      </c>
      <c r="M22" s="10"/>
      <c r="N22" s="52">
        <f t="shared" si="0"/>
        <v>29.819642553796932</v>
      </c>
      <c r="O22" s="6">
        <f t="shared" si="5"/>
        <v>4.3039819354180171</v>
      </c>
      <c r="P22" s="6">
        <f t="shared" si="5"/>
        <v>0.85346600422522712</v>
      </c>
      <c r="Q22" s="6">
        <f t="shared" si="2"/>
        <v>0</v>
      </c>
      <c r="R22" s="6">
        <f t="shared" si="3"/>
        <v>0</v>
      </c>
      <c r="S22" s="6">
        <f t="shared" si="4"/>
        <v>0</v>
      </c>
    </row>
    <row r="23" spans="1:22" ht="13">
      <c r="A23" t="s">
        <v>119</v>
      </c>
      <c r="B23">
        <v>1E-3</v>
      </c>
      <c r="C23">
        <v>8.0000000000000002E-3</v>
      </c>
      <c r="D23" t="s">
        <v>17</v>
      </c>
      <c r="E23" t="s">
        <v>42</v>
      </c>
      <c r="F23">
        <v>0</v>
      </c>
      <c r="G23">
        <v>1.2</v>
      </c>
      <c r="H23">
        <v>6</v>
      </c>
      <c r="I23">
        <v>340</v>
      </c>
      <c r="J23">
        <v>76.5</v>
      </c>
      <c r="K23" s="10"/>
      <c r="L23" s="12">
        <v>0</v>
      </c>
      <c r="M23" s="10"/>
      <c r="N23" s="52">
        <f t="shared" si="0"/>
        <v>64.351659511224554</v>
      </c>
      <c r="O23" s="6">
        <f t="shared" si="5"/>
        <v>5.9341194567807207</v>
      </c>
      <c r="P23" s="6">
        <f t="shared" si="5"/>
        <v>1.3351768777756621</v>
      </c>
      <c r="Q23" s="6">
        <f t="shared" si="2"/>
        <v>0</v>
      </c>
      <c r="R23" s="6">
        <f t="shared" si="3"/>
        <v>0</v>
      </c>
      <c r="S23" s="6">
        <f t="shared" si="4"/>
        <v>0</v>
      </c>
    </row>
    <row r="24" spans="1:22" ht="13">
      <c r="A24" t="s">
        <v>119</v>
      </c>
      <c r="B24">
        <v>1E-3</v>
      </c>
      <c r="C24">
        <v>8.0000000000000002E-3</v>
      </c>
      <c r="D24" t="s">
        <v>17</v>
      </c>
      <c r="E24" t="s">
        <v>42</v>
      </c>
      <c r="F24">
        <v>100</v>
      </c>
      <c r="G24">
        <v>1.2</v>
      </c>
      <c r="H24">
        <v>6</v>
      </c>
      <c r="I24">
        <v>233.6</v>
      </c>
      <c r="J24">
        <v>81.599999999999994</v>
      </c>
      <c r="K24" s="10"/>
      <c r="L24" s="12">
        <v>0</v>
      </c>
      <c r="M24" s="10"/>
      <c r="N24" s="52">
        <f t="shared" si="0"/>
        <v>73.546321548832154</v>
      </c>
      <c r="O24" s="6">
        <f t="shared" si="5"/>
        <v>4.0770891326587533</v>
      </c>
      <c r="P24" s="6">
        <f t="shared" si="5"/>
        <v>1.4241886696273727</v>
      </c>
      <c r="Q24" s="6">
        <f t="shared" si="2"/>
        <v>0</v>
      </c>
      <c r="R24" s="6">
        <f t="shared" si="3"/>
        <v>0</v>
      </c>
      <c r="S24" s="6">
        <f t="shared" si="4"/>
        <v>0</v>
      </c>
    </row>
    <row r="25" spans="1:22" ht="13">
      <c r="A25" t="s">
        <v>120</v>
      </c>
      <c r="B25">
        <v>0</v>
      </c>
      <c r="C25">
        <v>8.0000000000000002E-3</v>
      </c>
      <c r="D25" t="s">
        <v>17</v>
      </c>
      <c r="E25" t="s">
        <v>42</v>
      </c>
      <c r="F25">
        <v>0</v>
      </c>
      <c r="G25">
        <v>1.3</v>
      </c>
      <c r="H25">
        <v>7</v>
      </c>
      <c r="I25">
        <v>300.60000000000002</v>
      </c>
      <c r="J25">
        <v>44.7</v>
      </c>
      <c r="K25" s="10"/>
      <c r="L25" s="12">
        <v>0</v>
      </c>
      <c r="M25" s="10"/>
      <c r="N25" s="52">
        <f t="shared" si="0"/>
        <v>26.325802009028511</v>
      </c>
      <c r="O25" s="6">
        <f t="shared" si="5"/>
        <v>5.246459731494955</v>
      </c>
      <c r="P25" s="6">
        <f t="shared" si="5"/>
        <v>0.78016217564146539</v>
      </c>
      <c r="Q25" s="6">
        <f t="shared" si="2"/>
        <v>0</v>
      </c>
      <c r="R25" s="6">
        <f t="shared" si="3"/>
        <v>0</v>
      </c>
      <c r="S25" s="6">
        <f t="shared" si="4"/>
        <v>0</v>
      </c>
    </row>
    <row r="26" spans="1:22" ht="13">
      <c r="A26" t="s">
        <v>120</v>
      </c>
      <c r="B26">
        <v>0</v>
      </c>
      <c r="C26">
        <v>8.0000000000000002E-3</v>
      </c>
      <c r="D26" t="s">
        <v>17</v>
      </c>
      <c r="E26" t="s">
        <v>42</v>
      </c>
      <c r="F26">
        <v>100</v>
      </c>
      <c r="G26">
        <v>1.3</v>
      </c>
      <c r="H26">
        <v>7</v>
      </c>
      <c r="I26">
        <v>281.89999999999998</v>
      </c>
      <c r="J26">
        <v>49.1</v>
      </c>
      <c r="K26" s="10"/>
      <c r="L26" s="12">
        <v>0</v>
      </c>
      <c r="M26" s="10"/>
      <c r="N26" s="52">
        <f t="shared" si="0"/>
        <v>29.994220750733042</v>
      </c>
      <c r="O26" s="6">
        <f t="shared" si="5"/>
        <v>4.9200831613720144</v>
      </c>
      <c r="P26" s="6">
        <f t="shared" si="5"/>
        <v>0.85695666272921578</v>
      </c>
      <c r="Q26" s="6">
        <f t="shared" si="2"/>
        <v>0</v>
      </c>
      <c r="R26" s="6">
        <f t="shared" si="3"/>
        <v>0</v>
      </c>
      <c r="S26" s="6">
        <f t="shared" si="4"/>
        <v>0</v>
      </c>
    </row>
    <row r="27" spans="1:22" ht="13">
      <c r="A27" t="s">
        <v>121</v>
      </c>
      <c r="B27">
        <v>0</v>
      </c>
      <c r="C27">
        <v>8.0000000000000002E-3</v>
      </c>
      <c r="D27" t="s">
        <v>17</v>
      </c>
      <c r="E27" t="s">
        <v>42</v>
      </c>
      <c r="F27">
        <v>0</v>
      </c>
      <c r="G27">
        <v>2.1</v>
      </c>
      <c r="H27">
        <v>7</v>
      </c>
      <c r="I27">
        <v>357.1</v>
      </c>
      <c r="J27">
        <v>71.5</v>
      </c>
      <c r="K27" s="10"/>
      <c r="L27" s="12">
        <v>0</v>
      </c>
      <c r="M27" s="10"/>
      <c r="N27" s="52">
        <f t="shared" si="0"/>
        <v>56.209932400417138</v>
      </c>
      <c r="O27" s="6">
        <f t="shared" si="5"/>
        <v>6.2325707588717512</v>
      </c>
      <c r="P27" s="6">
        <f t="shared" si="5"/>
        <v>1.2479104151759457</v>
      </c>
      <c r="Q27" s="6">
        <f t="shared" si="2"/>
        <v>0</v>
      </c>
      <c r="R27" s="6">
        <f t="shared" si="3"/>
        <v>0</v>
      </c>
      <c r="S27" s="6">
        <f t="shared" si="4"/>
        <v>0</v>
      </c>
    </row>
    <row r="28" spans="1:22" ht="13">
      <c r="A28" t="s">
        <v>121</v>
      </c>
      <c r="B28">
        <v>0</v>
      </c>
      <c r="C28">
        <v>8.0000000000000002E-3</v>
      </c>
      <c r="D28" t="s">
        <v>17</v>
      </c>
      <c r="E28" t="s">
        <v>42</v>
      </c>
      <c r="F28">
        <v>100</v>
      </c>
      <c r="G28">
        <v>2.1</v>
      </c>
      <c r="H28">
        <v>7</v>
      </c>
      <c r="I28">
        <v>283.8</v>
      </c>
      <c r="J28">
        <v>86.8</v>
      </c>
      <c r="K28" s="10"/>
      <c r="L28" s="12">
        <v>0</v>
      </c>
      <c r="M28" s="10"/>
      <c r="N28" s="52">
        <f t="shared" si="0"/>
        <v>83.61983977629788</v>
      </c>
      <c r="O28" s="6">
        <f t="shared" si="5"/>
        <v>4.9532444171599073</v>
      </c>
      <c r="P28" s="6">
        <f t="shared" si="5"/>
        <v>1.5149457907310782</v>
      </c>
      <c r="Q28" s="6">
        <f t="shared" si="2"/>
        <v>0</v>
      </c>
      <c r="R28" s="6">
        <f t="shared" si="3"/>
        <v>0</v>
      </c>
      <c r="S28" s="6">
        <f t="shared" si="4"/>
        <v>0</v>
      </c>
    </row>
    <row r="29" spans="1:22" ht="13">
      <c r="A29" t="s">
        <v>122</v>
      </c>
      <c r="B29">
        <v>0</v>
      </c>
      <c r="C29">
        <v>8.0000000000000002E-3</v>
      </c>
      <c r="D29" t="s">
        <v>17</v>
      </c>
      <c r="E29" t="s">
        <v>42</v>
      </c>
      <c r="F29">
        <v>0</v>
      </c>
      <c r="G29">
        <v>3.4</v>
      </c>
      <c r="H29">
        <v>7</v>
      </c>
      <c r="I29">
        <v>22.1</v>
      </c>
      <c r="J29">
        <v>66.599999999999994</v>
      </c>
      <c r="K29" s="10"/>
      <c r="L29" s="12">
        <v>0</v>
      </c>
      <c r="M29" s="10"/>
      <c r="N29" s="52">
        <f t="shared" si="0"/>
        <v>49.124555889035278</v>
      </c>
      <c r="O29" s="6">
        <f t="shared" si="5"/>
        <v>0.38571776469074687</v>
      </c>
      <c r="P29" s="6">
        <f t="shared" si="5"/>
        <v>1.1623892818282233</v>
      </c>
      <c r="Q29" s="6">
        <f t="shared" si="2"/>
        <v>0</v>
      </c>
      <c r="R29" s="6">
        <f t="shared" si="3"/>
        <v>0</v>
      </c>
      <c r="S29" s="6">
        <f t="shared" si="4"/>
        <v>0</v>
      </c>
    </row>
    <row r="30" spans="1:22" ht="13">
      <c r="A30" t="s">
        <v>122</v>
      </c>
      <c r="B30">
        <v>0</v>
      </c>
      <c r="C30">
        <v>8.0000000000000002E-3</v>
      </c>
      <c r="D30" t="s">
        <v>17</v>
      </c>
      <c r="E30" t="s">
        <v>42</v>
      </c>
      <c r="F30">
        <v>100</v>
      </c>
      <c r="G30">
        <v>3.4</v>
      </c>
      <c r="H30">
        <v>7</v>
      </c>
      <c r="I30">
        <v>60.5</v>
      </c>
      <c r="J30">
        <v>82.6</v>
      </c>
      <c r="K30" s="10"/>
      <c r="L30" s="12">
        <v>0</v>
      </c>
      <c r="M30" s="10"/>
      <c r="N30" s="52">
        <f t="shared" si="0"/>
        <v>75.438952129345765</v>
      </c>
      <c r="O30" s="6">
        <f t="shared" si="5"/>
        <v>1.0559241974565694</v>
      </c>
      <c r="P30" s="6">
        <f t="shared" si="5"/>
        <v>1.441641962147316</v>
      </c>
      <c r="Q30" s="6">
        <f t="shared" si="2"/>
        <v>0</v>
      </c>
      <c r="R30" s="6">
        <f t="shared" si="3"/>
        <v>0</v>
      </c>
      <c r="S30" s="6">
        <f t="shared" si="4"/>
        <v>0</v>
      </c>
    </row>
    <row r="31" spans="1:22" ht="13">
      <c r="A31" t="s">
        <v>124</v>
      </c>
      <c r="B31">
        <v>1.5E-3</v>
      </c>
      <c r="C31">
        <v>8.0000000000000002E-3</v>
      </c>
      <c r="D31" t="s">
        <v>17</v>
      </c>
      <c r="E31" t="s">
        <v>42</v>
      </c>
      <c r="F31">
        <v>0</v>
      </c>
      <c r="G31">
        <v>2.1</v>
      </c>
      <c r="H31">
        <v>4</v>
      </c>
      <c r="I31">
        <v>9.9</v>
      </c>
      <c r="J31">
        <v>77.400000000000006</v>
      </c>
      <c r="K31" s="10"/>
      <c r="L31" s="12">
        <v>0</v>
      </c>
      <c r="M31" s="10"/>
      <c r="N31" s="52">
        <f t="shared" si="0"/>
        <v>65.912827410490607</v>
      </c>
      <c r="O31" s="6">
        <f t="shared" si="5"/>
        <v>0.17278759594743864</v>
      </c>
      <c r="P31" s="6">
        <f t="shared" si="5"/>
        <v>1.3508848410436112</v>
      </c>
      <c r="Q31" s="6">
        <f t="shared" si="2"/>
        <v>0</v>
      </c>
      <c r="R31" s="6">
        <f t="shared" si="3"/>
        <v>0</v>
      </c>
      <c r="S31" s="6">
        <f t="shared" si="4"/>
        <v>0</v>
      </c>
    </row>
    <row r="32" spans="1:22" ht="13">
      <c r="A32" t="s">
        <v>124</v>
      </c>
      <c r="B32">
        <v>1.5E-3</v>
      </c>
      <c r="C32">
        <v>8.0000000000000002E-3</v>
      </c>
      <c r="D32" t="s">
        <v>17</v>
      </c>
      <c r="E32" t="s">
        <v>42</v>
      </c>
      <c r="F32">
        <v>100</v>
      </c>
      <c r="G32">
        <v>2.1</v>
      </c>
      <c r="H32">
        <v>4</v>
      </c>
      <c r="I32">
        <v>178.2</v>
      </c>
      <c r="J32">
        <v>84.4</v>
      </c>
      <c r="K32" s="10"/>
      <c r="L32" s="12">
        <v>0</v>
      </c>
      <c r="M32" s="10"/>
      <c r="N32" s="52">
        <f t="shared" si="0"/>
        <v>78.904992355616628</v>
      </c>
      <c r="O32" s="6">
        <f t="shared" si="5"/>
        <v>3.1101767270538954</v>
      </c>
      <c r="P32" s="6">
        <f t="shared" si="5"/>
        <v>1.4730578886832142</v>
      </c>
      <c r="Q32" s="6">
        <f t="shared" si="2"/>
        <v>0</v>
      </c>
      <c r="R32" s="6">
        <f t="shared" si="3"/>
        <v>0</v>
      </c>
      <c r="S32" s="6">
        <f t="shared" si="4"/>
        <v>0</v>
      </c>
    </row>
    <row r="33" spans="1:19" ht="14" thickBot="1">
      <c r="A33" s="7"/>
      <c r="B33" s="7"/>
      <c r="C33" s="7"/>
      <c r="D33" s="7"/>
      <c r="E33" s="7"/>
      <c r="F33" s="7"/>
      <c r="G33" s="7"/>
      <c r="H33" s="7"/>
      <c r="I33" s="17"/>
      <c r="J33" s="18"/>
      <c r="K33" s="19"/>
      <c r="L33" s="12"/>
      <c r="M33" s="7"/>
      <c r="N33" s="7"/>
      <c r="O33" s="7"/>
      <c r="P33" s="7"/>
      <c r="Q33" s="7"/>
      <c r="R33" s="7"/>
      <c r="S33" s="7"/>
    </row>
    <row r="34" spans="1:19" ht="17" thickTop="1" thickBot="1">
      <c r="A34" s="54" t="s">
        <v>5</v>
      </c>
      <c r="D34" s="54" t="s">
        <v>50</v>
      </c>
      <c r="F34" s="13"/>
      <c r="G34" s="13"/>
      <c r="H34" s="23" t="s">
        <v>143</v>
      </c>
      <c r="I34" s="24">
        <f>IF(O34&gt;0, O34*180/PI(),360+O34*180/PI())</f>
        <v>117.84045725042257</v>
      </c>
      <c r="J34" s="25">
        <f>P34*180/PI()</f>
        <v>-56.161891533909326</v>
      </c>
      <c r="K34" s="19"/>
      <c r="L34" s="12"/>
      <c r="M34" s="7"/>
      <c r="N34" s="7"/>
      <c r="O34" s="26">
        <f>IF(Q34&gt;0, ATAN(R34/Q34),PI()+ATAN(R34/Q34))</f>
        <v>2.056703971075498</v>
      </c>
      <c r="P34" s="26">
        <f>-1*ATAN(S34/(SQRT(Q34*Q34+R34*R34)))</f>
        <v>-0.98020992141464625</v>
      </c>
      <c r="Q34" s="26">
        <f>SUM(Q3:Q32)</f>
        <v>-1.8001631752189811</v>
      </c>
      <c r="R34" s="26">
        <f>SUM(R3:R32)</f>
        <v>3.4084773153683341</v>
      </c>
      <c r="S34" s="26">
        <f>SUM(S3:S32)</f>
        <v>5.749726857449434</v>
      </c>
    </row>
    <row r="35" spans="1:19" ht="14" thickTop="1">
      <c r="A35" s="56">
        <v>137.5624111615746</v>
      </c>
      <c r="B35" s="56">
        <v>-46.781815421542852</v>
      </c>
      <c r="C35" s="56"/>
      <c r="D35" s="56">
        <v>4.0928476541523686</v>
      </c>
      <c r="E35" s="56">
        <v>74.987447390736207</v>
      </c>
      <c r="F35" s="7"/>
      <c r="G35" s="7"/>
      <c r="H35" s="7"/>
      <c r="I35" s="29" t="s">
        <v>144</v>
      </c>
      <c r="J35" s="30">
        <f>SQRT(Q34*Q34+R34*R34+S34*S34)</f>
        <v>6.9222585911009098</v>
      </c>
      <c r="K35" s="19"/>
      <c r="L35" s="12"/>
      <c r="M35" s="7"/>
      <c r="N35" s="7"/>
      <c r="O35" s="7"/>
      <c r="P35" s="7"/>
      <c r="Q35" s="7"/>
      <c r="R35" s="7"/>
      <c r="S35" s="7"/>
    </row>
    <row r="36" spans="1:19" ht="13">
      <c r="A36" t="s">
        <v>144</v>
      </c>
      <c r="B36">
        <v>6.9220132469751121</v>
      </c>
      <c r="D36" t="s">
        <v>144</v>
      </c>
      <c r="E36">
        <v>4.9702910728229588</v>
      </c>
      <c r="F36" s="7"/>
      <c r="G36" s="7"/>
      <c r="H36" s="7"/>
      <c r="I36" s="32" t="s">
        <v>145</v>
      </c>
      <c r="J36" s="33">
        <f>(J38-1)/(J38-J35)</f>
        <v>77.17894600788766</v>
      </c>
      <c r="K36" s="19"/>
      <c r="L36" s="12"/>
      <c r="M36" s="20"/>
      <c r="N36" s="20"/>
      <c r="O36" s="7"/>
      <c r="P36" s="7"/>
      <c r="Q36" s="7"/>
      <c r="R36" s="7"/>
      <c r="S36" s="7"/>
    </row>
    <row r="37" spans="1:19" ht="13">
      <c r="A37" t="s">
        <v>145</v>
      </c>
      <c r="B37">
        <v>76.936143220185386</v>
      </c>
      <c r="D37" t="s">
        <v>145</v>
      </c>
      <c r="E37">
        <v>134.6396649116015</v>
      </c>
      <c r="F37" s="7"/>
      <c r="G37" s="7"/>
      <c r="H37" s="7"/>
      <c r="I37" s="32" t="s">
        <v>147</v>
      </c>
      <c r="J37" s="35">
        <f>ACOS(1+(J38-1)*(1-20^(1/(J38-1)))/(J38*(J36-1)+1))*180/PI()</f>
        <v>6.9141656752477214</v>
      </c>
      <c r="K37" s="19"/>
      <c r="L37" s="12"/>
      <c r="M37" s="20"/>
      <c r="N37" s="20"/>
      <c r="O37" s="7"/>
      <c r="P37" s="7"/>
      <c r="Q37" s="7"/>
      <c r="R37" s="7"/>
      <c r="S37" s="7"/>
    </row>
    <row r="38" spans="1:19" ht="13">
      <c r="A38" t="s">
        <v>147</v>
      </c>
      <c r="B38">
        <v>6.9252034444328769</v>
      </c>
      <c r="D38" t="s">
        <v>147</v>
      </c>
      <c r="E38">
        <v>6.6178806532712731</v>
      </c>
      <c r="F38" s="7"/>
      <c r="G38" s="7"/>
      <c r="H38" s="7"/>
      <c r="I38" s="36" t="s">
        <v>149</v>
      </c>
      <c r="J38" s="37">
        <f>SUM(L3:L32)</f>
        <v>7</v>
      </c>
      <c r="K38" s="19"/>
      <c r="L38" s="12"/>
      <c r="M38" s="7"/>
      <c r="N38" s="7"/>
      <c r="O38" s="7"/>
      <c r="P38" s="7"/>
      <c r="Q38" s="7"/>
      <c r="R38" s="7"/>
      <c r="S38" s="7"/>
    </row>
    <row r="39" spans="1:19">
      <c r="A39" t="s">
        <v>149</v>
      </c>
      <c r="B39">
        <v>7</v>
      </c>
      <c r="D39" t="s">
        <v>149</v>
      </c>
      <c r="E39">
        <v>5</v>
      </c>
    </row>
    <row r="41" spans="1:19">
      <c r="A41" s="54" t="s">
        <v>6</v>
      </c>
      <c r="D41" s="54" t="s">
        <v>51</v>
      </c>
    </row>
    <row r="42" spans="1:19">
      <c r="A42" s="56">
        <v>117.84045725042257</v>
      </c>
      <c r="B42" s="56">
        <v>-56.161891533909326</v>
      </c>
      <c r="C42" s="56"/>
      <c r="D42" s="56">
        <v>199.36423384532623</v>
      </c>
      <c r="E42" s="56">
        <v>86.5796938582059</v>
      </c>
    </row>
    <row r="43" spans="1:19">
      <c r="A43" t="s">
        <v>144</v>
      </c>
      <c r="B43">
        <v>6.9222585911009098</v>
      </c>
      <c r="D43" t="s">
        <v>144</v>
      </c>
      <c r="E43">
        <v>4.9676559218904703</v>
      </c>
    </row>
    <row r="44" spans="1:19">
      <c r="A44" t="s">
        <v>145</v>
      </c>
      <c r="B44">
        <v>77.17894600788766</v>
      </c>
      <c r="D44" t="s">
        <v>145</v>
      </c>
      <c r="E44">
        <v>123.67024301803997</v>
      </c>
    </row>
    <row r="45" spans="1:19">
      <c r="A45" t="s">
        <v>147</v>
      </c>
      <c r="B45">
        <v>6.9141656752477214</v>
      </c>
      <c r="D45" t="s">
        <v>147</v>
      </c>
      <c r="E45">
        <v>6.9073200018239245</v>
      </c>
    </row>
    <row r="46" spans="1:19">
      <c r="A46" t="s">
        <v>149</v>
      </c>
      <c r="B46">
        <v>7</v>
      </c>
      <c r="D46" t="s">
        <v>149</v>
      </c>
      <c r="E46">
        <v>5</v>
      </c>
    </row>
    <row r="48" spans="1:19">
      <c r="A48" t="s">
        <v>176</v>
      </c>
    </row>
    <row r="49" spans="1:1">
      <c r="A49" t="s">
        <v>856</v>
      </c>
    </row>
    <row r="50" spans="1:1">
      <c r="A50" t="s">
        <v>857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115" zoomScaleNormal="115" zoomScalePageLayoutView="115" workbookViewId="0">
      <selection activeCell="A3" sqref="A3:J10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6" s="9" customFormat="1" ht="14.25" customHeight="1">
      <c r="A1" s="7" t="s">
        <v>665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6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/>
      <c r="V2" s="110"/>
    </row>
    <row r="3" spans="1:26" s="9" customFormat="1" ht="15">
      <c r="A3" s="59" t="s">
        <v>689</v>
      </c>
      <c r="B3">
        <v>0.04</v>
      </c>
      <c r="C3" s="71">
        <v>0.14499999999999999</v>
      </c>
      <c r="D3" t="s">
        <v>17</v>
      </c>
      <c r="E3" t="s">
        <v>177</v>
      </c>
      <c r="F3">
        <v>0</v>
      </c>
      <c r="G3">
        <v>1.4</v>
      </c>
      <c r="H3">
        <v>7</v>
      </c>
      <c r="I3">
        <v>77.8</v>
      </c>
      <c r="J3">
        <v>-71</v>
      </c>
      <c r="K3" s="10"/>
      <c r="L3" s="12">
        <v>0</v>
      </c>
      <c r="M3" s="10"/>
      <c r="N3" s="52">
        <f>ATAN(0.5*TAN(P3))/(PI()/180)</f>
        <v>-55.446555520065694</v>
      </c>
      <c r="O3" s="6">
        <f>I3*PI()/180</f>
        <v>1.3578661580515883</v>
      </c>
      <c r="P3" s="6">
        <f>J3*PI()/180</f>
        <v>-1.2391837689159739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01"/>
      <c r="V3" s="101"/>
    </row>
    <row r="4" spans="1:26" s="9" customFormat="1" ht="15">
      <c r="A4" s="59" t="s">
        <v>689</v>
      </c>
      <c r="B4">
        <v>0.04</v>
      </c>
      <c r="C4" s="71">
        <v>0.14499999999999999</v>
      </c>
      <c r="D4" t="s">
        <v>17</v>
      </c>
      <c r="E4" t="s">
        <v>177</v>
      </c>
      <c r="F4">
        <v>100</v>
      </c>
      <c r="G4">
        <v>1.4</v>
      </c>
      <c r="H4">
        <v>7</v>
      </c>
      <c r="I4">
        <v>62.5</v>
      </c>
      <c r="J4">
        <v>-59.9</v>
      </c>
      <c r="K4" s="10"/>
      <c r="L4" s="12">
        <v>0</v>
      </c>
      <c r="M4" s="10"/>
      <c r="N4" s="52">
        <f t="shared" ref="N4:N10" si="0">ATAN(0.5*TAN(P4))/(PI()/180)</f>
        <v>-40.779256843754951</v>
      </c>
      <c r="O4" s="6">
        <f t="shared" ref="O4:O10" si="1">I4*PI()/180</f>
        <v>1.0908307824964558</v>
      </c>
      <c r="P4" s="6">
        <f t="shared" ref="P4:P10" si="2">J4*PI()/180</f>
        <v>-1.0454522219446034</v>
      </c>
      <c r="Q4" s="6">
        <f t="shared" ref="Q4:Q10" si="3">COS(O4)*COS(P4)*L4</f>
        <v>0</v>
      </c>
      <c r="R4" s="6">
        <f t="shared" ref="R4:R10" si="4">COS(P4)*SIN(O4)*L4</f>
        <v>0</v>
      </c>
      <c r="S4" s="6">
        <f t="shared" ref="S4:S10" si="5">-1*SIN(P4)*L4</f>
        <v>0</v>
      </c>
      <c r="U4" s="101"/>
      <c r="V4" s="101"/>
    </row>
    <row r="5" spans="1:26" s="11" customFormat="1" ht="15">
      <c r="A5" t="s">
        <v>690</v>
      </c>
      <c r="B5">
        <v>0.03</v>
      </c>
      <c r="C5" s="71">
        <v>0.12</v>
      </c>
      <c r="D5" t="s">
        <v>17</v>
      </c>
      <c r="E5" t="s">
        <v>177</v>
      </c>
      <c r="F5">
        <v>0</v>
      </c>
      <c r="G5">
        <v>1.4</v>
      </c>
      <c r="H5">
        <v>8</v>
      </c>
      <c r="I5">
        <v>137.19999999999999</v>
      </c>
      <c r="J5">
        <v>-71.7</v>
      </c>
      <c r="K5" s="10"/>
      <c r="L5" s="12">
        <v>0</v>
      </c>
      <c r="M5" s="10"/>
      <c r="N5" s="52">
        <f t="shared" si="0"/>
        <v>-56.517884605986801</v>
      </c>
      <c r="O5" s="6">
        <f t="shared" si="1"/>
        <v>2.3945917337362199</v>
      </c>
      <c r="P5" s="6">
        <f t="shared" si="2"/>
        <v>-1.2514010736799344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01"/>
      <c r="V5" s="101"/>
    </row>
    <row r="6" spans="1:26" s="11" customFormat="1" ht="15">
      <c r="A6" t="s">
        <v>690</v>
      </c>
      <c r="B6">
        <v>0.03</v>
      </c>
      <c r="C6" s="71">
        <v>0.12</v>
      </c>
      <c r="D6" t="s">
        <v>17</v>
      </c>
      <c r="E6" t="s">
        <v>177</v>
      </c>
      <c r="F6">
        <v>100</v>
      </c>
      <c r="G6">
        <v>1.4</v>
      </c>
      <c r="H6">
        <v>8</v>
      </c>
      <c r="I6">
        <v>100</v>
      </c>
      <c r="J6">
        <v>-69.400000000000006</v>
      </c>
      <c r="K6" s="10"/>
      <c r="L6" s="12">
        <v>1</v>
      </c>
      <c r="M6" s="10"/>
      <c r="N6" s="52">
        <f t="shared" si="0"/>
        <v>-53.065963816025054</v>
      </c>
      <c r="O6" s="6">
        <f t="shared" si="1"/>
        <v>1.7453292519943295</v>
      </c>
      <c r="P6" s="6">
        <f t="shared" si="2"/>
        <v>-1.2112585008840648</v>
      </c>
      <c r="Q6" s="6">
        <f t="shared" si="3"/>
        <v>-6.1096661072805272E-2</v>
      </c>
      <c r="R6" s="6">
        <f t="shared" si="4"/>
        <v>0.34649638318154563</v>
      </c>
      <c r="S6" s="6">
        <f t="shared" si="5"/>
        <v>0.93605953573897327</v>
      </c>
      <c r="U6" s="101"/>
      <c r="V6" s="101"/>
    </row>
    <row r="7" spans="1:26" s="11" customFormat="1" ht="15">
      <c r="A7" t="s">
        <v>691</v>
      </c>
      <c r="B7">
        <v>0.04</v>
      </c>
      <c r="C7" s="71">
        <v>0.12</v>
      </c>
      <c r="D7" t="s">
        <v>17</v>
      </c>
      <c r="E7" t="s">
        <v>177</v>
      </c>
      <c r="F7">
        <v>0</v>
      </c>
      <c r="G7">
        <v>0.4</v>
      </c>
      <c r="H7">
        <v>6</v>
      </c>
      <c r="I7">
        <v>125.4</v>
      </c>
      <c r="J7">
        <v>-69.900000000000006</v>
      </c>
      <c r="K7" s="10"/>
      <c r="L7" s="12">
        <v>0</v>
      </c>
      <c r="M7" s="10"/>
      <c r="N7" s="52">
        <f t="shared" si="0"/>
        <v>-53.799749837056602</v>
      </c>
      <c r="O7" s="6">
        <f t="shared" si="1"/>
        <v>2.1886428820008894</v>
      </c>
      <c r="P7" s="6">
        <f t="shared" si="2"/>
        <v>-1.2199851471440364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01"/>
      <c r="V7" s="101"/>
    </row>
    <row r="8" spans="1:26" s="11" customFormat="1" ht="15">
      <c r="A8" t="s">
        <v>691</v>
      </c>
      <c r="B8">
        <v>0.04</v>
      </c>
      <c r="C8" s="71">
        <v>0.12</v>
      </c>
      <c r="D8" t="s">
        <v>17</v>
      </c>
      <c r="E8" t="s">
        <v>177</v>
      </c>
      <c r="F8">
        <v>100</v>
      </c>
      <c r="G8">
        <v>0.4</v>
      </c>
      <c r="H8">
        <v>6</v>
      </c>
      <c r="I8">
        <v>94.5</v>
      </c>
      <c r="J8">
        <v>-65.7</v>
      </c>
      <c r="K8" s="10"/>
      <c r="L8" s="12">
        <v>1</v>
      </c>
      <c r="M8" s="10"/>
      <c r="N8" s="52">
        <f t="shared" si="0"/>
        <v>-47.916870849116101</v>
      </c>
      <c r="O8" s="6">
        <f t="shared" si="1"/>
        <v>1.6493361431346414</v>
      </c>
      <c r="P8" s="6">
        <f t="shared" si="2"/>
        <v>-1.1466813185602747</v>
      </c>
      <c r="Q8" s="6">
        <f t="shared" si="3"/>
        <v>-3.2287044455180901E-2</v>
      </c>
      <c r="R8" s="6">
        <f t="shared" si="4"/>
        <v>0.41024579717350318</v>
      </c>
      <c r="S8" s="6">
        <f t="shared" si="5"/>
        <v>0.91140327663544529</v>
      </c>
      <c r="U8" s="101"/>
      <c r="V8" s="101"/>
    </row>
    <row r="9" spans="1:26" s="11" customFormat="1" ht="15">
      <c r="A9" t="s">
        <v>688</v>
      </c>
      <c r="B9">
        <v>0.03</v>
      </c>
      <c r="C9" s="71">
        <v>0.1</v>
      </c>
      <c r="D9" t="s">
        <v>17</v>
      </c>
      <c r="E9" t="s">
        <v>177</v>
      </c>
      <c r="F9">
        <v>0</v>
      </c>
      <c r="G9">
        <v>0.4</v>
      </c>
      <c r="H9">
        <v>7</v>
      </c>
      <c r="I9">
        <v>131.5</v>
      </c>
      <c r="J9">
        <v>-65.599999999999994</v>
      </c>
      <c r="K9" s="10"/>
      <c r="L9" s="53">
        <v>0</v>
      </c>
      <c r="M9" s="10"/>
      <c r="N9" s="52">
        <f t="shared" si="0"/>
        <v>-47.784420267715142</v>
      </c>
      <c r="O9" s="6">
        <f t="shared" si="1"/>
        <v>2.2951079663725436</v>
      </c>
      <c r="P9" s="6">
        <f t="shared" si="2"/>
        <v>-1.14493598930828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101"/>
      <c r="V9" s="101"/>
    </row>
    <row r="10" spans="1:26" s="11" customFormat="1" ht="15">
      <c r="A10" t="s">
        <v>688</v>
      </c>
      <c r="B10">
        <v>0.03</v>
      </c>
      <c r="C10" s="71">
        <v>0.1</v>
      </c>
      <c r="D10" t="s">
        <v>17</v>
      </c>
      <c r="E10" t="s">
        <v>177</v>
      </c>
      <c r="F10">
        <v>100</v>
      </c>
      <c r="G10">
        <v>0.4</v>
      </c>
      <c r="H10">
        <v>7</v>
      </c>
      <c r="I10">
        <v>104.3</v>
      </c>
      <c r="J10">
        <v>-63.3</v>
      </c>
      <c r="K10" s="10"/>
      <c r="L10" s="53">
        <v>1</v>
      </c>
      <c r="M10" s="10"/>
      <c r="N10" s="52">
        <f t="shared" si="0"/>
        <v>-44.831611599699009</v>
      </c>
      <c r="O10" s="6">
        <f t="shared" si="1"/>
        <v>1.8203784098300857</v>
      </c>
      <c r="P10" s="6">
        <f t="shared" si="2"/>
        <v>-1.1047934165124107</v>
      </c>
      <c r="Q10" s="6">
        <f t="shared" si="3"/>
        <v>-0.11098134905569791</v>
      </c>
      <c r="R10" s="6">
        <f t="shared" si="4"/>
        <v>0.43539717807878514</v>
      </c>
      <c r="S10" s="6">
        <f t="shared" si="5"/>
        <v>0.89337138832783758</v>
      </c>
      <c r="U10" s="101"/>
      <c r="V10" s="101"/>
    </row>
    <row r="11" spans="1:26" s="13" customFormat="1" ht="16" thickBot="1">
      <c r="A11" s="7"/>
      <c r="B11" s="7"/>
      <c r="C11" s="7"/>
      <c r="D11" s="7"/>
      <c r="E11" s="7"/>
      <c r="F11" s="7"/>
      <c r="G11" s="7"/>
      <c r="H11" s="7"/>
      <c r="I11" s="17"/>
      <c r="J11" s="18"/>
      <c r="K11" s="19"/>
      <c r="L11" s="12"/>
      <c r="M11" s="7"/>
      <c r="N11" s="7"/>
      <c r="O11" s="7"/>
      <c r="P11" s="7"/>
      <c r="Q11" s="7"/>
      <c r="R11" s="7"/>
      <c r="S11" s="7"/>
      <c r="U11" s="101"/>
      <c r="V11" s="101"/>
    </row>
    <row r="12" spans="1:26" s="13" customFormat="1" ht="17" thickTop="1" thickBot="1">
      <c r="A12" s="54" t="s">
        <v>5</v>
      </c>
      <c r="B12"/>
      <c r="H12" s="23" t="s">
        <v>143</v>
      </c>
      <c r="I12" s="24">
        <f>IF(O12&gt;0, O12*180/PI(),360+O12*180/PI())</f>
        <v>99.727499526312826</v>
      </c>
      <c r="J12" s="25">
        <f>P12*180/PI()</f>
        <v>-66.188145316944244</v>
      </c>
      <c r="K12" s="19"/>
      <c r="L12" s="7"/>
      <c r="M12" s="7"/>
      <c r="N12" s="7"/>
      <c r="O12" s="26">
        <f>IF(Q12&gt;0, ATAN(R12/Q12),PI()+ATAN(R12/Q12))</f>
        <v>1.7405732215152443</v>
      </c>
      <c r="P12" s="26">
        <f>-1*ATAN(S12/(SQRT(Q12*Q12+R12*R12)))</f>
        <v>-1.1552010615691428</v>
      </c>
      <c r="Q12" s="26">
        <f>SUM(Q3:Q10)</f>
        <v>-0.20436505458368409</v>
      </c>
      <c r="R12" s="26">
        <f>SUM(R3:R10)</f>
        <v>1.192139358433834</v>
      </c>
      <c r="S12" s="26">
        <f>SUM(S3:S10)</f>
        <v>2.7408342007022561</v>
      </c>
      <c r="U12" s="101"/>
      <c r="V12" s="101"/>
    </row>
    <row r="13" spans="1:26" s="9" customFormat="1" ht="16" thickTop="1">
      <c r="A13" s="63">
        <v>131.21369877114691</v>
      </c>
      <c r="B13" s="64">
        <v>-69.129306923627865</v>
      </c>
      <c r="C13" s="7"/>
      <c r="D13" s="7"/>
      <c r="E13" s="7"/>
      <c r="F13" s="7"/>
      <c r="G13" s="7"/>
      <c r="H13" s="7"/>
      <c r="I13" s="29" t="s">
        <v>144</v>
      </c>
      <c r="J13" s="30">
        <f>SQRT(Q12*Q12+R12*R12+S12*S12)</f>
        <v>2.9958527068601355</v>
      </c>
      <c r="K13" s="19"/>
      <c r="L13" s="7"/>
      <c r="M13" s="7"/>
      <c r="N13" s="7"/>
      <c r="O13" s="7"/>
      <c r="P13" s="7"/>
      <c r="Q13" s="7"/>
      <c r="R13" s="7"/>
      <c r="S13" s="7"/>
    </row>
    <row r="14" spans="1:26" s="15" customFormat="1" ht="16">
      <c r="A14" t="s">
        <v>144</v>
      </c>
      <c r="B14">
        <v>2.995765048697332</v>
      </c>
      <c r="C14" s="7"/>
      <c r="D14" s="7"/>
      <c r="E14" s="7"/>
      <c r="F14" s="7"/>
      <c r="G14" s="7"/>
      <c r="H14" s="7"/>
      <c r="I14" s="32" t="s">
        <v>145</v>
      </c>
      <c r="J14" s="33">
        <f>(J16-1)/(J16-J13)</f>
        <v>482.24225598515113</v>
      </c>
      <c r="K14" s="19"/>
      <c r="L14" s="7"/>
      <c r="M14" s="20"/>
      <c r="N14" s="20"/>
      <c r="O14" s="7"/>
      <c r="P14" s="7"/>
      <c r="Q14" s="7"/>
      <c r="R14" s="7"/>
      <c r="S14" s="7"/>
      <c r="T14" s="9"/>
      <c r="U14" s="9"/>
      <c r="V14" s="9"/>
      <c r="W14" s="9"/>
      <c r="X14" s="9"/>
      <c r="Y14" s="9"/>
      <c r="Z14" s="9"/>
    </row>
    <row r="15" spans="1:26" s="15" customFormat="1" ht="16">
      <c r="A15" t="s">
        <v>145</v>
      </c>
      <c r="B15">
        <v>472.260448128409</v>
      </c>
      <c r="C15" s="7"/>
      <c r="D15" s="7"/>
      <c r="E15" s="7"/>
      <c r="F15" s="7"/>
      <c r="G15" s="7"/>
      <c r="H15" s="7"/>
      <c r="I15" s="32" t="s">
        <v>147</v>
      </c>
      <c r="J15" s="35">
        <f>ACOS(1+(J16-1)*(1-20^(1/(J16-1)))/(J16*(J14-1)+1))*180/PI()</f>
        <v>5.6199472696647419</v>
      </c>
      <c r="K15" s="19"/>
      <c r="L15" s="7"/>
      <c r="M15" s="20"/>
      <c r="N15" s="20"/>
      <c r="O15" s="7"/>
      <c r="P15" s="7"/>
      <c r="Q15" s="7"/>
      <c r="R15" s="7"/>
      <c r="S15" s="7"/>
      <c r="T15" s="9"/>
      <c r="U15" s="9"/>
      <c r="V15" s="9"/>
      <c r="W15" s="9"/>
      <c r="X15" s="9"/>
      <c r="Y15" s="9"/>
      <c r="Z15" s="9"/>
    </row>
    <row r="16" spans="1:26" s="15" customFormat="1" ht="16">
      <c r="A16" t="s">
        <v>147</v>
      </c>
      <c r="B16" s="56">
        <v>5.6791602942759001</v>
      </c>
      <c r="C16" s="7"/>
      <c r="D16" s="7"/>
      <c r="E16" s="7"/>
      <c r="F16" s="7"/>
      <c r="G16" s="7"/>
      <c r="H16" s="7"/>
      <c r="I16" s="36" t="s">
        <v>149</v>
      </c>
      <c r="J16" s="37">
        <f>SUM(L3:L10)</f>
        <v>3</v>
      </c>
      <c r="K16" s="19"/>
      <c r="L16" s="7"/>
      <c r="M16" s="7"/>
      <c r="N16" s="7"/>
      <c r="O16" s="7"/>
      <c r="P16" s="7"/>
      <c r="Q16" s="7"/>
      <c r="R16" s="7"/>
      <c r="S16" s="7"/>
      <c r="T16" s="9"/>
      <c r="U16" s="9"/>
      <c r="V16" s="9"/>
      <c r="W16" s="9"/>
      <c r="X16" s="9"/>
      <c r="Y16" s="9"/>
      <c r="Z16" s="9"/>
    </row>
    <row r="17" spans="1:6">
      <c r="A17" t="s">
        <v>149</v>
      </c>
      <c r="B17">
        <v>3</v>
      </c>
    </row>
    <row r="19" spans="1:6">
      <c r="A19" s="54" t="s">
        <v>6</v>
      </c>
      <c r="F19" s="59"/>
    </row>
    <row r="20" spans="1:6">
      <c r="A20" s="63">
        <v>99.727499526312826</v>
      </c>
      <c r="B20" s="64">
        <v>-66.188145316944244</v>
      </c>
    </row>
    <row r="21" spans="1:6">
      <c r="A21" t="s">
        <v>144</v>
      </c>
      <c r="B21">
        <v>2.9958527068601355</v>
      </c>
    </row>
    <row r="22" spans="1:6">
      <c r="A22" t="s">
        <v>145</v>
      </c>
      <c r="B22">
        <v>482.24225598515113</v>
      </c>
    </row>
    <row r="23" spans="1:6">
      <c r="A23" t="s">
        <v>147</v>
      </c>
      <c r="B23" s="56">
        <v>5.6199472696647419</v>
      </c>
    </row>
    <row r="24" spans="1:6">
      <c r="A24" t="s">
        <v>149</v>
      </c>
      <c r="B24">
        <v>3</v>
      </c>
    </row>
    <row r="26" spans="1:6">
      <c r="A26" t="s">
        <v>773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E48" sqref="E48"/>
    </sheetView>
  </sheetViews>
  <sheetFormatPr baseColWidth="10" defaultColWidth="11.5" defaultRowHeight="12" x14ac:dyDescent="0"/>
  <sheetData>
    <row r="1" spans="1:22" ht="13">
      <c r="A1" t="s">
        <v>126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9" customFormat="1" ht="36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ht="13">
      <c r="A3" t="s">
        <v>127</v>
      </c>
      <c r="B3">
        <v>1.4999999999999999E-2</v>
      </c>
      <c r="C3">
        <v>0.1</v>
      </c>
      <c r="D3" t="s">
        <v>17</v>
      </c>
      <c r="E3" t="s">
        <v>4</v>
      </c>
      <c r="F3">
        <v>0</v>
      </c>
      <c r="G3">
        <v>0.8</v>
      </c>
      <c r="H3">
        <v>11</v>
      </c>
      <c r="I3">
        <v>132.1</v>
      </c>
      <c r="J3">
        <v>-52.1</v>
      </c>
      <c r="K3" s="10"/>
      <c r="L3" s="12">
        <v>0</v>
      </c>
      <c r="M3" s="10"/>
      <c r="N3" s="52">
        <f t="shared" ref="N3:N20" si="0">ATAN(0.5*TAN(P3))/(PI()/180)</f>
        <v>-32.71175221554698</v>
      </c>
      <c r="O3" s="6">
        <f t="shared" ref="O3:P18" si="1">I3*PI()/180</f>
        <v>2.3055799418845093</v>
      </c>
      <c r="P3" s="6">
        <f t="shared" si="1"/>
        <v>-0.90931654028904574</v>
      </c>
      <c r="Q3" s="6">
        <f t="shared" ref="Q3:Q20" si="2">COS(O3)*COS(P3)*L3</f>
        <v>0</v>
      </c>
      <c r="R3" s="6">
        <f t="shared" ref="R3:R20" si="3">COS(P3)*SIN(O3)*L3</f>
        <v>0</v>
      </c>
      <c r="S3" s="6">
        <f t="shared" ref="S3:S20" si="4">-1*SIN(P3)*L3</f>
        <v>0</v>
      </c>
      <c r="U3" s="12">
        <v>1</v>
      </c>
      <c r="V3" s="12">
        <v>0</v>
      </c>
    </row>
    <row r="4" spans="1:22" ht="13">
      <c r="A4" t="s">
        <v>127</v>
      </c>
      <c r="B4">
        <v>1.4999999999999999E-2</v>
      </c>
      <c r="C4">
        <v>0.1</v>
      </c>
      <c r="D4" t="s">
        <v>17</v>
      </c>
      <c r="E4" t="s">
        <v>4</v>
      </c>
      <c r="F4">
        <v>100</v>
      </c>
      <c r="G4">
        <v>0.8</v>
      </c>
      <c r="H4">
        <v>11</v>
      </c>
      <c r="I4">
        <v>107.4</v>
      </c>
      <c r="J4">
        <v>-59.300000000000004</v>
      </c>
      <c r="K4" s="10"/>
      <c r="L4" s="12">
        <v>1</v>
      </c>
      <c r="M4" s="10"/>
      <c r="N4" s="52">
        <f t="shared" si="0"/>
        <v>-40.100596147714008</v>
      </c>
      <c r="O4" s="6">
        <f t="shared" si="1"/>
        <v>1.8744836166419099</v>
      </c>
      <c r="P4" s="6">
        <f t="shared" si="1"/>
        <v>-1.0349802464326374</v>
      </c>
      <c r="Q4" s="6">
        <f t="shared" si="2"/>
        <v>-0.15267315865302078</v>
      </c>
      <c r="R4" s="6">
        <f t="shared" si="3"/>
        <v>0.48718064170962933</v>
      </c>
      <c r="S4" s="6">
        <f t="shared" si="4"/>
        <v>0.85985227159687339</v>
      </c>
      <c r="U4" s="12">
        <v>0</v>
      </c>
      <c r="V4" s="12">
        <v>1</v>
      </c>
    </row>
    <row r="5" spans="1:22" ht="13">
      <c r="A5" t="s">
        <v>128</v>
      </c>
      <c r="B5">
        <v>1.4999999999999999E-2</v>
      </c>
      <c r="C5">
        <v>0.1</v>
      </c>
      <c r="D5" t="s">
        <v>17</v>
      </c>
      <c r="E5" t="s">
        <v>4</v>
      </c>
      <c r="F5">
        <v>0</v>
      </c>
      <c r="G5">
        <v>1.1000000000000001</v>
      </c>
      <c r="H5">
        <v>11</v>
      </c>
      <c r="I5">
        <v>137.1</v>
      </c>
      <c r="J5">
        <v>-48</v>
      </c>
      <c r="K5" s="10"/>
      <c r="L5" s="12">
        <v>0</v>
      </c>
      <c r="M5" s="10"/>
      <c r="N5" s="52">
        <f t="shared" si="0"/>
        <v>-29.043688017153904</v>
      </c>
      <c r="O5" s="6">
        <f t="shared" si="1"/>
        <v>2.3928464044842257</v>
      </c>
      <c r="P5" s="6">
        <f t="shared" si="1"/>
        <v>-0.83775804095727813</v>
      </c>
      <c r="Q5" s="6">
        <f t="shared" si="2"/>
        <v>0</v>
      </c>
      <c r="R5" s="6">
        <f t="shared" si="3"/>
        <v>0</v>
      </c>
      <c r="S5" s="6">
        <f t="shared" si="4"/>
        <v>0</v>
      </c>
      <c r="U5" s="12">
        <v>1</v>
      </c>
      <c r="V5" s="12">
        <v>0</v>
      </c>
    </row>
    <row r="6" spans="1:22" ht="13">
      <c r="A6" t="s">
        <v>128</v>
      </c>
      <c r="B6">
        <v>1.4999999999999999E-2</v>
      </c>
      <c r="C6">
        <v>0.1</v>
      </c>
      <c r="D6" t="s">
        <v>17</v>
      </c>
      <c r="E6" t="s">
        <v>4</v>
      </c>
      <c r="F6">
        <v>100</v>
      </c>
      <c r="G6">
        <v>1.1000000000000001</v>
      </c>
      <c r="H6">
        <v>11</v>
      </c>
      <c r="I6">
        <v>116.4</v>
      </c>
      <c r="J6">
        <v>-57.1</v>
      </c>
      <c r="K6" s="10"/>
      <c r="L6" s="12">
        <v>1</v>
      </c>
      <c r="M6" s="10"/>
      <c r="N6" s="52">
        <f t="shared" si="0"/>
        <v>-37.699802539622787</v>
      </c>
      <c r="O6" s="6">
        <f t="shared" si="1"/>
        <v>2.0315632493213998</v>
      </c>
      <c r="P6" s="6">
        <f t="shared" si="1"/>
        <v>-0.99658300288876223</v>
      </c>
      <c r="Q6" s="6">
        <f t="shared" si="2"/>
        <v>-0.24151446888249095</v>
      </c>
      <c r="R6" s="6">
        <f t="shared" si="3"/>
        <v>0.48652774268239002</v>
      </c>
      <c r="S6" s="6">
        <f t="shared" si="4"/>
        <v>0.83961986453441317</v>
      </c>
      <c r="U6" s="12">
        <v>0</v>
      </c>
      <c r="V6" s="12">
        <v>1</v>
      </c>
    </row>
    <row r="7" spans="1:22" ht="13">
      <c r="A7" t="s">
        <v>129</v>
      </c>
      <c r="B7">
        <v>0.01</v>
      </c>
      <c r="C7">
        <v>0.1</v>
      </c>
      <c r="D7" t="s">
        <v>17</v>
      </c>
      <c r="E7" t="s">
        <v>4</v>
      </c>
      <c r="F7">
        <v>0</v>
      </c>
      <c r="G7">
        <v>0.4</v>
      </c>
      <c r="H7">
        <v>12</v>
      </c>
      <c r="I7">
        <v>152.4</v>
      </c>
      <c r="J7">
        <v>-52.5</v>
      </c>
      <c r="K7" s="10"/>
      <c r="L7" s="12">
        <v>0</v>
      </c>
      <c r="M7" s="10"/>
      <c r="N7" s="52">
        <f t="shared" si="0"/>
        <v>-33.088775848366872</v>
      </c>
      <c r="O7" s="6">
        <f t="shared" si="1"/>
        <v>2.6598817800393584</v>
      </c>
      <c r="P7" s="6">
        <f t="shared" si="1"/>
        <v>-0.91629785729702307</v>
      </c>
      <c r="Q7" s="6">
        <f t="shared" si="2"/>
        <v>0</v>
      </c>
      <c r="R7" s="6">
        <f t="shared" si="3"/>
        <v>0</v>
      </c>
      <c r="S7" s="6">
        <f t="shared" si="4"/>
        <v>0</v>
      </c>
      <c r="U7" s="12">
        <v>1</v>
      </c>
      <c r="V7" s="12">
        <v>0</v>
      </c>
    </row>
    <row r="8" spans="1:22" ht="13">
      <c r="A8" t="s">
        <v>129</v>
      </c>
      <c r="B8">
        <v>0.01</v>
      </c>
      <c r="C8">
        <v>0.1</v>
      </c>
      <c r="D8" t="s">
        <v>17</v>
      </c>
      <c r="E8" t="s">
        <v>4</v>
      </c>
      <c r="F8">
        <v>100</v>
      </c>
      <c r="G8">
        <v>0.4</v>
      </c>
      <c r="H8">
        <v>12</v>
      </c>
      <c r="I8">
        <v>130.9</v>
      </c>
      <c r="J8">
        <v>-65.400000000000006</v>
      </c>
      <c r="K8" s="10"/>
      <c r="L8" s="12">
        <v>1</v>
      </c>
      <c r="M8" s="10"/>
      <c r="N8" s="52">
        <f t="shared" si="0"/>
        <v>-47.520552363697753</v>
      </c>
      <c r="O8" s="6">
        <f t="shared" si="1"/>
        <v>2.2846359908605773</v>
      </c>
      <c r="P8" s="6">
        <f t="shared" si="1"/>
        <v>-1.1414453308042916</v>
      </c>
      <c r="Q8" s="6">
        <f t="shared" si="2"/>
        <v>-0.27255602465947393</v>
      </c>
      <c r="R8" s="6">
        <f t="shared" si="3"/>
        <v>0.3146472809778777</v>
      </c>
      <c r="S8" s="6">
        <f t="shared" si="4"/>
        <v>0.90923610904706853</v>
      </c>
      <c r="U8" s="12">
        <v>0</v>
      </c>
      <c r="V8" s="12">
        <v>1</v>
      </c>
    </row>
    <row r="9" spans="1:22" ht="13">
      <c r="A9" t="s">
        <v>130</v>
      </c>
      <c r="B9">
        <v>0.01</v>
      </c>
      <c r="C9">
        <v>0.1</v>
      </c>
      <c r="D9" t="s">
        <v>17</v>
      </c>
      <c r="E9" t="s">
        <v>4</v>
      </c>
      <c r="F9">
        <v>0</v>
      </c>
      <c r="G9">
        <v>0.5</v>
      </c>
      <c r="H9">
        <v>12</v>
      </c>
      <c r="I9">
        <v>141.9</v>
      </c>
      <c r="J9">
        <v>-55.9</v>
      </c>
      <c r="K9" s="10"/>
      <c r="L9" s="12">
        <v>0</v>
      </c>
      <c r="M9" s="10"/>
      <c r="N9" s="52">
        <f t="shared" si="0"/>
        <v>-36.445753344723919</v>
      </c>
      <c r="O9" s="6">
        <f t="shared" si="1"/>
        <v>2.4766222085799536</v>
      </c>
      <c r="P9" s="6">
        <f t="shared" si="1"/>
        <v>-0.97563905186483013</v>
      </c>
      <c r="Q9" s="6">
        <f t="shared" si="2"/>
        <v>0</v>
      </c>
      <c r="R9" s="6">
        <f t="shared" si="3"/>
        <v>0</v>
      </c>
      <c r="S9" s="6">
        <f t="shared" si="4"/>
        <v>0</v>
      </c>
      <c r="U9" s="12">
        <v>1</v>
      </c>
      <c r="V9" s="12">
        <v>0</v>
      </c>
    </row>
    <row r="10" spans="1:22" ht="13">
      <c r="A10" t="s">
        <v>130</v>
      </c>
      <c r="B10">
        <v>0.01</v>
      </c>
      <c r="C10">
        <v>0.1</v>
      </c>
      <c r="D10" t="s">
        <v>17</v>
      </c>
      <c r="E10" t="s">
        <v>4</v>
      </c>
      <c r="F10">
        <v>100</v>
      </c>
      <c r="G10">
        <v>0.5</v>
      </c>
      <c r="H10">
        <v>12</v>
      </c>
      <c r="I10">
        <v>113.9</v>
      </c>
      <c r="J10">
        <v>-65.5</v>
      </c>
      <c r="K10" s="10"/>
      <c r="L10" s="12">
        <v>1</v>
      </c>
      <c r="M10" s="10"/>
      <c r="N10" s="52">
        <f t="shared" si="0"/>
        <v>-47.652314354639188</v>
      </c>
      <c r="O10" s="6">
        <f t="shared" si="1"/>
        <v>1.9879300180215413</v>
      </c>
      <c r="P10" s="6">
        <f t="shared" si="1"/>
        <v>-1.143190660056286</v>
      </c>
      <c r="Q10" s="6">
        <f t="shared" si="2"/>
        <v>-0.16800947835663521</v>
      </c>
      <c r="R10" s="6">
        <f t="shared" si="3"/>
        <v>0.37913493730738873</v>
      </c>
      <c r="S10" s="6">
        <f t="shared" si="4"/>
        <v>0.90996127087654322</v>
      </c>
      <c r="U10" s="12">
        <v>0</v>
      </c>
      <c r="V10" s="12">
        <v>1</v>
      </c>
    </row>
    <row r="11" spans="1:22" ht="13">
      <c r="A11" t="s">
        <v>131</v>
      </c>
      <c r="B11">
        <v>0.01</v>
      </c>
      <c r="C11">
        <v>0.1</v>
      </c>
      <c r="D11" t="s">
        <v>17</v>
      </c>
      <c r="E11" t="s">
        <v>4</v>
      </c>
      <c r="F11">
        <v>0</v>
      </c>
      <c r="G11">
        <v>0.6</v>
      </c>
      <c r="H11">
        <v>12</v>
      </c>
      <c r="I11">
        <v>144.5</v>
      </c>
      <c r="J11">
        <v>-51.4</v>
      </c>
      <c r="K11" s="10"/>
      <c r="L11" s="12">
        <v>0</v>
      </c>
      <c r="M11" s="10"/>
      <c r="N11" s="52">
        <f t="shared" si="0"/>
        <v>-32.060526250451304</v>
      </c>
      <c r="O11" s="6">
        <f t="shared" si="1"/>
        <v>2.522000769131806</v>
      </c>
      <c r="P11" s="6">
        <f t="shared" si="1"/>
        <v>-0.89709923552508541</v>
      </c>
      <c r="Q11" s="6">
        <f t="shared" si="2"/>
        <v>0</v>
      </c>
      <c r="R11" s="6">
        <f t="shared" si="3"/>
        <v>0</v>
      </c>
      <c r="S11" s="6">
        <f t="shared" si="4"/>
        <v>0</v>
      </c>
      <c r="U11" s="12">
        <v>1</v>
      </c>
      <c r="V11" s="12">
        <v>0</v>
      </c>
    </row>
    <row r="12" spans="1:22" ht="13">
      <c r="A12" t="s">
        <v>131</v>
      </c>
      <c r="B12">
        <v>0.01</v>
      </c>
      <c r="C12">
        <v>0.1</v>
      </c>
      <c r="D12" t="s">
        <v>17</v>
      </c>
      <c r="E12" t="s">
        <v>4</v>
      </c>
      <c r="F12">
        <v>100</v>
      </c>
      <c r="G12">
        <v>0.6</v>
      </c>
      <c r="H12">
        <v>12</v>
      </c>
      <c r="I12">
        <v>121.9</v>
      </c>
      <c r="J12">
        <v>-62.300000000000004</v>
      </c>
      <c r="K12" s="10"/>
      <c r="L12" s="12">
        <v>1</v>
      </c>
      <c r="M12" s="10"/>
      <c r="N12" s="52">
        <f t="shared" si="0"/>
        <v>-43.60217926322489</v>
      </c>
      <c r="O12" s="6">
        <f t="shared" si="1"/>
        <v>2.1275563581810877</v>
      </c>
      <c r="P12" s="6">
        <f t="shared" si="1"/>
        <v>-1.0873401239924674</v>
      </c>
      <c r="Q12" s="6">
        <f t="shared" si="2"/>
        <v>-0.24564035655164707</v>
      </c>
      <c r="R12" s="6">
        <f t="shared" si="3"/>
        <v>0.39463773603981284</v>
      </c>
      <c r="S12" s="6">
        <f t="shared" si="4"/>
        <v>0.88539362575441594</v>
      </c>
      <c r="U12" s="12">
        <v>0</v>
      </c>
      <c r="V12" s="12">
        <v>1</v>
      </c>
    </row>
    <row r="13" spans="1:22" ht="13">
      <c r="A13" t="s">
        <v>132</v>
      </c>
      <c r="B13">
        <v>0.01</v>
      </c>
      <c r="C13">
        <v>0.1</v>
      </c>
      <c r="D13" t="s">
        <v>17</v>
      </c>
      <c r="E13" t="s">
        <v>4</v>
      </c>
      <c r="F13">
        <v>0</v>
      </c>
      <c r="G13">
        <v>0.4</v>
      </c>
      <c r="H13">
        <v>12</v>
      </c>
      <c r="I13">
        <v>151.1</v>
      </c>
      <c r="J13">
        <v>-58.1</v>
      </c>
      <c r="K13" s="10"/>
      <c r="L13" s="12">
        <v>0</v>
      </c>
      <c r="M13" s="10"/>
      <c r="N13" s="52">
        <f t="shared" si="0"/>
        <v>-38.774341707625496</v>
      </c>
      <c r="O13" s="6">
        <f t="shared" si="1"/>
        <v>2.6371924997634317</v>
      </c>
      <c r="P13" s="6">
        <f t="shared" si="1"/>
        <v>-1.0140362954087054</v>
      </c>
      <c r="Q13" s="6">
        <f t="shared" si="2"/>
        <v>0</v>
      </c>
      <c r="R13" s="6">
        <f t="shared" si="3"/>
        <v>0</v>
      </c>
      <c r="S13" s="6">
        <f t="shared" si="4"/>
        <v>0</v>
      </c>
      <c r="U13" s="12">
        <v>1</v>
      </c>
      <c r="V13" s="12">
        <v>0</v>
      </c>
    </row>
    <row r="14" spans="1:22" ht="13">
      <c r="A14" t="s">
        <v>132</v>
      </c>
      <c r="B14">
        <v>0.01</v>
      </c>
      <c r="C14">
        <v>0.1</v>
      </c>
      <c r="D14" t="s">
        <v>17</v>
      </c>
      <c r="E14" t="s">
        <v>4</v>
      </c>
      <c r="F14">
        <v>100</v>
      </c>
      <c r="G14">
        <v>0.4</v>
      </c>
      <c r="H14">
        <v>12</v>
      </c>
      <c r="I14">
        <v>122</v>
      </c>
      <c r="J14">
        <v>-70</v>
      </c>
      <c r="K14" s="10"/>
      <c r="L14" s="12">
        <v>1</v>
      </c>
      <c r="M14" s="10"/>
      <c r="N14" s="52">
        <f>ATAN(0.5*TAN(P14))/(PI()/180)</f>
        <v>-53.947611267612089</v>
      </c>
      <c r="O14" s="6">
        <f t="shared" si="1"/>
        <v>2.1293016874330819</v>
      </c>
      <c r="P14" s="6">
        <f t="shared" si="1"/>
        <v>-1.2217304763960306</v>
      </c>
      <c r="Q14" s="6">
        <f>COS(O14)*COS(P14)*L14</f>
        <v>-0.18124306270407367</v>
      </c>
      <c r="R14" s="6">
        <f>COS(P14)*SIN(O14)*L14</f>
        <v>0.29004953139448142</v>
      </c>
      <c r="S14" s="6">
        <f>-1*SIN(P14)*L14</f>
        <v>0.93969262078590832</v>
      </c>
      <c r="U14" s="12">
        <v>0</v>
      </c>
      <c r="V14" s="12">
        <v>1</v>
      </c>
    </row>
    <row r="15" spans="1:22" ht="13">
      <c r="A15" t="s">
        <v>133</v>
      </c>
      <c r="B15">
        <v>8.0000000000000002E-3</v>
      </c>
      <c r="C15">
        <v>0.09</v>
      </c>
      <c r="D15" t="s">
        <v>17</v>
      </c>
      <c r="E15" t="s">
        <v>4</v>
      </c>
      <c r="F15">
        <v>0</v>
      </c>
      <c r="G15">
        <v>0.4</v>
      </c>
      <c r="H15">
        <v>12</v>
      </c>
      <c r="I15">
        <v>145.19999999999999</v>
      </c>
      <c r="J15">
        <v>-54.800000000000004</v>
      </c>
      <c r="K15" s="10"/>
      <c r="L15" s="12">
        <v>0</v>
      </c>
      <c r="M15" s="10"/>
      <c r="N15" s="52">
        <f t="shared" si="0"/>
        <v>-35.32883057376808</v>
      </c>
      <c r="O15" s="6">
        <f t="shared" si="1"/>
        <v>2.534218073895766</v>
      </c>
      <c r="P15" s="6">
        <f t="shared" si="1"/>
        <v>-0.95644043009289259</v>
      </c>
      <c r="Q15" s="6">
        <f t="shared" si="2"/>
        <v>0</v>
      </c>
      <c r="R15" s="6">
        <f t="shared" si="3"/>
        <v>0</v>
      </c>
      <c r="S15" s="6">
        <f t="shared" si="4"/>
        <v>0</v>
      </c>
      <c r="U15" s="12">
        <v>1</v>
      </c>
      <c r="V15" s="12">
        <v>0</v>
      </c>
    </row>
    <row r="16" spans="1:22" ht="13">
      <c r="A16" t="s">
        <v>133</v>
      </c>
      <c r="B16">
        <v>8.0000000000000002E-3</v>
      </c>
      <c r="C16">
        <v>0.09</v>
      </c>
      <c r="D16" t="s">
        <v>17</v>
      </c>
      <c r="E16" t="s">
        <v>4</v>
      </c>
      <c r="F16">
        <v>100</v>
      </c>
      <c r="G16">
        <v>0.4</v>
      </c>
      <c r="H16">
        <v>12</v>
      </c>
      <c r="I16">
        <v>119.1</v>
      </c>
      <c r="J16">
        <v>-65.5</v>
      </c>
      <c r="K16" s="10"/>
      <c r="L16" s="12">
        <v>1</v>
      </c>
      <c r="M16" s="10"/>
      <c r="N16" s="52">
        <f>ATAN(0.5*TAN(P16))/(PI()/180)</f>
        <v>-47.652314354639188</v>
      </c>
      <c r="O16" s="6">
        <f t="shared" si="1"/>
        <v>2.0786871391252464</v>
      </c>
      <c r="P16" s="6">
        <f t="shared" si="1"/>
        <v>-1.143190660056286</v>
      </c>
      <c r="Q16" s="6">
        <f>COS(O16)*COS(P16)*L16</f>
        <v>-0.20167999592627275</v>
      </c>
      <c r="R16" s="6">
        <f>COS(P16)*SIN(O16)*L16</f>
        <v>0.36234743651352752</v>
      </c>
      <c r="S16" s="6">
        <f>-1*SIN(P16)*L16</f>
        <v>0.90996127087654322</v>
      </c>
      <c r="U16" s="12">
        <v>0</v>
      </c>
      <c r="V16" s="12">
        <v>1</v>
      </c>
    </row>
    <row r="17" spans="1:19" ht="13">
      <c r="A17" t="s">
        <v>127</v>
      </c>
      <c r="B17">
        <v>3.0000000000000001E-3</v>
      </c>
      <c r="C17">
        <v>8.0000000000000002E-3</v>
      </c>
      <c r="D17" t="s">
        <v>17</v>
      </c>
      <c r="E17" t="s">
        <v>42</v>
      </c>
      <c r="F17">
        <v>0</v>
      </c>
      <c r="G17">
        <v>6.1</v>
      </c>
      <c r="H17">
        <v>3</v>
      </c>
      <c r="I17">
        <v>6.8</v>
      </c>
      <c r="J17">
        <v>71.3</v>
      </c>
      <c r="K17" s="10"/>
      <c r="L17" s="12">
        <v>0</v>
      </c>
      <c r="M17" s="10"/>
      <c r="N17" s="52">
        <f>ATAN(0.5*TAN(P17))/(PI()/180)</f>
        <v>55.903467130156514</v>
      </c>
      <c r="O17" s="6">
        <f t="shared" si="1"/>
        <v>0.11868238913561441</v>
      </c>
      <c r="P17" s="6">
        <f t="shared" si="1"/>
        <v>1.244419756671957</v>
      </c>
      <c r="Q17" s="6">
        <f>COS(O17)*COS(P17)*L17</f>
        <v>0</v>
      </c>
      <c r="R17" s="6">
        <f>COS(P17)*SIN(O17)*L17</f>
        <v>0</v>
      </c>
      <c r="S17" s="6">
        <f>-1*SIN(P17)*L17</f>
        <v>0</v>
      </c>
    </row>
    <row r="18" spans="1:19" ht="13">
      <c r="A18" t="s">
        <v>127</v>
      </c>
      <c r="B18">
        <v>3.0000000000000001E-3</v>
      </c>
      <c r="C18">
        <v>8.0000000000000002E-3</v>
      </c>
      <c r="D18" t="s">
        <v>17</v>
      </c>
      <c r="E18" t="s">
        <v>42</v>
      </c>
      <c r="F18">
        <v>100</v>
      </c>
      <c r="G18">
        <v>6.1</v>
      </c>
      <c r="H18">
        <v>3</v>
      </c>
      <c r="I18">
        <v>355</v>
      </c>
      <c r="J18">
        <v>88.9</v>
      </c>
      <c r="K18" s="10"/>
      <c r="L18" s="12">
        <v>0</v>
      </c>
      <c r="M18" s="10"/>
      <c r="N18" s="52">
        <f t="shared" si="0"/>
        <v>87.800810294324123</v>
      </c>
      <c r="O18" s="6">
        <f t="shared" si="1"/>
        <v>6.1959188445798699</v>
      </c>
      <c r="P18" s="6">
        <f t="shared" si="1"/>
        <v>1.551597705022959</v>
      </c>
      <c r="Q18" s="6">
        <f t="shared" si="2"/>
        <v>0</v>
      </c>
      <c r="R18" s="6">
        <f t="shared" si="3"/>
        <v>0</v>
      </c>
      <c r="S18" s="6">
        <f t="shared" si="4"/>
        <v>0</v>
      </c>
    </row>
    <row r="19" spans="1:19" ht="13">
      <c r="A19" t="s">
        <v>128</v>
      </c>
      <c r="B19">
        <v>3.0000000000000001E-3</v>
      </c>
      <c r="C19">
        <v>8.0000000000000002E-3</v>
      </c>
      <c r="D19" t="s">
        <v>17</v>
      </c>
      <c r="E19" t="s">
        <v>42</v>
      </c>
      <c r="F19">
        <v>0</v>
      </c>
      <c r="G19">
        <v>5.8</v>
      </c>
      <c r="H19">
        <v>3</v>
      </c>
      <c r="I19">
        <v>41.2</v>
      </c>
      <c r="J19">
        <v>74.3</v>
      </c>
      <c r="K19" s="10"/>
      <c r="L19" s="12">
        <v>0</v>
      </c>
      <c r="M19" s="10"/>
      <c r="N19" s="52">
        <f t="shared" si="0"/>
        <v>60.656409251467593</v>
      </c>
      <c r="O19" s="6">
        <f t="shared" ref="O19:P20" si="5">I19*PI()/180</f>
        <v>0.71907565182166389</v>
      </c>
      <c r="P19" s="6">
        <f t="shared" si="5"/>
        <v>1.2967796342317868</v>
      </c>
      <c r="Q19" s="6">
        <f t="shared" si="2"/>
        <v>0</v>
      </c>
      <c r="R19" s="6">
        <f t="shared" si="3"/>
        <v>0</v>
      </c>
      <c r="S19" s="6">
        <f t="shared" si="4"/>
        <v>0</v>
      </c>
    </row>
    <row r="20" spans="1:19" ht="13">
      <c r="A20" t="s">
        <v>128</v>
      </c>
      <c r="B20">
        <v>3.0000000000000001E-3</v>
      </c>
      <c r="C20">
        <v>8.0000000000000002E-3</v>
      </c>
      <c r="D20" t="s">
        <v>17</v>
      </c>
      <c r="E20" t="s">
        <v>42</v>
      </c>
      <c r="F20">
        <v>100</v>
      </c>
      <c r="G20">
        <v>5.8</v>
      </c>
      <c r="H20">
        <v>3</v>
      </c>
      <c r="I20">
        <v>135.4</v>
      </c>
      <c r="J20">
        <v>76.099999999999994</v>
      </c>
      <c r="K20" s="10"/>
      <c r="L20" s="12">
        <v>0</v>
      </c>
      <c r="M20" s="10"/>
      <c r="N20" s="52">
        <f t="shared" si="0"/>
        <v>63.666892813714163</v>
      </c>
      <c r="O20" s="6">
        <f t="shared" si="5"/>
        <v>2.3631758072003226</v>
      </c>
      <c r="P20" s="6">
        <f t="shared" si="5"/>
        <v>1.3281955607676845</v>
      </c>
      <c r="Q20" s="6">
        <f t="shared" si="2"/>
        <v>0</v>
      </c>
      <c r="R20" s="6">
        <f t="shared" si="3"/>
        <v>0</v>
      </c>
      <c r="S20" s="6">
        <f t="shared" si="4"/>
        <v>0</v>
      </c>
    </row>
    <row r="21" spans="1:19" ht="14" thickBot="1">
      <c r="A21" s="7"/>
      <c r="B21" s="7"/>
      <c r="C21" s="7"/>
      <c r="D21" s="7"/>
      <c r="E21" s="7"/>
      <c r="F21" s="7"/>
      <c r="G21" s="7"/>
      <c r="H21" s="7"/>
      <c r="I21" s="17"/>
      <c r="J21" s="18"/>
      <c r="K21" s="19"/>
      <c r="L21" s="12"/>
      <c r="M21" s="7"/>
      <c r="N21" s="7"/>
      <c r="O21" s="7"/>
      <c r="P21" s="7"/>
      <c r="Q21" s="7"/>
      <c r="R21" s="7"/>
      <c r="S21" s="7"/>
    </row>
    <row r="22" spans="1:19" ht="17" thickTop="1" thickBot="1">
      <c r="A22" s="54" t="s">
        <v>5</v>
      </c>
      <c r="C22" s="13"/>
      <c r="D22" s="13"/>
      <c r="E22" s="13"/>
      <c r="F22" s="13"/>
      <c r="G22" s="13"/>
      <c r="H22" s="23" t="s">
        <v>143</v>
      </c>
      <c r="I22" s="24">
        <f>IF(O22&gt;0, O22*180/PI(),360+O22*180/PI())</f>
        <v>118.32773245606107</v>
      </c>
      <c r="J22" s="25">
        <f>P22*180/PI()</f>
        <v>-63.751270620763982</v>
      </c>
      <c r="K22" s="19"/>
      <c r="L22" s="12"/>
      <c r="M22" s="7"/>
      <c r="N22" s="7"/>
      <c r="O22" s="26">
        <f>IF(Q22&gt;0, ATAN(R22/Q22),PI()+ATAN(R22/Q22))</f>
        <v>2.0652085277772221</v>
      </c>
      <c r="P22" s="26">
        <f>-1*ATAN(S22/(SQRT(Q22*Q22+R22*R22)))</f>
        <v>-1.1126695746622608</v>
      </c>
      <c r="Q22" s="26">
        <f>SUM(Q3:Q20)</f>
        <v>-1.4633165457336144</v>
      </c>
      <c r="R22" s="26">
        <f>SUM(R3:R20)</f>
        <v>2.7145253066251076</v>
      </c>
      <c r="S22" s="26">
        <f>SUM(S3:S20)</f>
        <v>6.2537170334717658</v>
      </c>
    </row>
    <row r="23" spans="1:19" ht="14" thickTop="1">
      <c r="A23" s="56">
        <v>143.2295874105794</v>
      </c>
      <c r="B23" s="56">
        <v>-53.446789554327538</v>
      </c>
      <c r="C23" s="7"/>
      <c r="D23" s="7"/>
      <c r="E23" s="7"/>
      <c r="F23" s="7"/>
      <c r="G23" s="7"/>
      <c r="H23" s="7"/>
      <c r="I23" s="29" t="s">
        <v>144</v>
      </c>
      <c r="J23" s="30">
        <f>SQRT(Q22*Q22+R22*R22+S22*S22)</f>
        <v>6.9727268473718942</v>
      </c>
      <c r="K23" s="19"/>
      <c r="L23" s="12"/>
      <c r="M23" s="7"/>
      <c r="N23" s="7"/>
      <c r="O23" s="7"/>
      <c r="P23" s="7"/>
      <c r="Q23" s="7"/>
      <c r="R23" s="7"/>
      <c r="S23" s="7"/>
    </row>
    <row r="24" spans="1:19" ht="13">
      <c r="A24" t="s">
        <v>144</v>
      </c>
      <c r="B24">
        <v>6.9728009832753148</v>
      </c>
      <c r="C24" s="7"/>
      <c r="D24" s="7"/>
      <c r="E24" s="7"/>
      <c r="F24" s="7"/>
      <c r="G24" s="7"/>
      <c r="H24" s="7"/>
      <c r="I24" s="32" t="s">
        <v>145</v>
      </c>
      <c r="J24" s="33">
        <f>(J26-1)/(J26-J23)</f>
        <v>219.99656885345985</v>
      </c>
      <c r="K24" s="19"/>
      <c r="L24" s="12"/>
      <c r="M24" s="20"/>
      <c r="N24" s="20"/>
      <c r="O24" s="7"/>
      <c r="P24" s="7"/>
      <c r="Q24" s="7"/>
      <c r="R24" s="7"/>
      <c r="S24" s="7"/>
    </row>
    <row r="25" spans="1:19" ht="13">
      <c r="A25" t="s">
        <v>145</v>
      </c>
      <c r="B25">
        <v>220.59620980910483</v>
      </c>
      <c r="C25" s="7"/>
      <c r="D25" s="7"/>
      <c r="E25" s="7"/>
      <c r="F25" s="7"/>
      <c r="G25" s="7"/>
      <c r="H25" s="7"/>
      <c r="I25" s="32" t="s">
        <v>147</v>
      </c>
      <c r="J25" s="35">
        <f>ACOS(1+(J26-1)*(1-20^(1/(J26-1)))/(J26*(J24-1)+1))*180/PI()</f>
        <v>4.0787960819001086</v>
      </c>
      <c r="K25" s="19"/>
      <c r="L25" s="12"/>
      <c r="M25" s="20"/>
      <c r="N25" s="20"/>
      <c r="O25" s="7"/>
      <c r="P25" s="7"/>
      <c r="Q25" s="7"/>
      <c r="R25" s="7"/>
      <c r="S25" s="7"/>
    </row>
    <row r="26" spans="1:19" ht="13">
      <c r="A26" t="s">
        <v>147</v>
      </c>
      <c r="B26">
        <v>4.0732246646437567</v>
      </c>
      <c r="C26" s="7"/>
      <c r="D26" s="7"/>
      <c r="E26" s="7"/>
      <c r="F26" s="7"/>
      <c r="G26" s="7"/>
      <c r="H26" s="7"/>
      <c r="I26" s="36" t="s">
        <v>149</v>
      </c>
      <c r="J26" s="37">
        <f>SUM(L3:L20)</f>
        <v>7</v>
      </c>
      <c r="K26" s="19"/>
      <c r="L26" s="12"/>
      <c r="M26" s="7"/>
      <c r="N26" s="7"/>
      <c r="O26" s="7"/>
      <c r="P26" s="7"/>
      <c r="Q26" s="7"/>
      <c r="R26" s="7"/>
      <c r="S26" s="7"/>
    </row>
    <row r="27" spans="1:19">
      <c r="A27" t="s">
        <v>149</v>
      </c>
      <c r="B27">
        <v>7</v>
      </c>
      <c r="D27" s="54"/>
    </row>
    <row r="29" spans="1:19">
      <c r="A29" s="54" t="s">
        <v>6</v>
      </c>
    </row>
    <row r="30" spans="1:19">
      <c r="A30" s="56">
        <v>118.32773245606107</v>
      </c>
      <c r="B30" s="56">
        <v>-63.751270620763982</v>
      </c>
    </row>
    <row r="31" spans="1:19">
      <c r="A31" t="s">
        <v>144</v>
      </c>
      <c r="B31">
        <v>6.9727268473718942</v>
      </c>
    </row>
    <row r="32" spans="1:19">
      <c r="A32" t="s">
        <v>145</v>
      </c>
      <c r="B32">
        <v>219.99656885345985</v>
      </c>
    </row>
    <row r="33" spans="1:4">
      <c r="A33" t="s">
        <v>147</v>
      </c>
      <c r="B33">
        <v>4.0787960819001086</v>
      </c>
    </row>
    <row r="34" spans="1:4">
      <c r="A34" t="s">
        <v>149</v>
      </c>
      <c r="B34">
        <v>7</v>
      </c>
      <c r="D34" s="54"/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115" zoomScaleNormal="115" zoomScalePageLayoutView="115" workbookViewId="0">
      <selection activeCell="M20" sqref="M20"/>
    </sheetView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2" s="9" customFormat="1" ht="14.25" customHeight="1">
      <c r="A1" s="7" t="s">
        <v>1809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2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  <c r="U2" s="110" t="s">
        <v>771</v>
      </c>
      <c r="V2" s="110" t="s">
        <v>772</v>
      </c>
    </row>
    <row r="3" spans="1:22" s="9" customFormat="1" ht="15">
      <c r="A3" t="s">
        <v>714</v>
      </c>
      <c r="B3">
        <v>0.01</v>
      </c>
      <c r="C3" s="71">
        <v>0.03</v>
      </c>
      <c r="D3" t="s">
        <v>17</v>
      </c>
      <c r="E3" t="s">
        <v>177</v>
      </c>
      <c r="F3">
        <v>0</v>
      </c>
      <c r="G3">
        <v>5</v>
      </c>
      <c r="H3">
        <v>5</v>
      </c>
      <c r="I3">
        <v>330.1</v>
      </c>
      <c r="J3">
        <v>48.7</v>
      </c>
      <c r="K3" s="10"/>
      <c r="L3" s="12">
        <v>0</v>
      </c>
      <c r="M3" s="10"/>
      <c r="N3" s="52">
        <f>ATAN(0.5*TAN(P3))/(PI()/180)</f>
        <v>29.645851309000843</v>
      </c>
      <c r="O3" s="6">
        <f>I3*PI()/180</f>
        <v>5.7613318608332822</v>
      </c>
      <c r="P3" s="6">
        <f>J3*PI()/180</f>
        <v>0.84997534572123845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01">
        <v>1</v>
      </c>
      <c r="V3" s="101">
        <v>0</v>
      </c>
    </row>
    <row r="4" spans="1:22" s="9" customFormat="1" ht="15">
      <c r="A4" t="s">
        <v>714</v>
      </c>
      <c r="B4">
        <v>0.01</v>
      </c>
      <c r="C4" s="71">
        <v>0.03</v>
      </c>
      <c r="D4" t="s">
        <v>17</v>
      </c>
      <c r="E4" t="s">
        <v>177</v>
      </c>
      <c r="F4">
        <v>100</v>
      </c>
      <c r="G4">
        <v>5</v>
      </c>
      <c r="H4">
        <v>5</v>
      </c>
      <c r="I4">
        <v>314.8</v>
      </c>
      <c r="J4">
        <v>52</v>
      </c>
      <c r="K4" s="10"/>
      <c r="L4" s="12">
        <v>1</v>
      </c>
      <c r="M4" s="10"/>
      <c r="N4" s="52">
        <f t="shared" ref="N4:N16" si="0">ATAN(0.5*TAN(P4))/(PI()/180)</f>
        <v>32.61805682214758</v>
      </c>
      <c r="O4" s="6">
        <f t="shared" ref="O4:O16" si="1">I4*PI()/180</f>
        <v>5.4942964852781495</v>
      </c>
      <c r="P4" s="6">
        <f t="shared" ref="P4:P16" si="2">J4*PI()/180</f>
        <v>0.90757121103705141</v>
      </c>
      <c r="Q4" s="6">
        <f t="shared" ref="Q4:Q16" si="3">COS(O4)*COS(P4)*L4</f>
        <v>0.4338161372711164</v>
      </c>
      <c r="R4" s="6">
        <f t="shared" ref="R4:R16" si="4">COS(P4)*SIN(O4)*L4</f>
        <v>-0.43685536650398843</v>
      </c>
      <c r="S4" s="6">
        <f t="shared" ref="S4:S16" si="5">-1*SIN(P4)*L4</f>
        <v>-0.78801075360672201</v>
      </c>
      <c r="U4" s="101">
        <v>0</v>
      </c>
      <c r="V4" s="101">
        <v>1</v>
      </c>
    </row>
    <row r="5" spans="1:22" s="11" customFormat="1" ht="15">
      <c r="A5" s="59" t="s">
        <v>715</v>
      </c>
      <c r="B5">
        <v>1.4999999999999999E-2</v>
      </c>
      <c r="C5" s="71">
        <v>0.05</v>
      </c>
      <c r="D5" t="s">
        <v>17</v>
      </c>
      <c r="E5" t="s">
        <v>177</v>
      </c>
      <c r="F5">
        <v>0</v>
      </c>
      <c r="G5">
        <v>4.2</v>
      </c>
      <c r="H5">
        <v>7</v>
      </c>
      <c r="I5">
        <v>325.8</v>
      </c>
      <c r="J5">
        <v>48.4</v>
      </c>
      <c r="K5" s="10"/>
      <c r="L5" s="12">
        <v>0</v>
      </c>
      <c r="M5" s="10"/>
      <c r="N5" s="52">
        <f t="shared" si="0"/>
        <v>29.386626120094967</v>
      </c>
      <c r="O5" s="6">
        <f t="shared" si="1"/>
        <v>5.6862827029975263</v>
      </c>
      <c r="P5" s="6">
        <f t="shared" si="2"/>
        <v>0.84473935796525557</v>
      </c>
      <c r="Q5" s="6">
        <f t="shared" si="3"/>
        <v>0</v>
      </c>
      <c r="R5" s="6">
        <f t="shared" si="4"/>
        <v>0</v>
      </c>
      <c r="S5" s="6">
        <f t="shared" si="5"/>
        <v>0</v>
      </c>
      <c r="U5" s="101">
        <v>1</v>
      </c>
      <c r="V5" s="101">
        <v>0</v>
      </c>
    </row>
    <row r="6" spans="1:22" s="11" customFormat="1" ht="15">
      <c r="A6" s="59" t="s">
        <v>715</v>
      </c>
      <c r="B6">
        <v>1.4999999999999999E-2</v>
      </c>
      <c r="C6" s="71">
        <v>0.05</v>
      </c>
      <c r="D6" t="s">
        <v>17</v>
      </c>
      <c r="E6" t="s">
        <v>177</v>
      </c>
      <c r="F6">
        <v>100</v>
      </c>
      <c r="G6">
        <v>4.2</v>
      </c>
      <c r="H6">
        <v>7</v>
      </c>
      <c r="I6">
        <v>310.7</v>
      </c>
      <c r="J6">
        <v>50.8</v>
      </c>
      <c r="K6" s="10"/>
      <c r="L6" s="12">
        <v>1</v>
      </c>
      <c r="M6" s="10"/>
      <c r="N6" s="52">
        <f t="shared" si="0"/>
        <v>31.510819625872127</v>
      </c>
      <c r="O6" s="6">
        <f t="shared" si="1"/>
        <v>5.422737985946382</v>
      </c>
      <c r="P6" s="6">
        <f t="shared" si="2"/>
        <v>0.88662726001311931</v>
      </c>
      <c r="Q6" s="6">
        <f t="shared" si="3"/>
        <v>0.41214529944178513</v>
      </c>
      <c r="R6" s="6">
        <f t="shared" si="4"/>
        <v>-0.47916311583328181</v>
      </c>
      <c r="S6" s="6">
        <f t="shared" si="5"/>
        <v>-0.77494448870417953</v>
      </c>
      <c r="U6" s="101">
        <v>0</v>
      </c>
      <c r="V6" s="101">
        <v>1</v>
      </c>
    </row>
    <row r="7" spans="1:22" s="11" customFormat="1" ht="15">
      <c r="A7" t="s">
        <v>716</v>
      </c>
      <c r="B7">
        <v>1.4999999999999999E-2</v>
      </c>
      <c r="C7" s="71">
        <v>0.04</v>
      </c>
      <c r="D7" t="s">
        <v>17</v>
      </c>
      <c r="E7" t="s">
        <v>177</v>
      </c>
      <c r="F7">
        <v>0</v>
      </c>
      <c r="G7">
        <v>3.6</v>
      </c>
      <c r="H7">
        <v>6</v>
      </c>
      <c r="I7">
        <v>318.10000000000002</v>
      </c>
      <c r="J7">
        <v>42.5</v>
      </c>
      <c r="K7" s="10"/>
      <c r="L7" s="12">
        <v>0</v>
      </c>
      <c r="M7" s="10"/>
      <c r="N7" s="52">
        <f t="shared" si="0"/>
        <v>24.615621632891312</v>
      </c>
      <c r="O7" s="6">
        <f t="shared" si="1"/>
        <v>5.5518923505939632</v>
      </c>
      <c r="P7" s="6">
        <f t="shared" si="2"/>
        <v>0.74176493209759009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01">
        <v>1</v>
      </c>
      <c r="V7" s="101">
        <v>0</v>
      </c>
    </row>
    <row r="8" spans="1:22" s="11" customFormat="1" ht="15">
      <c r="A8" t="s">
        <v>716</v>
      </c>
      <c r="B8">
        <v>1.4999999999999999E-2</v>
      </c>
      <c r="C8" s="71">
        <v>0.04</v>
      </c>
      <c r="D8" t="s">
        <v>17</v>
      </c>
      <c r="E8" t="s">
        <v>177</v>
      </c>
      <c r="F8">
        <v>100</v>
      </c>
      <c r="G8">
        <v>3.6</v>
      </c>
      <c r="H8">
        <v>6</v>
      </c>
      <c r="I8">
        <v>306</v>
      </c>
      <c r="J8">
        <v>43.4</v>
      </c>
      <c r="K8" s="10"/>
      <c r="L8" s="12">
        <v>1</v>
      </c>
      <c r="M8" s="10"/>
      <c r="N8" s="52">
        <f t="shared" si="0"/>
        <v>25.30602510125156</v>
      </c>
      <c r="O8" s="6">
        <f t="shared" si="1"/>
        <v>5.3407075111026483</v>
      </c>
      <c r="P8" s="6">
        <f t="shared" si="2"/>
        <v>0.75747289536553908</v>
      </c>
      <c r="Q8" s="6">
        <f t="shared" si="3"/>
        <v>0.42706987628599552</v>
      </c>
      <c r="R8" s="6">
        <f t="shared" si="4"/>
        <v>-0.58781125649790533</v>
      </c>
      <c r="S8" s="6">
        <f t="shared" si="5"/>
        <v>-0.68708751080442299</v>
      </c>
      <c r="U8" s="101">
        <v>0</v>
      </c>
      <c r="V8" s="101">
        <v>1</v>
      </c>
    </row>
    <row r="9" spans="1:22" s="11" customFormat="1" ht="15">
      <c r="A9" t="s">
        <v>717</v>
      </c>
      <c r="B9">
        <v>8.0000000000000002E-3</v>
      </c>
      <c r="C9" s="71">
        <v>0.03</v>
      </c>
      <c r="D9" t="s">
        <v>17</v>
      </c>
      <c r="E9" t="s">
        <v>177</v>
      </c>
      <c r="F9">
        <v>0</v>
      </c>
      <c r="G9">
        <v>4.4000000000000004</v>
      </c>
      <c r="H9">
        <v>6</v>
      </c>
      <c r="I9">
        <v>326.5</v>
      </c>
      <c r="J9">
        <v>47.6</v>
      </c>
      <c r="K9" s="10"/>
      <c r="L9" s="53">
        <v>0</v>
      </c>
      <c r="M9" s="10"/>
      <c r="N9" s="52">
        <f t="shared" si="0"/>
        <v>28.703784845019566</v>
      </c>
      <c r="O9" s="6">
        <f t="shared" si="1"/>
        <v>5.6985000077614867</v>
      </c>
      <c r="P9" s="6">
        <f t="shared" si="2"/>
        <v>0.8307767239493008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101">
        <v>1</v>
      </c>
      <c r="V9" s="101">
        <v>0</v>
      </c>
    </row>
    <row r="10" spans="1:22" s="11" customFormat="1" ht="15">
      <c r="A10" t="s">
        <v>717</v>
      </c>
      <c r="B10">
        <v>8.0000000000000002E-3</v>
      </c>
      <c r="C10" s="71">
        <v>0.03</v>
      </c>
      <c r="D10" t="s">
        <v>17</v>
      </c>
      <c r="E10" t="s">
        <v>177</v>
      </c>
      <c r="F10">
        <v>100</v>
      </c>
      <c r="G10">
        <v>4.4000000000000004</v>
      </c>
      <c r="H10">
        <v>6</v>
      </c>
      <c r="I10">
        <v>311.8</v>
      </c>
      <c r="J10">
        <v>50.1</v>
      </c>
      <c r="K10" s="10"/>
      <c r="L10" s="53">
        <v>1</v>
      </c>
      <c r="M10" s="10"/>
      <c r="N10" s="52">
        <f t="shared" si="0"/>
        <v>30.879140518733248</v>
      </c>
      <c r="O10" s="6">
        <f t="shared" si="1"/>
        <v>5.4419366077183193</v>
      </c>
      <c r="P10" s="6">
        <f t="shared" si="2"/>
        <v>0.8744099552491591</v>
      </c>
      <c r="Q10" s="6">
        <f t="shared" si="3"/>
        <v>0.42754700747039187</v>
      </c>
      <c r="R10" s="6">
        <f t="shared" si="4"/>
        <v>-0.47818530534022174</v>
      </c>
      <c r="S10" s="6">
        <f t="shared" si="5"/>
        <v>-0.76716515181529954</v>
      </c>
      <c r="U10" s="101">
        <v>0</v>
      </c>
      <c r="V10" s="101">
        <v>1</v>
      </c>
    </row>
    <row r="11" spans="1:22" s="11" customFormat="1" ht="15">
      <c r="A11" t="s">
        <v>718</v>
      </c>
      <c r="B11">
        <v>0.01</v>
      </c>
      <c r="C11" s="71">
        <v>3.5000000000000003E-2</v>
      </c>
      <c r="D11" t="s">
        <v>17</v>
      </c>
      <c r="E11" t="s">
        <v>177</v>
      </c>
      <c r="F11">
        <v>0</v>
      </c>
      <c r="G11">
        <v>2.1</v>
      </c>
      <c r="H11">
        <v>6</v>
      </c>
      <c r="I11">
        <v>324.10000000000002</v>
      </c>
      <c r="J11">
        <v>52.3</v>
      </c>
      <c r="K11" s="10"/>
      <c r="L11" s="53">
        <v>0</v>
      </c>
      <c r="M11" s="10"/>
      <c r="N11" s="52">
        <f t="shared" si="0"/>
        <v>32.89981388263493</v>
      </c>
      <c r="O11" s="6">
        <f t="shared" si="1"/>
        <v>5.6566121057136218</v>
      </c>
      <c r="P11" s="6">
        <f t="shared" si="2"/>
        <v>0.91280719879303418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01">
        <v>1</v>
      </c>
      <c r="V11" s="101">
        <v>0</v>
      </c>
    </row>
    <row r="12" spans="1:22" s="11" customFormat="1" ht="15">
      <c r="A12" t="s">
        <v>718</v>
      </c>
      <c r="B12">
        <v>0.01</v>
      </c>
      <c r="C12" s="71">
        <v>3.5000000000000003E-2</v>
      </c>
      <c r="D12" t="s">
        <v>17</v>
      </c>
      <c r="E12" t="s">
        <v>177</v>
      </c>
      <c r="F12">
        <v>100</v>
      </c>
      <c r="G12">
        <v>2.1</v>
      </c>
      <c r="H12">
        <v>6</v>
      </c>
      <c r="I12">
        <v>306.7</v>
      </c>
      <c r="J12">
        <v>54</v>
      </c>
      <c r="K12" s="10"/>
      <c r="L12" s="12">
        <v>1</v>
      </c>
      <c r="M12" s="10"/>
      <c r="N12" s="52">
        <f t="shared" si="0"/>
        <v>34.535397104596093</v>
      </c>
      <c r="O12" s="6">
        <f t="shared" si="1"/>
        <v>5.3529248158666087</v>
      </c>
      <c r="P12" s="6">
        <f t="shared" si="2"/>
        <v>0.94247779607693793</v>
      </c>
      <c r="Q12" s="6">
        <f t="shared" si="3"/>
        <v>0.35127524779133296</v>
      </c>
      <c r="R12" s="6">
        <f t="shared" si="4"/>
        <v>-0.47127189933377517</v>
      </c>
      <c r="S12" s="6">
        <f t="shared" si="5"/>
        <v>-0.80901699437494745</v>
      </c>
      <c r="U12" s="101">
        <v>0</v>
      </c>
      <c r="V12" s="101">
        <v>1</v>
      </c>
    </row>
    <row r="13" spans="1:22" s="11" customFormat="1" ht="15">
      <c r="A13" t="s">
        <v>719</v>
      </c>
      <c r="B13">
        <v>8.0000000000000002E-3</v>
      </c>
      <c r="C13" s="71">
        <v>0.03</v>
      </c>
      <c r="D13" t="s">
        <v>17</v>
      </c>
      <c r="E13" t="s">
        <v>177</v>
      </c>
      <c r="F13">
        <v>0</v>
      </c>
      <c r="G13">
        <v>2.4</v>
      </c>
      <c r="H13">
        <v>6</v>
      </c>
      <c r="I13">
        <v>322.10000000000002</v>
      </c>
      <c r="J13">
        <v>52</v>
      </c>
      <c r="K13" s="10"/>
      <c r="L13" s="12">
        <v>0</v>
      </c>
      <c r="M13" s="10"/>
      <c r="N13" s="52">
        <f t="shared" si="0"/>
        <v>32.61805682214758</v>
      </c>
      <c r="O13" s="6">
        <f t="shared" si="1"/>
        <v>5.6217055206737356</v>
      </c>
      <c r="P13" s="6">
        <f t="shared" si="2"/>
        <v>0.90757121103705141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01">
        <v>1</v>
      </c>
      <c r="V13" s="101">
        <v>0</v>
      </c>
    </row>
    <row r="14" spans="1:22" s="11" customFormat="1" ht="15">
      <c r="A14" t="s">
        <v>719</v>
      </c>
      <c r="B14">
        <v>8.0000000000000002E-3</v>
      </c>
      <c r="C14" s="71">
        <v>0.03</v>
      </c>
      <c r="D14" t="s">
        <v>17</v>
      </c>
      <c r="E14" t="s">
        <v>177</v>
      </c>
      <c r="F14">
        <v>100</v>
      </c>
      <c r="G14">
        <v>2.4</v>
      </c>
      <c r="H14">
        <v>6</v>
      </c>
      <c r="I14">
        <v>304.89999999999998</v>
      </c>
      <c r="J14">
        <v>53.3</v>
      </c>
      <c r="K14" s="10"/>
      <c r="L14" s="12">
        <v>1</v>
      </c>
      <c r="M14" s="10"/>
      <c r="N14" s="52">
        <f t="shared" si="0"/>
        <v>33.853766737354952</v>
      </c>
      <c r="O14" s="6">
        <f t="shared" si="1"/>
        <v>5.3215088893307101</v>
      </c>
      <c r="P14" s="6">
        <f t="shared" si="2"/>
        <v>0.93026049131297761</v>
      </c>
      <c r="Q14" s="6">
        <f t="shared" si="3"/>
        <v>0.34192876170931419</v>
      </c>
      <c r="R14" s="6">
        <f t="shared" si="4"/>
        <v>-0.49014338536131274</v>
      </c>
      <c r="S14" s="6">
        <f t="shared" si="5"/>
        <v>-0.80177564424375392</v>
      </c>
      <c r="U14" s="101">
        <v>0</v>
      </c>
      <c r="V14" s="101">
        <v>1</v>
      </c>
    </row>
    <row r="15" spans="1:22" s="11" customFormat="1" ht="15">
      <c r="A15" t="s">
        <v>720</v>
      </c>
      <c r="B15">
        <v>0.01</v>
      </c>
      <c r="C15" s="71">
        <v>0.04</v>
      </c>
      <c r="D15" t="s">
        <v>17</v>
      </c>
      <c r="E15" t="s">
        <v>177</v>
      </c>
      <c r="F15">
        <v>0</v>
      </c>
      <c r="G15">
        <v>2.2999999999999998</v>
      </c>
      <c r="H15">
        <v>7</v>
      </c>
      <c r="I15">
        <v>323</v>
      </c>
      <c r="J15">
        <v>39.9</v>
      </c>
      <c r="K15" s="10"/>
      <c r="L15" s="12">
        <v>0</v>
      </c>
      <c r="M15" s="10"/>
      <c r="N15" s="52">
        <f t="shared" si="0"/>
        <v>22.688092473663097</v>
      </c>
      <c r="O15" s="6">
        <f t="shared" si="1"/>
        <v>5.6374134839416845</v>
      </c>
      <c r="P15" s="6">
        <f t="shared" si="2"/>
        <v>0.69638637154573746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01">
        <v>1</v>
      </c>
      <c r="V15" s="101">
        <v>0</v>
      </c>
    </row>
    <row r="16" spans="1:22" s="13" customFormat="1" ht="15">
      <c r="A16" t="s">
        <v>720</v>
      </c>
      <c r="B16">
        <v>0.01</v>
      </c>
      <c r="C16" s="71">
        <v>0.04</v>
      </c>
      <c r="D16" t="s">
        <v>17</v>
      </c>
      <c r="E16" t="s">
        <v>177</v>
      </c>
      <c r="F16">
        <v>100</v>
      </c>
      <c r="G16">
        <v>2.2999999999999998</v>
      </c>
      <c r="H16">
        <v>7</v>
      </c>
      <c r="I16">
        <v>311.7</v>
      </c>
      <c r="J16">
        <v>42</v>
      </c>
      <c r="K16" s="10"/>
      <c r="L16" s="12">
        <v>1</v>
      </c>
      <c r="M16" s="10"/>
      <c r="N16" s="52">
        <f t="shared" si="0"/>
        <v>24.237370383549177</v>
      </c>
      <c r="O16" s="6">
        <f t="shared" si="1"/>
        <v>5.4401912784663251</v>
      </c>
      <c r="P16" s="6">
        <f t="shared" si="2"/>
        <v>0.73303828583761843</v>
      </c>
      <c r="Q16" s="6">
        <f t="shared" si="3"/>
        <v>0.49436249581187991</v>
      </c>
      <c r="R16" s="6">
        <f t="shared" si="4"/>
        <v>-0.55486030166923617</v>
      </c>
      <c r="S16" s="6">
        <f t="shared" si="5"/>
        <v>-0.66913060635885824</v>
      </c>
      <c r="U16" s="101">
        <v>0</v>
      </c>
      <c r="V16" s="101">
        <v>1</v>
      </c>
    </row>
    <row r="17" spans="1:26" s="13" customFormat="1" ht="16" thickBot="1">
      <c r="A17" s="7"/>
      <c r="B17" s="7"/>
      <c r="C17" s="7"/>
      <c r="D17" s="7"/>
      <c r="E17" s="7"/>
      <c r="F17" s="7"/>
      <c r="G17" s="7"/>
      <c r="H17" s="7"/>
      <c r="I17" s="17"/>
      <c r="J17" s="18"/>
      <c r="K17" s="19"/>
      <c r="L17" s="12"/>
      <c r="M17" s="7"/>
      <c r="N17" s="7"/>
      <c r="O17" s="7"/>
      <c r="P17" s="7"/>
      <c r="Q17" s="7"/>
      <c r="R17" s="7"/>
      <c r="S17" s="7"/>
    </row>
    <row r="18" spans="1:26" s="13" customFormat="1" ht="17" thickTop="1" thickBot="1">
      <c r="A18" s="54" t="s">
        <v>5</v>
      </c>
      <c r="B18"/>
      <c r="H18" s="23" t="s">
        <v>143</v>
      </c>
      <c r="I18" s="24">
        <f>IF(O18&gt;0, O18*180/PI(),360+O18*180/PI())</f>
        <v>309.54265266286109</v>
      </c>
      <c r="J18" s="25">
        <f>P18*180/PI()</f>
        <v>49.423305278903662</v>
      </c>
      <c r="K18" s="19"/>
      <c r="L18" s="7"/>
      <c r="M18" s="7"/>
      <c r="N18" s="7"/>
      <c r="O18" s="26">
        <f>IF(Q18&gt;0, ATAN(R18/Q18),PI()+ATAN(R18/Q18))</f>
        <v>-0.88064684285546713</v>
      </c>
      <c r="P18" s="26">
        <f>-1*ATAN(S18/(SQRT(Q18*Q18+R18*R18)))</f>
        <v>0.86259940433516336</v>
      </c>
      <c r="Q18" s="26">
        <f>SUM(Q3:Q16)</f>
        <v>2.8881448257818159</v>
      </c>
      <c r="R18" s="26">
        <f>SUM(R3:R16)</f>
        <v>-3.4982906305397217</v>
      </c>
      <c r="S18" s="26">
        <f>SUM(S3:S16)</f>
        <v>-5.297131149908183</v>
      </c>
    </row>
    <row r="19" spans="1:26" s="9" customFormat="1" ht="16" thickTop="1">
      <c r="A19" s="63">
        <v>324.1441983041247</v>
      </c>
      <c r="B19" s="64">
        <v>47.399729938493024</v>
      </c>
      <c r="C19" s="7"/>
      <c r="D19" s="7"/>
      <c r="E19" s="7"/>
      <c r="F19" s="7"/>
      <c r="G19" s="7"/>
      <c r="H19" s="7"/>
      <c r="I19" s="29" t="s">
        <v>144</v>
      </c>
      <c r="J19" s="30">
        <f>SQRT(Q18*Q18+R18*R18+S18*S18)</f>
        <v>6.974167784742483</v>
      </c>
      <c r="K19" s="19"/>
      <c r="L19" s="7"/>
      <c r="M19" s="7"/>
      <c r="N19" s="7"/>
      <c r="O19" s="7"/>
      <c r="P19" s="7"/>
      <c r="Q19" s="7"/>
      <c r="R19" s="7"/>
      <c r="S19" s="7"/>
    </row>
    <row r="20" spans="1:26" s="15" customFormat="1" ht="16">
      <c r="A20" t="s">
        <v>144</v>
      </c>
      <c r="B20">
        <v>6.9743706795117077</v>
      </c>
      <c r="C20" s="7"/>
      <c r="D20" s="7"/>
      <c r="E20" s="7"/>
      <c r="F20" s="7"/>
      <c r="G20" s="7"/>
      <c r="H20" s="7"/>
      <c r="I20" s="32" t="s">
        <v>145</v>
      </c>
      <c r="J20" s="33">
        <f>(J22-1)/(J22-J19)</f>
        <v>232.26811716250469</v>
      </c>
      <c r="K20" s="19"/>
      <c r="L20" s="7"/>
      <c r="M20" s="20"/>
      <c r="N20" s="20"/>
      <c r="O20" s="7"/>
      <c r="P20" s="7"/>
      <c r="Q20" s="7"/>
      <c r="R20" s="7"/>
      <c r="S20" s="7"/>
      <c r="T20" s="9"/>
      <c r="U20" s="9"/>
      <c r="V20" s="9"/>
      <c r="W20" s="9"/>
      <c r="X20" s="9"/>
      <c r="Y20" s="9"/>
      <c r="Z20" s="9"/>
    </row>
    <row r="21" spans="1:26" s="15" customFormat="1" ht="16">
      <c r="A21" t="s">
        <v>145</v>
      </c>
      <c r="B21">
        <v>234.10687001010677</v>
      </c>
      <c r="C21" s="7"/>
      <c r="D21" s="7"/>
      <c r="E21" s="7"/>
      <c r="F21" s="7"/>
      <c r="G21" s="7"/>
      <c r="H21" s="7"/>
      <c r="I21" s="32" t="s">
        <v>147</v>
      </c>
      <c r="J21" s="35">
        <f>ACOS(1+(J22-1)*(1-20^(1/(J22-1)))/(J22*(J20-1)+1))*180/PI()</f>
        <v>3.9691308136743348</v>
      </c>
      <c r="K21" s="19"/>
      <c r="L21" s="7"/>
      <c r="M21" s="20"/>
      <c r="N21" s="20"/>
      <c r="O21" s="7"/>
      <c r="P21" s="7"/>
      <c r="Q21" s="7"/>
      <c r="R21" s="7"/>
      <c r="S21" s="7"/>
      <c r="T21" s="9"/>
      <c r="U21" s="9"/>
      <c r="V21" s="9"/>
      <c r="W21" s="9"/>
      <c r="X21" s="9"/>
      <c r="Y21" s="9"/>
      <c r="Z21" s="9"/>
    </row>
    <row r="22" spans="1:26" s="15" customFormat="1" ht="16">
      <c r="A22" t="s">
        <v>147</v>
      </c>
      <c r="B22" s="56">
        <v>3.9534489101095054</v>
      </c>
      <c r="C22" s="7"/>
      <c r="D22" s="7"/>
      <c r="E22" s="7"/>
      <c r="F22" s="7"/>
      <c r="G22" s="7"/>
      <c r="H22" s="7"/>
      <c r="I22" s="36" t="s">
        <v>149</v>
      </c>
      <c r="J22" s="37">
        <f>SUM(L3:L16)</f>
        <v>7</v>
      </c>
      <c r="K22" s="19"/>
      <c r="L22" s="7"/>
      <c r="M22" s="7"/>
      <c r="N22" s="7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>
      <c r="A23" t="s">
        <v>149</v>
      </c>
      <c r="B23">
        <v>7</v>
      </c>
    </row>
    <row r="25" spans="1:26">
      <c r="A25" s="54" t="s">
        <v>6</v>
      </c>
      <c r="F25" s="59"/>
    </row>
    <row r="26" spans="1:26">
      <c r="A26" s="63">
        <v>309.54265266286109</v>
      </c>
      <c r="B26" s="64">
        <v>49.423305278903662</v>
      </c>
    </row>
    <row r="27" spans="1:26">
      <c r="A27" t="s">
        <v>144</v>
      </c>
      <c r="B27">
        <v>6.974167784742483</v>
      </c>
    </row>
    <row r="28" spans="1:26">
      <c r="A28" t="s">
        <v>145</v>
      </c>
      <c r="B28">
        <v>232.26811716250469</v>
      </c>
    </row>
    <row r="29" spans="1:26">
      <c r="A29" t="s">
        <v>147</v>
      </c>
      <c r="B29" s="56">
        <v>3.9691308136743348</v>
      </c>
    </row>
    <row r="30" spans="1:26">
      <c r="A30" t="s">
        <v>149</v>
      </c>
      <c r="B30">
        <v>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/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1" s="9" customFormat="1" ht="14.25" customHeight="1">
      <c r="A1" s="7" t="s">
        <v>456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1" s="9" customFormat="1" ht="15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</row>
    <row r="3" spans="1:21" s="9" customFormat="1" ht="15">
      <c r="A3" t="s">
        <v>535</v>
      </c>
      <c r="B3">
        <v>8.0000000000000002E-3</v>
      </c>
      <c r="C3" s="71">
        <v>0.04</v>
      </c>
      <c r="D3" t="s">
        <v>17</v>
      </c>
      <c r="E3" t="s">
        <v>177</v>
      </c>
      <c r="F3">
        <v>0</v>
      </c>
      <c r="G3">
        <v>1.8</v>
      </c>
      <c r="H3">
        <v>7</v>
      </c>
      <c r="I3">
        <v>306.60000000000002</v>
      </c>
      <c r="J3">
        <v>50</v>
      </c>
      <c r="K3" s="10"/>
      <c r="L3" s="12">
        <v>0</v>
      </c>
      <c r="M3" s="10"/>
      <c r="N3" s="52">
        <f>ATAN(0.5*TAN(P3))/(PI()/180)</f>
        <v>30.789733028832146</v>
      </c>
      <c r="O3" s="6">
        <f t="shared" ref="O3:P5" si="0">I3*PI()/180</f>
        <v>5.3511794866146145</v>
      </c>
      <c r="P3" s="6">
        <f t="shared" si="0"/>
        <v>0.87266462599716477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</row>
    <row r="4" spans="1:21" s="9" customFormat="1" ht="15">
      <c r="A4" t="s">
        <v>535</v>
      </c>
      <c r="B4">
        <v>8.0000000000000002E-3</v>
      </c>
      <c r="C4" s="71">
        <v>0.04</v>
      </c>
      <c r="D4" t="s">
        <v>17</v>
      </c>
      <c r="E4" t="s">
        <v>177</v>
      </c>
      <c r="F4">
        <v>100</v>
      </c>
      <c r="G4">
        <v>1.8</v>
      </c>
      <c r="H4">
        <v>7</v>
      </c>
      <c r="I4">
        <v>286.60000000000002</v>
      </c>
      <c r="J4">
        <v>55.7</v>
      </c>
      <c r="K4" s="10"/>
      <c r="L4" s="12">
        <v>1</v>
      </c>
      <c r="M4" s="10"/>
      <c r="N4" s="52">
        <f>ATAN(0.5*TAN(P4))/(PI()/180)</f>
        <v>36.24039453075374</v>
      </c>
      <c r="O4" s="6">
        <f t="shared" si="0"/>
        <v>5.002113636215749</v>
      </c>
      <c r="P4" s="6">
        <f t="shared" si="0"/>
        <v>0.97214839336084158</v>
      </c>
      <c r="Q4" s="6">
        <f>COS(O4)*COS(P4)*L4</f>
        <v>0.16099283691115027</v>
      </c>
      <c r="R4" s="6">
        <f>COS(P4)*SIN(O4)*L4</f>
        <v>-0.54003973399601801</v>
      </c>
      <c r="S4" s="6">
        <f>-1*SIN(P4)*L4</f>
        <v>-0.82609829449576389</v>
      </c>
      <c r="U4" s="12">
        <v>0</v>
      </c>
    </row>
    <row r="5" spans="1:21" s="11" customFormat="1" ht="15">
      <c r="A5" s="59" t="s">
        <v>536</v>
      </c>
      <c r="B5">
        <v>8.0000000000000002E-3</v>
      </c>
      <c r="C5" s="71">
        <v>0.04</v>
      </c>
      <c r="D5" t="s">
        <v>17</v>
      </c>
      <c r="E5" t="s">
        <v>177</v>
      </c>
      <c r="F5">
        <v>0</v>
      </c>
      <c r="G5">
        <v>1</v>
      </c>
      <c r="H5">
        <v>7</v>
      </c>
      <c r="I5">
        <v>308.5</v>
      </c>
      <c r="J5">
        <v>49.7</v>
      </c>
      <c r="K5" s="10"/>
      <c r="L5" s="12">
        <v>0</v>
      </c>
      <c r="M5" s="10"/>
      <c r="N5" s="52">
        <f>ATAN(0.5*TAN(P5))/(PI()/180)</f>
        <v>30.522741011103719</v>
      </c>
      <c r="O5" s="6">
        <f t="shared" si="0"/>
        <v>5.3843407424025065</v>
      </c>
      <c r="P5" s="6">
        <f t="shared" si="0"/>
        <v>0.86742863824118188</v>
      </c>
      <c r="Q5" s="6">
        <f>COS(O5)*COS(P5)*L5</f>
        <v>0</v>
      </c>
      <c r="R5" s="6">
        <f>COS(P5)*SIN(O5)*L5</f>
        <v>0</v>
      </c>
      <c r="S5" s="6">
        <f>-1*SIN(P5)*L5</f>
        <v>0</v>
      </c>
      <c r="U5" s="12">
        <v>1</v>
      </c>
    </row>
    <row r="6" spans="1:21" s="11" customFormat="1" ht="15">
      <c r="A6" s="59" t="s">
        <v>536</v>
      </c>
      <c r="B6">
        <v>8.0000000000000002E-3</v>
      </c>
      <c r="C6" s="71">
        <v>0.04</v>
      </c>
      <c r="D6" t="s">
        <v>17</v>
      </c>
      <c r="E6" t="s">
        <v>177</v>
      </c>
      <c r="F6">
        <v>100</v>
      </c>
      <c r="G6">
        <v>1</v>
      </c>
      <c r="H6">
        <v>7</v>
      </c>
      <c r="I6">
        <v>288.8</v>
      </c>
      <c r="J6">
        <v>56</v>
      </c>
      <c r="K6" s="10"/>
      <c r="L6" s="12">
        <v>1</v>
      </c>
      <c r="M6" s="10"/>
      <c r="N6" s="52">
        <f t="shared" ref="N6:N18" si="1">ATAN(0.5*TAN(P6))/(PI()/180)</f>
        <v>36.548818630164249</v>
      </c>
      <c r="O6" s="6">
        <f t="shared" ref="O6:O18" si="2">I6*PI()/180</f>
        <v>5.0405108797596236</v>
      </c>
      <c r="P6" s="6">
        <f t="shared" ref="P6:P18" si="3">J6*PI()/180</f>
        <v>0.97738438111682457</v>
      </c>
      <c r="Q6" s="6">
        <f t="shared" ref="Q6:Q18" si="4">COS(O6)*COS(P6)*L6</f>
        <v>0.18020868980496818</v>
      </c>
      <c r="R6" s="6">
        <f t="shared" ref="R6:R18" si="5">COS(P6)*SIN(O6)*L6</f>
        <v>-0.52935954833253052</v>
      </c>
      <c r="S6" s="6">
        <f t="shared" ref="S6:S18" si="6">-1*SIN(P6)*L6</f>
        <v>-0.82903757255504174</v>
      </c>
      <c r="U6" s="12">
        <v>0</v>
      </c>
    </row>
    <row r="7" spans="1:21" s="11" customFormat="1" ht="15">
      <c r="A7" t="s">
        <v>537</v>
      </c>
      <c r="B7">
        <v>5.0000000000000001E-3</v>
      </c>
      <c r="C7" s="71">
        <v>0.03</v>
      </c>
      <c r="D7" t="s">
        <v>17</v>
      </c>
      <c r="E7" t="s">
        <v>177</v>
      </c>
      <c r="F7">
        <v>0</v>
      </c>
      <c r="G7">
        <v>1.3</v>
      </c>
      <c r="H7">
        <v>7</v>
      </c>
      <c r="I7">
        <v>296.8</v>
      </c>
      <c r="J7">
        <v>46.8</v>
      </c>
      <c r="K7" s="10"/>
      <c r="L7" s="12">
        <v>0</v>
      </c>
      <c r="M7" s="10"/>
      <c r="N7" s="52">
        <f t="shared" si="1"/>
        <v>28.032887120086649</v>
      </c>
      <c r="O7" s="6">
        <f t="shared" si="2"/>
        <v>5.1801372199191702</v>
      </c>
      <c r="P7" s="6">
        <f t="shared" si="3"/>
        <v>0.81681408993334614</v>
      </c>
      <c r="Q7" s="6">
        <f t="shared" si="4"/>
        <v>0</v>
      </c>
      <c r="R7" s="6">
        <f t="shared" si="5"/>
        <v>0</v>
      </c>
      <c r="S7" s="6">
        <f t="shared" si="6"/>
        <v>0</v>
      </c>
      <c r="U7" s="12">
        <v>1</v>
      </c>
    </row>
    <row r="8" spans="1:21" s="11" customFormat="1" ht="15">
      <c r="A8" t="s">
        <v>537</v>
      </c>
      <c r="B8">
        <v>5.0000000000000001E-3</v>
      </c>
      <c r="C8" s="71">
        <v>0.03</v>
      </c>
      <c r="D8" t="s">
        <v>17</v>
      </c>
      <c r="E8" t="s">
        <v>177</v>
      </c>
      <c r="F8">
        <v>100</v>
      </c>
      <c r="G8">
        <v>1.3</v>
      </c>
      <c r="H8">
        <v>7</v>
      </c>
      <c r="I8">
        <v>278.89999999999998</v>
      </c>
      <c r="J8">
        <v>50.2</v>
      </c>
      <c r="K8" s="10"/>
      <c r="L8" s="12">
        <v>1</v>
      </c>
      <c r="M8" s="10"/>
      <c r="N8" s="52">
        <f t="shared" si="1"/>
        <v>30.968754451145713</v>
      </c>
      <c r="O8" s="6">
        <f t="shared" si="2"/>
        <v>4.8677232838121842</v>
      </c>
      <c r="P8" s="6">
        <f t="shared" si="3"/>
        <v>0.87615528450115343</v>
      </c>
      <c r="Q8" s="6">
        <f t="shared" si="4"/>
        <v>9.9031618881353284E-2</v>
      </c>
      <c r="R8" s="6">
        <f t="shared" si="5"/>
        <v>-0.6324026927808406</v>
      </c>
      <c r="S8" s="6">
        <f t="shared" si="6"/>
        <v>-0.76828352359352337</v>
      </c>
      <c r="U8" s="53">
        <v>0</v>
      </c>
    </row>
    <row r="9" spans="1:21" s="11" customFormat="1" ht="15">
      <c r="A9" t="s">
        <v>538</v>
      </c>
      <c r="B9">
        <v>5.0000000000000001E-3</v>
      </c>
      <c r="C9" s="71">
        <v>0.03</v>
      </c>
      <c r="D9" t="s">
        <v>17</v>
      </c>
      <c r="E9" t="s">
        <v>177</v>
      </c>
      <c r="F9">
        <v>0</v>
      </c>
      <c r="G9">
        <v>0.7</v>
      </c>
      <c r="H9">
        <v>7</v>
      </c>
      <c r="I9">
        <v>312.8</v>
      </c>
      <c r="J9">
        <v>47.5</v>
      </c>
      <c r="K9" s="10"/>
      <c r="L9" s="53">
        <v>0</v>
      </c>
      <c r="M9" s="10"/>
      <c r="N9" s="52">
        <f t="shared" si="1"/>
        <v>28.619277481329281</v>
      </c>
      <c r="O9" s="6">
        <f t="shared" si="2"/>
        <v>5.4593899002382624</v>
      </c>
      <c r="P9" s="6">
        <f t="shared" si="3"/>
        <v>0.82903139469730658</v>
      </c>
      <c r="Q9" s="6">
        <f t="shared" si="4"/>
        <v>0</v>
      </c>
      <c r="R9" s="6">
        <f t="shared" si="5"/>
        <v>0</v>
      </c>
      <c r="S9" s="6">
        <f t="shared" si="6"/>
        <v>0</v>
      </c>
      <c r="U9" s="53">
        <v>1</v>
      </c>
    </row>
    <row r="10" spans="1:21" s="11" customFormat="1" ht="15">
      <c r="A10" t="s">
        <v>538</v>
      </c>
      <c r="B10">
        <v>5.0000000000000001E-3</v>
      </c>
      <c r="C10" s="71">
        <v>0.03</v>
      </c>
      <c r="D10" t="s">
        <v>17</v>
      </c>
      <c r="E10" t="s">
        <v>177</v>
      </c>
      <c r="F10">
        <v>100</v>
      </c>
      <c r="G10">
        <v>0.7</v>
      </c>
      <c r="H10">
        <v>7</v>
      </c>
      <c r="I10">
        <v>295</v>
      </c>
      <c r="J10">
        <v>55.1</v>
      </c>
      <c r="K10" s="10"/>
      <c r="L10" s="53">
        <v>1</v>
      </c>
      <c r="M10" s="10"/>
      <c r="N10" s="52">
        <f t="shared" si="1"/>
        <v>35.630425427009492</v>
      </c>
      <c r="O10" s="6">
        <f t="shared" si="2"/>
        <v>5.1487212933832724</v>
      </c>
      <c r="P10" s="6">
        <f t="shared" si="3"/>
        <v>0.96167641784887559</v>
      </c>
      <c r="Q10" s="6">
        <f t="shared" si="4"/>
        <v>0.24179929449765838</v>
      </c>
      <c r="R10" s="6">
        <f t="shared" si="5"/>
        <v>-0.51854026042455703</v>
      </c>
      <c r="S10" s="6">
        <f t="shared" si="6"/>
        <v>-0.82015187587377214</v>
      </c>
      <c r="U10" s="53">
        <v>0</v>
      </c>
    </row>
    <row r="11" spans="1:21" s="11" customFormat="1" ht="15">
      <c r="A11" t="s">
        <v>539</v>
      </c>
      <c r="B11">
        <v>8.0000000000000002E-3</v>
      </c>
      <c r="C11" s="71">
        <v>0.04</v>
      </c>
      <c r="D11" t="s">
        <v>17</v>
      </c>
      <c r="E11" t="s">
        <v>177</v>
      </c>
      <c r="F11">
        <v>0</v>
      </c>
      <c r="G11">
        <v>0.7</v>
      </c>
      <c r="H11">
        <v>7</v>
      </c>
      <c r="I11">
        <v>312.7</v>
      </c>
      <c r="J11">
        <v>49.1</v>
      </c>
      <c r="K11" s="10"/>
      <c r="L11" s="53">
        <v>0</v>
      </c>
      <c r="M11" s="10"/>
      <c r="N11" s="52">
        <f t="shared" si="1"/>
        <v>29.994220750733042</v>
      </c>
      <c r="O11" s="6">
        <f t="shared" si="2"/>
        <v>5.4576445709862682</v>
      </c>
      <c r="P11" s="6">
        <f t="shared" si="3"/>
        <v>0.85695666272921578</v>
      </c>
      <c r="Q11" s="6">
        <f t="shared" si="4"/>
        <v>0</v>
      </c>
      <c r="R11" s="6">
        <f t="shared" si="5"/>
        <v>0</v>
      </c>
      <c r="S11" s="6">
        <f t="shared" si="6"/>
        <v>0</v>
      </c>
      <c r="U11" s="12">
        <v>1</v>
      </c>
    </row>
    <row r="12" spans="1:21" s="11" customFormat="1" ht="15">
      <c r="A12" t="s">
        <v>539</v>
      </c>
      <c r="B12">
        <v>8.0000000000000002E-3</v>
      </c>
      <c r="C12" s="71">
        <v>0.04</v>
      </c>
      <c r="D12" t="s">
        <v>17</v>
      </c>
      <c r="E12" t="s">
        <v>177</v>
      </c>
      <c r="F12">
        <v>100</v>
      </c>
      <c r="G12">
        <v>0.7</v>
      </c>
      <c r="H12">
        <v>7</v>
      </c>
      <c r="I12">
        <v>293.8</v>
      </c>
      <c r="J12">
        <v>56.5</v>
      </c>
      <c r="K12" s="10"/>
      <c r="L12" s="12">
        <v>1</v>
      </c>
      <c r="M12" s="10"/>
      <c r="N12" s="52">
        <f t="shared" si="1"/>
        <v>37.068041069109483</v>
      </c>
      <c r="O12" s="6">
        <f t="shared" si="2"/>
        <v>5.1277773423593409</v>
      </c>
      <c r="P12" s="6">
        <f t="shared" si="3"/>
        <v>0.98611102737679612</v>
      </c>
      <c r="Q12" s="6">
        <f t="shared" si="4"/>
        <v>0.22273157430559962</v>
      </c>
      <c r="R12" s="6">
        <f t="shared" si="5"/>
        <v>-0.50500008075515435</v>
      </c>
      <c r="S12" s="6">
        <f t="shared" si="6"/>
        <v>-0.8338858220671681</v>
      </c>
      <c r="U12" s="12">
        <v>0</v>
      </c>
    </row>
    <row r="13" spans="1:21" s="11" customFormat="1" ht="15">
      <c r="A13" t="s">
        <v>540</v>
      </c>
      <c r="B13">
        <v>8.0000000000000002E-3</v>
      </c>
      <c r="C13" s="71">
        <v>0.04</v>
      </c>
      <c r="D13" t="s">
        <v>17</v>
      </c>
      <c r="E13" t="s">
        <v>177</v>
      </c>
      <c r="F13">
        <v>0</v>
      </c>
      <c r="G13">
        <v>1.4</v>
      </c>
      <c r="H13">
        <v>7</v>
      </c>
      <c r="I13">
        <v>306.7</v>
      </c>
      <c r="J13">
        <v>49.5</v>
      </c>
      <c r="K13" s="10"/>
      <c r="L13" s="12">
        <v>0</v>
      </c>
      <c r="M13" s="10"/>
      <c r="N13" s="52">
        <f t="shared" si="1"/>
        <v>30.345763546310877</v>
      </c>
      <c r="O13" s="6">
        <f t="shared" si="2"/>
        <v>5.3529248158666087</v>
      </c>
      <c r="P13" s="6">
        <f t="shared" si="3"/>
        <v>0.86393797973719322</v>
      </c>
      <c r="Q13" s="6">
        <f t="shared" si="4"/>
        <v>0</v>
      </c>
      <c r="R13" s="6">
        <f t="shared" si="5"/>
        <v>0</v>
      </c>
      <c r="S13" s="6">
        <f t="shared" si="6"/>
        <v>0</v>
      </c>
      <c r="U13" s="12">
        <v>1</v>
      </c>
    </row>
    <row r="14" spans="1:21" s="13" customFormat="1" ht="15">
      <c r="A14" t="s">
        <v>540</v>
      </c>
      <c r="B14">
        <v>8.0000000000000002E-3</v>
      </c>
      <c r="C14" s="71">
        <v>0.04</v>
      </c>
      <c r="D14" t="s">
        <v>17</v>
      </c>
      <c r="E14" t="s">
        <v>177</v>
      </c>
      <c r="F14">
        <v>100</v>
      </c>
      <c r="G14">
        <v>1.4</v>
      </c>
      <c r="H14">
        <v>7</v>
      </c>
      <c r="I14">
        <v>287.2</v>
      </c>
      <c r="J14">
        <v>55.4</v>
      </c>
      <c r="K14" s="10"/>
      <c r="L14" s="12">
        <v>1</v>
      </c>
      <c r="M14" s="10"/>
      <c r="N14" s="52">
        <f t="shared" si="1"/>
        <v>35.934271788799684</v>
      </c>
      <c r="O14" s="6">
        <f t="shared" si="2"/>
        <v>5.0125856117277143</v>
      </c>
      <c r="P14" s="6">
        <f t="shared" si="3"/>
        <v>0.96691240560485847</v>
      </c>
      <c r="Q14" s="6">
        <f t="shared" si="4"/>
        <v>0.16791596657936125</v>
      </c>
      <c r="R14" s="6">
        <f t="shared" si="5"/>
        <v>-0.54244884271574434</v>
      </c>
      <c r="S14" s="6">
        <f t="shared" si="6"/>
        <v>-0.82313636853444183</v>
      </c>
      <c r="U14" s="12">
        <v>0</v>
      </c>
    </row>
    <row r="15" spans="1:21" s="11" customFormat="1" ht="15">
      <c r="A15" t="s">
        <v>541</v>
      </c>
      <c r="B15">
        <v>8.0000000000000002E-3</v>
      </c>
      <c r="C15" s="71">
        <v>0.04</v>
      </c>
      <c r="D15" t="s">
        <v>17</v>
      </c>
      <c r="E15" t="s">
        <v>177</v>
      </c>
      <c r="F15">
        <v>0</v>
      </c>
      <c r="G15">
        <v>1.2</v>
      </c>
      <c r="H15">
        <v>7</v>
      </c>
      <c r="I15">
        <v>300.3</v>
      </c>
      <c r="J15">
        <v>43.3</v>
      </c>
      <c r="K15" s="10"/>
      <c r="L15" s="53">
        <v>0</v>
      </c>
      <c r="M15" s="10"/>
      <c r="N15" s="52">
        <f t="shared" si="1"/>
        <v>25.228695900771566</v>
      </c>
      <c r="O15" s="6">
        <f t="shared" si="2"/>
        <v>5.2412237437389715</v>
      </c>
      <c r="P15" s="6">
        <f t="shared" si="3"/>
        <v>0.75572756611354464</v>
      </c>
      <c r="Q15" s="6">
        <f t="shared" si="4"/>
        <v>0</v>
      </c>
      <c r="R15" s="6">
        <f t="shared" si="5"/>
        <v>0</v>
      </c>
      <c r="S15" s="6">
        <f t="shared" si="6"/>
        <v>0</v>
      </c>
      <c r="U15" s="12">
        <v>1</v>
      </c>
    </row>
    <row r="16" spans="1:21" s="13" customFormat="1" ht="15">
      <c r="A16" t="s">
        <v>541</v>
      </c>
      <c r="B16">
        <v>8.0000000000000002E-3</v>
      </c>
      <c r="C16" s="71">
        <v>0.04</v>
      </c>
      <c r="D16" t="s">
        <v>17</v>
      </c>
      <c r="E16" t="s">
        <v>177</v>
      </c>
      <c r="F16">
        <v>100</v>
      </c>
      <c r="G16">
        <v>1.2</v>
      </c>
      <c r="H16">
        <v>7</v>
      </c>
      <c r="I16">
        <v>284.5</v>
      </c>
      <c r="J16">
        <v>47.8</v>
      </c>
      <c r="K16" s="10"/>
      <c r="L16" s="12">
        <v>1</v>
      </c>
      <c r="M16" s="10"/>
      <c r="N16" s="52">
        <f t="shared" si="1"/>
        <v>28.873360153806193</v>
      </c>
      <c r="O16" s="6">
        <f t="shared" si="2"/>
        <v>4.9654617219238677</v>
      </c>
      <c r="P16" s="6">
        <f t="shared" si="3"/>
        <v>0.83426738245328946</v>
      </c>
      <c r="Q16" s="6">
        <f t="shared" si="4"/>
        <v>0.1681854038781421</v>
      </c>
      <c r="R16" s="6">
        <f t="shared" si="5"/>
        <v>-0.650324703546445</v>
      </c>
      <c r="S16" s="6">
        <f t="shared" si="6"/>
        <v>-0.74080459628674999</v>
      </c>
      <c r="U16" s="12">
        <v>0</v>
      </c>
    </row>
    <row r="17" spans="1:26" s="13" customFormat="1" ht="15">
      <c r="A17" t="s">
        <v>542</v>
      </c>
      <c r="B17">
        <v>0.01</v>
      </c>
      <c r="C17" s="99">
        <v>0.05</v>
      </c>
      <c r="D17" t="s">
        <v>17</v>
      </c>
      <c r="E17" t="s">
        <v>177</v>
      </c>
      <c r="F17">
        <v>0</v>
      </c>
      <c r="G17">
        <v>2</v>
      </c>
      <c r="H17">
        <v>7</v>
      </c>
      <c r="I17">
        <v>299.3</v>
      </c>
      <c r="J17">
        <v>40.6</v>
      </c>
      <c r="K17" s="10"/>
      <c r="L17" s="12">
        <v>0</v>
      </c>
      <c r="M17" s="10"/>
      <c r="N17" s="52">
        <f t="shared" si="1"/>
        <v>23.197641863002076</v>
      </c>
      <c r="O17" s="6">
        <f t="shared" si="2"/>
        <v>5.2237704512190284</v>
      </c>
      <c r="P17" s="6">
        <f t="shared" si="3"/>
        <v>0.70860367630969789</v>
      </c>
      <c r="Q17" s="6">
        <f t="shared" si="4"/>
        <v>0</v>
      </c>
      <c r="R17" s="6">
        <f t="shared" si="5"/>
        <v>0</v>
      </c>
      <c r="S17" s="6">
        <f t="shared" si="6"/>
        <v>0</v>
      </c>
      <c r="U17" s="12">
        <v>1</v>
      </c>
    </row>
    <row r="18" spans="1:26" s="13" customFormat="1" ht="15">
      <c r="A18" t="s">
        <v>542</v>
      </c>
      <c r="B18">
        <v>0.01</v>
      </c>
      <c r="C18" s="99">
        <v>0.05</v>
      </c>
      <c r="D18" t="s">
        <v>17</v>
      </c>
      <c r="E18" t="s">
        <v>177</v>
      </c>
      <c r="F18">
        <v>100</v>
      </c>
      <c r="G18">
        <v>2</v>
      </c>
      <c r="H18">
        <v>7</v>
      </c>
      <c r="I18">
        <v>284.89999999999998</v>
      </c>
      <c r="J18">
        <v>45</v>
      </c>
      <c r="K18" s="10"/>
      <c r="L18" s="12">
        <v>1</v>
      </c>
      <c r="M18" s="10"/>
      <c r="N18" s="52">
        <f t="shared" si="1"/>
        <v>26.56505117707799</v>
      </c>
      <c r="O18" s="6">
        <f t="shared" si="2"/>
        <v>4.9724430389318446</v>
      </c>
      <c r="P18" s="6">
        <f t="shared" si="3"/>
        <v>0.78539816339744828</v>
      </c>
      <c r="Q18" s="6">
        <f t="shared" si="4"/>
        <v>0.18182034170512332</v>
      </c>
      <c r="R18" s="6">
        <f t="shared" si="5"/>
        <v>-0.683331078864581</v>
      </c>
      <c r="S18" s="6">
        <f t="shared" si="6"/>
        <v>-0.70710678118654746</v>
      </c>
      <c r="U18" s="12">
        <v>0</v>
      </c>
    </row>
    <row r="19" spans="1:26" s="13" customFormat="1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A20" s="54" t="s">
        <v>5</v>
      </c>
      <c r="B20"/>
      <c r="H20" s="23" t="s">
        <v>143</v>
      </c>
      <c r="I20" s="24">
        <f>IF(O20&gt;0, O20*180/PI(),360+O20*180/PI())</f>
        <v>287.18068064465774</v>
      </c>
      <c r="J20" s="25">
        <f>P20*180/PI()</f>
        <v>52.813830104602467</v>
      </c>
      <c r="K20" s="19"/>
      <c r="L20" s="7"/>
      <c r="M20" s="7"/>
      <c r="N20" s="7"/>
      <c r="O20" s="26">
        <f>IF(Q20&gt;0, ATAN(R20/Q20),PI()+ATAN(R20/Q20))</f>
        <v>-1.2709368818119573</v>
      </c>
      <c r="P20" s="26">
        <f>-1*ATAN(S20/(SQRT(Q20*Q20+R20*R20)))</f>
        <v>0.92177522591421412</v>
      </c>
      <c r="Q20" s="26">
        <f>SUM(Q3:Q18)</f>
        <v>1.4226857265633563</v>
      </c>
      <c r="R20" s="26">
        <f>SUM(R3:R18)</f>
        <v>-4.6014469414158707</v>
      </c>
      <c r="S20" s="26">
        <f>SUM(S3:S18)</f>
        <v>-6.34850483459301</v>
      </c>
    </row>
    <row r="21" spans="1:26" s="9" customFormat="1" ht="16" thickTop="1">
      <c r="A21" s="63">
        <v>305.24801327706587</v>
      </c>
      <c r="B21" s="64">
        <v>47.206493868080479</v>
      </c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7.9687428284569082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t="s">
        <v>144</v>
      </c>
      <c r="B22">
        <v>7.9691414771803002</v>
      </c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223.94860617345515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t="s">
        <v>145</v>
      </c>
      <c r="B23">
        <v>226.84170726186744</v>
      </c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3.7095040242233934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t="s">
        <v>147</v>
      </c>
      <c r="B24" s="56">
        <v>3.6856724848901261</v>
      </c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5" spans="1:26">
      <c r="A25" t="s">
        <v>149</v>
      </c>
      <c r="B25">
        <v>8</v>
      </c>
    </row>
    <row r="27" spans="1:26">
      <c r="A27" s="54" t="s">
        <v>6</v>
      </c>
      <c r="F27" s="59"/>
    </row>
    <row r="28" spans="1:26">
      <c r="A28" s="63">
        <v>287.18068064465774</v>
      </c>
      <c r="B28" s="64">
        <v>52.813830104602467</v>
      </c>
    </row>
    <row r="29" spans="1:26">
      <c r="A29" t="s">
        <v>144</v>
      </c>
      <c r="B29">
        <v>7.9687428284569082</v>
      </c>
    </row>
    <row r="30" spans="1:26">
      <c r="A30" t="s">
        <v>145</v>
      </c>
      <c r="B30">
        <v>223.94860617345515</v>
      </c>
    </row>
    <row r="31" spans="1:26">
      <c r="A31" t="s">
        <v>147</v>
      </c>
      <c r="B31" s="56">
        <v>3.7095040242233934</v>
      </c>
    </row>
    <row r="32" spans="1:26">
      <c r="A32" t="s">
        <v>149</v>
      </c>
      <c r="B32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3" sqref="A3:J18"/>
    </sheetView>
  </sheetViews>
  <sheetFormatPr baseColWidth="10" defaultColWidth="11.5" defaultRowHeight="12" x14ac:dyDescent="0"/>
  <sheetData>
    <row r="1" spans="1:20" ht="15">
      <c r="A1" t="s">
        <v>54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  <c r="T1" s="9"/>
    </row>
    <row r="2" spans="1:20" ht="15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  <c r="T2" s="9"/>
    </row>
    <row r="3" spans="1:20" ht="15">
      <c r="A3" t="s">
        <v>55</v>
      </c>
      <c r="B3">
        <v>5.0000000000000001E-3</v>
      </c>
      <c r="C3">
        <v>0.04</v>
      </c>
      <c r="D3" t="s">
        <v>17</v>
      </c>
      <c r="E3" t="s">
        <v>4</v>
      </c>
      <c r="F3">
        <v>0</v>
      </c>
      <c r="G3">
        <v>0.6</v>
      </c>
      <c r="H3">
        <v>8</v>
      </c>
      <c r="I3">
        <v>121</v>
      </c>
      <c r="J3">
        <v>-60.4</v>
      </c>
      <c r="K3" s="10"/>
      <c r="L3" s="12">
        <v>1</v>
      </c>
      <c r="M3" s="10"/>
      <c r="N3" s="52">
        <f t="shared" ref="N3:N18" si="0">ATAN(0.5*TAN(P3))/(PI()/180)</f>
        <v>-41.352916543061447</v>
      </c>
      <c r="O3" s="6">
        <f t="shared" ref="O3:P18" si="1">I3*PI()/180</f>
        <v>2.1118483949131388</v>
      </c>
      <c r="P3" s="6">
        <f t="shared" si="1"/>
        <v>-1.054178868204575</v>
      </c>
      <c r="Q3" s="6">
        <f t="shared" ref="Q3:Q18" si="2">COS(O3)*COS(P3)*L3</f>
        <v>-0.2543988680830212</v>
      </c>
      <c r="R3" s="6">
        <f t="shared" ref="R3:R18" si="3">COS(P3)*SIN(O3)*L3</f>
        <v>0.42339081648376825</v>
      </c>
      <c r="S3" s="6">
        <f t="shared" ref="S3:S18" si="4">-1*SIN(P3)*L3</f>
        <v>0.86949492950521901</v>
      </c>
      <c r="T3" s="9"/>
    </row>
    <row r="4" spans="1:20" ht="15">
      <c r="A4" t="s">
        <v>55</v>
      </c>
      <c r="B4">
        <v>5.0000000000000001E-3</v>
      </c>
      <c r="C4">
        <v>0.04</v>
      </c>
      <c r="D4" t="s">
        <v>17</v>
      </c>
      <c r="E4" t="s">
        <v>4</v>
      </c>
      <c r="F4">
        <v>100</v>
      </c>
      <c r="G4">
        <v>0.6</v>
      </c>
      <c r="H4">
        <v>8</v>
      </c>
      <c r="I4">
        <v>87.3</v>
      </c>
      <c r="J4">
        <v>-62.8</v>
      </c>
      <c r="K4" s="10"/>
      <c r="L4" s="12">
        <v>0</v>
      </c>
      <c r="M4" s="10"/>
      <c r="N4" s="52">
        <f t="shared" si="0"/>
        <v>-44.212873848617839</v>
      </c>
      <c r="O4" s="6">
        <f t="shared" si="1"/>
        <v>1.5236724369910497</v>
      </c>
      <c r="P4" s="6">
        <f t="shared" si="1"/>
        <v>-1.0960667702524387</v>
      </c>
      <c r="Q4" s="6">
        <f t="shared" si="2"/>
        <v>0</v>
      </c>
      <c r="R4" s="6">
        <f t="shared" si="3"/>
        <v>0</v>
      </c>
      <c r="S4" s="6">
        <f t="shared" si="4"/>
        <v>0</v>
      </c>
      <c r="T4" s="9"/>
    </row>
    <row r="5" spans="1:20" ht="15">
      <c r="A5" t="s">
        <v>56</v>
      </c>
      <c r="B5">
        <v>3.0000000000000001E-3</v>
      </c>
      <c r="C5">
        <v>0.1</v>
      </c>
      <c r="D5" t="s">
        <v>17</v>
      </c>
      <c r="E5" t="s">
        <v>4</v>
      </c>
      <c r="F5">
        <v>0</v>
      </c>
      <c r="G5">
        <v>2</v>
      </c>
      <c r="H5">
        <v>15</v>
      </c>
      <c r="I5">
        <v>115.6</v>
      </c>
      <c r="J5">
        <v>-49</v>
      </c>
      <c r="K5" s="10"/>
      <c r="L5" s="12">
        <v>1</v>
      </c>
      <c r="M5" s="10"/>
      <c r="N5" s="52">
        <f t="shared" si="0"/>
        <v>-29.906832885567898</v>
      </c>
      <c r="O5" s="6">
        <f t="shared" si="1"/>
        <v>2.0176006153054451</v>
      </c>
      <c r="P5" s="6">
        <f t="shared" si="1"/>
        <v>-0.85521133347722145</v>
      </c>
      <c r="Q5" s="6">
        <f t="shared" si="2"/>
        <v>-0.2834737567996648</v>
      </c>
      <c r="R5" s="6">
        <f t="shared" si="3"/>
        <v>0.59165537158539494</v>
      </c>
      <c r="S5" s="6">
        <f t="shared" si="4"/>
        <v>0.75470958022277201</v>
      </c>
      <c r="T5" s="11"/>
    </row>
    <row r="6" spans="1:20" ht="15">
      <c r="A6" t="s">
        <v>56</v>
      </c>
      <c r="B6">
        <v>3.0000000000000001E-3</v>
      </c>
      <c r="C6">
        <v>0.1</v>
      </c>
      <c r="D6" t="s">
        <v>17</v>
      </c>
      <c r="E6" t="s">
        <v>4</v>
      </c>
      <c r="F6">
        <v>100</v>
      </c>
      <c r="G6">
        <v>2</v>
      </c>
      <c r="H6">
        <v>15</v>
      </c>
      <c r="I6">
        <v>93.9</v>
      </c>
      <c r="J6">
        <v>-51.5</v>
      </c>
      <c r="K6" s="10"/>
      <c r="L6" s="12">
        <v>0</v>
      </c>
      <c r="M6" s="10"/>
      <c r="N6" s="52">
        <f t="shared" si="0"/>
        <v>-32.152899712945903</v>
      </c>
      <c r="O6" s="6">
        <f t="shared" si="1"/>
        <v>1.6388641676226756</v>
      </c>
      <c r="P6" s="6">
        <f t="shared" si="1"/>
        <v>-0.89884456477707964</v>
      </c>
      <c r="Q6" s="6">
        <f t="shared" si="2"/>
        <v>0</v>
      </c>
      <c r="R6" s="6">
        <f t="shared" si="3"/>
        <v>0</v>
      </c>
      <c r="S6" s="6">
        <f t="shared" si="4"/>
        <v>0</v>
      </c>
      <c r="T6" s="11"/>
    </row>
    <row r="7" spans="1:20" ht="15">
      <c r="A7" t="s">
        <v>57</v>
      </c>
      <c r="B7">
        <v>3.0000000000000001E-3</v>
      </c>
      <c r="C7">
        <v>0.1</v>
      </c>
      <c r="D7" t="s">
        <v>17</v>
      </c>
      <c r="E7" t="s">
        <v>4</v>
      </c>
      <c r="F7">
        <v>0</v>
      </c>
      <c r="G7">
        <v>1.6</v>
      </c>
      <c r="H7">
        <v>15</v>
      </c>
      <c r="I7">
        <v>115.6</v>
      </c>
      <c r="J7">
        <v>-46.2</v>
      </c>
      <c r="K7" s="10"/>
      <c r="L7" s="12">
        <v>1</v>
      </c>
      <c r="M7" s="10"/>
      <c r="N7" s="52">
        <f t="shared" si="0"/>
        <v>-27.537319073640312</v>
      </c>
      <c r="O7" s="6">
        <f t="shared" si="1"/>
        <v>2.0176006153054451</v>
      </c>
      <c r="P7" s="6">
        <f t="shared" si="1"/>
        <v>-0.80634211442138026</v>
      </c>
      <c r="Q7" s="6">
        <f t="shared" si="2"/>
        <v>-0.29906520155997546</v>
      </c>
      <c r="R7" s="6">
        <f t="shared" si="3"/>
        <v>0.62419722712560288</v>
      </c>
      <c r="S7" s="6">
        <f t="shared" si="4"/>
        <v>0.72176022809836216</v>
      </c>
      <c r="T7" s="11"/>
    </row>
    <row r="8" spans="1:20" ht="15">
      <c r="A8" t="s">
        <v>57</v>
      </c>
      <c r="B8">
        <v>3.0000000000000001E-3</v>
      </c>
      <c r="C8">
        <v>0.1</v>
      </c>
      <c r="D8" t="s">
        <v>17</v>
      </c>
      <c r="E8" t="s">
        <v>4</v>
      </c>
      <c r="F8">
        <v>100</v>
      </c>
      <c r="G8">
        <v>1.6</v>
      </c>
      <c r="H8">
        <v>15</v>
      </c>
      <c r="I8">
        <v>95.8</v>
      </c>
      <c r="J8">
        <v>-48.9</v>
      </c>
      <c r="K8" s="10"/>
      <c r="L8" s="12">
        <v>0</v>
      </c>
      <c r="M8" s="10"/>
      <c r="N8" s="52">
        <f t="shared" si="0"/>
        <v>-29.819642553796932</v>
      </c>
      <c r="O8" s="6">
        <f t="shared" si="1"/>
        <v>1.6720254234105676</v>
      </c>
      <c r="P8" s="6">
        <f t="shared" si="1"/>
        <v>-0.85346600422522712</v>
      </c>
      <c r="Q8" s="6">
        <f t="shared" si="2"/>
        <v>0</v>
      </c>
      <c r="R8" s="6">
        <f t="shared" si="3"/>
        <v>0</v>
      </c>
      <c r="S8" s="6">
        <f t="shared" si="4"/>
        <v>0</v>
      </c>
      <c r="T8" s="11"/>
    </row>
    <row r="9" spans="1:20" ht="15">
      <c r="A9" t="s">
        <v>58</v>
      </c>
      <c r="B9">
        <v>5.0000000000000001E-3</v>
      </c>
      <c r="C9">
        <v>0.1</v>
      </c>
      <c r="D9" t="s">
        <v>17</v>
      </c>
      <c r="E9" t="s">
        <v>4</v>
      </c>
      <c r="F9">
        <v>0</v>
      </c>
      <c r="G9">
        <v>1.1000000000000001</v>
      </c>
      <c r="H9">
        <v>14</v>
      </c>
      <c r="I9">
        <v>120.6</v>
      </c>
      <c r="J9">
        <v>-58.8</v>
      </c>
      <c r="K9" s="10"/>
      <c r="L9" s="12">
        <v>1</v>
      </c>
      <c r="M9" s="10"/>
      <c r="N9" s="52">
        <f t="shared" si="0"/>
        <v>-39.543016691767384</v>
      </c>
      <c r="O9" s="6">
        <f t="shared" si="1"/>
        <v>2.104867077905161</v>
      </c>
      <c r="P9" s="6">
        <f t="shared" si="1"/>
        <v>-1.0262536001726656</v>
      </c>
      <c r="Q9" s="6">
        <f t="shared" si="2"/>
        <v>-0.2636972022482289</v>
      </c>
      <c r="R9" s="6">
        <f t="shared" si="3"/>
        <v>0.44588761809061916</v>
      </c>
      <c r="S9" s="6">
        <f t="shared" si="4"/>
        <v>0.8553642601605066</v>
      </c>
      <c r="T9" s="11"/>
    </row>
    <row r="10" spans="1:20" ht="15">
      <c r="A10" t="s">
        <v>58</v>
      </c>
      <c r="B10">
        <v>5.0000000000000001E-3</v>
      </c>
      <c r="C10">
        <v>0.1</v>
      </c>
      <c r="D10" t="s">
        <v>17</v>
      </c>
      <c r="E10" t="s">
        <v>4</v>
      </c>
      <c r="F10">
        <v>100</v>
      </c>
      <c r="G10">
        <v>1.1000000000000001</v>
      </c>
      <c r="H10">
        <v>14</v>
      </c>
      <c r="I10">
        <v>88.9</v>
      </c>
      <c r="J10">
        <v>-61.3</v>
      </c>
      <c r="K10" s="10"/>
      <c r="L10" s="12">
        <v>0</v>
      </c>
      <c r="M10" s="10"/>
      <c r="N10" s="52">
        <f t="shared" si="0"/>
        <v>-42.404474004315155</v>
      </c>
      <c r="O10" s="6">
        <f t="shared" si="1"/>
        <v>1.551597705022959</v>
      </c>
      <c r="P10" s="6">
        <f t="shared" si="1"/>
        <v>-1.0698868314725241</v>
      </c>
      <c r="Q10" s="6">
        <f t="shared" si="2"/>
        <v>0</v>
      </c>
      <c r="R10" s="6">
        <f t="shared" si="3"/>
        <v>0</v>
      </c>
      <c r="S10" s="6">
        <f t="shared" si="4"/>
        <v>0</v>
      </c>
      <c r="T10" s="11"/>
    </row>
    <row r="11" spans="1:20" ht="15">
      <c r="A11" t="s">
        <v>59</v>
      </c>
      <c r="B11">
        <v>3.0000000000000001E-3</v>
      </c>
      <c r="C11">
        <v>0.1</v>
      </c>
      <c r="D11" t="s">
        <v>17</v>
      </c>
      <c r="E11" t="s">
        <v>4</v>
      </c>
      <c r="F11">
        <v>0</v>
      </c>
      <c r="G11">
        <v>0.6</v>
      </c>
      <c r="H11">
        <v>15</v>
      </c>
      <c r="I11">
        <v>123.5</v>
      </c>
      <c r="J11">
        <v>-61.4</v>
      </c>
      <c r="K11" s="10"/>
      <c r="L11" s="12">
        <v>1</v>
      </c>
      <c r="M11" s="10"/>
      <c r="N11" s="52">
        <f t="shared" si="0"/>
        <v>-42.522842486087193</v>
      </c>
      <c r="O11" s="6">
        <f t="shared" si="1"/>
        <v>2.155481626212997</v>
      </c>
      <c r="P11" s="6">
        <f t="shared" si="1"/>
        <v>-1.0716321607245183</v>
      </c>
      <c r="Q11" s="6">
        <f t="shared" si="2"/>
        <v>-0.26420774096516658</v>
      </c>
      <c r="R11" s="6">
        <f t="shared" si="3"/>
        <v>0.39917435347566305</v>
      </c>
      <c r="S11" s="6">
        <f t="shared" si="4"/>
        <v>0.87798297542798054</v>
      </c>
      <c r="T11" s="11"/>
    </row>
    <row r="12" spans="1:20" ht="15">
      <c r="A12" t="s">
        <v>59</v>
      </c>
      <c r="B12">
        <v>3.0000000000000001E-3</v>
      </c>
      <c r="C12">
        <v>0.1</v>
      </c>
      <c r="D12" t="s">
        <v>17</v>
      </c>
      <c r="E12" t="s">
        <v>4</v>
      </c>
      <c r="F12">
        <v>100</v>
      </c>
      <c r="G12">
        <v>0.6</v>
      </c>
      <c r="H12">
        <v>15</v>
      </c>
      <c r="I12">
        <v>88</v>
      </c>
      <c r="J12">
        <v>-64.3</v>
      </c>
      <c r="K12" s="10"/>
      <c r="L12" s="12">
        <v>0</v>
      </c>
      <c r="M12" s="10"/>
      <c r="N12" s="52">
        <f t="shared" si="0"/>
        <v>-46.093649680002336</v>
      </c>
      <c r="O12" s="6">
        <f t="shared" si="1"/>
        <v>1.5358897417550099</v>
      </c>
      <c r="P12" s="6">
        <f t="shared" si="1"/>
        <v>-1.1222467090323538</v>
      </c>
      <c r="Q12" s="6">
        <f t="shared" si="2"/>
        <v>0</v>
      </c>
      <c r="R12" s="6">
        <f t="shared" si="3"/>
        <v>0</v>
      </c>
      <c r="S12" s="6">
        <f t="shared" si="4"/>
        <v>0</v>
      </c>
      <c r="T12" s="11"/>
    </row>
    <row r="13" spans="1:20" ht="15">
      <c r="A13" t="s">
        <v>60</v>
      </c>
      <c r="B13">
        <v>1.4999999999999999E-2</v>
      </c>
      <c r="C13">
        <v>0.05</v>
      </c>
      <c r="D13" t="s">
        <v>17</v>
      </c>
      <c r="E13" t="s">
        <v>4</v>
      </c>
      <c r="F13">
        <v>0</v>
      </c>
      <c r="G13">
        <v>2.2000000000000002</v>
      </c>
      <c r="H13">
        <v>6</v>
      </c>
      <c r="I13">
        <v>108.3</v>
      </c>
      <c r="J13">
        <v>-49.2</v>
      </c>
      <c r="K13" s="10"/>
      <c r="L13" s="12">
        <v>1</v>
      </c>
      <c r="M13" s="10"/>
      <c r="N13" s="52">
        <f t="shared" si="0"/>
        <v>-30.081806947586184</v>
      </c>
      <c r="O13" s="6">
        <f t="shared" si="1"/>
        <v>1.890191579909859</v>
      </c>
      <c r="P13" s="6">
        <f t="shared" si="1"/>
        <v>-0.85870199198121022</v>
      </c>
      <c r="Q13" s="6">
        <f t="shared" si="2"/>
        <v>-0.20516914022655833</v>
      </c>
      <c r="R13" s="6">
        <f t="shared" si="3"/>
        <v>0.62037416904436715</v>
      </c>
      <c r="S13" s="6">
        <f t="shared" si="4"/>
        <v>0.75699505565175651</v>
      </c>
      <c r="T13" s="11"/>
    </row>
    <row r="14" spans="1:20" ht="15">
      <c r="A14" t="s">
        <v>60</v>
      </c>
      <c r="B14">
        <v>1.4999999999999999E-2</v>
      </c>
      <c r="C14">
        <v>0.05</v>
      </c>
      <c r="D14" t="s">
        <v>17</v>
      </c>
      <c r="E14" t="s">
        <v>4</v>
      </c>
      <c r="F14">
        <v>100</v>
      </c>
      <c r="G14">
        <v>2.2000000000000002</v>
      </c>
      <c r="H14">
        <v>6</v>
      </c>
      <c r="I14">
        <v>87.2</v>
      </c>
      <c r="J14">
        <v>-49.4</v>
      </c>
      <c r="K14" s="10"/>
      <c r="L14" s="12">
        <v>0</v>
      </c>
      <c r="M14" s="10"/>
      <c r="N14" s="52">
        <f>ATAN(0.5*TAN(P14))/(PI()/180)</f>
        <v>-30.257577541236554</v>
      </c>
      <c r="O14" s="6">
        <f t="shared" si="1"/>
        <v>1.5219271077390555</v>
      </c>
      <c r="P14" s="6">
        <f t="shared" si="1"/>
        <v>-0.86219265048519877</v>
      </c>
      <c r="Q14" s="6">
        <f>COS(O14)*COS(P14)*L14</f>
        <v>0</v>
      </c>
      <c r="R14" s="6">
        <f>COS(P14)*SIN(O14)*L14</f>
        <v>0</v>
      </c>
      <c r="S14" s="6">
        <f>-1*SIN(P14)*L14</f>
        <v>0</v>
      </c>
      <c r="T14" s="13"/>
    </row>
    <row r="15" spans="1:20" ht="15">
      <c r="A15" t="s">
        <v>61</v>
      </c>
      <c r="B15">
        <v>5.0000000000000001E-3</v>
      </c>
      <c r="C15">
        <v>0.04</v>
      </c>
      <c r="D15" t="s">
        <v>17</v>
      </c>
      <c r="E15" t="s">
        <v>4</v>
      </c>
      <c r="F15">
        <v>0</v>
      </c>
      <c r="G15">
        <v>2.5</v>
      </c>
      <c r="H15">
        <v>8</v>
      </c>
      <c r="I15">
        <v>126.5</v>
      </c>
      <c r="J15">
        <v>-39.6</v>
      </c>
      <c r="K15" s="10"/>
      <c r="L15" s="12">
        <v>1</v>
      </c>
      <c r="M15" s="10"/>
      <c r="N15" s="52">
        <f t="shared" si="0"/>
        <v>-22.471747219893999</v>
      </c>
      <c r="O15" s="6">
        <f t="shared" si="1"/>
        <v>2.2078415037728267</v>
      </c>
      <c r="P15" s="6">
        <f t="shared" si="1"/>
        <v>-0.69115038378975457</v>
      </c>
      <c r="Q15" s="6">
        <f t="shared" si="2"/>
        <v>-0.45831883429670756</v>
      </c>
      <c r="R15" s="6">
        <f t="shared" si="3"/>
        <v>0.61938235640173767</v>
      </c>
      <c r="S15" s="6">
        <f t="shared" si="4"/>
        <v>0.63742398974868975</v>
      </c>
      <c r="T15" s="11"/>
    </row>
    <row r="16" spans="1:20" ht="15">
      <c r="A16" t="s">
        <v>61</v>
      </c>
      <c r="B16">
        <v>5.0000000000000001E-3</v>
      </c>
      <c r="C16">
        <v>0.04</v>
      </c>
      <c r="D16" t="s">
        <v>17</v>
      </c>
      <c r="E16" t="s">
        <v>4</v>
      </c>
      <c r="F16">
        <v>100</v>
      </c>
      <c r="G16">
        <v>2.5</v>
      </c>
      <c r="H16">
        <v>8</v>
      </c>
      <c r="I16">
        <v>110.8</v>
      </c>
      <c r="J16">
        <v>-46.3</v>
      </c>
      <c r="K16" s="10"/>
      <c r="L16" s="12">
        <v>0</v>
      </c>
      <c r="M16" s="10"/>
      <c r="N16" s="52">
        <f>ATAN(0.5*TAN(P16))/(PI()/180)</f>
        <v>-27.619469103716693</v>
      </c>
      <c r="O16" s="6">
        <f t="shared" si="1"/>
        <v>1.9338248112097169</v>
      </c>
      <c r="P16" s="6">
        <f t="shared" si="1"/>
        <v>-0.80808744367337448</v>
      </c>
      <c r="Q16" s="6">
        <f>COS(O16)*COS(P16)*L16</f>
        <v>0</v>
      </c>
      <c r="R16" s="6">
        <f>COS(P16)*SIN(O16)*L16</f>
        <v>0</v>
      </c>
      <c r="S16" s="6">
        <f>-1*SIN(P16)*L16</f>
        <v>0</v>
      </c>
      <c r="T16" s="13"/>
    </row>
    <row r="17" spans="1:20" ht="15">
      <c r="A17" t="s">
        <v>62</v>
      </c>
      <c r="B17">
        <v>0.01</v>
      </c>
      <c r="C17">
        <v>0.04</v>
      </c>
      <c r="D17" t="s">
        <v>17</v>
      </c>
      <c r="E17" t="s">
        <v>4</v>
      </c>
      <c r="F17">
        <v>0</v>
      </c>
      <c r="G17">
        <v>3.2</v>
      </c>
      <c r="H17">
        <v>6</v>
      </c>
      <c r="I17">
        <v>100.3</v>
      </c>
      <c r="J17">
        <v>-33.299999999999997</v>
      </c>
      <c r="K17" s="10"/>
      <c r="L17" s="12">
        <v>1</v>
      </c>
      <c r="M17" s="10"/>
      <c r="N17" s="52">
        <f>ATAN(0.5*TAN(P17))/(PI()/180)</f>
        <v>-18.182177058084555</v>
      </c>
      <c r="O17" s="6">
        <f t="shared" si="1"/>
        <v>1.7505652397503124</v>
      </c>
      <c r="P17" s="6">
        <f t="shared" si="1"/>
        <v>-0.58119464091411166</v>
      </c>
      <c r="Q17" s="6">
        <f>COS(O17)*COS(P17)*L17</f>
        <v>-0.14944420762319791</v>
      </c>
      <c r="R17" s="6">
        <f>COS(P17)*SIN(O17)*L17</f>
        <v>0.82233835744495398</v>
      </c>
      <c r="S17" s="6">
        <f>-1*SIN(P17)*L17</f>
        <v>0.54902281799813168</v>
      </c>
      <c r="T17" s="13"/>
    </row>
    <row r="18" spans="1:20" ht="15">
      <c r="A18" t="s">
        <v>62</v>
      </c>
      <c r="B18">
        <v>0.01</v>
      </c>
      <c r="C18">
        <v>0.04</v>
      </c>
      <c r="D18" t="s">
        <v>17</v>
      </c>
      <c r="E18" t="s">
        <v>4</v>
      </c>
      <c r="F18">
        <v>100</v>
      </c>
      <c r="G18">
        <v>3.2</v>
      </c>
      <c r="H18">
        <v>6</v>
      </c>
      <c r="I18">
        <v>88.5</v>
      </c>
      <c r="J18">
        <v>-32.5</v>
      </c>
      <c r="K18" s="10"/>
      <c r="L18" s="12">
        <v>0</v>
      </c>
      <c r="M18" s="10"/>
      <c r="N18" s="52">
        <f t="shared" si="0"/>
        <v>-17.668504625898741</v>
      </c>
      <c r="O18" s="6">
        <f t="shared" si="1"/>
        <v>1.5446163880149817</v>
      </c>
      <c r="P18" s="6">
        <f t="shared" si="1"/>
        <v>-0.56723200689815712</v>
      </c>
      <c r="Q18" s="6">
        <f t="shared" si="2"/>
        <v>0</v>
      </c>
      <c r="R18" s="6">
        <f t="shared" si="3"/>
        <v>0</v>
      </c>
      <c r="S18" s="6">
        <f t="shared" si="4"/>
        <v>0</v>
      </c>
      <c r="T18" s="13"/>
    </row>
    <row r="19" spans="1:20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7"/>
      <c r="M19" s="7"/>
      <c r="N19" s="7"/>
      <c r="O19" s="7"/>
      <c r="P19" s="7"/>
      <c r="Q19" s="7"/>
      <c r="R19" s="7"/>
      <c r="S19" s="7"/>
      <c r="T19" s="13"/>
    </row>
    <row r="20" spans="1:20" ht="17" thickTop="1" thickBot="1">
      <c r="A20" s="13"/>
      <c r="B20" s="13"/>
      <c r="C20" s="13"/>
      <c r="D20" s="13"/>
      <c r="E20" s="13"/>
      <c r="F20" s="13"/>
      <c r="G20" s="13"/>
      <c r="H20" s="23" t="s">
        <v>143</v>
      </c>
      <c r="I20" s="24">
        <f>IF(O20&gt;0, O20*180/PI(),360+O20*180/PI())</f>
        <v>115.59492542720605</v>
      </c>
      <c r="J20" s="25">
        <f>P20*180/PI()</f>
        <v>-50.07048772156233</v>
      </c>
      <c r="K20" s="19"/>
      <c r="L20" s="7"/>
      <c r="M20" s="7"/>
      <c r="N20" s="7"/>
      <c r="O20" s="26">
        <f>IF(Q20&gt;0, ATAN(R20/Q20),PI()+ATAN(R20/Q20))</f>
        <v>2.0175120473020582</v>
      </c>
      <c r="P20" s="26">
        <f>-1*ATAN(S20/(SQRT(Q20*Q20+R20*R20)))</f>
        <v>-0.87389486882065648</v>
      </c>
      <c r="Q20" s="26">
        <f>SUM(Q3:Q18)</f>
        <v>-2.1777749518025211</v>
      </c>
      <c r="R20" s="26">
        <f>SUM(R3:R18)</f>
        <v>4.5464002696521071</v>
      </c>
      <c r="S20" s="26">
        <f>SUM(S3:S18)</f>
        <v>6.0227538368134192</v>
      </c>
      <c r="T20" s="13"/>
    </row>
    <row r="21" spans="1:20" ht="15">
      <c r="A21" s="7"/>
      <c r="B21" s="7"/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7.854045004419187</v>
      </c>
      <c r="K21" s="19"/>
      <c r="L21" s="7"/>
      <c r="M21" s="7"/>
      <c r="N21" s="7"/>
      <c r="O21" s="7"/>
      <c r="P21" s="7"/>
      <c r="Q21" s="7"/>
      <c r="R21" s="7"/>
      <c r="S21" s="7"/>
      <c r="T21" s="9"/>
    </row>
    <row r="22" spans="1:20" ht="15">
      <c r="A22" s="7"/>
      <c r="B22" s="7"/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47.959989119551629</v>
      </c>
      <c r="K22" s="19"/>
      <c r="L22" s="7"/>
      <c r="M22" s="20"/>
      <c r="N22" s="20"/>
      <c r="O22" s="7"/>
      <c r="P22" s="7"/>
      <c r="Q22" s="7"/>
      <c r="R22" s="7"/>
      <c r="S22" s="7"/>
      <c r="T22" s="9"/>
    </row>
    <row r="23" spans="1:20" ht="15">
      <c r="A23" s="7"/>
      <c r="B23" s="7"/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8.0794674627226772</v>
      </c>
      <c r="K23" s="19"/>
      <c r="L23" s="7"/>
      <c r="M23" s="20"/>
      <c r="N23" s="20"/>
      <c r="O23" s="7"/>
      <c r="P23" s="7"/>
      <c r="Q23" s="7"/>
      <c r="R23" s="7"/>
      <c r="S23" s="7"/>
      <c r="T23" s="9"/>
    </row>
    <row r="24" spans="1:20" ht="15">
      <c r="A24" s="7"/>
      <c r="B24" s="7"/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</row>
    <row r="27" spans="1:20">
      <c r="A27" s="54" t="s">
        <v>5</v>
      </c>
    </row>
    <row r="28" spans="1:20">
      <c r="A28">
        <v>115.59492542720605</v>
      </c>
      <c r="B28">
        <v>-50.07048772156233</v>
      </c>
    </row>
    <row r="29" spans="1:20">
      <c r="A29" t="s">
        <v>144</v>
      </c>
      <c r="B29">
        <v>7.8540450044191861</v>
      </c>
    </row>
    <row r="30" spans="1:20">
      <c r="A30" t="s">
        <v>145</v>
      </c>
      <c r="B30">
        <v>47.959989119551338</v>
      </c>
    </row>
    <row r="31" spans="1:20">
      <c r="A31" t="s">
        <v>147</v>
      </c>
      <c r="B31">
        <v>8.0794674627227288</v>
      </c>
    </row>
    <row r="32" spans="1:20">
      <c r="A32" t="s">
        <v>149</v>
      </c>
      <c r="B32">
        <v>8</v>
      </c>
    </row>
    <row r="34" spans="1:2">
      <c r="A34" s="54" t="s">
        <v>6</v>
      </c>
    </row>
    <row r="35" spans="1:2">
      <c r="A35">
        <v>93.043341867426847</v>
      </c>
      <c r="B35">
        <v>-52.409880668673068</v>
      </c>
    </row>
    <row r="36" spans="1:2">
      <c r="A36" t="s">
        <v>144</v>
      </c>
      <c r="B36">
        <v>7.8538485698222313</v>
      </c>
    </row>
    <row r="37" spans="1:2">
      <c r="A37" t="s">
        <v>145</v>
      </c>
      <c r="B37">
        <v>47.895528572561183</v>
      </c>
    </row>
    <row r="38" spans="1:2">
      <c r="A38" t="s">
        <v>147</v>
      </c>
      <c r="B38">
        <v>8.0850128474803373</v>
      </c>
    </row>
    <row r="39" spans="1:2">
      <c r="A39" t="s">
        <v>149</v>
      </c>
      <c r="B39">
        <v>8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3" sqref="A3:J18"/>
    </sheetView>
  </sheetViews>
  <sheetFormatPr baseColWidth="10" defaultColWidth="11.5" defaultRowHeight="12" x14ac:dyDescent="0"/>
  <sheetData>
    <row r="1" spans="1:20" ht="15">
      <c r="A1" t="s">
        <v>63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  <c r="T1" s="9"/>
    </row>
    <row r="2" spans="1:20" ht="15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47" t="s">
        <v>15</v>
      </c>
      <c r="J2" s="46" t="s">
        <v>16</v>
      </c>
      <c r="K2" s="50" t="s">
        <v>155</v>
      </c>
      <c r="L2" s="49" t="s">
        <v>156</v>
      </c>
      <c r="M2" s="49" t="s">
        <v>170</v>
      </c>
      <c r="N2" s="46" t="s">
        <v>157</v>
      </c>
      <c r="O2" s="49" t="s">
        <v>158</v>
      </c>
      <c r="P2" s="49"/>
      <c r="Q2" s="49" t="s">
        <v>159</v>
      </c>
      <c r="R2" s="49" t="s">
        <v>160</v>
      </c>
      <c r="S2" s="51" t="s">
        <v>161</v>
      </c>
      <c r="T2" s="9"/>
    </row>
    <row r="3" spans="1:20" ht="15">
      <c r="A3" t="s">
        <v>64</v>
      </c>
      <c r="B3">
        <v>0.01</v>
      </c>
      <c r="C3">
        <v>7.0000000000000007E-2</v>
      </c>
      <c r="D3" t="s">
        <v>17</v>
      </c>
      <c r="E3" t="s">
        <v>4</v>
      </c>
      <c r="F3">
        <v>0</v>
      </c>
      <c r="G3">
        <v>0.9</v>
      </c>
      <c r="H3">
        <v>9</v>
      </c>
      <c r="I3">
        <v>293.3</v>
      </c>
      <c r="J3">
        <v>45.4</v>
      </c>
      <c r="K3" s="10"/>
      <c r="L3" s="12">
        <v>1</v>
      </c>
      <c r="M3" s="10"/>
      <c r="N3" s="52">
        <f t="shared" ref="N3:N18" si="0">ATAN(0.5*TAN(P3))/(PI()/180)</f>
        <v>26.886399101504825</v>
      </c>
      <c r="O3" s="6">
        <f t="shared" ref="O3:P18" si="1">I3*PI()/180</f>
        <v>5.1190506960993689</v>
      </c>
      <c r="P3" s="6">
        <f t="shared" si="1"/>
        <v>0.7923794804054255</v>
      </c>
      <c r="Q3" s="6">
        <f t="shared" ref="Q3:Q18" si="2">COS(O3)*COS(P3)*L3</f>
        <v>0.27773348222309185</v>
      </c>
      <c r="R3" s="6">
        <f t="shared" ref="R3:R18" si="3">COS(P3)*SIN(O3)*L3</f>
        <v>-0.64488993067240785</v>
      </c>
      <c r="S3" s="6">
        <f t="shared" ref="S3:S18" si="4">-1*SIN(P3)*L3</f>
        <v>-0.71202604599099639</v>
      </c>
      <c r="T3" s="9"/>
    </row>
    <row r="4" spans="1:20" ht="15">
      <c r="A4" t="s">
        <v>64</v>
      </c>
      <c r="B4">
        <v>0.01</v>
      </c>
      <c r="C4">
        <v>7.0000000000000007E-2</v>
      </c>
      <c r="D4" t="s">
        <v>17</v>
      </c>
      <c r="E4" t="s">
        <v>4</v>
      </c>
      <c r="F4">
        <v>100</v>
      </c>
      <c r="G4">
        <v>0.9</v>
      </c>
      <c r="H4">
        <v>9</v>
      </c>
      <c r="I4">
        <v>274.2</v>
      </c>
      <c r="J4">
        <v>47.6</v>
      </c>
      <c r="K4" s="10"/>
      <c r="L4" s="12">
        <v>0</v>
      </c>
      <c r="M4" s="10"/>
      <c r="N4" s="52">
        <f t="shared" si="0"/>
        <v>28.703784845019566</v>
      </c>
      <c r="O4" s="6">
        <f t="shared" si="1"/>
        <v>4.7856928089684514</v>
      </c>
      <c r="P4" s="6">
        <f t="shared" si="1"/>
        <v>0.8307767239493008</v>
      </c>
      <c r="Q4" s="6">
        <f t="shared" si="2"/>
        <v>0</v>
      </c>
      <c r="R4" s="6">
        <f t="shared" si="3"/>
        <v>0</v>
      </c>
      <c r="S4" s="6">
        <f t="shared" si="4"/>
        <v>0</v>
      </c>
      <c r="T4" s="9"/>
    </row>
    <row r="5" spans="1:20" ht="15">
      <c r="A5" t="s">
        <v>65</v>
      </c>
      <c r="B5">
        <v>0.01</v>
      </c>
      <c r="C5">
        <v>0.08</v>
      </c>
      <c r="D5" t="s">
        <v>17</v>
      </c>
      <c r="E5" t="s">
        <v>4</v>
      </c>
      <c r="F5">
        <v>0</v>
      </c>
      <c r="G5">
        <v>0.5</v>
      </c>
      <c r="H5">
        <v>10</v>
      </c>
      <c r="I5">
        <v>282.8</v>
      </c>
      <c r="J5">
        <v>34</v>
      </c>
      <c r="K5" s="10"/>
      <c r="L5" s="12">
        <v>1</v>
      </c>
      <c r="M5" s="10"/>
      <c r="N5" s="52">
        <f t="shared" si="0"/>
        <v>18.636897651165103</v>
      </c>
      <c r="O5" s="6">
        <f t="shared" si="1"/>
        <v>4.9357911246399642</v>
      </c>
      <c r="P5" s="6">
        <f t="shared" si="1"/>
        <v>0.59341194567807209</v>
      </c>
      <c r="Q5" s="6">
        <f t="shared" si="2"/>
        <v>0.1836720286696597</v>
      </c>
      <c r="R5" s="6">
        <f t="shared" si="3"/>
        <v>-0.80843545357210034</v>
      </c>
      <c r="S5" s="6">
        <f t="shared" si="4"/>
        <v>-0.5591929034707469</v>
      </c>
      <c r="T5" s="11"/>
    </row>
    <row r="6" spans="1:20" ht="15">
      <c r="A6" t="s">
        <v>65</v>
      </c>
      <c r="B6">
        <v>0.01</v>
      </c>
      <c r="C6">
        <v>0.08</v>
      </c>
      <c r="D6" t="s">
        <v>17</v>
      </c>
      <c r="E6" t="s">
        <v>4</v>
      </c>
      <c r="F6">
        <v>100</v>
      </c>
      <c r="G6">
        <v>0.5</v>
      </c>
      <c r="H6">
        <v>10</v>
      </c>
      <c r="I6">
        <v>270.5</v>
      </c>
      <c r="J6">
        <v>33.9</v>
      </c>
      <c r="K6" s="10"/>
      <c r="L6" s="12">
        <v>0</v>
      </c>
      <c r="M6" s="10"/>
      <c r="N6" s="52">
        <f t="shared" si="0"/>
        <v>18.571630645617802</v>
      </c>
      <c r="O6" s="6">
        <f t="shared" si="1"/>
        <v>4.7211156266446617</v>
      </c>
      <c r="P6" s="6">
        <f t="shared" si="1"/>
        <v>0.59166661642607765</v>
      </c>
      <c r="Q6" s="6">
        <f t="shared" si="2"/>
        <v>0</v>
      </c>
      <c r="R6" s="6">
        <f t="shared" si="3"/>
        <v>0</v>
      </c>
      <c r="S6" s="6">
        <f t="shared" si="4"/>
        <v>0</v>
      </c>
      <c r="T6" s="11"/>
    </row>
    <row r="7" spans="1:20" ht="15">
      <c r="A7" t="s">
        <v>66</v>
      </c>
      <c r="B7">
        <v>0.01</v>
      </c>
      <c r="C7">
        <v>0.06</v>
      </c>
      <c r="D7" t="s">
        <v>17</v>
      </c>
      <c r="E7" t="s">
        <v>4</v>
      </c>
      <c r="F7">
        <v>0</v>
      </c>
      <c r="G7">
        <v>1.1000000000000001</v>
      </c>
      <c r="H7">
        <v>8</v>
      </c>
      <c r="I7">
        <v>196.3</v>
      </c>
      <c r="J7">
        <v>45.1</v>
      </c>
      <c r="K7" s="10"/>
      <c r="L7" s="12">
        <v>1</v>
      </c>
      <c r="M7" s="10"/>
      <c r="N7" s="52">
        <f t="shared" si="0"/>
        <v>26.645135069953874</v>
      </c>
      <c r="O7" s="6">
        <f t="shared" si="1"/>
        <v>3.4260813216648689</v>
      </c>
      <c r="P7" s="6">
        <f t="shared" si="1"/>
        <v>0.78714349264944261</v>
      </c>
      <c r="Q7" s="6">
        <f t="shared" si="2"/>
        <v>-0.67749926899223523</v>
      </c>
      <c r="R7" s="6">
        <f t="shared" si="3"/>
        <v>-0.19811465066313258</v>
      </c>
      <c r="S7" s="6">
        <f t="shared" si="4"/>
        <v>-0.7083398377245288</v>
      </c>
      <c r="T7" s="11"/>
    </row>
    <row r="8" spans="1:20" ht="15">
      <c r="A8" t="s">
        <v>66</v>
      </c>
      <c r="B8">
        <v>0.01</v>
      </c>
      <c r="C8">
        <v>0.06</v>
      </c>
      <c r="D8" t="s">
        <v>17</v>
      </c>
      <c r="E8" t="s">
        <v>4</v>
      </c>
      <c r="F8">
        <v>100</v>
      </c>
      <c r="G8">
        <v>1.1000000000000001</v>
      </c>
      <c r="H8">
        <v>8</v>
      </c>
      <c r="I8">
        <v>194.4</v>
      </c>
      <c r="J8">
        <v>27.2</v>
      </c>
      <c r="K8" s="10"/>
      <c r="L8" s="12">
        <v>0</v>
      </c>
      <c r="M8" s="10"/>
      <c r="N8" s="52">
        <f t="shared" si="0"/>
        <v>14.411219427681216</v>
      </c>
      <c r="O8" s="6">
        <f t="shared" si="1"/>
        <v>3.3929200658769769</v>
      </c>
      <c r="P8" s="6">
        <f t="shared" si="1"/>
        <v>0.47472955654245763</v>
      </c>
      <c r="Q8" s="6">
        <f t="shared" si="2"/>
        <v>0</v>
      </c>
      <c r="R8" s="6">
        <f t="shared" si="3"/>
        <v>0</v>
      </c>
      <c r="S8" s="6">
        <f t="shared" si="4"/>
        <v>0</v>
      </c>
      <c r="T8" s="11"/>
    </row>
    <row r="9" spans="1:20" ht="15">
      <c r="A9" t="s">
        <v>67</v>
      </c>
      <c r="B9">
        <v>0.01</v>
      </c>
      <c r="C9">
        <v>0.06</v>
      </c>
      <c r="D9" t="s">
        <v>17</v>
      </c>
      <c r="E9" t="s">
        <v>4</v>
      </c>
      <c r="F9">
        <v>0</v>
      </c>
      <c r="G9">
        <v>0.8</v>
      </c>
      <c r="H9">
        <v>8</v>
      </c>
      <c r="I9">
        <v>295.3</v>
      </c>
      <c r="J9">
        <v>47.5</v>
      </c>
      <c r="K9" s="10"/>
      <c r="L9" s="12">
        <v>1</v>
      </c>
      <c r="M9" s="10"/>
      <c r="N9" s="52">
        <f t="shared" si="0"/>
        <v>28.619277481329281</v>
      </c>
      <c r="O9" s="6">
        <f t="shared" si="1"/>
        <v>5.1539572811392551</v>
      </c>
      <c r="P9" s="6">
        <f t="shared" si="1"/>
        <v>0.82903139469730658</v>
      </c>
      <c r="Q9" s="6">
        <f t="shared" si="2"/>
        <v>0.2887187876519382</v>
      </c>
      <c r="R9" s="6">
        <f t="shared" si="3"/>
        <v>-0.61078931742702069</v>
      </c>
      <c r="S9" s="6">
        <f t="shared" si="4"/>
        <v>-0.73727733681012408</v>
      </c>
      <c r="T9" s="11"/>
    </row>
    <row r="10" spans="1:20" ht="15">
      <c r="A10" t="s">
        <v>67</v>
      </c>
      <c r="B10">
        <v>0.01</v>
      </c>
      <c r="C10">
        <v>0.06</v>
      </c>
      <c r="D10" t="s">
        <v>17</v>
      </c>
      <c r="E10" t="s">
        <v>4</v>
      </c>
      <c r="F10">
        <v>100</v>
      </c>
      <c r="G10">
        <v>0.8</v>
      </c>
      <c r="H10">
        <v>8</v>
      </c>
      <c r="I10">
        <v>274.7</v>
      </c>
      <c r="J10">
        <v>50.1</v>
      </c>
      <c r="K10" s="10"/>
      <c r="L10" s="12">
        <v>0</v>
      </c>
      <c r="M10" s="10"/>
      <c r="N10" s="52">
        <f t="shared" si="0"/>
        <v>30.879140518733248</v>
      </c>
      <c r="O10" s="6">
        <f t="shared" si="1"/>
        <v>4.7944194552284225</v>
      </c>
      <c r="P10" s="6">
        <f t="shared" si="1"/>
        <v>0.8744099552491591</v>
      </c>
      <c r="Q10" s="6">
        <f t="shared" si="2"/>
        <v>0</v>
      </c>
      <c r="R10" s="6">
        <f t="shared" si="3"/>
        <v>0</v>
      </c>
      <c r="S10" s="6">
        <f t="shared" si="4"/>
        <v>0</v>
      </c>
      <c r="T10" s="11"/>
    </row>
    <row r="11" spans="1:20" ht="15">
      <c r="A11" t="s">
        <v>68</v>
      </c>
      <c r="B11">
        <v>1.4999999999999999E-2</v>
      </c>
      <c r="C11">
        <v>0.05</v>
      </c>
      <c r="D11" t="s">
        <v>17</v>
      </c>
      <c r="E11" t="s">
        <v>4</v>
      </c>
      <c r="F11">
        <v>0</v>
      </c>
      <c r="G11">
        <v>0.6</v>
      </c>
      <c r="H11">
        <v>6</v>
      </c>
      <c r="I11">
        <v>353.7</v>
      </c>
      <c r="J11">
        <v>53.5</v>
      </c>
      <c r="K11" s="10"/>
      <c r="L11" s="12">
        <v>1</v>
      </c>
      <c r="M11" s="10"/>
      <c r="N11" s="52">
        <f t="shared" si="0"/>
        <v>34.047335499236077</v>
      </c>
      <c r="O11" s="6">
        <f t="shared" si="1"/>
        <v>6.1732295643039432</v>
      </c>
      <c r="P11" s="6">
        <f t="shared" si="1"/>
        <v>0.93375114981696627</v>
      </c>
      <c r="Q11" s="6">
        <f t="shared" si="2"/>
        <v>0.59123062544587579</v>
      </c>
      <c r="R11" s="6">
        <f t="shared" si="3"/>
        <v>-6.5272468725414479E-2</v>
      </c>
      <c r="S11" s="6">
        <f t="shared" si="4"/>
        <v>-0.80385686061721728</v>
      </c>
      <c r="T11" s="11"/>
    </row>
    <row r="12" spans="1:20" ht="15">
      <c r="A12" t="s">
        <v>68</v>
      </c>
      <c r="B12">
        <v>1.4999999999999999E-2</v>
      </c>
      <c r="C12">
        <v>0.05</v>
      </c>
      <c r="D12" t="s">
        <v>17</v>
      </c>
      <c r="E12" t="s">
        <v>4</v>
      </c>
      <c r="F12">
        <v>100</v>
      </c>
      <c r="G12">
        <v>0.6</v>
      </c>
      <c r="H12">
        <v>6</v>
      </c>
      <c r="I12">
        <v>342.6</v>
      </c>
      <c r="J12">
        <v>70.599999999999994</v>
      </c>
      <c r="K12" s="10"/>
      <c r="L12" s="12">
        <v>0</v>
      </c>
      <c r="M12" s="10"/>
      <c r="N12" s="52">
        <f t="shared" si="0"/>
        <v>54.842535182517629</v>
      </c>
      <c r="O12" s="6">
        <f t="shared" si="1"/>
        <v>5.979498017332574</v>
      </c>
      <c r="P12" s="6">
        <f t="shared" si="1"/>
        <v>1.2322024519079966</v>
      </c>
      <c r="Q12" s="6">
        <f t="shared" si="2"/>
        <v>0</v>
      </c>
      <c r="R12" s="6">
        <f t="shared" si="3"/>
        <v>0</v>
      </c>
      <c r="S12" s="6">
        <f t="shared" si="4"/>
        <v>0</v>
      </c>
      <c r="T12" s="11"/>
    </row>
    <row r="13" spans="1:20" ht="15">
      <c r="A13" t="s">
        <v>69</v>
      </c>
      <c r="B13">
        <v>0.01</v>
      </c>
      <c r="C13">
        <v>7.0000000000000007E-2</v>
      </c>
      <c r="D13" t="s">
        <v>17</v>
      </c>
      <c r="E13" t="s">
        <v>4</v>
      </c>
      <c r="F13">
        <v>0</v>
      </c>
      <c r="G13">
        <v>0.6</v>
      </c>
      <c r="H13">
        <v>9</v>
      </c>
      <c r="I13">
        <v>296.10000000000002</v>
      </c>
      <c r="J13">
        <v>55.4</v>
      </c>
      <c r="K13" s="10"/>
      <c r="L13" s="12">
        <v>1</v>
      </c>
      <c r="M13" s="10"/>
      <c r="N13" s="52">
        <f t="shared" si="0"/>
        <v>35.934271788799684</v>
      </c>
      <c r="O13" s="6">
        <f t="shared" si="1"/>
        <v>5.1679199151552098</v>
      </c>
      <c r="P13" s="6">
        <f t="shared" si="1"/>
        <v>0.96691240560485847</v>
      </c>
      <c r="Q13" s="6">
        <f t="shared" si="2"/>
        <v>0.24981670580653526</v>
      </c>
      <c r="R13" s="6">
        <f t="shared" si="3"/>
        <v>-0.50993934178086564</v>
      </c>
      <c r="S13" s="6">
        <f t="shared" si="4"/>
        <v>-0.82313636853444183</v>
      </c>
      <c r="T13" s="11"/>
    </row>
    <row r="14" spans="1:20" ht="15">
      <c r="A14" t="s">
        <v>69</v>
      </c>
      <c r="B14">
        <v>0.01</v>
      </c>
      <c r="C14">
        <v>7.0000000000000007E-2</v>
      </c>
      <c r="D14" t="s">
        <v>17</v>
      </c>
      <c r="E14" t="s">
        <v>4</v>
      </c>
      <c r="F14">
        <v>100</v>
      </c>
      <c r="G14">
        <v>0.6</v>
      </c>
      <c r="H14">
        <v>9</v>
      </c>
      <c r="I14">
        <v>268.8</v>
      </c>
      <c r="J14">
        <v>57.2</v>
      </c>
      <c r="K14" s="10"/>
      <c r="L14" s="12">
        <v>0</v>
      </c>
      <c r="M14" s="10"/>
      <c r="N14" s="52">
        <f>ATAN(0.5*TAN(P14))/(PI()/180)</f>
        <v>37.806031386645671</v>
      </c>
      <c r="O14" s="6">
        <f t="shared" si="1"/>
        <v>4.6914450293607581</v>
      </c>
      <c r="P14" s="6">
        <f t="shared" si="1"/>
        <v>0.99832833214075656</v>
      </c>
      <c r="Q14" s="6">
        <f>COS(O14)*COS(P14)*L14</f>
        <v>0</v>
      </c>
      <c r="R14" s="6">
        <f>COS(P14)*SIN(O14)*L14</f>
        <v>0</v>
      </c>
      <c r="S14" s="6">
        <f>-1*SIN(P14)*L14</f>
        <v>0</v>
      </c>
      <c r="T14" s="13"/>
    </row>
    <row r="15" spans="1:20" ht="15">
      <c r="A15" t="s">
        <v>70</v>
      </c>
      <c r="B15">
        <v>0.01</v>
      </c>
      <c r="C15">
        <v>7.0000000000000007E-2</v>
      </c>
      <c r="D15" t="s">
        <v>17</v>
      </c>
      <c r="E15" t="s">
        <v>4</v>
      </c>
      <c r="F15">
        <v>0</v>
      </c>
      <c r="G15">
        <v>0.8</v>
      </c>
      <c r="H15">
        <v>9</v>
      </c>
      <c r="I15">
        <v>40.1</v>
      </c>
      <c r="J15">
        <v>55.6</v>
      </c>
      <c r="K15" s="10"/>
      <c r="L15" s="12">
        <v>1</v>
      </c>
      <c r="M15" s="10"/>
      <c r="N15" s="52">
        <f t="shared" si="0"/>
        <v>36.138099145920428</v>
      </c>
      <c r="O15" s="6">
        <f t="shared" si="1"/>
        <v>0.69987703004972612</v>
      </c>
      <c r="P15" s="6">
        <f t="shared" si="1"/>
        <v>0.97040306410884714</v>
      </c>
      <c r="Q15" s="6">
        <f t="shared" si="2"/>
        <v>0.43215535173249209</v>
      </c>
      <c r="R15" s="6">
        <f t="shared" si="3"/>
        <v>0.36390859694148475</v>
      </c>
      <c r="S15" s="6">
        <f t="shared" si="4"/>
        <v>-0.82511349827829505</v>
      </c>
      <c r="T15" s="11"/>
    </row>
    <row r="16" spans="1:20" ht="15">
      <c r="A16" t="s">
        <v>70</v>
      </c>
      <c r="B16">
        <v>0.01</v>
      </c>
      <c r="C16">
        <v>7.0000000000000007E-2</v>
      </c>
      <c r="D16" t="s">
        <v>17</v>
      </c>
      <c r="E16" t="s">
        <v>4</v>
      </c>
      <c r="F16">
        <v>100</v>
      </c>
      <c r="G16">
        <v>0.8</v>
      </c>
      <c r="H16">
        <v>9</v>
      </c>
      <c r="I16">
        <v>64.7</v>
      </c>
      <c r="J16">
        <v>68.599999999999994</v>
      </c>
      <c r="K16" s="10"/>
      <c r="L16" s="12">
        <v>0</v>
      </c>
      <c r="M16" s="10"/>
      <c r="N16" s="52">
        <f>ATAN(0.5*TAN(P16))/(PI()/180)</f>
        <v>51.910955763200704</v>
      </c>
      <c r="O16" s="6">
        <f t="shared" si="1"/>
        <v>1.1292280260403311</v>
      </c>
      <c r="P16" s="6">
        <f t="shared" si="1"/>
        <v>1.19729586686811</v>
      </c>
      <c r="Q16" s="6">
        <f>COS(O16)*COS(P16)*L16</f>
        <v>0</v>
      </c>
      <c r="R16" s="6">
        <f>COS(P16)*SIN(O16)*L16</f>
        <v>0</v>
      </c>
      <c r="S16" s="6">
        <f>-1*SIN(P16)*L16</f>
        <v>0</v>
      </c>
      <c r="T16" s="13"/>
    </row>
    <row r="17" spans="1:20" ht="15">
      <c r="A17" t="s">
        <v>71</v>
      </c>
      <c r="B17">
        <v>8.0000000000000002E-3</v>
      </c>
      <c r="C17">
        <v>7.0000000000000007E-2</v>
      </c>
      <c r="D17" t="s">
        <v>17</v>
      </c>
      <c r="E17" t="s">
        <v>4</v>
      </c>
      <c r="F17">
        <v>0</v>
      </c>
      <c r="G17">
        <v>0.8</v>
      </c>
      <c r="H17">
        <v>10</v>
      </c>
      <c r="I17">
        <v>299.3</v>
      </c>
      <c r="J17">
        <v>50.2</v>
      </c>
      <c r="K17" s="10"/>
      <c r="L17" s="12">
        <v>1</v>
      </c>
      <c r="M17" s="10"/>
      <c r="N17" s="52">
        <f>ATAN(0.5*TAN(P17))/(PI()/180)</f>
        <v>30.968754451145713</v>
      </c>
      <c r="O17" s="6">
        <f t="shared" si="1"/>
        <v>5.2237704512190284</v>
      </c>
      <c r="P17" s="6">
        <f t="shared" si="1"/>
        <v>0.87615528450115343</v>
      </c>
      <c r="Q17" s="6">
        <f>COS(O17)*COS(P17)*L17</f>
        <v>0.31325845412216463</v>
      </c>
      <c r="R17" s="6">
        <f>COS(P17)*SIN(O17)*L17</f>
        <v>-0.55821999990658844</v>
      </c>
      <c r="S17" s="6">
        <f>-1*SIN(P17)*L17</f>
        <v>-0.76828352359352337</v>
      </c>
      <c r="T17" s="13"/>
    </row>
    <row r="18" spans="1:20" ht="15">
      <c r="A18" t="s">
        <v>71</v>
      </c>
      <c r="B18">
        <v>8.0000000000000002E-3</v>
      </c>
      <c r="C18">
        <v>7.0000000000000007E-2</v>
      </c>
      <c r="D18" t="s">
        <v>17</v>
      </c>
      <c r="E18" t="s">
        <v>4</v>
      </c>
      <c r="F18">
        <v>100</v>
      </c>
      <c r="G18">
        <v>0.8</v>
      </c>
      <c r="H18">
        <v>10</v>
      </c>
      <c r="I18">
        <v>276.39999999999998</v>
      </c>
      <c r="J18">
        <v>53.7</v>
      </c>
      <c r="K18" s="10"/>
      <c r="L18" s="12">
        <v>0</v>
      </c>
      <c r="M18" s="10"/>
      <c r="N18" s="52">
        <f t="shared" si="0"/>
        <v>34.241846896217176</v>
      </c>
      <c r="O18" s="6">
        <f t="shared" si="1"/>
        <v>4.8240900525123269</v>
      </c>
      <c r="P18" s="6">
        <f t="shared" si="1"/>
        <v>0.93724180832095494</v>
      </c>
      <c r="Q18" s="6">
        <f t="shared" si="2"/>
        <v>0</v>
      </c>
      <c r="R18" s="6">
        <f t="shared" si="3"/>
        <v>0</v>
      </c>
      <c r="S18" s="6">
        <f t="shared" si="4"/>
        <v>0</v>
      </c>
      <c r="T18" s="13"/>
    </row>
    <row r="19" spans="1:20" ht="16" thickBot="1">
      <c r="A19" s="7"/>
      <c r="B19" s="7"/>
      <c r="C19" s="7"/>
      <c r="D19" s="7"/>
      <c r="E19" s="7"/>
      <c r="F19" s="7"/>
      <c r="G19" s="7"/>
      <c r="H19" s="7"/>
      <c r="I19" s="17"/>
      <c r="J19" s="18"/>
      <c r="K19" s="19"/>
      <c r="L19" s="7"/>
      <c r="M19" s="7"/>
      <c r="N19" s="7"/>
      <c r="O19" s="7"/>
      <c r="P19" s="7"/>
      <c r="Q19" s="7"/>
      <c r="R19" s="7"/>
      <c r="S19" s="7"/>
      <c r="T19" s="13"/>
    </row>
    <row r="20" spans="1:20" ht="17" thickTop="1" thickBot="1">
      <c r="A20" s="13"/>
      <c r="B20" s="13"/>
      <c r="C20" s="13"/>
      <c r="D20" s="13"/>
      <c r="E20" s="13"/>
      <c r="F20" s="13"/>
      <c r="G20" s="13"/>
      <c r="H20" s="23" t="s">
        <v>143</v>
      </c>
      <c r="I20" s="24">
        <f>IF(O20&gt;0, O20*180/PI(),360+O20*180/PI())</f>
        <v>298.68909540059059</v>
      </c>
      <c r="J20" s="25">
        <f>P20*180/PI()</f>
        <v>59.7965826631456</v>
      </c>
      <c r="K20" s="19"/>
      <c r="L20" s="7"/>
      <c r="M20" s="7"/>
      <c r="N20" s="7"/>
      <c r="O20" s="26">
        <f>IF(Q20&gt;0, ATAN(R20/Q20),PI()+ATAN(R20/Q20))</f>
        <v>-1.0700771526358297</v>
      </c>
      <c r="P20" s="26">
        <f>-1*ATAN(S20/(SQRT(Q20*Q20+R20*R20)))</f>
        <v>1.0436472489128501</v>
      </c>
      <c r="Q20" s="26">
        <f>SUM(Q3:Q18)</f>
        <v>1.6590861666595222</v>
      </c>
      <c r="R20" s="26">
        <f>SUM(R3:R18)</f>
        <v>-3.0317525658060451</v>
      </c>
      <c r="S20" s="26">
        <f>SUM(S3:S18)</f>
        <v>-5.9372263750198737</v>
      </c>
      <c r="T20" s="13"/>
    </row>
    <row r="21" spans="1:20" ht="15">
      <c r="A21" s="7"/>
      <c r="B21" s="7"/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6.8698433429667194</v>
      </c>
      <c r="K21" s="19"/>
      <c r="L21" s="7"/>
      <c r="M21" s="7"/>
      <c r="N21" s="7"/>
      <c r="O21" s="7"/>
      <c r="P21" s="7"/>
      <c r="Q21" s="7"/>
      <c r="R21" s="7"/>
      <c r="S21" s="7"/>
      <c r="T21" s="9"/>
    </row>
    <row r="22" spans="1:20" ht="15">
      <c r="A22" s="7"/>
      <c r="B22" s="7"/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6.1938315864770113</v>
      </c>
      <c r="K22" s="19"/>
      <c r="L22" s="7"/>
      <c r="M22" s="20"/>
      <c r="N22" s="20"/>
      <c r="O22" s="7"/>
      <c r="P22" s="7"/>
      <c r="Q22" s="7"/>
      <c r="R22" s="7"/>
      <c r="S22" s="7"/>
      <c r="T22" s="9"/>
    </row>
    <row r="23" spans="1:20" ht="15">
      <c r="A23" s="7"/>
      <c r="B23" s="7"/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24.198506725044478</v>
      </c>
      <c r="K23" s="19"/>
      <c r="L23" s="7"/>
      <c r="M23" s="20"/>
      <c r="N23" s="20"/>
      <c r="O23" s="7"/>
      <c r="P23" s="7"/>
      <c r="Q23" s="7"/>
      <c r="R23" s="7"/>
      <c r="S23" s="7"/>
      <c r="T23" s="9"/>
    </row>
    <row r="24" spans="1:20" ht="15">
      <c r="A24" s="7"/>
      <c r="B24" s="7"/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</row>
    <row r="27" spans="1:20">
      <c r="A27" s="54" t="s">
        <v>5</v>
      </c>
    </row>
    <row r="28" spans="1:20">
      <c r="A28">
        <v>292.74576760032613</v>
      </c>
      <c r="B28">
        <v>46.666085197877848</v>
      </c>
    </row>
    <row r="29" spans="1:20">
      <c r="A29" t="s">
        <v>144</v>
      </c>
      <c r="B29">
        <v>4.9492453962134562</v>
      </c>
    </row>
    <row r="30" spans="1:20">
      <c r="A30" t="s">
        <v>145</v>
      </c>
      <c r="B30">
        <v>78.810584687501546</v>
      </c>
    </row>
    <row r="31" spans="1:20">
      <c r="A31" t="s">
        <v>147</v>
      </c>
      <c r="B31">
        <v>8.6717697699463798</v>
      </c>
    </row>
    <row r="32" spans="1:20">
      <c r="A32" t="s">
        <v>149</v>
      </c>
      <c r="B32">
        <v>5</v>
      </c>
    </row>
    <row r="34" spans="1:2">
      <c r="A34" s="54" t="s">
        <v>6</v>
      </c>
    </row>
    <row r="35" spans="1:2">
      <c r="A35">
        <v>272.86676799657471</v>
      </c>
      <c r="B35">
        <v>48.555750163823525</v>
      </c>
    </row>
    <row r="36" spans="1:2">
      <c r="A36" t="s">
        <v>144</v>
      </c>
      <c r="B36">
        <v>4.9491194455029328</v>
      </c>
    </row>
    <row r="37" spans="1:2">
      <c r="A37" t="s">
        <v>145</v>
      </c>
      <c r="B37">
        <v>78.615495439039776</v>
      </c>
    </row>
    <row r="38" spans="1:2">
      <c r="A38" t="s">
        <v>147</v>
      </c>
      <c r="B38">
        <v>8.6826541765094163</v>
      </c>
    </row>
    <row r="39" spans="1:2">
      <c r="A39" t="s">
        <v>149</v>
      </c>
      <c r="B39">
        <v>5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baseColWidth="10" defaultColWidth="8.83203125" defaultRowHeight="12" x14ac:dyDescent="0"/>
  <cols>
    <col min="1" max="1" width="13.33203125" customWidth="1"/>
    <col min="2" max="2" width="21.1640625" customWidth="1"/>
    <col min="3" max="3" width="21" customWidth="1"/>
    <col min="4" max="4" width="4.6640625" customWidth="1"/>
    <col min="5" max="5" width="6.33203125" customWidth="1"/>
    <col min="8" max="8" width="12.33203125" customWidth="1"/>
  </cols>
  <sheetData>
    <row r="1" spans="1:21" s="9" customFormat="1" ht="14.25" customHeight="1">
      <c r="A1" s="7" t="s">
        <v>201</v>
      </c>
      <c r="B1" s="7"/>
      <c r="C1" s="7"/>
      <c r="D1" s="7"/>
      <c r="E1" s="7"/>
      <c r="F1" s="7"/>
      <c r="G1" s="7"/>
      <c r="H1" s="7"/>
      <c r="I1" s="22"/>
      <c r="J1" s="21"/>
      <c r="K1" s="40"/>
      <c r="L1" s="20"/>
      <c r="M1" s="20"/>
      <c r="N1" s="20"/>
      <c r="O1" s="20"/>
      <c r="P1" s="20"/>
      <c r="Q1" s="20"/>
      <c r="R1" s="20"/>
      <c r="S1" s="20"/>
    </row>
    <row r="2" spans="1:21" s="107" customFormat="1" ht="73">
      <c r="A2" s="102" t="s">
        <v>7</v>
      </c>
      <c r="B2" s="102" t="s">
        <v>8</v>
      </c>
      <c r="C2" s="102" t="s">
        <v>9</v>
      </c>
      <c r="D2" s="102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3" t="s">
        <v>15</v>
      </c>
      <c r="J2" s="104" t="s">
        <v>16</v>
      </c>
      <c r="K2" s="105" t="s">
        <v>155</v>
      </c>
      <c r="L2" s="102" t="s">
        <v>156</v>
      </c>
      <c r="M2" s="102" t="s">
        <v>170</v>
      </c>
      <c r="N2" s="104" t="s">
        <v>157</v>
      </c>
      <c r="O2" s="102" t="s">
        <v>158</v>
      </c>
      <c r="P2" s="102"/>
      <c r="Q2" s="102" t="s">
        <v>159</v>
      </c>
      <c r="R2" s="102" t="s">
        <v>160</v>
      </c>
      <c r="S2" s="106" t="s">
        <v>161</v>
      </c>
    </row>
    <row r="3" spans="1:21" s="9" customFormat="1" ht="15">
      <c r="A3" t="s">
        <v>234</v>
      </c>
      <c r="B3">
        <v>5.0000000000000001E-3</v>
      </c>
      <c r="C3">
        <v>0.06</v>
      </c>
      <c r="D3" t="s">
        <v>17</v>
      </c>
      <c r="E3" t="s">
        <v>177</v>
      </c>
      <c r="F3">
        <v>0</v>
      </c>
      <c r="G3">
        <v>5.5</v>
      </c>
      <c r="H3">
        <v>10</v>
      </c>
      <c r="I3">
        <v>136.6</v>
      </c>
      <c r="J3">
        <v>-14.7</v>
      </c>
      <c r="K3" s="10"/>
      <c r="L3" s="12">
        <v>0</v>
      </c>
      <c r="M3" s="10"/>
      <c r="N3" s="52">
        <f>ATAN(0.5*TAN(P3))/(PI()/180)</f>
        <v>-7.4729675414345396</v>
      </c>
      <c r="O3" s="6">
        <f>I3*PI()/180</f>
        <v>2.3841197582242537</v>
      </c>
      <c r="P3" s="6">
        <f>J3*PI()/180</f>
        <v>-0.25656340004316641</v>
      </c>
      <c r="Q3" s="6">
        <f>COS(O3)*COS(P3)*L3</f>
        <v>0</v>
      </c>
      <c r="R3" s="6">
        <f>COS(P3)*SIN(O3)*L3</f>
        <v>0</v>
      </c>
      <c r="S3" s="6">
        <f>-1*SIN(P3)*L3</f>
        <v>0</v>
      </c>
      <c r="U3" s="12">
        <v>1</v>
      </c>
    </row>
    <row r="4" spans="1:21" s="9" customFormat="1" ht="15">
      <c r="A4" t="s">
        <v>234</v>
      </c>
      <c r="B4">
        <v>5.0000000000000001E-3</v>
      </c>
      <c r="C4">
        <v>0.06</v>
      </c>
      <c r="D4" t="s">
        <v>17</v>
      </c>
      <c r="E4" t="s">
        <v>177</v>
      </c>
      <c r="F4">
        <v>100</v>
      </c>
      <c r="G4">
        <v>5.5</v>
      </c>
      <c r="H4">
        <v>10</v>
      </c>
      <c r="I4">
        <v>131.30000000000001</v>
      </c>
      <c r="J4">
        <v>-25.6</v>
      </c>
      <c r="K4" s="10"/>
      <c r="L4" s="12">
        <v>1</v>
      </c>
      <c r="M4" s="10"/>
      <c r="N4" s="52">
        <f>ATAN(0.5*TAN(P4))/(PI()/180)</f>
        <v>-13.471886229135375</v>
      </c>
      <c r="O4" s="6">
        <f>I4*PI()/180</f>
        <v>2.2916173078685551</v>
      </c>
      <c r="P4" s="6">
        <f>J4*PI()/180</f>
        <v>-0.44680428851054838</v>
      </c>
      <c r="Q4" s="6">
        <f>COS(O4)*COS(P4)*L4</f>
        <v>-0.59521097164880088</v>
      </c>
      <c r="R4" s="6">
        <f>COS(P4)*SIN(O4)*L4</f>
        <v>0.67751443151501989</v>
      </c>
      <c r="S4" s="6">
        <f>-1*SIN(P4)*L4</f>
        <v>0.43208574880198231</v>
      </c>
      <c r="U4" s="12">
        <v>0</v>
      </c>
    </row>
    <row r="5" spans="1:21" s="11" customFormat="1" ht="15">
      <c r="A5" t="s">
        <v>235</v>
      </c>
      <c r="B5">
        <v>5.0000000000000001E-3</v>
      </c>
      <c r="C5">
        <v>0.06</v>
      </c>
      <c r="D5" t="s">
        <v>17</v>
      </c>
      <c r="E5" t="s">
        <v>177</v>
      </c>
      <c r="F5">
        <v>0</v>
      </c>
      <c r="G5">
        <v>3.3</v>
      </c>
      <c r="H5">
        <v>10</v>
      </c>
      <c r="I5">
        <v>124.6</v>
      </c>
      <c r="J5">
        <v>-23.2</v>
      </c>
      <c r="K5" s="10"/>
      <c r="L5" s="12">
        <v>0</v>
      </c>
      <c r="M5" s="10"/>
      <c r="N5" s="52">
        <f t="shared" ref="N5:N18" si="0">ATAN(0.5*TAN(P5))/(PI()/180)</f>
        <v>-12.095554646050706</v>
      </c>
      <c r="O5" s="6">
        <f t="shared" ref="O5:O18" si="1">I5*PI()/180</f>
        <v>2.1746802479849343</v>
      </c>
      <c r="P5" s="6">
        <f t="shared" ref="P5:P18" si="2">J5*PI()/180</f>
        <v>-0.40491638646268446</v>
      </c>
      <c r="Q5" s="6">
        <f t="shared" ref="Q5:Q18" si="3">COS(O5)*COS(P5)*L5</f>
        <v>0</v>
      </c>
      <c r="R5" s="6">
        <f t="shared" ref="R5:R18" si="4">COS(P5)*SIN(O5)*L5</f>
        <v>0</v>
      </c>
      <c r="S5" s="6">
        <f t="shared" ref="S5:S18" si="5">-1*SIN(P5)*L5</f>
        <v>0</v>
      </c>
      <c r="U5" s="12">
        <v>1</v>
      </c>
    </row>
    <row r="6" spans="1:21" s="11" customFormat="1" ht="15">
      <c r="A6" t="s">
        <v>235</v>
      </c>
      <c r="B6">
        <v>5.0000000000000001E-3</v>
      </c>
      <c r="C6">
        <v>0.06</v>
      </c>
      <c r="D6" t="s">
        <v>17</v>
      </c>
      <c r="E6" t="s">
        <v>177</v>
      </c>
      <c r="F6">
        <v>100</v>
      </c>
      <c r="G6">
        <v>3.3</v>
      </c>
      <c r="H6">
        <v>10</v>
      </c>
      <c r="I6">
        <v>116.1</v>
      </c>
      <c r="J6">
        <v>-30.5</v>
      </c>
      <c r="K6" s="10"/>
      <c r="L6" s="12">
        <v>1</v>
      </c>
      <c r="M6" s="10"/>
      <c r="N6" s="52">
        <f t="shared" si="0"/>
        <v>-16.410887946908431</v>
      </c>
      <c r="O6" s="6">
        <f t="shared" si="1"/>
        <v>2.0263272615654166</v>
      </c>
      <c r="P6" s="6">
        <f t="shared" si="2"/>
        <v>-0.53232542185827048</v>
      </c>
      <c r="Q6" s="6">
        <f t="shared" si="3"/>
        <v>-0.37906441756829401</v>
      </c>
      <c r="R6" s="6">
        <f t="shared" si="4"/>
        <v>0.77376674615595797</v>
      </c>
      <c r="S6" s="6">
        <f t="shared" si="5"/>
        <v>0.50753836296070409</v>
      </c>
      <c r="U6" s="12">
        <v>0</v>
      </c>
    </row>
    <row r="7" spans="1:21" s="11" customFormat="1" ht="15">
      <c r="A7" t="s">
        <v>236</v>
      </c>
      <c r="B7">
        <v>5.0000000000000001E-3</v>
      </c>
      <c r="C7">
        <v>0.06</v>
      </c>
      <c r="D7" t="s">
        <v>17</v>
      </c>
      <c r="E7" t="s">
        <v>177</v>
      </c>
      <c r="F7">
        <v>0</v>
      </c>
      <c r="G7">
        <v>2.9</v>
      </c>
      <c r="H7">
        <v>10</v>
      </c>
      <c r="I7">
        <v>134.80000000000001</v>
      </c>
      <c r="J7">
        <v>-29.1</v>
      </c>
      <c r="K7" s="10"/>
      <c r="L7" s="12">
        <v>0</v>
      </c>
      <c r="M7" s="10"/>
      <c r="N7" s="52">
        <f t="shared" si="0"/>
        <v>-15.551695187914635</v>
      </c>
      <c r="O7" s="6">
        <f t="shared" si="1"/>
        <v>2.3527038316883564</v>
      </c>
      <c r="P7" s="6">
        <f t="shared" si="2"/>
        <v>-0.50789081233034994</v>
      </c>
      <c r="Q7" s="6">
        <f t="shared" si="3"/>
        <v>0</v>
      </c>
      <c r="R7" s="6">
        <f t="shared" si="4"/>
        <v>0</v>
      </c>
      <c r="S7" s="6">
        <f t="shared" si="5"/>
        <v>0</v>
      </c>
      <c r="U7" s="12">
        <v>1</v>
      </c>
    </row>
    <row r="8" spans="1:21" s="11" customFormat="1" ht="15">
      <c r="A8" t="s">
        <v>236</v>
      </c>
      <c r="B8">
        <v>5.0000000000000001E-3</v>
      </c>
      <c r="C8">
        <v>0.06</v>
      </c>
      <c r="D8" t="s">
        <v>17</v>
      </c>
      <c r="E8" t="s">
        <v>177</v>
      </c>
      <c r="F8">
        <v>100</v>
      </c>
      <c r="G8">
        <v>2.9</v>
      </c>
      <c r="H8">
        <v>10</v>
      </c>
      <c r="I8">
        <v>124.6</v>
      </c>
      <c r="J8">
        <v>-38.799999999999997</v>
      </c>
      <c r="K8" s="10"/>
      <c r="L8" s="12">
        <v>1</v>
      </c>
      <c r="M8" s="10"/>
      <c r="N8" s="52">
        <f t="shared" si="0"/>
        <v>-21.900636227441087</v>
      </c>
      <c r="O8" s="6">
        <f t="shared" si="1"/>
        <v>2.1746802479849343</v>
      </c>
      <c r="P8" s="6">
        <f t="shared" si="2"/>
        <v>-0.67718774977379981</v>
      </c>
      <c r="Q8" s="6">
        <f t="shared" si="3"/>
        <v>-0.44254218866875061</v>
      </c>
      <c r="R8" s="6">
        <f t="shared" si="4"/>
        <v>0.64150142231471607</v>
      </c>
      <c r="S8" s="6">
        <f t="shared" si="5"/>
        <v>0.62660381136446042</v>
      </c>
      <c r="U8" s="53">
        <v>0</v>
      </c>
    </row>
    <row r="9" spans="1:21" s="11" customFormat="1" ht="15">
      <c r="A9" t="s">
        <v>237</v>
      </c>
      <c r="B9">
        <v>5.0000000000000001E-3</v>
      </c>
      <c r="C9">
        <v>0.06</v>
      </c>
      <c r="D9" t="s">
        <v>17</v>
      </c>
      <c r="E9" t="s">
        <v>177</v>
      </c>
      <c r="F9">
        <v>0</v>
      </c>
      <c r="G9">
        <v>2.9</v>
      </c>
      <c r="H9">
        <v>10</v>
      </c>
      <c r="I9">
        <v>136.9</v>
      </c>
      <c r="J9">
        <v>-29.5</v>
      </c>
      <c r="K9" s="10"/>
      <c r="L9" s="53">
        <v>0</v>
      </c>
      <c r="M9" s="10"/>
      <c r="N9" s="52">
        <f t="shared" si="0"/>
        <v>-15.795486138376502</v>
      </c>
      <c r="O9" s="6">
        <f t="shared" si="1"/>
        <v>2.3893557459802373</v>
      </c>
      <c r="P9" s="6">
        <f t="shared" si="2"/>
        <v>-0.51487212933832716</v>
      </c>
      <c r="Q9" s="6">
        <f t="shared" si="3"/>
        <v>0</v>
      </c>
      <c r="R9" s="6">
        <f t="shared" si="4"/>
        <v>0</v>
      </c>
      <c r="S9" s="6">
        <f t="shared" si="5"/>
        <v>0</v>
      </c>
      <c r="U9" s="53">
        <v>1</v>
      </c>
    </row>
    <row r="10" spans="1:21" s="11" customFormat="1" ht="15">
      <c r="A10" t="s">
        <v>237</v>
      </c>
      <c r="B10">
        <v>5.0000000000000001E-3</v>
      </c>
      <c r="C10">
        <v>0.06</v>
      </c>
      <c r="D10" t="s">
        <v>17</v>
      </c>
      <c r="E10" t="s">
        <v>177</v>
      </c>
      <c r="F10">
        <v>100</v>
      </c>
      <c r="G10">
        <v>2.9</v>
      </c>
      <c r="H10">
        <v>10</v>
      </c>
      <c r="I10">
        <v>126.6</v>
      </c>
      <c r="J10">
        <v>-39.799999999999997</v>
      </c>
      <c r="K10" s="10"/>
      <c r="L10" s="53">
        <v>1</v>
      </c>
      <c r="M10" s="10"/>
      <c r="N10" s="52">
        <f t="shared" si="0"/>
        <v>-22.61584342102983</v>
      </c>
      <c r="O10" s="6">
        <f t="shared" si="1"/>
        <v>2.2095868330248214</v>
      </c>
      <c r="P10" s="6">
        <f t="shared" si="2"/>
        <v>-0.69464104229374313</v>
      </c>
      <c r="Q10" s="6">
        <f t="shared" si="3"/>
        <v>-0.45806974779269133</v>
      </c>
      <c r="R10" s="6">
        <f t="shared" si="4"/>
        <v>0.61679143864228547</v>
      </c>
      <c r="S10" s="6">
        <f t="shared" si="5"/>
        <v>0.64010969948495544</v>
      </c>
      <c r="U10" s="53">
        <v>0</v>
      </c>
    </row>
    <row r="11" spans="1:21" s="11" customFormat="1" ht="15">
      <c r="A11" t="s">
        <v>238</v>
      </c>
      <c r="B11">
        <v>5.0000000000000001E-3</v>
      </c>
      <c r="C11">
        <v>0.06</v>
      </c>
      <c r="D11" t="s">
        <v>17</v>
      </c>
      <c r="E11" t="s">
        <v>177</v>
      </c>
      <c r="F11">
        <v>0</v>
      </c>
      <c r="G11">
        <v>1.2</v>
      </c>
      <c r="H11">
        <v>10</v>
      </c>
      <c r="I11">
        <v>127.3</v>
      </c>
      <c r="J11">
        <v>-30.2</v>
      </c>
      <c r="K11" s="10"/>
      <c r="L11" s="53">
        <v>0</v>
      </c>
      <c r="M11" s="10"/>
      <c r="N11" s="52">
        <f t="shared" si="0"/>
        <v>-16.225362946820738</v>
      </c>
      <c r="O11" s="6">
        <f t="shared" si="1"/>
        <v>2.2218041377887814</v>
      </c>
      <c r="P11" s="6">
        <f t="shared" si="2"/>
        <v>-0.52708943410228748</v>
      </c>
      <c r="Q11" s="6">
        <f t="shared" si="3"/>
        <v>0</v>
      </c>
      <c r="R11" s="6">
        <f t="shared" si="4"/>
        <v>0</v>
      </c>
      <c r="S11" s="6">
        <f t="shared" si="5"/>
        <v>0</v>
      </c>
      <c r="U11" s="12">
        <v>1</v>
      </c>
    </row>
    <row r="12" spans="1:21" s="11" customFormat="1" ht="15">
      <c r="A12" t="s">
        <v>238</v>
      </c>
      <c r="B12">
        <v>5.0000000000000001E-3</v>
      </c>
      <c r="C12">
        <v>0.06</v>
      </c>
      <c r="D12" t="s">
        <v>17</v>
      </c>
      <c r="E12" t="s">
        <v>177</v>
      </c>
      <c r="F12">
        <v>100</v>
      </c>
      <c r="G12">
        <v>1.2</v>
      </c>
      <c r="H12">
        <v>10</v>
      </c>
      <c r="I12">
        <v>116.2</v>
      </c>
      <c r="J12">
        <v>-37.9</v>
      </c>
      <c r="K12" s="10"/>
      <c r="L12" s="12">
        <v>1</v>
      </c>
      <c r="M12" s="10"/>
      <c r="N12" s="52">
        <f t="shared" si="0"/>
        <v>-21.267947035859144</v>
      </c>
      <c r="O12" s="6">
        <f t="shared" si="1"/>
        <v>2.0280725908174109</v>
      </c>
      <c r="P12" s="6">
        <f t="shared" si="2"/>
        <v>-0.66147978650585082</v>
      </c>
      <c r="Q12" s="6">
        <f t="shared" si="3"/>
        <v>-0.34838524179933389</v>
      </c>
      <c r="R12" s="6">
        <f t="shared" si="4"/>
        <v>0.7080122994947341</v>
      </c>
      <c r="S12" s="6">
        <f t="shared" si="5"/>
        <v>0.61428520009894316</v>
      </c>
      <c r="U12" s="12">
        <v>0</v>
      </c>
    </row>
    <row r="13" spans="1:21" s="11" customFormat="1" ht="15">
      <c r="A13" t="s">
        <v>239</v>
      </c>
      <c r="B13">
        <v>5.0000000000000001E-3</v>
      </c>
      <c r="C13">
        <v>0.06</v>
      </c>
      <c r="D13" t="s">
        <v>17</v>
      </c>
      <c r="E13" t="s">
        <v>177</v>
      </c>
      <c r="F13">
        <v>0</v>
      </c>
      <c r="G13">
        <v>0.9</v>
      </c>
      <c r="H13">
        <v>10</v>
      </c>
      <c r="I13">
        <v>127.5</v>
      </c>
      <c r="J13">
        <v>-32.299999999999997</v>
      </c>
      <c r="K13" s="10"/>
      <c r="L13" s="12">
        <v>0</v>
      </c>
      <c r="M13" s="10"/>
      <c r="N13" s="52">
        <f t="shared" si="0"/>
        <v>-17.541061917836959</v>
      </c>
      <c r="O13" s="6">
        <f t="shared" si="1"/>
        <v>2.2252947962927703</v>
      </c>
      <c r="P13" s="6">
        <f t="shared" si="2"/>
        <v>-0.56374134839416834</v>
      </c>
      <c r="Q13" s="6">
        <f t="shared" si="3"/>
        <v>0</v>
      </c>
      <c r="R13" s="6">
        <f t="shared" si="4"/>
        <v>0</v>
      </c>
      <c r="S13" s="6">
        <f t="shared" si="5"/>
        <v>0</v>
      </c>
      <c r="U13" s="12">
        <v>1</v>
      </c>
    </row>
    <row r="14" spans="1:21" s="13" customFormat="1" ht="15">
      <c r="A14" t="s">
        <v>239</v>
      </c>
      <c r="B14">
        <v>5.0000000000000001E-3</v>
      </c>
      <c r="C14">
        <v>0.06</v>
      </c>
      <c r="D14" t="s">
        <v>17</v>
      </c>
      <c r="E14" t="s">
        <v>177</v>
      </c>
      <c r="F14">
        <v>100</v>
      </c>
      <c r="G14">
        <v>0.9</v>
      </c>
      <c r="H14">
        <v>10</v>
      </c>
      <c r="I14">
        <v>115.4</v>
      </c>
      <c r="J14">
        <v>-39.9</v>
      </c>
      <c r="K14" s="10"/>
      <c r="L14" s="12">
        <v>1</v>
      </c>
      <c r="M14" s="10"/>
      <c r="N14" s="52">
        <f t="shared" si="0"/>
        <v>-22.688092473663097</v>
      </c>
      <c r="O14" s="6">
        <f t="shared" si="1"/>
        <v>2.0141099568014562</v>
      </c>
      <c r="P14" s="6">
        <f t="shared" si="2"/>
        <v>-0.69638637154573746</v>
      </c>
      <c r="Q14" s="6">
        <f t="shared" si="3"/>
        <v>-0.32906408673614013</v>
      </c>
      <c r="R14" s="6">
        <f t="shared" si="4"/>
        <v>0.69300735708959238</v>
      </c>
      <c r="S14" s="6">
        <f t="shared" si="5"/>
        <v>0.6414496315691578</v>
      </c>
      <c r="U14" s="12">
        <v>0</v>
      </c>
    </row>
    <row r="15" spans="1:21" s="11" customFormat="1" ht="15">
      <c r="A15" t="s">
        <v>240</v>
      </c>
      <c r="B15">
        <v>5.0000000000000001E-3</v>
      </c>
      <c r="C15">
        <v>0.06</v>
      </c>
      <c r="D15" t="s">
        <v>17</v>
      </c>
      <c r="E15" t="s">
        <v>177</v>
      </c>
      <c r="F15">
        <v>0</v>
      </c>
      <c r="G15">
        <v>0.9</v>
      </c>
      <c r="H15">
        <v>10</v>
      </c>
      <c r="I15">
        <v>125</v>
      </c>
      <c r="J15">
        <v>-31.3</v>
      </c>
      <c r="K15" s="10"/>
      <c r="L15" s="12">
        <v>0</v>
      </c>
      <c r="M15" s="10"/>
      <c r="N15" s="52">
        <f t="shared" si="0"/>
        <v>-16.909521733277767</v>
      </c>
      <c r="O15" s="6">
        <f t="shared" si="1"/>
        <v>2.1816615649929116</v>
      </c>
      <c r="P15" s="6">
        <f t="shared" si="2"/>
        <v>-0.54628805587422513</v>
      </c>
      <c r="Q15" s="6">
        <f t="shared" si="3"/>
        <v>0</v>
      </c>
      <c r="R15" s="6">
        <f t="shared" si="4"/>
        <v>0</v>
      </c>
      <c r="S15" s="6">
        <f t="shared" si="5"/>
        <v>0</v>
      </c>
      <c r="U15" s="12">
        <v>1</v>
      </c>
    </row>
    <row r="16" spans="1:21" s="13" customFormat="1" ht="15">
      <c r="A16" t="s">
        <v>240</v>
      </c>
      <c r="B16">
        <v>5.0000000000000001E-3</v>
      </c>
      <c r="C16">
        <v>0.06</v>
      </c>
      <c r="D16" t="s">
        <v>17</v>
      </c>
      <c r="E16" t="s">
        <v>177</v>
      </c>
      <c r="F16">
        <v>100</v>
      </c>
      <c r="G16">
        <v>0.9</v>
      </c>
      <c r="H16">
        <v>10</v>
      </c>
      <c r="I16">
        <v>113.4</v>
      </c>
      <c r="J16">
        <v>-38.200000000000003</v>
      </c>
      <c r="K16" s="10"/>
      <c r="L16" s="12">
        <v>1</v>
      </c>
      <c r="M16" s="10"/>
      <c r="N16" s="52">
        <f t="shared" si="0"/>
        <v>-21.477712774675975</v>
      </c>
      <c r="O16" s="6">
        <f t="shared" si="1"/>
        <v>1.9792033717615696</v>
      </c>
      <c r="P16" s="6">
        <f t="shared" si="2"/>
        <v>-0.66671577426183393</v>
      </c>
      <c r="Q16" s="6">
        <f t="shared" si="3"/>
        <v>-0.31210140746541282</v>
      </c>
      <c r="R16" s="6">
        <f t="shared" si="4"/>
        <v>0.72122379883736742</v>
      </c>
      <c r="S16" s="6">
        <f t="shared" si="5"/>
        <v>0.61840839535755421</v>
      </c>
      <c r="U16" s="12">
        <v>0</v>
      </c>
    </row>
    <row r="17" spans="1:26" s="13" customFormat="1" ht="15">
      <c r="A17" t="s">
        <v>241</v>
      </c>
      <c r="B17">
        <v>5.0000000000000001E-3</v>
      </c>
      <c r="C17">
        <v>0.06</v>
      </c>
      <c r="D17" t="s">
        <v>17</v>
      </c>
      <c r="E17" t="s">
        <v>177</v>
      </c>
      <c r="F17">
        <v>0</v>
      </c>
      <c r="G17">
        <v>1.6</v>
      </c>
      <c r="H17">
        <v>10</v>
      </c>
      <c r="I17">
        <v>126.3</v>
      </c>
      <c r="J17">
        <v>-29.2</v>
      </c>
      <c r="K17" s="10"/>
      <c r="L17" s="12">
        <v>0</v>
      </c>
      <c r="M17" s="10"/>
      <c r="N17" s="52">
        <f t="shared" si="0"/>
        <v>-15.612518617200484</v>
      </c>
      <c r="O17" s="6">
        <f t="shared" si="1"/>
        <v>2.2043508452688383</v>
      </c>
      <c r="P17" s="6">
        <f t="shared" si="2"/>
        <v>-0.50963614158234416</v>
      </c>
      <c r="Q17" s="6">
        <f t="shared" si="3"/>
        <v>0</v>
      </c>
      <c r="R17" s="6">
        <f t="shared" si="4"/>
        <v>0</v>
      </c>
      <c r="S17" s="6">
        <f t="shared" si="5"/>
        <v>0</v>
      </c>
      <c r="U17" s="12">
        <v>1</v>
      </c>
    </row>
    <row r="18" spans="1:26" s="13" customFormat="1" ht="15">
      <c r="A18" t="s">
        <v>241</v>
      </c>
      <c r="B18">
        <v>5.0000000000000001E-3</v>
      </c>
      <c r="C18">
        <v>0.06</v>
      </c>
      <c r="D18" t="s">
        <v>17</v>
      </c>
      <c r="E18" t="s">
        <v>177</v>
      </c>
      <c r="F18">
        <v>100</v>
      </c>
      <c r="G18">
        <v>1.6</v>
      </c>
      <c r="H18">
        <v>10</v>
      </c>
      <c r="I18">
        <v>115.6</v>
      </c>
      <c r="J18">
        <v>-36.5</v>
      </c>
      <c r="K18" s="10"/>
      <c r="L18" s="12">
        <v>1</v>
      </c>
      <c r="M18" s="10"/>
      <c r="N18" s="52">
        <f t="shared" si="0"/>
        <v>-20.303492862607325</v>
      </c>
      <c r="O18" s="6">
        <f t="shared" si="1"/>
        <v>2.0176006153054451</v>
      </c>
      <c r="P18" s="6">
        <f t="shared" si="2"/>
        <v>-0.63704517697793028</v>
      </c>
      <c r="Q18" s="6">
        <f t="shared" si="3"/>
        <v>-0.34733509354940112</v>
      </c>
      <c r="R18" s="6">
        <f t="shared" si="4"/>
        <v>0.72494426347850838</v>
      </c>
      <c r="S18" s="6">
        <f t="shared" si="5"/>
        <v>0.59482278675134126</v>
      </c>
      <c r="U18" s="12">
        <v>0</v>
      </c>
    </row>
    <row r="19" spans="1:26" s="13" customFormat="1" ht="16" thickBot="1">
      <c r="B19" s="7"/>
      <c r="C19" s="7"/>
      <c r="D19" s="7"/>
      <c r="E19" s="7"/>
      <c r="F19" s="7"/>
      <c r="G19" s="7"/>
      <c r="H19" s="7"/>
      <c r="I19" s="17"/>
      <c r="J19" s="18"/>
      <c r="K19" s="19"/>
      <c r="L19" s="12"/>
      <c r="M19" s="7"/>
      <c r="N19" s="7"/>
      <c r="O19" s="7"/>
      <c r="P19" s="7"/>
      <c r="Q19" s="7"/>
      <c r="R19" s="7"/>
      <c r="S19" s="7"/>
    </row>
    <row r="20" spans="1:26" s="13" customFormat="1" ht="17" thickTop="1" thickBot="1">
      <c r="H20" s="23" t="s">
        <v>143</v>
      </c>
      <c r="I20" s="24">
        <f>IF(O20&gt;0, O20*180/PI(),360+O20*180/PI())</f>
        <v>120.02764067075078</v>
      </c>
      <c r="J20" s="25">
        <f>P20*180/PI()</f>
        <v>-36.071334498383273</v>
      </c>
      <c r="K20" s="19"/>
      <c r="L20" s="7"/>
      <c r="M20" s="7"/>
      <c r="N20" s="7"/>
      <c r="O20" s="26">
        <f>IF(Q20&gt;0, ATAN(R20/Q20),PI()+ATAN(R20/Q20))</f>
        <v>2.0948775231052563</v>
      </c>
      <c r="P20" s="26">
        <f>-1*ATAN(S20/(SQRT(Q20*Q20+R20*R20)))</f>
        <v>-0.62956355258500529</v>
      </c>
      <c r="Q20" s="26">
        <f>SUM(Q3:Q18)</f>
        <v>-3.2117731552288249</v>
      </c>
      <c r="R20" s="26">
        <f>SUM(R3:R18)</f>
        <v>5.5567617575281805</v>
      </c>
      <c r="S20" s="26">
        <f>SUM(S3:S18)</f>
        <v>4.6753036363890983</v>
      </c>
    </row>
    <row r="21" spans="1:26" s="9" customFormat="1" ht="16" thickTop="1">
      <c r="A21" s="7"/>
      <c r="B21" s="7"/>
      <c r="C21" s="7"/>
      <c r="D21" s="7"/>
      <c r="E21" s="7"/>
      <c r="F21" s="7"/>
      <c r="G21" s="7"/>
      <c r="H21" s="7"/>
      <c r="I21" s="29" t="s">
        <v>144</v>
      </c>
      <c r="J21" s="30">
        <f>SQRT(Q20*Q20+R20*R20+S20*S20)</f>
        <v>7.9405007476234974</v>
      </c>
      <c r="K21" s="19"/>
      <c r="L21" s="7"/>
      <c r="M21" s="7"/>
      <c r="N21" s="7"/>
      <c r="O21" s="7"/>
      <c r="P21" s="7"/>
      <c r="Q21" s="7"/>
      <c r="R21" s="7"/>
      <c r="S21" s="7"/>
    </row>
    <row r="22" spans="1:26" s="15" customFormat="1" ht="16">
      <c r="A22" s="7"/>
      <c r="B22" s="7"/>
      <c r="C22" s="7"/>
      <c r="D22" s="7"/>
      <c r="E22" s="7"/>
      <c r="F22" s="7"/>
      <c r="G22" s="7"/>
      <c r="H22" s="7"/>
      <c r="I22" s="32" t="s">
        <v>145</v>
      </c>
      <c r="J22" s="33">
        <f>(J24-1)/(J24-J21)</f>
        <v>117.64853708925661</v>
      </c>
      <c r="K22" s="19"/>
      <c r="L22" s="7"/>
      <c r="M22" s="20"/>
      <c r="N22" s="20"/>
      <c r="O22" s="7"/>
      <c r="P22" s="7"/>
      <c r="Q22" s="7"/>
      <c r="R22" s="7"/>
      <c r="S22" s="7"/>
      <c r="T22" s="9"/>
      <c r="U22" s="9"/>
      <c r="V22" s="9"/>
      <c r="W22" s="9"/>
      <c r="X22" s="9"/>
      <c r="Y22" s="9"/>
      <c r="Z22" s="9"/>
    </row>
    <row r="23" spans="1:26" s="15" customFormat="1" ht="16">
      <c r="A23" s="7"/>
      <c r="B23" s="7"/>
      <c r="C23" s="7"/>
      <c r="D23" s="7"/>
      <c r="E23" s="7"/>
      <c r="F23" s="7"/>
      <c r="G23" s="7"/>
      <c r="H23" s="7"/>
      <c r="I23" s="32" t="s">
        <v>147</v>
      </c>
      <c r="J23" s="35">
        <f>ACOS(1+(J24-1)*(1-20^(1/(J24-1)))/(J24*(J22-1)+1))*180/PI()</f>
        <v>5.127867840986938</v>
      </c>
      <c r="K23" s="19"/>
      <c r="L23" s="7"/>
      <c r="M23" s="20"/>
      <c r="N23" s="20"/>
      <c r="O23" s="7"/>
      <c r="P23" s="7"/>
      <c r="Q23" s="7"/>
      <c r="R23" s="7"/>
      <c r="S23" s="7"/>
      <c r="T23" s="9"/>
      <c r="U23" s="9"/>
      <c r="V23" s="9"/>
      <c r="W23" s="9"/>
      <c r="X23" s="9"/>
      <c r="Y23" s="9"/>
      <c r="Z23" s="9"/>
    </row>
    <row r="24" spans="1:26" s="15" customFormat="1" ht="16">
      <c r="A24" s="7"/>
      <c r="B24" s="7"/>
      <c r="C24" s="7"/>
      <c r="D24" s="7"/>
      <c r="E24" s="7"/>
      <c r="F24" s="7"/>
      <c r="G24" s="7"/>
      <c r="H24" s="7"/>
      <c r="I24" s="36" t="s">
        <v>149</v>
      </c>
      <c r="J24" s="37">
        <f>SUM(L3:L18)</f>
        <v>8</v>
      </c>
      <c r="K24" s="19"/>
      <c r="L24" s="7"/>
      <c r="M24" s="7"/>
      <c r="N24" s="7"/>
      <c r="O24" s="7"/>
      <c r="P24" s="7"/>
      <c r="Q24" s="7"/>
      <c r="R24" s="7"/>
      <c r="S24" s="7"/>
      <c r="T24" s="9"/>
      <c r="U24" s="9"/>
      <c r="V24" s="9"/>
      <c r="W24" s="9"/>
      <c r="X24" s="9"/>
      <c r="Y24" s="9"/>
      <c r="Z24" s="9"/>
    </row>
    <row r="27" spans="1:26">
      <c r="A27" s="54" t="s">
        <v>5</v>
      </c>
    </row>
    <row r="28" spans="1:26">
      <c r="A28">
        <v>130</v>
      </c>
      <c r="B28">
        <v>-27.5</v>
      </c>
    </row>
    <row r="29" spans="1:26">
      <c r="A29" t="s">
        <v>144</v>
      </c>
      <c r="B29">
        <v>7.9404070198913752</v>
      </c>
    </row>
    <row r="30" spans="1:26">
      <c r="A30" t="s">
        <v>145</v>
      </c>
      <c r="B30">
        <v>117.46349968134756</v>
      </c>
    </row>
    <row r="31" spans="1:26">
      <c r="A31" t="s">
        <v>147</v>
      </c>
      <c r="B31">
        <v>5.0999999999999996</v>
      </c>
    </row>
    <row r="32" spans="1:26">
      <c r="A32" t="s">
        <v>149</v>
      </c>
      <c r="B32">
        <v>8</v>
      </c>
    </row>
    <row r="34" spans="1:2">
      <c r="A34" s="54" t="s">
        <v>6</v>
      </c>
    </row>
    <row r="35" spans="1:2">
      <c r="A35">
        <v>120</v>
      </c>
      <c r="B35">
        <v>-36.1</v>
      </c>
    </row>
    <row r="36" spans="1:2">
      <c r="A36" t="s">
        <v>144</v>
      </c>
      <c r="B36">
        <v>7.9405007476234974</v>
      </c>
    </row>
    <row r="37" spans="1:2">
      <c r="A37" t="s">
        <v>145</v>
      </c>
      <c r="B37">
        <v>117.64853708925661</v>
      </c>
    </row>
    <row r="38" spans="1:2">
      <c r="A38" t="s">
        <v>147</v>
      </c>
      <c r="B38">
        <v>5.0999999999999996</v>
      </c>
    </row>
    <row r="39" spans="1:2">
      <c r="A39" t="s">
        <v>149</v>
      </c>
      <c r="B39">
        <v>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Specimen_MagIC</vt:lpstr>
      <vt:lpstr>Sample_MagIC</vt:lpstr>
      <vt:lpstr>Site_MagIC</vt:lpstr>
      <vt:lpstr>Intrusive Site MAG Means</vt:lpstr>
      <vt:lpstr>Extrusive Site MAG Means</vt:lpstr>
      <vt:lpstr>Extrusive Site OVR Means</vt:lpstr>
      <vt:lpstr>SI1 (11.8 to 26.4)</vt:lpstr>
      <vt:lpstr>SI1 (28.3 to 29.2)</vt:lpstr>
      <vt:lpstr>SI1 (29.2 to 29.7)</vt:lpstr>
      <vt:lpstr>SI1 (33.3 to 37.1)</vt:lpstr>
      <vt:lpstr>SI1 (40.6 to 42.5)</vt:lpstr>
      <vt:lpstr>SI1 (42.5 to 44.4)</vt:lpstr>
      <vt:lpstr>SI1 (58.1 to 64.1)</vt:lpstr>
      <vt:lpstr>SI1 (87.6 to 88.5)</vt:lpstr>
      <vt:lpstr>SI1 (88.5 to 89.2)</vt:lpstr>
      <vt:lpstr>SI1 (89.2 to 91.5)</vt:lpstr>
      <vt:lpstr>SI1 (91.5 to 92.6)</vt:lpstr>
      <vt:lpstr>SI1 (94.3 to 94.9)</vt:lpstr>
      <vt:lpstr>SI1 (94.9 to 96.6)</vt:lpstr>
      <vt:lpstr>SI1 (116.3 to 118.8)</vt:lpstr>
      <vt:lpstr>SI1 (119.7 to 122.1)</vt:lpstr>
      <vt:lpstr>SI1 (122.1 to 123.7)</vt:lpstr>
      <vt:lpstr>SI2a(1.1 to 1.6)</vt:lpstr>
      <vt:lpstr>SI2a(10.2 to 12.8)</vt:lpstr>
      <vt:lpstr>SI2b(2.2 to 2.6)</vt:lpstr>
      <vt:lpstr>SI2b(10.5 to 10.6)</vt:lpstr>
      <vt:lpstr>SI2c(0.0 to 2.1)</vt:lpstr>
      <vt:lpstr>SI2c(2.1 to 18.6)</vt:lpstr>
      <vt:lpstr>SI3(2.3 to 5.5)</vt:lpstr>
      <vt:lpstr>SI3(5.5 to 12.5)</vt:lpstr>
      <vt:lpstr>SI3(12.5 to 20.1)</vt:lpstr>
      <vt:lpstr>SI3(20.1 to 28.9)</vt:lpstr>
      <vt:lpstr>SI3(36.9 to 48.4)</vt:lpstr>
      <vt:lpstr>SI3(55.8 to 60.9)</vt:lpstr>
      <vt:lpstr>SI3(103.3 to 110.3)</vt:lpstr>
      <vt:lpstr>SI3(124.8 to 130.4)</vt:lpstr>
      <vt:lpstr>SI4(0.0 to 13.8)</vt:lpstr>
      <vt:lpstr>SI4(13.8 to 20.2)</vt:lpstr>
      <vt:lpstr>SI4(21.4 to 30.0)</vt:lpstr>
      <vt:lpstr>SI4(39.7 to 44.7)</vt:lpstr>
      <vt:lpstr>SI4(72.3 to 74.6)</vt:lpstr>
      <vt:lpstr>SI4(74.6 to 80.0)</vt:lpstr>
      <vt:lpstr>SI4(80.2 to 100.7)</vt:lpstr>
      <vt:lpstr>SI4(106.0 to 121.4)</vt:lpstr>
      <vt:lpstr>SI4(121.4 to 127.3)</vt:lpstr>
      <vt:lpstr>SI4(133.8 to 143.1)</vt:lpstr>
      <vt:lpstr>SI4(160.4 to 171.1)</vt:lpstr>
      <vt:lpstr>SI5a(0.0 to 9.0)</vt:lpstr>
      <vt:lpstr>SI5b(3.2 to 30.7)</vt:lpstr>
      <vt:lpstr>SI5b(57.2 to 63.3)</vt:lpstr>
      <vt:lpstr>SI5b(64.6 to 70.4)</vt:lpstr>
      <vt:lpstr>SI5b(72.6 to 79.0)</vt:lpstr>
      <vt:lpstr>SI5b(115.0 to 120.2)</vt:lpstr>
      <vt:lpstr>SI5b(132.4 to 171.9)</vt:lpstr>
      <vt:lpstr>SI5b(183.4 to 188.7)</vt:lpstr>
      <vt:lpstr>SI5b(197.5 to 216.7)</vt:lpstr>
      <vt:lpstr>SI6(0.0 to 3.0)</vt:lpstr>
      <vt:lpstr>SI6(12.0 to 28.4)</vt:lpstr>
      <vt:lpstr>SI6(40.6 to 57.8)</vt:lpstr>
      <vt:lpstr>SI6(76.5 to 94.1)</vt:lpstr>
      <vt:lpstr>SI6(94.1 to 104.2)</vt:lpstr>
      <vt:lpstr>SI6(122.3 to 127.6)</vt:lpstr>
      <vt:lpstr>SI6(180.6 to 188.8)</vt:lpstr>
      <vt:lpstr>SI6(208.4 to 219.9)</vt:lpstr>
      <vt:lpstr>SI6(245.4 to 252.7)</vt:lpstr>
      <vt:lpstr>SI6(268.4 to 289.5)</vt:lpstr>
      <vt:lpstr>SI6(289.8 to 301.1)</vt:lpstr>
      <vt:lpstr>SI7(0.0 to 3.9)</vt:lpstr>
      <vt:lpstr>SI7(3.9 to 5.4)</vt:lpstr>
      <vt:lpstr>SI7(9.6 to 18.0)</vt:lpstr>
      <vt:lpstr>SI8(0.0 to 3.9)</vt:lpstr>
      <vt:lpstr>SI8(3.9 to 19.3)</vt:lpstr>
      <vt:lpstr>SI8(19.3 to 45.0)</vt:lpstr>
      <vt:lpstr>SI8(47.5 to 56.7)</vt:lpstr>
      <vt:lpstr>SI8(62.9 to 84.4)</vt:lpstr>
      <vt:lpstr>SI8(84.4 to 102.6)</vt:lpstr>
      <vt:lpstr>SI8(106.6 to 115.4)</vt:lpstr>
      <vt:lpstr>SI9(0.0 to 9.2)</vt:lpstr>
      <vt:lpstr>SI9(12.0 to 21.2)</vt:lpstr>
      <vt:lpstr>SI9(66.9 to 84.0)</vt:lpstr>
      <vt:lpstr>SI9(84.0 to 88.9)</vt:lpstr>
      <vt:lpstr>SI9(139.8 to 160.0)</vt:lpstr>
      <vt:lpstr>SI9(160.0 to 166.5)</vt:lpstr>
      <vt:lpstr>SI9(166.5 to 171.4)</vt:lpstr>
      <vt:lpstr>SI9(171.4 to 188.8)</vt:lpstr>
      <vt:lpstr>SI9(312.1 to 321.0)</vt:lpstr>
      <vt:lpstr>SI9(336.4 to 353.8)</vt:lpstr>
      <vt:lpstr>SI9(375.9 to 381.0)</vt:lpstr>
      <vt:lpstr>SI9(387.6 to 395.3)</vt:lpstr>
      <vt:lpstr>SI9(395.3 to 399.3)</vt:lpstr>
      <vt:lpstr>SI1 (sill 69.7 to 87.6)</vt:lpstr>
      <vt:lpstr>SI3(D1 to D10)</vt:lpstr>
      <vt:lpstr>SI9(D1-D9)</vt:lpstr>
      <vt:lpstr>SI9(D10 to D18)</vt:lpstr>
      <vt:lpstr>SI8(D1 to D9)</vt:lpstr>
    </vt:vector>
  </TitlesOfParts>
  <Manager>Anthony A.P. Koppers</Manager>
  <Company>College of Oceanic &amp; Atmospheric Sciences, OSU, USA</Company>
  <LinksUpToDate>false</LinksUpToDate>
  <SharedDoc>false</SharedDoc>
  <HyperlinkBase>http://earthref.org/MAGIC/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MagIC v24 Data and Metadata Processing Software</dc:title>
  <dc:subject>Software for managing paleomagnetic and rock magnetic data</dc:subject>
  <dc:creator>Anthony A.P. Koppers</dc:creator>
  <cp:keywords>Paleomagnetism, Rock Magnetism, Geomagnetism, Magnetics Information Consortium, MagIC, SmartBook, Software, Standard Data and Metadata Template</cp:keywords>
  <dc:description>This software is freely distrubed for collecting, manipulating and uploading paleomagnetic and rock magnetic data at http://earthref.org/MAGIC/</dc:description>
  <cp:lastModifiedBy>Nicholas Swanson-Hysell</cp:lastModifiedBy>
  <cp:lastPrinted>2013-04-05T18:12:58Z</cp:lastPrinted>
  <dcterms:created xsi:type="dcterms:W3CDTF">2012-12-18T19:43:05Z</dcterms:created>
  <dcterms:modified xsi:type="dcterms:W3CDTF">2014-02-08T22:20:50Z</dcterms:modified>
</cp:coreProperties>
</file>