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dgin/Library/CloudStorage/GoogleDrive-eben_hodgin@brown.edu/My Drive/Berkeley_GDrive/Bayfield-Douglas Fault/*Submission/Supplement/Tables/"/>
    </mc:Choice>
  </mc:AlternateContent>
  <xr:revisionPtr revIDLastSave="0" documentId="13_ncr:1_{C1EDDBB4-398E-E94D-BE46-48A57E629708}" xr6:coauthVersionLast="47" xr6:coauthVersionMax="47" xr10:uidLastSave="{00000000-0000-0000-0000-000000000000}"/>
  <bookViews>
    <workbookView xWindow="760" yWindow="2720" windowWidth="25600" windowHeight="16740" tabRatio="721" firstSheet="1" activeTab="5" xr2:uid="{C8F356E8-0DE7-44D0-BD39-3C1AC8C87375}"/>
  </bookViews>
  <sheets>
    <sheet name="Cleaned Clumped Summary Average" sheetId="1" r:id="rId1"/>
    <sheet name="Berkeley Standards Statistics" sheetId="3" r:id="rId2"/>
    <sheet name="Berkeley Sample Replicates" sheetId="2" r:id="rId3"/>
    <sheet name="Brown Standards Statistics" sheetId="4" r:id="rId4"/>
    <sheet name="Brown Sample Replicates" sheetId="5" r:id="rId5"/>
    <sheet name="Brown Quartz O" sheetId="6" r:id="rId6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T12" i="1"/>
  <c r="G11" i="1"/>
  <c r="T11" i="1"/>
  <c r="T4" i="1"/>
  <c r="T5" i="1"/>
  <c r="T6" i="1"/>
  <c r="T7" i="1"/>
  <c r="T8" i="1"/>
  <c r="T9" i="1"/>
  <c r="T3" i="1"/>
  <c r="N5" i="4"/>
  <c r="M5" i="4"/>
  <c r="N4" i="4"/>
  <c r="M4" i="4"/>
  <c r="N3" i="4"/>
  <c r="M3" i="4"/>
  <c r="M11" i="4"/>
  <c r="N11" i="4"/>
  <c r="N10" i="4"/>
  <c r="M10" i="4"/>
  <c r="N9" i="4"/>
  <c r="M9" i="4"/>
  <c r="H12" i="1"/>
  <c r="I12" i="1"/>
  <c r="U12" i="1"/>
  <c r="V12" i="1"/>
  <c r="U11" i="1"/>
  <c r="V11" i="1"/>
  <c r="H11" i="1"/>
  <c r="I11" i="1"/>
  <c r="U9" i="1"/>
  <c r="V9" i="1"/>
  <c r="U8" i="1"/>
  <c r="V8" i="1"/>
  <c r="U7" i="1"/>
  <c r="V7" i="1"/>
  <c r="U6" i="1"/>
  <c r="V6" i="1"/>
  <c r="U5" i="1"/>
  <c r="V5" i="1"/>
  <c r="U4" i="1"/>
  <c r="V4" i="1"/>
  <c r="U3" i="1"/>
  <c r="V3" i="1"/>
</calcChain>
</file>

<file path=xl/sharedStrings.xml><?xml version="1.0" encoding="utf-8"?>
<sst xmlns="http://schemas.openxmlformats.org/spreadsheetml/2006/main" count="385" uniqueCount="208">
  <si>
    <t>Lab</t>
  </si>
  <si>
    <t>Sample ID</t>
  </si>
  <si>
    <t>Count</t>
  </si>
  <si>
    <t>D47 corrected to ETH</t>
  </si>
  <si>
    <t>D47  std dev</t>
  </si>
  <si>
    <t>D47 std error</t>
  </si>
  <si>
    <t>Eth T (deg C) - Anderson</t>
  </si>
  <si>
    <t>Eth T Std Dev</t>
  </si>
  <si>
    <t>Eth T Std Error</t>
  </si>
  <si>
    <t>d13C (vpdb)</t>
  </si>
  <si>
    <t>d13C std dev</t>
  </si>
  <si>
    <t>d13C std error</t>
  </si>
  <si>
    <t>d18O mineral (vpdb)</t>
  </si>
  <si>
    <t>d18O std dev</t>
  </si>
  <si>
    <t>d18O std error</t>
  </si>
  <si>
    <t>d18O mineral (vsmow)</t>
  </si>
  <si>
    <t>notes</t>
  </si>
  <si>
    <t>1000lnalpha</t>
  </si>
  <si>
    <t>alpha</t>
  </si>
  <si>
    <t>d18O water (vsmow)</t>
  </si>
  <si>
    <t>Berkeley</t>
  </si>
  <si>
    <t>GRL2</t>
  </si>
  <si>
    <t>AMF2</t>
  </si>
  <si>
    <t>AMF3</t>
  </si>
  <si>
    <t>AMF5</t>
  </si>
  <si>
    <t>AMF6</t>
  </si>
  <si>
    <t>Brown</t>
  </si>
  <si>
    <t>PF2</t>
  </si>
  <si>
    <t>PF7</t>
  </si>
  <si>
    <t>user</t>
  </si>
  <si>
    <t>date</t>
  </si>
  <si>
    <t>Type</t>
  </si>
  <si>
    <t>spec #'s</t>
  </si>
  <si>
    <t>SkipFirstAcq</t>
  </si>
  <si>
    <t>mineral</t>
  </si>
  <si>
    <t>rxnTemp</t>
  </si>
  <si>
    <t>k-factor (47)</t>
  </si>
  <si>
    <t>k-factor (48)</t>
  </si>
  <si>
    <t>d13C_stdev</t>
  </si>
  <si>
    <t>d18O_gas (vsmow)</t>
  </si>
  <si>
    <t>d18O_mineral (vpdb)</t>
  </si>
  <si>
    <t>d18O_stdev</t>
  </si>
  <si>
    <t>d47</t>
  </si>
  <si>
    <t>d47_pbl</t>
  </si>
  <si>
    <t>d47_stdev</t>
  </si>
  <si>
    <t>D47 (v. Oz)</t>
  </si>
  <si>
    <t>D47_pbl</t>
  </si>
  <si>
    <t>D47_stdev</t>
  </si>
  <si>
    <t>D47_sterr</t>
  </si>
  <si>
    <t>d48</t>
  </si>
  <si>
    <t>d48_pbl</t>
  </si>
  <si>
    <t>d48_stdev</t>
  </si>
  <si>
    <t>D48</t>
  </si>
  <si>
    <t>D48_pbl</t>
  </si>
  <si>
    <t>D48_stdev</t>
  </si>
  <si>
    <t>d49</t>
  </si>
  <si>
    <t>d49_stdev</t>
  </si>
  <si>
    <t>D49</t>
  </si>
  <si>
    <t>D49_stdev</t>
  </si>
  <si>
    <t>d47_intercept</t>
  </si>
  <si>
    <t>D47_slope</t>
  </si>
  <si>
    <t>D47_intercept</t>
  </si>
  <si>
    <t>D47_intercept (stdev)</t>
  </si>
  <si>
    <t>d48_intercept</t>
  </si>
  <si>
    <t>D48_slope</t>
  </si>
  <si>
    <t>D48_intercept</t>
  </si>
  <si>
    <t>D48_intercept (stdv)</t>
  </si>
  <si>
    <t xml:space="preserve">d47 intercept </t>
  </si>
  <si>
    <t xml:space="preserve">D47 intercept </t>
  </si>
  <si>
    <t>d48 intercept</t>
  </si>
  <si>
    <t>D48 intercept</t>
  </si>
  <si>
    <t>D47 proj to 0</t>
  </si>
  <si>
    <t>D47 abs ref</t>
  </si>
  <si>
    <t xml:space="preserve">acid digestion D47 </t>
  </si>
  <si>
    <t>Eth T (A21)</t>
  </si>
  <si>
    <t>d18O_min (vsmow)</t>
  </si>
  <si>
    <t>ACT</t>
  </si>
  <si>
    <t>sample</t>
  </si>
  <si>
    <t>AMF6_F9</t>
  </si>
  <si>
    <t>calcite</t>
  </si>
  <si>
    <t>GRL2_F10</t>
  </si>
  <si>
    <t>GRL2_G10</t>
  </si>
  <si>
    <t>AMF6_G9</t>
  </si>
  <si>
    <t>GRL2_H10</t>
  </si>
  <si>
    <t>AMF6_H9</t>
  </si>
  <si>
    <t>Hodgin_AMF2_B1</t>
  </si>
  <si>
    <t>Hodgin_AMF6_M3a_B3</t>
  </si>
  <si>
    <t>Hodgin_AMF6_m3b_B1</t>
  </si>
  <si>
    <t>Hodgin_AMF6_m3a_B2</t>
  </si>
  <si>
    <t>Hodgin_AMF6_m3a_C2</t>
  </si>
  <si>
    <t>Hodgin_AMF2_B3</t>
  </si>
  <si>
    <t>Hodgin_AMF5_A3</t>
  </si>
  <si>
    <t>Hodgin_AMF3_A2</t>
  </si>
  <si>
    <t>Hodgin_AMF2_A1</t>
  </si>
  <si>
    <t>Hodgin_AMF3_B2</t>
  </si>
  <si>
    <t>Hodgin_AMF3_A1</t>
  </si>
  <si>
    <t>Standard ID</t>
  </si>
  <si>
    <t>Session</t>
  </si>
  <si>
    <t>Number of replicates</t>
  </si>
  <si>
    <t>Average Δ47 (‰)</t>
  </si>
  <si>
    <t>Δ47 Standard Deviation (‰)</t>
  </si>
  <si>
    <t>Average δ18O (‰)</t>
  </si>
  <si>
    <t>δ 18O Standard Deviation (‰)</t>
  </si>
  <si>
    <t>Average δ 13C (‰)</t>
  </si>
  <si>
    <t>δ 13C standard deviation (‰)</t>
  </si>
  <si>
    <t>ETH1</t>
  </si>
  <si>
    <t>Sept - Dec 2020</t>
  </si>
  <si>
    <t>Mar - June 2022</t>
  </si>
  <si>
    <t>Total</t>
  </si>
  <si>
    <t>ETH2</t>
  </si>
  <si>
    <t>ETH3</t>
  </si>
  <si>
    <t>ETH4</t>
  </si>
  <si>
    <t>TRV1</t>
  </si>
  <si>
    <t>ETH Corrected</t>
  </si>
  <si>
    <t>CAR1</t>
  </si>
  <si>
    <t>IAEA-603</t>
  </si>
  <si>
    <t>IAEA-C2</t>
  </si>
  <si>
    <t xml:space="preserve">Raw </t>
  </si>
  <si>
    <t/>
  </si>
  <si>
    <t>ID</t>
  </si>
  <si>
    <t>Analysis</t>
  </si>
  <si>
    <t>Analysis Status</t>
  </si>
  <si>
    <t>Disabled</t>
  </si>
  <si>
    <t>Identifier_1</t>
  </si>
  <si>
    <t>Mass Spec</t>
  </si>
  <si>
    <t>Easotope Name</t>
  </si>
  <si>
    <t>Sample Type</t>
  </si>
  <si>
    <t>Corr Interval</t>
  </si>
  <si>
    <t>Acid Temp</t>
  </si>
  <si>
    <t>Acquisitions</t>
  </si>
  <si>
    <t>Enabled Acquisitions</t>
  </si>
  <si>
    <t>First MZ44 Ref Gas</t>
  </si>
  <si>
    <t>First MZ44 Sample</t>
  </si>
  <si>
    <t>d13C VPDB (PBL)</t>
  </si>
  <si>
    <t>d18O VPDB (PBL)</t>
  </si>
  <si>
    <t>d18O VSMOW (PBL)</t>
  </si>
  <si>
    <t>d45 WG (PBL)</t>
  </si>
  <si>
    <t>d46 WG (PBL)</t>
  </si>
  <si>
    <t>d47 WG (PBL)</t>
  </si>
  <si>
    <t>D47 WG (PBL)</t>
  </si>
  <si>
    <t>d48 WG (PBL)</t>
  </si>
  <si>
    <t>D48 WG (PBL)</t>
  </si>
  <si>
    <t>d49 WG (PBL)</t>
  </si>
  <si>
    <t>D49 WG (PBL)</t>
  </si>
  <si>
    <t>49 Param</t>
  </si>
  <si>
    <t>d13C VPDB (Final)</t>
  </si>
  <si>
    <t>d18O AFF</t>
  </si>
  <si>
    <t>d18O VPDB (Acid)</t>
  </si>
  <si>
    <t>d18O VPDB (Final)</t>
  </si>
  <si>
    <t>d18O VSMOW (Final)</t>
  </si>
  <si>
    <t>D47 Nonlinearity Slope</t>
  </si>
  <si>
    <t>D47 Nonlinearity Intercepts</t>
  </si>
  <si>
    <t>D47 WG (PBL HG)</t>
  </si>
  <si>
    <t>D47 ETF Slope</t>
  </si>
  <si>
    <t>D47 ETF Intercept</t>
  </si>
  <si>
    <t>D47 CDES (ETF)</t>
  </si>
  <si>
    <t>D47 CDES (Final)</t>
  </si>
  <si>
    <t>D48 Nonlinearity Slope</t>
  </si>
  <si>
    <t>D48 Nonlinearity Intercepts</t>
  </si>
  <si>
    <t>D48 WG (PBL HG)</t>
  </si>
  <si>
    <t>D48 ETF Slope</t>
  </si>
  <si>
    <t>D48 ETF Intercept</t>
  </si>
  <si>
    <t>D48 CDES (ETF)</t>
  </si>
  <si>
    <t>D48 CDES (Final)</t>
  </si>
  <si>
    <t>D48 WG (PBL Off)</t>
  </si>
  <si>
    <t>OK</t>
  </si>
  <si>
    <t>R1</t>
  </si>
  <si>
    <t>2023-02-12 02:57</t>
  </si>
  <si>
    <t>CO2 clumpD48 ETH PBL</t>
  </si>
  <si>
    <t>BrownUniversity</t>
  </si>
  <si>
    <t>Calcite</t>
  </si>
  <si>
    <t>2023-01-19 14:00:00</t>
  </si>
  <si>
    <t>1=-0.07852015735201687</t>
  </si>
  <si>
    <t>1=-0.5449683703034962</t>
  </si>
  <si>
    <t>R2</t>
  </si>
  <si>
    <t>2023-02-16 15:47</t>
  </si>
  <si>
    <t>1=-0.0785201573520169</t>
  </si>
  <si>
    <t>1=-0.5449683703034969</t>
  </si>
  <si>
    <t>R3</t>
  </si>
  <si>
    <t>2023-02-17 03:45</t>
  </si>
  <si>
    <t>1=-0.07852015735201688</t>
  </si>
  <si>
    <t>1=-0.5449683703034967</t>
  </si>
  <si>
    <t>2023-02-12 05:22</t>
  </si>
  <si>
    <t>1=-0.5449683703034957</t>
  </si>
  <si>
    <t>2023-02-15 15:35</t>
  </si>
  <si>
    <t>1=-0.5449683703034972</t>
  </si>
  <si>
    <t>2023-02-16 03:40</t>
  </si>
  <si>
    <t>BYM</t>
  </si>
  <si>
    <t>Carrara</t>
  </si>
  <si>
    <t>Jan - Feb 2023</t>
  </si>
  <si>
    <t>Date Run</t>
  </si>
  <si>
    <t>d17O mean</t>
  </si>
  <si>
    <t>d'17O mean</t>
  </si>
  <si>
    <t>d18O</t>
  </si>
  <si>
    <t>d'18O mean</t>
  </si>
  <si>
    <t>D'17O mean (lambda = 0.528)</t>
  </si>
  <si>
    <t>D'17O SE</t>
  </si>
  <si>
    <t>Normalization Notes</t>
  </si>
  <si>
    <t>PF8-A</t>
  </si>
  <si>
    <t>PF8-B</t>
  </si>
  <si>
    <t>PF8-C</t>
  </si>
  <si>
    <t>SKFS</t>
  </si>
  <si>
    <t>NBS-28</t>
  </si>
  <si>
    <t>Normalized to SKFS and NBS-28</t>
  </si>
  <si>
    <t>Known d18O</t>
  </si>
  <si>
    <t>Known d13C</t>
  </si>
  <si>
    <t>AMF6_crystal3</t>
  </si>
  <si>
    <t>AMF6_crystal2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</si>
</sst>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/d/yy\ h:mm\ AM/PM;@"/>
    <numFmt numFmtId="165" formatCode="0.0000"/>
    <numFmt numFmtId="166" formatCode="0.0"/>
    <numFmt numFmtId="167" formatCode="0.00000"/>
    <numFmt numFmtId="168" formatCode="0.000"/>
    <numFmt numFmtId="169" formatCode="m/d/yy\ h:mm;@"/>
    <numFmt numFmtId="170" formatCode="0.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4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indexed="54"/>
      <name val="Verdana"/>
      <family val="2"/>
    </font>
    <font>
      <sz val="9"/>
      <color indexed="54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1" fillId="7" borderId="0" xfId="0" applyFont="1" applyFill="1" applyAlignment="1">
      <alignment horizontal="left" wrapText="1"/>
    </xf>
    <xf numFmtId="0" fontId="1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165" fontId="6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1" xfId="0" applyBorder="1"/>
    <xf numFmtId="2" fontId="6" fillId="0" borderId="0" xfId="0" applyNumberFormat="1" applyFon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169" fontId="0" fillId="0" borderId="1" xfId="0" applyNumberFormat="1" applyBorder="1" applyAlignment="1">
      <alignment wrapText="1"/>
    </xf>
    <xf numFmtId="170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8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left" vertical="center"/>
    </xf>
    <xf numFmtId="168" fontId="6" fillId="0" borderId="0" xfId="0" applyNumberFormat="1" applyFont="1"/>
    <xf numFmtId="0" fontId="12" fillId="11" borderId="0" xfId="1" applyFont="1" applyFill="1" applyAlignment="1">
      <alignment wrapText="1"/>
    </xf>
    <xf numFmtId="0" fontId="11" fillId="0" borderId="0" xfId="1"/>
    <xf numFmtId="14" fontId="6" fillId="0" borderId="0" xfId="1" applyNumberFormat="1" applyFont="1"/>
    <xf numFmtId="0" fontId="10" fillId="0" borderId="0" xfId="1" applyFont="1"/>
    <xf numFmtId="0" fontId="0" fillId="0" borderId="0" xfId="1" applyFont="1"/>
    <xf numFmtId="168" fontId="10" fillId="0" borderId="0" xfId="1" applyNumberFormat="1" applyFont="1"/>
    <xf numFmtId="168" fontId="11" fillId="0" borderId="0" xfId="1" applyNumberFormat="1"/>
  </cellXfs>
  <cellStyles count="2">
    <cellStyle name="Normal" xfId="0" builtinId="0"/>
    <cellStyle name="Normal 2" xfId="1" xr:uid="{1FB1AAD8-0DA2-49FC-BCD5-B9724D4D5F8F}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7E10-63EA-4C11-9FAB-86F94779D31C}">
  <sheetPr>
    <pageSetUpPr fitToPage="1"/>
  </sheetPr>
  <dimension ref="A1:V42"/>
  <sheetViews>
    <sheetView zoomScale="93" workbookViewId="0">
      <selection sqref="A1:V12"/>
    </sheetView>
  </sheetViews>
  <sheetFormatPr baseColWidth="10" defaultColWidth="8.83203125" defaultRowHeight="15" x14ac:dyDescent="0.2"/>
  <cols>
    <col min="2" max="2" width="11.5" bestFit="1" customWidth="1"/>
    <col min="3" max="3" width="8.83203125" style="17"/>
    <col min="4" max="4" width="13.5" bestFit="1" customWidth="1"/>
    <col min="5" max="5" width="8.5" bestFit="1" customWidth="1"/>
    <col min="6" max="6" width="7.83203125" bestFit="1" customWidth="1"/>
    <col min="7" max="7" width="12" bestFit="1" customWidth="1"/>
    <col min="10" max="10" width="7.6640625" bestFit="1" customWidth="1"/>
    <col min="13" max="13" width="13" bestFit="1" customWidth="1"/>
    <col min="14" max="14" width="8.6640625" bestFit="1" customWidth="1"/>
    <col min="16" max="16" width="13" bestFit="1" customWidth="1"/>
    <col min="17" max="17" width="8.6640625" bestFit="1" customWidth="1"/>
    <col min="19" max="19" width="6" bestFit="1" customWidth="1"/>
    <col min="20" max="20" width="12" bestFit="1" customWidth="1"/>
    <col min="21" max="21" width="8.5" bestFit="1" customWidth="1"/>
    <col min="22" max="22" width="11.83203125" bestFit="1" customWidth="1"/>
  </cols>
  <sheetData>
    <row r="1" spans="1:22" s="11" customFormat="1" ht="32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13</v>
      </c>
      <c r="R1" s="8" t="s">
        <v>14</v>
      </c>
      <c r="S1" s="2" t="s">
        <v>16</v>
      </c>
      <c r="T1" s="9" t="s">
        <v>17</v>
      </c>
      <c r="U1" s="10" t="s">
        <v>18</v>
      </c>
      <c r="V1" s="9" t="s">
        <v>19</v>
      </c>
    </row>
    <row r="2" spans="1:22" x14ac:dyDescent="0.2">
      <c r="A2" s="12" t="s">
        <v>20</v>
      </c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5"/>
    </row>
    <row r="3" spans="1:22" ht="16" x14ac:dyDescent="0.2">
      <c r="B3" s="14" t="s">
        <v>21</v>
      </c>
      <c r="C3" s="17">
        <v>3</v>
      </c>
      <c r="D3" s="18">
        <v>0.5046303135877247</v>
      </c>
      <c r="E3" s="18">
        <v>7.6530911322968123E-3</v>
      </c>
      <c r="F3" s="18">
        <v>4.4185142253643029E-3</v>
      </c>
      <c r="G3" s="19">
        <v>60.786313645741188</v>
      </c>
      <c r="H3" s="19">
        <v>3.645443899148944</v>
      </c>
      <c r="I3" s="19">
        <v>2.1046980164893219</v>
      </c>
      <c r="J3" s="20">
        <v>-2.952577150712715</v>
      </c>
      <c r="K3" s="20">
        <v>9.832321386249504E-2</v>
      </c>
      <c r="L3" s="20">
        <v>5.6766933991100658E-2</v>
      </c>
      <c r="M3" s="20">
        <v>-12.885282609859553</v>
      </c>
      <c r="N3" s="20">
        <v>0.20403079371618968</v>
      </c>
      <c r="O3" s="20">
        <v>0.11779723367501513</v>
      </c>
      <c r="P3" s="20">
        <v>17.626433304669689</v>
      </c>
      <c r="Q3" s="20">
        <v>0.21033738554995593</v>
      </c>
      <c r="R3" s="20">
        <v>0.12143834616790916</v>
      </c>
      <c r="T3" s="20">
        <f>(17.6*10^3/(273.15+G3))-31.1</f>
        <v>21.604660382252078</v>
      </c>
      <c r="U3" s="21">
        <f t="shared" ref="U3:U9" si="0">EXP(T3/1000)</f>
        <v>1.0218397308778995</v>
      </c>
      <c r="V3" s="22">
        <f>((P3+1000)/U3)-1000</f>
        <v>-4.1232469690819471</v>
      </c>
    </row>
    <row r="4" spans="1:22" x14ac:dyDescent="0.2">
      <c r="B4" t="s">
        <v>22</v>
      </c>
      <c r="C4" s="17">
        <v>3</v>
      </c>
      <c r="D4" s="18">
        <v>0.56105509609903637</v>
      </c>
      <c r="E4" s="18">
        <v>8.8673543089547602E-3</v>
      </c>
      <c r="F4" s="18">
        <v>5.119569397274819E-3</v>
      </c>
      <c r="G4" s="19">
        <v>36.778689985256335</v>
      </c>
      <c r="H4" s="19">
        <v>3.3767700592156871</v>
      </c>
      <c r="I4" s="19">
        <v>1.9495791026796456</v>
      </c>
      <c r="J4" s="20">
        <v>-9.5200868799147358</v>
      </c>
      <c r="K4" s="20">
        <v>9.8981173430594468E-2</v>
      </c>
      <c r="L4" s="20">
        <v>5.7146807124858756E-2</v>
      </c>
      <c r="M4" s="20">
        <v>-6.960901525630967</v>
      </c>
      <c r="N4" s="20">
        <v>6.6000815201263663E-2</v>
      </c>
      <c r="O4" s="20">
        <v>3.8105588423184324E-2</v>
      </c>
      <c r="P4" s="20">
        <v>23.733937008211782</v>
      </c>
      <c r="Q4" s="20">
        <v>6.8040900399134935E-2</v>
      </c>
      <c r="R4" s="20">
        <v>3.9283432161345069E-2</v>
      </c>
      <c r="T4" s="20">
        <f t="shared" ref="T4:T12" si="1">(17.6*10^3/(273.15+G4))-31.1</f>
        <v>25.687256451918834</v>
      </c>
      <c r="U4" s="21">
        <f t="shared" si="0"/>
        <v>1.0260200171508915</v>
      </c>
      <c r="V4" s="22">
        <f>((P4+1000)/U4)-1000</f>
        <v>-2.2281048171241764</v>
      </c>
    </row>
    <row r="5" spans="1:22" x14ac:dyDescent="0.2">
      <c r="B5" t="s">
        <v>23</v>
      </c>
      <c r="C5" s="17">
        <v>3</v>
      </c>
      <c r="D5" s="18">
        <v>0.55319150712655929</v>
      </c>
      <c r="E5" s="18">
        <v>2.4229729579889185E-3</v>
      </c>
      <c r="F5" s="18">
        <v>1.398904089534086E-3</v>
      </c>
      <c r="G5" s="19">
        <v>39.816412895381802</v>
      </c>
      <c r="H5" s="19">
        <v>0.94982809358575082</v>
      </c>
      <c r="I5" s="19">
        <v>0.54838350551560233</v>
      </c>
      <c r="J5" s="20">
        <v>-8.7542206217782468</v>
      </c>
      <c r="K5" s="20">
        <v>9.4392844574982E-3</v>
      </c>
      <c r="L5" s="20">
        <v>5.4497734224940369E-3</v>
      </c>
      <c r="M5" s="20">
        <v>-5.8989098513663523</v>
      </c>
      <c r="N5" s="20">
        <v>4.2549051055789433E-2</v>
      </c>
      <c r="O5" s="20">
        <v>2.456570608082316E-2</v>
      </c>
      <c r="P5" s="20">
        <v>24.828754845127918</v>
      </c>
      <c r="Q5" s="20">
        <v>4.3864242223923516E-2</v>
      </c>
      <c r="R5" s="20">
        <v>2.5325032055781193E-2</v>
      </c>
      <c r="T5" s="20">
        <f t="shared" si="1"/>
        <v>25.136066474913768</v>
      </c>
      <c r="U5" s="21">
        <f t="shared" si="0"/>
        <v>1.0254546410303709</v>
      </c>
      <c r="V5" s="22">
        <f t="shared" ref="V5:V9" si="2">((P5+1000)/U5)-1000</f>
        <v>-0.61034994645319784</v>
      </c>
    </row>
    <row r="6" spans="1:22" x14ac:dyDescent="0.2">
      <c r="B6" s="23" t="s">
        <v>24</v>
      </c>
      <c r="C6" s="17">
        <v>1</v>
      </c>
      <c r="D6" s="18">
        <v>0.57104688752803778</v>
      </c>
      <c r="E6" s="18"/>
      <c r="F6" s="18"/>
      <c r="G6" s="19">
        <v>33.043478455789057</v>
      </c>
      <c r="H6" s="19"/>
      <c r="I6" s="19"/>
      <c r="J6" s="20">
        <v>-4.9644450935486821</v>
      </c>
      <c r="K6" s="20"/>
      <c r="L6" s="20"/>
      <c r="M6" s="20">
        <v>-7.4860266748253483</v>
      </c>
      <c r="N6" s="20"/>
      <c r="O6" s="20"/>
      <c r="P6" s="20">
        <v>23.192580240655801</v>
      </c>
      <c r="Q6" s="20"/>
      <c r="R6" s="20"/>
      <c r="T6" s="20">
        <f t="shared" si="1"/>
        <v>26.379996271511857</v>
      </c>
      <c r="U6" s="21">
        <f t="shared" si="0"/>
        <v>1.0267310283169111</v>
      </c>
      <c r="V6" s="22">
        <f t="shared" si="2"/>
        <v>-3.4463242842243744</v>
      </c>
    </row>
    <row r="7" spans="1:22" x14ac:dyDescent="0.2">
      <c r="B7" t="s">
        <v>25</v>
      </c>
      <c r="C7" s="17">
        <v>3</v>
      </c>
      <c r="D7" s="18">
        <v>0.51490767663879522</v>
      </c>
      <c r="E7" s="18">
        <v>3.5734695921087328E-3</v>
      </c>
      <c r="F7" s="18">
        <v>2.0631436309449191E-3</v>
      </c>
      <c r="G7" s="19">
        <v>55.99731659675183</v>
      </c>
      <c r="H7" s="19">
        <v>1.6295995871865898</v>
      </c>
      <c r="I7" s="19">
        <v>0.94084976033348067</v>
      </c>
      <c r="J7" s="20">
        <v>-1.0755877043110189</v>
      </c>
      <c r="K7" s="20">
        <v>4.0691665382033185E-2</v>
      </c>
      <c r="L7" s="20">
        <v>2.3493343962091035E-2</v>
      </c>
      <c r="M7" s="20">
        <v>-12.280202327040216</v>
      </c>
      <c r="N7" s="20">
        <v>8.0743879424647252E-2</v>
      </c>
      <c r="O7" s="20">
        <v>4.6617500521234777E-2</v>
      </c>
      <c r="P7" s="20">
        <v>18.250216619030969</v>
      </c>
      <c r="Q7" s="20">
        <v>8.3239672737661585E-2</v>
      </c>
      <c r="R7" s="20">
        <v>4.805844746234527E-2</v>
      </c>
      <c r="T7" s="20">
        <f t="shared" si="1"/>
        <v>22.371497753579696</v>
      </c>
      <c r="U7" s="21">
        <f t="shared" si="0"/>
        <v>1.022623616288945</v>
      </c>
      <c r="V7" s="22">
        <f t="shared" si="2"/>
        <v>-4.2766464613686139</v>
      </c>
    </row>
    <row r="8" spans="1:22" x14ac:dyDescent="0.2">
      <c r="B8" t="s">
        <v>206</v>
      </c>
      <c r="C8" s="17">
        <v>3</v>
      </c>
      <c r="D8" s="18">
        <v>0.52155123967851269</v>
      </c>
      <c r="E8" s="18">
        <v>4.0824877240544042E-3</v>
      </c>
      <c r="F8" s="18">
        <v>2.3570253864461529E-3</v>
      </c>
      <c r="G8" s="19">
        <v>53.009049457512901</v>
      </c>
      <c r="H8" s="19">
        <v>1.8115066048576693</v>
      </c>
      <c r="I8" s="19">
        <v>1.0458738259533604</v>
      </c>
      <c r="J8" s="20">
        <v>-0.39715631282342018</v>
      </c>
      <c r="K8" s="20">
        <v>9.7423779749416156E-2</v>
      </c>
      <c r="L8" s="20">
        <v>5.6247645463796229E-2</v>
      </c>
      <c r="M8" s="20">
        <v>-11.814352462966362</v>
      </c>
      <c r="N8" s="20">
        <v>9.5243282181257827E-2</v>
      </c>
      <c r="O8" s="20">
        <v>5.4988734605852699E-2</v>
      </c>
      <c r="P8" s="20">
        <v>18.730465902403346</v>
      </c>
      <c r="Q8" s="20">
        <v>9.8187252033480776E-2</v>
      </c>
      <c r="R8" s="20">
        <v>5.6688436392519762E-2</v>
      </c>
      <c r="T8" s="20">
        <f t="shared" si="1"/>
        <v>22.861403276325973</v>
      </c>
      <c r="U8" s="21">
        <f t="shared" si="0"/>
        <v>1.0231247279849269</v>
      </c>
      <c r="V8" s="22">
        <f t="shared" si="2"/>
        <v>-4.2949427008554721</v>
      </c>
    </row>
    <row r="9" spans="1:22" x14ac:dyDescent="0.2">
      <c r="B9" t="s">
        <v>207</v>
      </c>
      <c r="C9" s="17">
        <v>1</v>
      </c>
      <c r="D9" s="18">
        <v>0.51884394322026139</v>
      </c>
      <c r="E9" s="18"/>
      <c r="F9" s="18"/>
      <c r="G9" s="19">
        <v>54.216931936867638</v>
      </c>
      <c r="H9" s="19"/>
      <c r="I9" s="19"/>
      <c r="J9" s="20">
        <v>-0.49314953013743978</v>
      </c>
      <c r="K9" s="20"/>
      <c r="L9" s="20"/>
      <c r="M9" s="20">
        <v>-12.170618001269915</v>
      </c>
      <c r="N9" s="20"/>
      <c r="O9" s="20"/>
      <c r="P9" s="20">
        <v>18.36318819631083</v>
      </c>
      <c r="Q9" s="20"/>
      <c r="R9" s="20"/>
      <c r="T9" s="20">
        <f t="shared" si="1"/>
        <v>22.662302428866404</v>
      </c>
      <c r="U9" s="21">
        <f t="shared" si="0"/>
        <v>1.0229210432621016</v>
      </c>
      <c r="V9" s="22">
        <f t="shared" si="2"/>
        <v>-4.4557251958135566</v>
      </c>
    </row>
    <row r="10" spans="1:22" x14ac:dyDescent="0.2">
      <c r="A10" s="24" t="s">
        <v>26</v>
      </c>
      <c r="B10" s="24"/>
      <c r="J10" s="20"/>
      <c r="K10" s="20"/>
      <c r="L10" s="20"/>
      <c r="M10" s="20"/>
      <c r="N10" s="20"/>
      <c r="O10" s="20"/>
      <c r="P10" s="20"/>
      <c r="Q10" s="20"/>
      <c r="R10" s="20"/>
      <c r="T10" s="20"/>
      <c r="U10" s="21"/>
      <c r="V10" s="22"/>
    </row>
    <row r="11" spans="1:22" x14ac:dyDescent="0.2">
      <c r="B11" t="s">
        <v>27</v>
      </c>
      <c r="C11" s="17">
        <v>3</v>
      </c>
      <c r="D11" s="18">
        <v>0.51300000000000001</v>
      </c>
      <c r="E11" s="18">
        <v>1.0000000000000009E-2</v>
      </c>
      <c r="F11" s="18">
        <v>5.7735026918962632E-3</v>
      </c>
      <c r="G11" s="19">
        <f>SQRT((0.0391*10^6)/(D11-0.154))-273.15</f>
        <v>56.870679693060538</v>
      </c>
      <c r="H11" s="19">
        <f>ABS((SQRT((0.0391*10^6)/(D11+E11-0.154))-273.15)-(SQRT((0.0391*10^6)/(D11-E11-0.154))-273.15))/2</f>
        <v>4.5986186479499338</v>
      </c>
      <c r="I11" s="19">
        <f>H11/SQRT(C11)</f>
        <v>2.6550137142943275</v>
      </c>
      <c r="J11" s="20">
        <v>-2.23</v>
      </c>
      <c r="K11" s="20">
        <v>1.0000000000000009E-2</v>
      </c>
      <c r="L11" s="20">
        <v>5.7735026918962632E-3</v>
      </c>
      <c r="M11" s="20">
        <v>-11.083333333333334</v>
      </c>
      <c r="N11" s="20">
        <v>0.30237945256470933</v>
      </c>
      <c r="O11" s="20">
        <v>0.17457885833564663</v>
      </c>
      <c r="P11" s="20">
        <v>19.493333333333336</v>
      </c>
      <c r="Q11" s="20">
        <v>0.31342197327777316</v>
      </c>
      <c r="R11" s="20">
        <v>0.18095426064186604</v>
      </c>
      <c r="T11" s="20">
        <f t="shared" si="1"/>
        <v>22.229991370144077</v>
      </c>
      <c r="U11" s="21">
        <f>EXP(T11/1000)</f>
        <v>1.0224789187574419</v>
      </c>
      <c r="V11" s="22">
        <f t="shared" ref="V11:V12" si="3">((P11+1000)/U11)-1000</f>
        <v>-2.9199481469375996</v>
      </c>
    </row>
    <row r="12" spans="1:22" x14ac:dyDescent="0.2">
      <c r="B12" t="s">
        <v>28</v>
      </c>
      <c r="C12" s="17">
        <v>3</v>
      </c>
      <c r="D12" s="18">
        <v>0.49066666666666664</v>
      </c>
      <c r="E12" s="18">
        <v>2.0816659994661348E-3</v>
      </c>
      <c r="F12" s="18">
        <v>1.2018504251546643E-3</v>
      </c>
      <c r="G12" s="19">
        <f>SQRT((0.0391*10^6)/(D12-0.154))-273.15</f>
        <v>67.64115871950986</v>
      </c>
      <c r="H12" s="19">
        <f>ABS((SQRT((0.0391*10^6)/(D12+E12-0.154))-273.15)-(SQRT((0.0391*10^6)/(D12-E12-0.154))-273.15))/2</f>
        <v>1.0536093857919013</v>
      </c>
      <c r="I12" s="19">
        <f>H12/SQRT(C12)</f>
        <v>0.60830166250767048</v>
      </c>
      <c r="J12" s="20">
        <v>-3.1466666666666665</v>
      </c>
      <c r="K12" s="20">
        <v>4.5092497528228866E-2</v>
      </c>
      <c r="L12" s="20">
        <v>2.6034165586355473E-2</v>
      </c>
      <c r="M12" s="20">
        <v>-10.806666666666667</v>
      </c>
      <c r="N12" s="20">
        <v>0.2554081700598736</v>
      </c>
      <c r="O12" s="20">
        <v>0.14745997573729774</v>
      </c>
      <c r="P12" s="20">
        <v>19.776666666666667</v>
      </c>
      <c r="Q12" s="20">
        <v>0.26025628394590822</v>
      </c>
      <c r="R12" s="20">
        <v>0.1502590355944618</v>
      </c>
      <c r="T12" s="20">
        <f t="shared" si="1"/>
        <v>20.544532288133048</v>
      </c>
      <c r="U12" s="21">
        <f>EXP(T12/1000)</f>
        <v>1.0207570238769654</v>
      </c>
      <c r="V12" s="22">
        <f t="shared" si="3"/>
        <v>-0.96042171385238362</v>
      </c>
    </row>
    <row r="13" spans="1:22" x14ac:dyDescent="0.2">
      <c r="D13" s="18"/>
      <c r="G13" s="19"/>
    </row>
    <row r="14" spans="1:22" x14ac:dyDescent="0.2">
      <c r="D14" s="18"/>
      <c r="G14" s="19"/>
      <c r="H14" s="19"/>
      <c r="J14" s="20"/>
      <c r="K14" s="20"/>
      <c r="L14" s="20"/>
      <c r="M14" s="20"/>
    </row>
    <row r="15" spans="1:22" x14ac:dyDescent="0.2">
      <c r="D15" s="18"/>
      <c r="G15" s="19"/>
    </row>
    <row r="16" spans="1:22" x14ac:dyDescent="0.2">
      <c r="D16" s="18"/>
      <c r="G16" s="19"/>
    </row>
    <row r="17" spans="4:7" x14ac:dyDescent="0.2">
      <c r="D17" s="22"/>
      <c r="G17" s="19"/>
    </row>
    <row r="18" spans="4:7" x14ac:dyDescent="0.2">
      <c r="D18" s="22"/>
      <c r="G18" s="19"/>
    </row>
    <row r="40" spans="2:2" ht="16" x14ac:dyDescent="0.2">
      <c r="B40" s="25"/>
    </row>
    <row r="42" spans="2:2" ht="18" x14ac:dyDescent="0.2">
      <c r="B42" s="26"/>
    </row>
  </sheetData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7D19-0824-46E7-A74E-772B1E0158D9}">
  <sheetPr>
    <pageSetUpPr fitToPage="1"/>
  </sheetPr>
  <dimension ref="A1:I37"/>
  <sheetViews>
    <sheetView workbookViewId="0">
      <selection sqref="A1:I37"/>
    </sheetView>
  </sheetViews>
  <sheetFormatPr baseColWidth="10" defaultColWidth="8.83203125" defaultRowHeight="15" x14ac:dyDescent="0.2"/>
  <cols>
    <col min="1" max="1" width="11.1640625" bestFit="1" customWidth="1"/>
    <col min="2" max="2" width="18.5" bestFit="1" customWidth="1"/>
    <col min="3" max="3" width="20" bestFit="1" customWidth="1"/>
    <col min="4" max="4" width="16" bestFit="1" customWidth="1"/>
    <col min="5" max="5" width="26" bestFit="1" customWidth="1"/>
    <col min="6" max="6" width="17.5" bestFit="1" customWidth="1"/>
    <col min="7" max="7" width="27.5" bestFit="1" customWidth="1"/>
    <col min="8" max="8" width="17.33203125" bestFit="1" customWidth="1"/>
    <col min="9" max="9" width="26.83203125" bestFit="1" customWidth="1"/>
  </cols>
  <sheetData>
    <row r="1" spans="1:9" ht="19" x14ac:dyDescent="0.25">
      <c r="A1" s="34" t="s">
        <v>117</v>
      </c>
    </row>
    <row r="2" spans="1:9" x14ac:dyDescent="0.2">
      <c r="A2" s="35" t="s">
        <v>96</v>
      </c>
      <c r="B2" s="35" t="s">
        <v>97</v>
      </c>
      <c r="C2" s="35" t="s">
        <v>98</v>
      </c>
      <c r="D2" s="35" t="s">
        <v>99</v>
      </c>
      <c r="E2" s="35" t="s">
        <v>100</v>
      </c>
      <c r="F2" s="35" t="s">
        <v>101</v>
      </c>
      <c r="G2" s="35" t="s">
        <v>102</v>
      </c>
      <c r="H2" s="35" t="s">
        <v>103</v>
      </c>
      <c r="I2" s="35" t="s">
        <v>104</v>
      </c>
    </row>
    <row r="3" spans="1:9" x14ac:dyDescent="0.2">
      <c r="A3" t="s">
        <v>105</v>
      </c>
      <c r="B3" t="s">
        <v>106</v>
      </c>
      <c r="C3" s="33">
        <v>14</v>
      </c>
      <c r="D3" s="29">
        <v>0.19480383403113805</v>
      </c>
      <c r="E3" s="29">
        <v>7.2603926220935425E-3</v>
      </c>
      <c r="F3" s="36">
        <v>-2.5104780642857141</v>
      </c>
      <c r="G3" s="36">
        <v>3.5460489118076824E-2</v>
      </c>
      <c r="H3" s="36">
        <v>2.1719100142857148</v>
      </c>
      <c r="I3" s="36">
        <v>3.712511040457777E-2</v>
      </c>
    </row>
    <row r="4" spans="1:9" x14ac:dyDescent="0.2">
      <c r="A4" t="s">
        <v>105</v>
      </c>
      <c r="B4" t="s">
        <v>107</v>
      </c>
      <c r="C4" s="33">
        <v>12</v>
      </c>
      <c r="D4" s="29">
        <v>0.19366257428390141</v>
      </c>
      <c r="E4" s="29">
        <v>8.5355383498300196E-3</v>
      </c>
      <c r="F4" s="36">
        <v>-2.5880915333333334</v>
      </c>
      <c r="G4" s="36">
        <v>7.0202659076216714E-2</v>
      </c>
      <c r="H4" s="36">
        <v>2.2927697666666669</v>
      </c>
      <c r="I4" s="36">
        <v>7.3500864698084117E-2</v>
      </c>
    </row>
    <row r="5" spans="1:9" x14ac:dyDescent="0.2">
      <c r="A5" t="s">
        <v>105</v>
      </c>
      <c r="B5" t="s">
        <v>108</v>
      </c>
      <c r="C5" s="33">
        <v>26</v>
      </c>
      <c r="D5" s="29">
        <v>0.19427709876318269</v>
      </c>
      <c r="E5" s="29">
        <v>7.7333006203268917E-3</v>
      </c>
      <c r="F5" s="36">
        <v>-2.5462996653846153</v>
      </c>
      <c r="G5" s="36">
        <v>6.6176337371981794E-2</v>
      </c>
      <c r="H5" s="36">
        <v>2.2276914384615387</v>
      </c>
      <c r="I5" s="36">
        <v>8.2880134050340809E-2</v>
      </c>
    </row>
    <row r="6" spans="1:9" x14ac:dyDescent="0.2">
      <c r="D6" s="18"/>
      <c r="E6" s="18"/>
      <c r="F6" s="20"/>
      <c r="G6" s="20"/>
      <c r="H6" s="20"/>
      <c r="I6" s="20"/>
    </row>
    <row r="7" spans="1:9" x14ac:dyDescent="0.2">
      <c r="A7" t="s">
        <v>109</v>
      </c>
      <c r="B7" t="s">
        <v>106</v>
      </c>
      <c r="C7" s="33">
        <v>11</v>
      </c>
      <c r="D7" s="29">
        <v>0.2037828441179248</v>
      </c>
      <c r="E7" s="29">
        <v>9.9189907214587234E-3</v>
      </c>
      <c r="F7" s="36">
        <v>-18.866197572727273</v>
      </c>
      <c r="G7" s="36">
        <v>6.6623581213413149E-2</v>
      </c>
      <c r="H7" s="36">
        <v>-9.9296971454545453</v>
      </c>
      <c r="I7" s="36">
        <v>9.9525111617584774E-2</v>
      </c>
    </row>
    <row r="8" spans="1:9" x14ac:dyDescent="0.2">
      <c r="A8" t="s">
        <v>109</v>
      </c>
      <c r="B8" t="s">
        <v>107</v>
      </c>
      <c r="C8" s="33">
        <v>9</v>
      </c>
      <c r="D8" s="29">
        <v>0.20870461801758852</v>
      </c>
      <c r="E8" s="29">
        <v>1.0966505570370445E-2</v>
      </c>
      <c r="F8" s="36">
        <v>-19.001004622222222</v>
      </c>
      <c r="G8" s="36">
        <v>7.3317902371841867E-2</v>
      </c>
      <c r="H8" s="36">
        <v>-9.8599710555555546</v>
      </c>
      <c r="I8" s="36">
        <v>7.6982090989578381E-2</v>
      </c>
    </row>
    <row r="9" spans="1:9" x14ac:dyDescent="0.2">
      <c r="A9" t="s">
        <v>109</v>
      </c>
      <c r="B9" t="s">
        <v>108</v>
      </c>
      <c r="C9" s="33">
        <v>20</v>
      </c>
      <c r="D9" s="29">
        <v>0.20599764237277346</v>
      </c>
      <c r="E9" s="29">
        <v>1.0427407770427475E-2</v>
      </c>
      <c r="F9" s="36">
        <v>-18.926860744999999</v>
      </c>
      <c r="G9" s="36">
        <v>9.6612952749523043E-2</v>
      </c>
      <c r="H9" s="36">
        <v>-9.8983204050000015</v>
      </c>
      <c r="I9" s="36">
        <v>9.4737301266054674E-2</v>
      </c>
    </row>
    <row r="10" spans="1:9" x14ac:dyDescent="0.2">
      <c r="D10" s="18"/>
      <c r="E10" s="18"/>
      <c r="F10" s="20"/>
      <c r="G10" s="20"/>
      <c r="H10" s="20"/>
      <c r="I10" s="20"/>
    </row>
    <row r="11" spans="1:9" x14ac:dyDescent="0.2">
      <c r="A11" t="s">
        <v>110</v>
      </c>
      <c r="B11" t="s">
        <v>107</v>
      </c>
      <c r="C11" s="33">
        <v>12</v>
      </c>
      <c r="D11" s="29">
        <v>0.60132466845231003</v>
      </c>
      <c r="E11" s="29">
        <v>1.0726300327567388E-2</v>
      </c>
      <c r="F11" s="36">
        <v>-2.1352718916666662</v>
      </c>
      <c r="G11" s="36">
        <v>7.719596504901087E-2</v>
      </c>
      <c r="H11" s="36">
        <v>2.0328877666666667</v>
      </c>
      <c r="I11" s="36">
        <v>7.9425796536988849E-2</v>
      </c>
    </row>
    <row r="12" spans="1:9" x14ac:dyDescent="0.2">
      <c r="A12" t="s">
        <v>110</v>
      </c>
      <c r="B12" t="s">
        <v>108</v>
      </c>
      <c r="C12" s="33">
        <v>12</v>
      </c>
      <c r="D12" s="29">
        <v>0.60132466845231003</v>
      </c>
      <c r="E12" s="29">
        <v>1.0726300327567388E-2</v>
      </c>
      <c r="F12" s="36">
        <v>-2.1352718916666662</v>
      </c>
      <c r="G12" s="36">
        <v>7.719596504901087E-2</v>
      </c>
      <c r="H12" s="36">
        <v>2.0328877666666667</v>
      </c>
      <c r="I12" s="36">
        <v>7.9425796536988849E-2</v>
      </c>
    </row>
    <row r="13" spans="1:9" x14ac:dyDescent="0.2">
      <c r="D13" s="18"/>
      <c r="E13" s="18"/>
      <c r="F13" s="20"/>
      <c r="G13" s="20"/>
      <c r="H13" s="20"/>
      <c r="I13" s="20"/>
    </row>
    <row r="14" spans="1:9" x14ac:dyDescent="0.2">
      <c r="A14" t="s">
        <v>111</v>
      </c>
      <c r="B14" t="s">
        <v>106</v>
      </c>
      <c r="C14" s="33">
        <v>13</v>
      </c>
      <c r="D14" s="29">
        <v>0.43764884742634497</v>
      </c>
      <c r="E14" s="29">
        <v>6.4091200359475912E-3</v>
      </c>
      <c r="F14" s="36">
        <v>-19.028830030769232</v>
      </c>
      <c r="G14" s="36">
        <v>9.1193407855496761E-2</v>
      </c>
      <c r="H14" s="36">
        <v>-10.020816876923076</v>
      </c>
      <c r="I14" s="36">
        <v>6.196407259353566E-2</v>
      </c>
    </row>
    <row r="15" spans="1:9" x14ac:dyDescent="0.2">
      <c r="A15" t="s">
        <v>111</v>
      </c>
      <c r="B15" t="s">
        <v>107</v>
      </c>
      <c r="C15" s="33">
        <v>10</v>
      </c>
      <c r="D15" s="29">
        <v>0.44182181071937965</v>
      </c>
      <c r="E15" s="29">
        <v>6.4779004220876365E-3</v>
      </c>
      <c r="F15" s="36">
        <v>-19.105195699999999</v>
      </c>
      <c r="G15" s="36">
        <v>5.2471089816477107E-2</v>
      </c>
      <c r="H15" s="36">
        <v>-9.8615869199999988</v>
      </c>
      <c r="I15" s="36">
        <v>6.8016714496459435E-2</v>
      </c>
    </row>
    <row r="16" spans="1:9" x14ac:dyDescent="0.2">
      <c r="A16" t="s">
        <v>111</v>
      </c>
      <c r="B16" t="s">
        <v>108</v>
      </c>
      <c r="C16" s="33">
        <v>23</v>
      </c>
      <c r="D16" s="29">
        <v>0.43946317929288176</v>
      </c>
      <c r="E16" s="29">
        <v>6.6367277129015644E-3</v>
      </c>
      <c r="F16" s="36">
        <v>-19.062032495652172</v>
      </c>
      <c r="G16" s="36">
        <v>8.46209889330089E-2</v>
      </c>
      <c r="H16" s="36">
        <v>-9.9515864608695637</v>
      </c>
      <c r="I16" s="36">
        <v>0.1024733328335042</v>
      </c>
    </row>
    <row r="17" spans="1:9" x14ac:dyDescent="0.2">
      <c r="D17" s="18"/>
      <c r="E17" s="18"/>
      <c r="F17" s="20"/>
      <c r="G17" s="20"/>
      <c r="H17" s="20"/>
      <c r="I17" s="20"/>
    </row>
    <row r="18" spans="1:9" x14ac:dyDescent="0.2">
      <c r="A18" t="s">
        <v>112</v>
      </c>
      <c r="B18" t="s">
        <v>106</v>
      </c>
      <c r="C18" s="33">
        <v>30</v>
      </c>
      <c r="D18" s="29">
        <v>0.57610684849287319</v>
      </c>
      <c r="E18" s="29">
        <v>7.4999597478220496E-3</v>
      </c>
      <c r="F18" s="36">
        <v>-9.8065693933333371</v>
      </c>
      <c r="G18" s="36">
        <v>7.4256333015194062E-2</v>
      </c>
      <c r="H18" s="36">
        <v>1.2504796</v>
      </c>
      <c r="I18" s="36">
        <v>8.3243203294791165E-2</v>
      </c>
    </row>
    <row r="19" spans="1:9" x14ac:dyDescent="0.2">
      <c r="A19" t="s">
        <v>112</v>
      </c>
      <c r="B19" t="s">
        <v>108</v>
      </c>
      <c r="C19" s="33">
        <v>30</v>
      </c>
      <c r="D19" s="29">
        <v>0.57610684849287319</v>
      </c>
      <c r="E19" s="29">
        <v>7.4999597478220496E-3</v>
      </c>
      <c r="F19" s="36">
        <v>-9.8065693933333371</v>
      </c>
      <c r="G19" s="36">
        <v>7.4256333015194062E-2</v>
      </c>
      <c r="H19" s="36">
        <v>1.2504796</v>
      </c>
      <c r="I19" s="36">
        <v>8.3243203294791165E-2</v>
      </c>
    </row>
    <row r="20" spans="1:9" x14ac:dyDescent="0.2">
      <c r="D20" s="18"/>
      <c r="E20" s="18"/>
      <c r="F20" s="20"/>
      <c r="G20" s="20"/>
      <c r="H20" s="20"/>
      <c r="I20" s="20"/>
    </row>
    <row r="21" spans="1:9" x14ac:dyDescent="0.2">
      <c r="D21" s="18"/>
      <c r="E21" s="18"/>
      <c r="F21" s="20"/>
      <c r="G21" s="20"/>
      <c r="H21" s="20"/>
      <c r="I21" s="20"/>
    </row>
    <row r="22" spans="1:9" x14ac:dyDescent="0.2">
      <c r="D22" s="18"/>
      <c r="E22" s="18"/>
      <c r="F22" s="20"/>
      <c r="G22" s="20"/>
      <c r="H22" s="20"/>
      <c r="I22" s="20"/>
    </row>
    <row r="23" spans="1:9" ht="19" x14ac:dyDescent="0.25">
      <c r="A23" s="34" t="s">
        <v>113</v>
      </c>
      <c r="D23" s="18"/>
      <c r="E23" s="18"/>
      <c r="F23" s="20"/>
      <c r="G23" s="20"/>
      <c r="H23" s="20"/>
      <c r="I23" s="20"/>
    </row>
    <row r="24" spans="1:9" x14ac:dyDescent="0.2">
      <c r="A24" s="35" t="s">
        <v>96</v>
      </c>
      <c r="B24" s="35" t="s">
        <v>97</v>
      </c>
      <c r="C24" s="35" t="s">
        <v>98</v>
      </c>
      <c r="D24" s="37" t="s">
        <v>99</v>
      </c>
      <c r="E24" s="37" t="s">
        <v>100</v>
      </c>
      <c r="F24" s="38" t="s">
        <v>101</v>
      </c>
      <c r="G24" s="38" t="s">
        <v>102</v>
      </c>
      <c r="H24" s="38" t="s">
        <v>103</v>
      </c>
      <c r="I24" s="38" t="s">
        <v>104</v>
      </c>
    </row>
    <row r="25" spans="1:9" x14ac:dyDescent="0.2">
      <c r="A25" t="s">
        <v>114</v>
      </c>
      <c r="B25" t="s">
        <v>106</v>
      </c>
      <c r="C25" s="33">
        <v>32</v>
      </c>
      <c r="D25" s="29">
        <v>0.30077914849634757</v>
      </c>
      <c r="E25" s="29">
        <v>6.8462242781997728E-3</v>
      </c>
      <c r="F25" s="36">
        <v>-4.7233511500045022</v>
      </c>
      <c r="G25" s="36">
        <v>3.8974094463303958E-2</v>
      </c>
      <c r="H25" s="36">
        <v>4.2748745406353645</v>
      </c>
      <c r="I25" s="36">
        <v>4.850460194371526E-2</v>
      </c>
    </row>
    <row r="26" spans="1:9" x14ac:dyDescent="0.2">
      <c r="A26" t="s">
        <v>114</v>
      </c>
      <c r="B26" t="s">
        <v>107</v>
      </c>
      <c r="C26">
        <v>25</v>
      </c>
      <c r="D26" s="18">
        <v>0.29966692325329891</v>
      </c>
      <c r="E26" s="18">
        <v>7.9382315100985819E-3</v>
      </c>
      <c r="F26" s="20">
        <v>-4.7481882246078317</v>
      </c>
      <c r="G26" s="20">
        <v>5.9787484820593234E-2</v>
      </c>
      <c r="H26" s="20">
        <v>4.234001777493841</v>
      </c>
      <c r="I26" s="20">
        <v>7.5048762266167177E-2</v>
      </c>
    </row>
    <row r="27" spans="1:9" x14ac:dyDescent="0.2">
      <c r="A27" t="s">
        <v>114</v>
      </c>
      <c r="B27" t="s">
        <v>108</v>
      </c>
      <c r="C27" s="33">
        <v>57</v>
      </c>
      <c r="D27" s="29">
        <v>0.30029133040729111</v>
      </c>
      <c r="E27" s="29">
        <v>7.2981515468511868E-3</v>
      </c>
      <c r="F27" s="36">
        <v>-4.7342446037778911</v>
      </c>
      <c r="G27" s="36">
        <v>5.0273429181657961E-2</v>
      </c>
      <c r="H27" s="36">
        <v>4.256947890134696</v>
      </c>
      <c r="I27" s="36">
        <v>6.4303405486410406E-2</v>
      </c>
    </row>
    <row r="28" spans="1:9" x14ac:dyDescent="0.2">
      <c r="D28" s="18"/>
      <c r="E28" s="18"/>
      <c r="F28" s="20"/>
      <c r="G28" s="20"/>
      <c r="H28" s="20"/>
      <c r="I28" s="20"/>
    </row>
    <row r="29" spans="1:9" x14ac:dyDescent="0.2">
      <c r="A29" t="s">
        <v>115</v>
      </c>
      <c r="B29" t="s">
        <v>106</v>
      </c>
      <c r="C29" s="33">
        <v>9</v>
      </c>
      <c r="D29" s="29">
        <v>0.29852094092996012</v>
      </c>
      <c r="E29" s="29">
        <v>7.5005870424946913E-3</v>
      </c>
      <c r="F29" s="36">
        <v>-2.3197888855932192</v>
      </c>
      <c r="G29" s="36">
        <v>4.8769209611045625E-2</v>
      </c>
      <c r="H29" s="36">
        <v>2.4833549010798195</v>
      </c>
      <c r="I29" s="36">
        <v>6.1358382038157022E-2</v>
      </c>
    </row>
    <row r="30" spans="1:9" x14ac:dyDescent="0.2">
      <c r="A30" t="s">
        <v>115</v>
      </c>
      <c r="B30" t="s">
        <v>107</v>
      </c>
      <c r="C30">
        <v>8</v>
      </c>
      <c r="D30" s="18">
        <v>0.30232656615839365</v>
      </c>
      <c r="E30" s="18">
        <v>1.4110801583461651E-2</v>
      </c>
      <c r="F30" s="20">
        <v>-2.3987321599397835</v>
      </c>
      <c r="G30" s="20">
        <v>9.4707164890575499E-2</v>
      </c>
      <c r="H30" s="20">
        <v>2.4082281920828565</v>
      </c>
      <c r="I30" s="20">
        <v>6.3960871803921196E-2</v>
      </c>
    </row>
    <row r="31" spans="1:9" x14ac:dyDescent="0.2">
      <c r="A31" t="s">
        <v>115</v>
      </c>
      <c r="B31" t="s">
        <v>108</v>
      </c>
      <c r="C31" s="33">
        <v>17</v>
      </c>
      <c r="D31" s="29">
        <v>0.30031182339039947</v>
      </c>
      <c r="E31" s="29">
        <v>1.0912184544136151E-2</v>
      </c>
      <c r="F31" s="36">
        <v>-2.3569386617563084</v>
      </c>
      <c r="G31" s="36">
        <v>8.2237514540190709E-2</v>
      </c>
      <c r="H31" s="36">
        <v>2.4480011556694841</v>
      </c>
      <c r="I31" s="36">
        <v>7.187656742408377E-2</v>
      </c>
    </row>
    <row r="32" spans="1:9" x14ac:dyDescent="0.2">
      <c r="D32" s="18"/>
      <c r="E32" s="18"/>
      <c r="F32" s="20"/>
      <c r="G32" s="20"/>
      <c r="H32" s="20"/>
      <c r="I32" s="20"/>
    </row>
    <row r="33" spans="1:9" x14ac:dyDescent="0.2">
      <c r="A33" t="s">
        <v>116</v>
      </c>
      <c r="B33" t="s">
        <v>107</v>
      </c>
      <c r="C33" s="33">
        <v>9</v>
      </c>
      <c r="D33" s="29">
        <v>0.30031182339039947</v>
      </c>
      <c r="E33" s="29">
        <v>1.0912184544136151E-2</v>
      </c>
      <c r="F33" s="36">
        <v>-2.3569386617563084</v>
      </c>
      <c r="G33" s="36">
        <v>8.2237514540190709E-2</v>
      </c>
      <c r="H33" s="36">
        <v>2.4480011556694841</v>
      </c>
      <c r="I33" s="36">
        <v>7.187656742408377E-2</v>
      </c>
    </row>
    <row r="34" spans="1:9" x14ac:dyDescent="0.2">
      <c r="A34" t="s">
        <v>116</v>
      </c>
      <c r="B34" t="s">
        <v>108</v>
      </c>
      <c r="C34" s="33">
        <v>9</v>
      </c>
      <c r="D34" s="29">
        <v>0.30031182339039947</v>
      </c>
      <c r="E34" s="29">
        <v>1.0912184544136151E-2</v>
      </c>
      <c r="F34" s="36">
        <v>-2.3569386617563084</v>
      </c>
      <c r="G34" s="36">
        <v>8.2237514540190709E-2</v>
      </c>
      <c r="H34" s="36">
        <v>2.4480011556694841</v>
      </c>
      <c r="I34" s="36">
        <v>7.187656742408377E-2</v>
      </c>
    </row>
    <row r="35" spans="1:9" x14ac:dyDescent="0.2">
      <c r="D35" s="18"/>
      <c r="E35" s="18"/>
      <c r="F35" s="20"/>
      <c r="G35" s="20"/>
      <c r="H35" s="20"/>
      <c r="I35" s="20"/>
    </row>
    <row r="36" spans="1:9" x14ac:dyDescent="0.2">
      <c r="A36" t="s">
        <v>112</v>
      </c>
      <c r="B36" t="s">
        <v>107</v>
      </c>
      <c r="C36" s="33">
        <v>26</v>
      </c>
      <c r="D36" s="29">
        <v>0.59514695239023663</v>
      </c>
      <c r="E36" s="29">
        <v>9.4612890154462462E-3</v>
      </c>
      <c r="F36" s="36">
        <v>-9.5601906686652107</v>
      </c>
      <c r="G36" s="36">
        <v>5.628038136415342E-2</v>
      </c>
      <c r="H36" s="36">
        <v>1.0571874467058597</v>
      </c>
      <c r="I36" s="36">
        <v>9.893651885703128E-2</v>
      </c>
    </row>
    <row r="37" spans="1:9" x14ac:dyDescent="0.2">
      <c r="A37" t="s">
        <v>112</v>
      </c>
      <c r="B37" t="s">
        <v>108</v>
      </c>
      <c r="C37" s="33">
        <v>26</v>
      </c>
      <c r="D37" s="29">
        <v>0.59514695239023663</v>
      </c>
      <c r="E37" s="29">
        <v>9.4612890154462462E-3</v>
      </c>
      <c r="F37" s="36">
        <v>-9.5601906686652107</v>
      </c>
      <c r="G37" s="36">
        <v>5.628038136415342E-2</v>
      </c>
      <c r="H37" s="36">
        <v>1.0571874467058597</v>
      </c>
      <c r="I37" s="36">
        <v>9.893651885703128E-2</v>
      </c>
    </row>
  </sheetData>
  <pageMargins left="0.7" right="0.7" top="0.75" bottom="0.75" header="0.3" footer="0.3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50B5-65BE-4507-808F-6D9F330664AE}">
  <sheetPr>
    <pageSetUpPr fitToPage="1"/>
  </sheetPr>
  <dimension ref="A1:BB18"/>
  <sheetViews>
    <sheetView workbookViewId="0">
      <selection sqref="A1:BB18"/>
    </sheetView>
  </sheetViews>
  <sheetFormatPr baseColWidth="10" defaultColWidth="8.83203125" defaultRowHeight="15" x14ac:dyDescent="0.2"/>
  <cols>
    <col min="1" max="1" width="8.1640625" bestFit="1" customWidth="1"/>
    <col min="2" max="2" width="17.33203125" bestFit="1" customWidth="1"/>
    <col min="3" max="3" width="7.5" bestFit="1" customWidth="1"/>
    <col min="4" max="4" width="21.6640625" bestFit="1" customWidth="1"/>
    <col min="5" max="5" width="7.6640625" bestFit="1" customWidth="1"/>
    <col min="6" max="6" width="8.5" bestFit="1" customWidth="1"/>
    <col min="7" max="7" width="7.83203125" bestFit="1" customWidth="1"/>
    <col min="8" max="8" width="8.83203125" bestFit="1" customWidth="1"/>
    <col min="9" max="10" width="7.83203125" bestFit="1" customWidth="1"/>
    <col min="11" max="11" width="10.6640625" bestFit="1" customWidth="1"/>
    <col min="12" max="12" width="10" bestFit="1" customWidth="1"/>
    <col min="13" max="13" width="11" bestFit="1" customWidth="1"/>
    <col min="14" max="14" width="11.6640625" bestFit="1" customWidth="1"/>
    <col min="15" max="18" width="10" bestFit="1" customWidth="1"/>
    <col min="19" max="20" width="10.6640625" bestFit="1" customWidth="1"/>
    <col min="21" max="22" width="10" bestFit="1" customWidth="1"/>
    <col min="23" max="24" width="11" bestFit="1" customWidth="1"/>
    <col min="25" max="25" width="10" bestFit="1" customWidth="1"/>
    <col min="26" max="27" width="10.6640625" bestFit="1" customWidth="1"/>
    <col min="28" max="28" width="10" bestFit="1" customWidth="1"/>
    <col min="29" max="29" width="10.6640625" bestFit="1" customWidth="1"/>
    <col min="30" max="30" width="10" bestFit="1" customWidth="1"/>
    <col min="31" max="31" width="11.6640625" bestFit="1" customWidth="1"/>
    <col min="32" max="33" width="10" bestFit="1" customWidth="1"/>
    <col min="34" max="35" width="10.6640625" bestFit="1" customWidth="1"/>
    <col min="36" max="36" width="10" bestFit="1" customWidth="1"/>
    <col min="37" max="37" width="11" bestFit="1" customWidth="1"/>
    <col min="38" max="39" width="10.6640625" bestFit="1" customWidth="1"/>
    <col min="40" max="40" width="10" bestFit="1" customWidth="1"/>
    <col min="41" max="41" width="12" bestFit="1" customWidth="1"/>
    <col min="42" max="43" width="12.6640625" bestFit="1" customWidth="1"/>
    <col min="44" max="44" width="12.83203125" bestFit="1" customWidth="1"/>
    <col min="45" max="45" width="12.6640625" bestFit="1" customWidth="1"/>
    <col min="46" max="49" width="12" bestFit="1" customWidth="1"/>
    <col min="50" max="50" width="12.6640625" bestFit="1" customWidth="1"/>
    <col min="51" max="51" width="10" bestFit="1" customWidth="1"/>
    <col min="52" max="52" width="12.6640625" bestFit="1" customWidth="1"/>
    <col min="53" max="53" width="10" bestFit="1" customWidth="1"/>
    <col min="54" max="54" width="12" bestFit="1" customWidth="1"/>
  </cols>
  <sheetData>
    <row r="1" spans="1:54" s="39" customFormat="1" ht="32" x14ac:dyDescent="0.2">
      <c r="A1" s="39" t="s">
        <v>29</v>
      </c>
      <c r="B1" s="40" t="s">
        <v>30</v>
      </c>
      <c r="C1" s="39" t="s">
        <v>31</v>
      </c>
      <c r="D1" s="39" t="s">
        <v>1</v>
      </c>
      <c r="E1" s="39" t="s">
        <v>32</v>
      </c>
      <c r="F1" s="39" t="s">
        <v>33</v>
      </c>
      <c r="G1" s="39" t="s">
        <v>34</v>
      </c>
      <c r="H1" s="39" t="s">
        <v>35</v>
      </c>
      <c r="I1" s="39" t="s">
        <v>36</v>
      </c>
      <c r="J1" s="39" t="s">
        <v>37</v>
      </c>
      <c r="K1" s="39" t="s">
        <v>9</v>
      </c>
      <c r="L1" s="39" t="s">
        <v>38</v>
      </c>
      <c r="M1" s="39" t="s">
        <v>39</v>
      </c>
      <c r="N1" s="39" t="s">
        <v>40</v>
      </c>
      <c r="O1" s="39" t="s">
        <v>41</v>
      </c>
      <c r="P1" s="39" t="s">
        <v>42</v>
      </c>
      <c r="Q1" s="39" t="s">
        <v>43</v>
      </c>
      <c r="R1" s="39" t="s">
        <v>44</v>
      </c>
      <c r="S1" s="39" t="s">
        <v>45</v>
      </c>
      <c r="T1" s="39" t="s">
        <v>46</v>
      </c>
      <c r="U1" s="39" t="s">
        <v>47</v>
      </c>
      <c r="V1" s="39" t="s">
        <v>48</v>
      </c>
      <c r="W1" s="39" t="s">
        <v>49</v>
      </c>
      <c r="X1" s="39" t="s">
        <v>50</v>
      </c>
      <c r="Y1" s="39" t="s">
        <v>51</v>
      </c>
      <c r="Z1" s="39" t="s">
        <v>52</v>
      </c>
      <c r="AA1" s="39" t="s">
        <v>53</v>
      </c>
      <c r="AB1" s="39" t="s">
        <v>54</v>
      </c>
      <c r="AC1" s="39" t="s">
        <v>55</v>
      </c>
      <c r="AD1" s="39" t="s">
        <v>56</v>
      </c>
      <c r="AE1" s="39" t="s">
        <v>57</v>
      </c>
      <c r="AF1" s="39" t="s">
        <v>58</v>
      </c>
      <c r="AG1" s="39" t="s">
        <v>59</v>
      </c>
      <c r="AH1" s="39" t="s">
        <v>60</v>
      </c>
      <c r="AI1" s="39" t="s">
        <v>61</v>
      </c>
      <c r="AJ1" s="39" t="s">
        <v>62</v>
      </c>
      <c r="AK1" s="39" t="s">
        <v>63</v>
      </c>
      <c r="AL1" s="39" t="s">
        <v>64</v>
      </c>
      <c r="AM1" s="39" t="s">
        <v>65</v>
      </c>
      <c r="AN1" s="39" t="s">
        <v>66</v>
      </c>
      <c r="AO1" s="39" t="s">
        <v>67</v>
      </c>
      <c r="AP1" s="39" t="s">
        <v>68</v>
      </c>
      <c r="AQ1" s="35" t="s">
        <v>69</v>
      </c>
      <c r="AR1" s="35" t="s">
        <v>70</v>
      </c>
      <c r="AS1" s="41" t="s">
        <v>71</v>
      </c>
      <c r="AT1" s="42" t="s">
        <v>72</v>
      </c>
      <c r="AU1" s="42" t="s">
        <v>73</v>
      </c>
      <c r="AV1" s="42" t="s">
        <v>3</v>
      </c>
      <c r="AW1" s="42" t="s">
        <v>74</v>
      </c>
      <c r="AX1" s="43" t="s">
        <v>9</v>
      </c>
      <c r="AY1" s="43" t="s">
        <v>38</v>
      </c>
      <c r="AZ1" s="43" t="s">
        <v>40</v>
      </c>
      <c r="BA1" s="43" t="s">
        <v>41</v>
      </c>
      <c r="BB1" s="43" t="s">
        <v>75</v>
      </c>
    </row>
    <row r="2" spans="1:54" s="33" customFormat="1" x14ac:dyDescent="0.2">
      <c r="A2" t="s">
        <v>76</v>
      </c>
      <c r="B2" s="27">
        <v>44140.745300925926</v>
      </c>
      <c r="C2" s="28" t="s">
        <v>77</v>
      </c>
      <c r="D2" s="28" t="s">
        <v>78</v>
      </c>
      <c r="E2" s="28">
        <v>199</v>
      </c>
      <c r="F2" s="28" t="b">
        <v>0</v>
      </c>
      <c r="G2" s="28" t="s">
        <v>79</v>
      </c>
      <c r="H2" s="28">
        <v>90</v>
      </c>
      <c r="I2" s="28">
        <v>0.70499999999999996</v>
      </c>
      <c r="J2" s="28">
        <v>0.97699999999999998</v>
      </c>
      <c r="K2" s="28">
        <v>-0.90858269999999997</v>
      </c>
      <c r="L2" s="28">
        <v>3.5136E-3</v>
      </c>
      <c r="M2" s="28">
        <v>26.3519218</v>
      </c>
      <c r="N2" s="28">
        <v>-12.5381315</v>
      </c>
      <c r="O2" s="28">
        <v>5.5036E-3</v>
      </c>
      <c r="P2" s="28">
        <v>3.7121922000000001</v>
      </c>
      <c r="Q2" s="28">
        <v>3.6943484</v>
      </c>
      <c r="R2" s="28">
        <v>2.6234299999999999E-2</v>
      </c>
      <c r="S2" s="28">
        <v>-0.36129650000000002</v>
      </c>
      <c r="T2" s="28">
        <v>-0.3790675</v>
      </c>
      <c r="U2" s="28">
        <v>2.18192E-2</v>
      </c>
      <c r="V2" s="28">
        <v>7.2731000000000002E-3</v>
      </c>
      <c r="W2" s="28">
        <v>2.9442218000000002</v>
      </c>
      <c r="X2" s="28">
        <v>2.7207702</v>
      </c>
      <c r="Y2" s="28">
        <v>0.1414213</v>
      </c>
      <c r="Z2" s="28">
        <v>9.9978200000000003E-2</v>
      </c>
      <c r="AA2" s="28">
        <v>-0.12283860000000001</v>
      </c>
      <c r="AB2" s="28">
        <v>0.138213</v>
      </c>
      <c r="AC2" s="28">
        <v>-2.3362468000000001</v>
      </c>
      <c r="AD2" s="28">
        <v>1.3421494</v>
      </c>
      <c r="AE2" s="28">
        <v>-7.8568072000000004</v>
      </c>
      <c r="AF2" s="28">
        <v>1.3408135000000001</v>
      </c>
      <c r="AG2" s="28">
        <v>3.6699842999999999</v>
      </c>
      <c r="AH2" s="28">
        <v>4.4145E-3</v>
      </c>
      <c r="AI2" s="28">
        <v>-0.39672560000000001</v>
      </c>
      <c r="AJ2" s="28">
        <v>1.0819499999999999E-2</v>
      </c>
      <c r="AK2" s="28">
        <v>2.6810729000000002</v>
      </c>
      <c r="AL2" s="28">
        <v>6.9724000000000001E-3</v>
      </c>
      <c r="AM2" s="28">
        <v>-0.12283860000000001</v>
      </c>
      <c r="AN2" s="28">
        <v>6.8204699999999993E-2</v>
      </c>
      <c r="AO2" s="28">
        <v>3.6943483555555563</v>
      </c>
      <c r="AP2" s="28">
        <v>-0.37906751111111103</v>
      </c>
      <c r="AQ2" s="28">
        <v>2.7207702222222219</v>
      </c>
      <c r="AR2" s="28">
        <v>-0.12283861111111111</v>
      </c>
      <c r="AS2" s="29">
        <v>-0.38340660024646483</v>
      </c>
      <c r="AT2" s="29">
        <v>0.49555476276741922</v>
      </c>
      <c r="AU2" s="29">
        <v>0.49555476276741922</v>
      </c>
      <c r="AV2" s="30">
        <v>0.51078533372304535</v>
      </c>
      <c r="AW2" s="31">
        <v>57.893360426675713</v>
      </c>
      <c r="AX2" s="32">
        <v>-1.0753020588560795</v>
      </c>
      <c r="AY2" s="32">
        <v>3.5136E-3</v>
      </c>
      <c r="AZ2" s="32">
        <v>-12.292687994342828</v>
      </c>
      <c r="BA2" s="32">
        <v>5.5036E-3</v>
      </c>
      <c r="BB2" s="32">
        <v>18.237345019752034</v>
      </c>
    </row>
    <row r="3" spans="1:54" s="33" customFormat="1" x14ac:dyDescent="0.2">
      <c r="A3" t="s">
        <v>76</v>
      </c>
      <c r="B3" s="27">
        <v>44141.909953703704</v>
      </c>
      <c r="C3" s="28" t="s">
        <v>77</v>
      </c>
      <c r="D3" s="28" t="s">
        <v>80</v>
      </c>
      <c r="E3" s="28">
        <v>263</v>
      </c>
      <c r="F3" s="28" t="b">
        <v>0</v>
      </c>
      <c r="G3" s="28" t="s">
        <v>79</v>
      </c>
      <c r="H3" s="28">
        <v>90</v>
      </c>
      <c r="I3" s="28">
        <v>0.71</v>
      </c>
      <c r="J3" s="28">
        <v>0.97499999999999998</v>
      </c>
      <c r="K3" s="28">
        <v>-2.6881046</v>
      </c>
      <c r="L3" s="28">
        <v>3.0179E-3</v>
      </c>
      <c r="M3" s="28">
        <v>25.516112400000001</v>
      </c>
      <c r="N3" s="28">
        <v>-13.3422708</v>
      </c>
      <c r="O3" s="28">
        <v>4.3251000000000001E-3</v>
      </c>
      <c r="P3" s="28">
        <v>1.1385063</v>
      </c>
      <c r="Q3" s="28">
        <v>1.1347649</v>
      </c>
      <c r="R3" s="28">
        <v>2.2997199999999999E-2</v>
      </c>
      <c r="S3" s="28">
        <v>-0.37700879999999998</v>
      </c>
      <c r="T3" s="28">
        <v>-0.38074390000000002</v>
      </c>
      <c r="U3" s="28">
        <v>1.8979699999999999E-2</v>
      </c>
      <c r="V3" s="28">
        <v>6.3265999999999999E-3</v>
      </c>
      <c r="W3" s="28">
        <v>1.1185371</v>
      </c>
      <c r="X3" s="28">
        <v>1.0629097999999999</v>
      </c>
      <c r="Y3" s="28">
        <v>8.8079900000000003E-2</v>
      </c>
      <c r="Z3" s="28">
        <v>-8.6752899999999994E-2</v>
      </c>
      <c r="AA3" s="28">
        <v>-0.14231179999999999</v>
      </c>
      <c r="AB3" s="28">
        <v>8.5614300000000004E-2</v>
      </c>
      <c r="AC3" s="28">
        <v>-0.90298440000000002</v>
      </c>
      <c r="AD3" s="28">
        <v>1.1797822</v>
      </c>
      <c r="AE3" s="28">
        <v>-3.0355371</v>
      </c>
      <c r="AF3" s="28">
        <v>1.1860803</v>
      </c>
      <c r="AG3" s="28">
        <v>1.1347649</v>
      </c>
      <c r="AH3" s="28">
        <v>2.1243E-3</v>
      </c>
      <c r="AI3" s="28">
        <v>-0.38074390000000002</v>
      </c>
      <c r="AJ3" s="28">
        <v>1.72106E-2</v>
      </c>
      <c r="AK3" s="28">
        <v>1.0629097999999999</v>
      </c>
      <c r="AL3" s="28">
        <v>-1.4756999999999999E-3</v>
      </c>
      <c r="AM3" s="28">
        <v>-0.14231179999999999</v>
      </c>
      <c r="AN3" s="28">
        <v>7.8437400000000004E-2</v>
      </c>
      <c r="AO3" s="28">
        <v>1.1347648888888893</v>
      </c>
      <c r="AP3" s="28">
        <v>-0.38074394444444448</v>
      </c>
      <c r="AQ3" s="28">
        <v>1.0629097666666665</v>
      </c>
      <c r="AR3" s="28">
        <v>-0.14231183333333333</v>
      </c>
      <c r="AS3" s="29">
        <v>-0.38207670842090308</v>
      </c>
      <c r="AT3" s="29">
        <v>0.49695438173544548</v>
      </c>
      <c r="AU3" s="29">
        <v>0.49695438173544548</v>
      </c>
      <c r="AV3" s="30">
        <v>0.51222178252085726</v>
      </c>
      <c r="AW3" s="31">
        <v>57.228961264817372</v>
      </c>
      <c r="AX3" s="32">
        <v>-2.8632455787288551</v>
      </c>
      <c r="AY3" s="32">
        <v>3.0179E-3</v>
      </c>
      <c r="AZ3" s="32">
        <v>-13.102827083904412</v>
      </c>
      <c r="BA3" s="32">
        <v>4.3251000000000001E-3</v>
      </c>
      <c r="BB3" s="32">
        <v>17.402164530932104</v>
      </c>
    </row>
    <row r="4" spans="1:54" s="33" customFormat="1" x14ac:dyDescent="0.2">
      <c r="A4" t="s">
        <v>76</v>
      </c>
      <c r="B4" s="27">
        <v>44145.179097222222</v>
      </c>
      <c r="C4" s="28" t="s">
        <v>77</v>
      </c>
      <c r="D4" s="28" t="s">
        <v>81</v>
      </c>
      <c r="E4" s="28">
        <v>464</v>
      </c>
      <c r="F4" s="28" t="b">
        <v>0</v>
      </c>
      <c r="G4" s="28" t="s">
        <v>79</v>
      </c>
      <c r="H4" s="28">
        <v>90</v>
      </c>
      <c r="I4" s="28">
        <v>0.71499999999999997</v>
      </c>
      <c r="J4" s="28">
        <v>0.98</v>
      </c>
      <c r="K4" s="28">
        <v>-2.7610741999999999</v>
      </c>
      <c r="L4" s="28">
        <v>3.4226E-3</v>
      </c>
      <c r="M4" s="28">
        <v>25.9335728</v>
      </c>
      <c r="N4" s="28">
        <v>-12.9406286</v>
      </c>
      <c r="O4" s="28">
        <v>4.8107999999999996E-3</v>
      </c>
      <c r="P4" s="28">
        <v>1.4792574999999999</v>
      </c>
      <c r="Q4" s="28">
        <v>1.4722389</v>
      </c>
      <c r="R4" s="28">
        <v>2.6295599999999999E-2</v>
      </c>
      <c r="S4" s="28">
        <v>-0.38025799999999998</v>
      </c>
      <c r="T4" s="28">
        <v>-0.38726310000000003</v>
      </c>
      <c r="U4" s="28">
        <v>2.1755900000000002E-2</v>
      </c>
      <c r="V4" s="28">
        <v>7.2519999999999998E-3</v>
      </c>
      <c r="W4" s="28">
        <v>1.9979355999999999</v>
      </c>
      <c r="X4" s="28">
        <v>1.8573846000000001</v>
      </c>
      <c r="Y4" s="28">
        <v>7.6986399999999997E-2</v>
      </c>
      <c r="Z4" s="28">
        <v>-2.1590399999999999E-2</v>
      </c>
      <c r="AA4" s="28">
        <v>-0.16185659999999999</v>
      </c>
      <c r="AB4" s="28">
        <v>7.4625200000000003E-2</v>
      </c>
      <c r="AC4" s="28">
        <v>-1.3572346</v>
      </c>
      <c r="AD4" s="28">
        <v>1.7286499</v>
      </c>
      <c r="AE4" s="28">
        <v>-4.2267657999999999</v>
      </c>
      <c r="AF4" s="28">
        <v>1.7336479</v>
      </c>
      <c r="AG4" s="28">
        <v>1.4544785</v>
      </c>
      <c r="AH4" s="28">
        <v>3.1218000000000001E-3</v>
      </c>
      <c r="AI4" s="28">
        <v>-0.3997503</v>
      </c>
      <c r="AJ4" s="28">
        <v>1.1313E-2</v>
      </c>
      <c r="AK4" s="28">
        <v>1.8573846000000001</v>
      </c>
      <c r="AL4" s="28">
        <v>-5.2198000000000001E-3</v>
      </c>
      <c r="AM4" s="28">
        <v>-0.16185659999999999</v>
      </c>
      <c r="AN4" s="28">
        <v>6.8512100000000006E-2</v>
      </c>
      <c r="AO4" s="28">
        <v>1.4722389111111112</v>
      </c>
      <c r="AP4" s="28">
        <v>-0.38726305555555551</v>
      </c>
      <c r="AQ4" s="28">
        <v>1.8573845666666666</v>
      </c>
      <c r="AR4" s="28">
        <v>-0.16185664444444445</v>
      </c>
      <c r="AS4" s="29">
        <v>-0.38899227967721867</v>
      </c>
      <c r="AT4" s="29">
        <v>0.48967622232500763</v>
      </c>
      <c r="AU4" s="29">
        <v>0.48967622232500763</v>
      </c>
      <c r="AV4" s="30">
        <v>0.50475210429110995</v>
      </c>
      <c r="AW4" s="31">
        <v>60.728332711196344</v>
      </c>
      <c r="AX4" s="32">
        <v>-2.9365605086927453</v>
      </c>
      <c r="AY4" s="32">
        <v>3.4226E-3</v>
      </c>
      <c r="AZ4" s="32">
        <v>-12.698188178384544</v>
      </c>
      <c r="BA4" s="32">
        <v>4.8107999999999996E-3</v>
      </c>
      <c r="BB4" s="32">
        <v>17.819310825021589</v>
      </c>
    </row>
    <row r="5" spans="1:54" s="33" customFormat="1" x14ac:dyDescent="0.2">
      <c r="A5" t="s">
        <v>76</v>
      </c>
      <c r="B5" s="27">
        <v>44145.320497685185</v>
      </c>
      <c r="C5" s="28" t="s">
        <v>77</v>
      </c>
      <c r="D5" s="28" t="s">
        <v>82</v>
      </c>
      <c r="E5" s="28">
        <v>473</v>
      </c>
      <c r="F5" s="28" t="b">
        <v>0</v>
      </c>
      <c r="G5" s="28" t="s">
        <v>79</v>
      </c>
      <c r="H5" s="28">
        <v>90</v>
      </c>
      <c r="I5" s="28">
        <v>0.71499999999999997</v>
      </c>
      <c r="J5" s="28">
        <v>0.98</v>
      </c>
      <c r="K5" s="28">
        <v>-0.94950840000000003</v>
      </c>
      <c r="L5" s="28">
        <v>3.4677000000000002E-3</v>
      </c>
      <c r="M5" s="28">
        <v>26.453795700000001</v>
      </c>
      <c r="N5" s="28">
        <v>-12.4401177</v>
      </c>
      <c r="O5" s="28">
        <v>5.2814999999999997E-3</v>
      </c>
      <c r="P5" s="28">
        <v>3.7725631000000002</v>
      </c>
      <c r="Q5" s="28">
        <v>3.7617001000000001</v>
      </c>
      <c r="R5" s="28">
        <v>1.8167699999999998E-2</v>
      </c>
      <c r="S5" s="28">
        <v>-0.36259049999999998</v>
      </c>
      <c r="T5" s="28">
        <v>-0.37340820000000002</v>
      </c>
      <c r="U5" s="28">
        <v>1.9427400000000001E-2</v>
      </c>
      <c r="V5" s="28">
        <v>6.4758000000000003E-3</v>
      </c>
      <c r="W5" s="28">
        <v>2.9944454</v>
      </c>
      <c r="X5" s="28">
        <v>2.8804314</v>
      </c>
      <c r="Y5" s="28">
        <v>0.13209660000000001</v>
      </c>
      <c r="Z5" s="28">
        <v>-4.8086999999999998E-2</v>
      </c>
      <c r="AA5" s="28">
        <v>-0.1617536</v>
      </c>
      <c r="AB5" s="28">
        <v>0.12848470000000001</v>
      </c>
      <c r="AC5" s="28">
        <v>-0.2520442</v>
      </c>
      <c r="AD5" s="28">
        <v>2.4600580000000001</v>
      </c>
      <c r="AE5" s="28">
        <v>-5.9407413</v>
      </c>
      <c r="AF5" s="28">
        <v>2.4565068999999999</v>
      </c>
      <c r="AG5" s="28">
        <v>3.7617001000000001</v>
      </c>
      <c r="AH5" s="28">
        <v>1.6914E-3</v>
      </c>
      <c r="AI5" s="28">
        <v>-0.37340820000000002</v>
      </c>
      <c r="AJ5" s="28">
        <v>1.9446999999999999E-2</v>
      </c>
      <c r="AK5" s="28">
        <v>2.8804314</v>
      </c>
      <c r="AL5" s="28">
        <v>-1.1651099999999999E-2</v>
      </c>
      <c r="AM5" s="28">
        <v>-0.1617536</v>
      </c>
      <c r="AN5" s="28">
        <v>8.2586099999999996E-2</v>
      </c>
      <c r="AO5" s="28">
        <v>3.761700133333334</v>
      </c>
      <c r="AP5" s="28">
        <v>-0.37340821111111105</v>
      </c>
      <c r="AQ5" s="28">
        <v>2.8804314000000004</v>
      </c>
      <c r="AR5" s="28">
        <v>-0.16175361111111111</v>
      </c>
      <c r="AS5" s="29">
        <v>-0.37782640642336734</v>
      </c>
      <c r="AT5" s="29">
        <v>0.50142752998799467</v>
      </c>
      <c r="AU5" s="29">
        <v>0.50142752998799467</v>
      </c>
      <c r="AV5" s="30">
        <v>0.51681263801552801</v>
      </c>
      <c r="AW5" s="31">
        <v>55.132079190267405</v>
      </c>
      <c r="AX5" s="32">
        <v>-1.1164214404783328</v>
      </c>
      <c r="AY5" s="32">
        <v>3.4677000000000002E-3</v>
      </c>
      <c r="AZ5" s="32">
        <v>-12.193942900431272</v>
      </c>
      <c r="BA5" s="32">
        <v>5.2814999999999997E-3</v>
      </c>
      <c r="BB5" s="32">
        <v>18.339142324516395</v>
      </c>
    </row>
    <row r="6" spans="1:54" s="33" customFormat="1" x14ac:dyDescent="0.2">
      <c r="A6" t="s">
        <v>76</v>
      </c>
      <c r="B6" s="27">
        <v>44148.957928240743</v>
      </c>
      <c r="C6" s="28" t="s">
        <v>77</v>
      </c>
      <c r="D6" s="28" t="s">
        <v>83</v>
      </c>
      <c r="E6" s="28">
        <v>653</v>
      </c>
      <c r="F6" s="28" t="b">
        <v>0</v>
      </c>
      <c r="G6" s="28" t="s">
        <v>79</v>
      </c>
      <c r="H6" s="28">
        <v>90</v>
      </c>
      <c r="I6" s="28">
        <v>0.71199999999999997</v>
      </c>
      <c r="J6" s="28">
        <v>0.98299999999999998</v>
      </c>
      <c r="K6" s="28">
        <v>-2.8818674</v>
      </c>
      <c r="L6" s="28">
        <v>2.9551E-3</v>
      </c>
      <c r="M6" s="28">
        <v>25.7719649</v>
      </c>
      <c r="N6" s="28">
        <v>-13.0961129</v>
      </c>
      <c r="O6" s="28">
        <v>5.1003999999999997E-3</v>
      </c>
      <c r="P6" s="28">
        <v>1.1967909999999999</v>
      </c>
      <c r="Q6" s="28">
        <v>1.1868805</v>
      </c>
      <c r="R6" s="28">
        <v>3.0837300000000002E-2</v>
      </c>
      <c r="S6" s="28">
        <v>-0.38495770000000001</v>
      </c>
      <c r="T6" s="28">
        <v>-0.39485209999999998</v>
      </c>
      <c r="U6" s="28">
        <v>2.5299100000000001E-2</v>
      </c>
      <c r="V6" s="28">
        <v>8.4329999999999995E-3</v>
      </c>
      <c r="W6" s="28">
        <v>1.7481888999999999</v>
      </c>
      <c r="X6" s="28">
        <v>1.5603956999999999</v>
      </c>
      <c r="Y6" s="28">
        <v>0.12154479999999999</v>
      </c>
      <c r="Z6" s="28">
        <v>4.4396999999999999E-2</v>
      </c>
      <c r="AA6" s="28">
        <v>-0.14307500000000001</v>
      </c>
      <c r="AB6" s="28">
        <v>0.11397019999999999</v>
      </c>
      <c r="AC6" s="28">
        <v>-2.7716192999999998</v>
      </c>
      <c r="AD6" s="28">
        <v>2.276125</v>
      </c>
      <c r="AE6" s="28">
        <v>-5.2032376999999999</v>
      </c>
      <c r="AF6" s="28">
        <v>2.2819709000000001</v>
      </c>
      <c r="AG6" s="28">
        <v>1.1714768</v>
      </c>
      <c r="AH6" s="28">
        <v>2.9117000000000001E-3</v>
      </c>
      <c r="AI6" s="28">
        <v>-0.406499</v>
      </c>
      <c r="AJ6" s="28">
        <v>1.3801000000000001E-2</v>
      </c>
      <c r="AK6" s="28">
        <v>1.5603956999999999</v>
      </c>
      <c r="AL6" s="28">
        <v>-8.5280000000000009E-3</v>
      </c>
      <c r="AM6" s="28">
        <v>-0.14307500000000001</v>
      </c>
      <c r="AN6" s="28">
        <v>7.12063E-2</v>
      </c>
      <c r="AO6" s="28">
        <v>1.1868804777777777</v>
      </c>
      <c r="AP6" s="28">
        <v>-0.39485206666666667</v>
      </c>
      <c r="AQ6" s="28">
        <v>1.5603956666666667</v>
      </c>
      <c r="AR6" s="28">
        <v>-0.14307500000000001</v>
      </c>
      <c r="AS6" s="29">
        <v>-0.39624611943522009</v>
      </c>
      <c r="AT6" s="29">
        <v>0.48204205876284462</v>
      </c>
      <c r="AU6" s="29">
        <v>0.48204205876284462</v>
      </c>
      <c r="AV6" s="30">
        <v>0.49691705395120706</v>
      </c>
      <c r="AW6" s="31">
        <v>64.521056545572662</v>
      </c>
      <c r="AX6" s="32">
        <v>-3.0579253647165436</v>
      </c>
      <c r="AY6" s="32">
        <v>2.9551E-3</v>
      </c>
      <c r="AZ6" s="32">
        <v>-12.854832567289701</v>
      </c>
      <c r="BA6" s="32">
        <v>5.1003999999999997E-3</v>
      </c>
      <c r="BB6" s="32">
        <v>17.657824558055374</v>
      </c>
    </row>
    <row r="7" spans="1:54" s="33" customFormat="1" x14ac:dyDescent="0.2">
      <c r="A7" t="s">
        <v>76</v>
      </c>
      <c r="B7" s="27">
        <v>44149.099097222221</v>
      </c>
      <c r="C7" s="28" t="s">
        <v>77</v>
      </c>
      <c r="D7" s="28" t="s">
        <v>84</v>
      </c>
      <c r="E7" s="28">
        <v>662</v>
      </c>
      <c r="F7" s="28" t="b">
        <v>0</v>
      </c>
      <c r="G7" s="28" t="s">
        <v>79</v>
      </c>
      <c r="H7" s="28">
        <v>90</v>
      </c>
      <c r="I7" s="28">
        <v>0.71199999999999997</v>
      </c>
      <c r="J7" s="28">
        <v>0.98299999999999998</v>
      </c>
      <c r="K7" s="28">
        <v>-0.86850989999999995</v>
      </c>
      <c r="L7" s="28">
        <v>2.6526000000000002E-3</v>
      </c>
      <c r="M7" s="28">
        <v>26.288691700000001</v>
      </c>
      <c r="N7" s="28">
        <v>-12.598965700000001</v>
      </c>
      <c r="O7" s="28">
        <v>5.0974999999999996E-3</v>
      </c>
      <c r="P7" s="28">
        <v>3.6889737999999999</v>
      </c>
      <c r="Q7" s="28">
        <v>3.6761807000000002</v>
      </c>
      <c r="R7" s="28">
        <v>2.0574499999999999E-2</v>
      </c>
      <c r="S7" s="28">
        <v>-0.36047839999999998</v>
      </c>
      <c r="T7" s="28">
        <v>-0.37321939999999998</v>
      </c>
      <c r="U7" s="28">
        <v>2.0395900000000002E-2</v>
      </c>
      <c r="V7" s="28">
        <v>6.7986000000000001E-3</v>
      </c>
      <c r="W7" s="28">
        <v>2.694712</v>
      </c>
      <c r="X7" s="28">
        <v>2.5643136000000002</v>
      </c>
      <c r="Y7" s="28">
        <v>0.1015307</v>
      </c>
      <c r="Z7" s="28">
        <v>-2.59092E-2</v>
      </c>
      <c r="AA7" s="28">
        <v>-0.15595249999999999</v>
      </c>
      <c r="AB7" s="28">
        <v>9.8819699999999996E-2</v>
      </c>
      <c r="AC7" s="28">
        <v>-0.2251621</v>
      </c>
      <c r="AD7" s="28">
        <v>1.5390126</v>
      </c>
      <c r="AE7" s="28">
        <v>-5.6747661000000003</v>
      </c>
      <c r="AF7" s="28">
        <v>1.5392717</v>
      </c>
      <c r="AG7" s="28">
        <v>3.6761807000000002</v>
      </c>
      <c r="AH7" s="28">
        <v>-3.5244E-3</v>
      </c>
      <c r="AI7" s="28">
        <v>-0.37321939999999998</v>
      </c>
      <c r="AJ7" s="28">
        <v>2.1457299999999999E-2</v>
      </c>
      <c r="AK7" s="28">
        <v>2.5643136000000002</v>
      </c>
      <c r="AL7" s="28">
        <v>-7.7336000000000002E-3</v>
      </c>
      <c r="AM7" s="28">
        <v>-0.15595249999999999</v>
      </c>
      <c r="AN7" s="28">
        <v>9.1809199999999994E-2</v>
      </c>
      <c r="AO7" s="28">
        <v>3.6761806666666672</v>
      </c>
      <c r="AP7" s="28">
        <v>-0.37321944444444438</v>
      </c>
      <c r="AQ7" s="28">
        <v>2.5643135888888886</v>
      </c>
      <c r="AR7" s="28">
        <v>-0.15595245555555556</v>
      </c>
      <c r="AS7" s="29">
        <v>-0.37753716184980801</v>
      </c>
      <c r="AT7" s="29">
        <v>0.50173193985334685</v>
      </c>
      <c r="AU7" s="29">
        <v>0.50173193985334685</v>
      </c>
      <c r="AV7" s="30">
        <v>0.51712505817781251</v>
      </c>
      <c r="AW7" s="31">
        <v>54.990827563835239</v>
      </c>
      <c r="AX7" s="32">
        <v>-1.0350396135986439</v>
      </c>
      <c r="AY7" s="32">
        <v>2.6526000000000002E-3</v>
      </c>
      <c r="AZ7" s="32">
        <v>-12.353976086346549</v>
      </c>
      <c r="BA7" s="32">
        <v>5.0974999999999996E-3</v>
      </c>
      <c r="BB7" s="32">
        <v>18.174162512824481</v>
      </c>
    </row>
    <row r="8" spans="1:54" x14ac:dyDescent="0.2">
      <c r="A8" t="s">
        <v>76</v>
      </c>
      <c r="B8" s="23">
        <v>44645.689004629632</v>
      </c>
      <c r="C8" t="s">
        <v>77</v>
      </c>
      <c r="D8" t="s">
        <v>85</v>
      </c>
      <c r="E8">
        <v>903</v>
      </c>
      <c r="F8" t="b">
        <v>0</v>
      </c>
      <c r="G8" t="s">
        <v>79</v>
      </c>
      <c r="H8">
        <v>90</v>
      </c>
      <c r="I8">
        <v>0.81499999999999995</v>
      </c>
      <c r="J8">
        <v>1.0760000000000001</v>
      </c>
      <c r="K8">
        <v>-9.0837714999999992</v>
      </c>
      <c r="L8">
        <v>8.9596999999999993E-3</v>
      </c>
      <c r="M8">
        <v>31.8013859</v>
      </c>
      <c r="N8">
        <v>-7.2951559000000001</v>
      </c>
      <c r="O8">
        <v>1.7310699999999998E-2</v>
      </c>
      <c r="P8">
        <v>1.2278887000000001</v>
      </c>
      <c r="Q8">
        <v>1.2168524000000001</v>
      </c>
      <c r="R8">
        <v>4.0958700000000001E-2</v>
      </c>
      <c r="S8">
        <v>-0.29229539999999998</v>
      </c>
      <c r="T8">
        <v>-0.30331469999999999</v>
      </c>
      <c r="U8">
        <v>2.21687E-2</v>
      </c>
      <c r="V8">
        <v>7.3895999999999996E-3</v>
      </c>
      <c r="W8">
        <v>14.5259094</v>
      </c>
      <c r="X8">
        <v>13.226785</v>
      </c>
      <c r="Y8">
        <v>0.1341918</v>
      </c>
      <c r="Z8">
        <v>1.0359697999999999</v>
      </c>
      <c r="AA8">
        <v>-0.2458794</v>
      </c>
      <c r="AB8">
        <v>0.1136667</v>
      </c>
      <c r="AC8">
        <v>-2.9756714</v>
      </c>
      <c r="AD8">
        <v>0.71391090000000001</v>
      </c>
      <c r="AE8">
        <v>-10.8444384</v>
      </c>
      <c r="AF8">
        <v>0.73749220000000004</v>
      </c>
      <c r="AG8">
        <v>1.2168524000000001</v>
      </c>
      <c r="AH8">
        <v>-3.1400999999999998E-3</v>
      </c>
      <c r="AI8">
        <v>-0.30331469999999999</v>
      </c>
      <c r="AJ8">
        <v>2.0481200000000001E-2</v>
      </c>
      <c r="AK8">
        <v>13.226785</v>
      </c>
      <c r="AL8">
        <v>-2.3771E-3</v>
      </c>
      <c r="AM8">
        <v>-0.2458794</v>
      </c>
      <c r="AN8">
        <v>8.6328000000000002E-2</v>
      </c>
      <c r="AO8">
        <v>1.2168524444444444</v>
      </c>
      <c r="AP8">
        <v>-0.30331471111111108</v>
      </c>
      <c r="AQ8">
        <v>13.226784977777777</v>
      </c>
      <c r="AR8">
        <v>-0.24587938888888891</v>
      </c>
      <c r="AS8" s="18">
        <v>-0.30434488683440325</v>
      </c>
      <c r="AT8" s="18">
        <v>0.56048366747878187</v>
      </c>
      <c r="AU8" s="18">
        <v>0.56048366747878187</v>
      </c>
      <c r="AV8" s="18">
        <v>0.57128929065027001</v>
      </c>
      <c r="AW8" s="19">
        <v>32.954531723993057</v>
      </c>
      <c r="AX8" s="20">
        <v>-9.4065208590906515</v>
      </c>
      <c r="AY8" s="20">
        <v>8.9596999999999993E-3</v>
      </c>
      <c r="AZ8" s="20">
        <v>-6.9403370853254138</v>
      </c>
      <c r="BA8" s="20">
        <v>1.7310699999999998E-2</v>
      </c>
      <c r="BB8" s="20">
        <v>23.755137095367179</v>
      </c>
    </row>
    <row r="9" spans="1:54" x14ac:dyDescent="0.2">
      <c r="A9" t="s">
        <v>76</v>
      </c>
      <c r="B9" s="23">
        <v>44645.833032407405</v>
      </c>
      <c r="C9" t="s">
        <v>77</v>
      </c>
      <c r="D9" t="s">
        <v>86</v>
      </c>
      <c r="E9">
        <v>912</v>
      </c>
      <c r="F9" t="b">
        <v>0</v>
      </c>
      <c r="G9" t="s">
        <v>79</v>
      </c>
      <c r="H9">
        <v>90</v>
      </c>
      <c r="I9">
        <v>0.81499999999999995</v>
      </c>
      <c r="J9">
        <v>1.0760000000000001</v>
      </c>
      <c r="K9">
        <v>-0.204317</v>
      </c>
      <c r="L9">
        <v>6.9179000000000003E-3</v>
      </c>
      <c r="M9">
        <v>26.687435900000001</v>
      </c>
      <c r="N9">
        <v>-12.2153305</v>
      </c>
      <c r="O9">
        <v>1.45039E-2</v>
      </c>
      <c r="P9">
        <v>4.7892942999999999</v>
      </c>
      <c r="Q9">
        <v>4.7498721000000002</v>
      </c>
      <c r="R9">
        <v>1.7759400000000002E-2</v>
      </c>
      <c r="S9">
        <v>-0.3023284</v>
      </c>
      <c r="T9">
        <v>-0.34155039999999998</v>
      </c>
      <c r="U9">
        <v>1.39927E-2</v>
      </c>
      <c r="V9">
        <v>4.6642000000000003E-3</v>
      </c>
      <c r="W9">
        <v>3.9202933</v>
      </c>
      <c r="X9">
        <v>3.4267728000000002</v>
      </c>
      <c r="Y9">
        <v>0.12836030000000001</v>
      </c>
      <c r="Z9">
        <v>0.41677920000000002</v>
      </c>
      <c r="AA9">
        <v>-7.5017600000000004E-2</v>
      </c>
      <c r="AB9">
        <v>0.12248100000000001</v>
      </c>
      <c r="AC9">
        <v>-6.1759848000000002</v>
      </c>
      <c r="AD9">
        <v>0.57538650000000002</v>
      </c>
      <c r="AE9">
        <v>-13.016871800000001</v>
      </c>
      <c r="AF9">
        <v>0.59639900000000001</v>
      </c>
      <c r="AG9">
        <v>4.7498721000000002</v>
      </c>
      <c r="AH9">
        <v>-1.0660999999999999E-3</v>
      </c>
      <c r="AI9">
        <v>-0.34155039999999998</v>
      </c>
      <c r="AJ9">
        <v>1.40891E-2</v>
      </c>
      <c r="AK9">
        <v>3.4267728000000002</v>
      </c>
      <c r="AL9">
        <v>-5.9227000000000004E-3</v>
      </c>
      <c r="AM9">
        <v>-7.5017600000000004E-2</v>
      </c>
      <c r="AN9">
        <v>0.1113876</v>
      </c>
      <c r="AO9">
        <v>4.749872077777777</v>
      </c>
      <c r="AP9">
        <v>-0.34155044444444449</v>
      </c>
      <c r="AQ9">
        <v>3.426772822222222</v>
      </c>
      <c r="AR9">
        <v>-7.5017577777777789E-2</v>
      </c>
      <c r="AS9" s="18">
        <v>-0.34556857195153157</v>
      </c>
      <c r="AT9" s="18">
        <v>0.51566139209969619</v>
      </c>
      <c r="AU9" s="18">
        <v>0.51566139209969619</v>
      </c>
      <c r="AV9" s="18">
        <v>0.52582902019988764</v>
      </c>
      <c r="AW9" s="19">
        <v>51.127441314603516</v>
      </c>
      <c r="AX9" s="20">
        <v>-0.50717888171520864</v>
      </c>
      <c r="AY9" s="20">
        <v>6.9179000000000003E-3</v>
      </c>
      <c r="AZ9" s="20">
        <v>-11.882036511350252</v>
      </c>
      <c r="BA9" s="20">
        <v>1.45039E-2</v>
      </c>
      <c r="BB9" s="20">
        <v>18.66068974008391</v>
      </c>
    </row>
    <row r="10" spans="1:54" x14ac:dyDescent="0.2">
      <c r="A10" t="s">
        <v>76</v>
      </c>
      <c r="B10" s="23">
        <v>44655.834270833337</v>
      </c>
      <c r="C10" t="s">
        <v>77</v>
      </c>
      <c r="D10" t="s">
        <v>87</v>
      </c>
      <c r="E10">
        <v>77</v>
      </c>
      <c r="F10" t="b">
        <v>0</v>
      </c>
      <c r="G10" t="s">
        <v>79</v>
      </c>
      <c r="H10">
        <v>90</v>
      </c>
      <c r="I10">
        <v>0.81599999999999995</v>
      </c>
      <c r="J10">
        <v>1.0780000000000001</v>
      </c>
      <c r="K10">
        <v>-0.19031899999999999</v>
      </c>
      <c r="L10">
        <v>1.1651099999999999E-2</v>
      </c>
      <c r="M10">
        <v>26.388795500000001</v>
      </c>
      <c r="N10">
        <v>-12.502655000000001</v>
      </c>
      <c r="O10">
        <v>2.6777700000000002E-2</v>
      </c>
      <c r="P10">
        <v>4.4959842999999999</v>
      </c>
      <c r="Q10">
        <v>4.4593866000000002</v>
      </c>
      <c r="R10">
        <v>3.8648000000000002E-2</v>
      </c>
      <c r="S10">
        <v>-0.3117086</v>
      </c>
      <c r="T10">
        <v>-0.34813060000000001</v>
      </c>
      <c r="U10">
        <v>1.1603E-2</v>
      </c>
      <c r="V10">
        <v>3.8677E-3</v>
      </c>
      <c r="W10">
        <v>3.2480737</v>
      </c>
      <c r="X10">
        <v>2.8276593000000001</v>
      </c>
      <c r="Y10">
        <v>0.1133208</v>
      </c>
      <c r="Z10">
        <v>0.32812599999999997</v>
      </c>
      <c r="AA10">
        <v>-9.1061400000000001E-2</v>
      </c>
      <c r="AB10">
        <v>6.6119899999999995E-2</v>
      </c>
      <c r="AC10">
        <v>-5.9473377000000003</v>
      </c>
      <c r="AD10">
        <v>1.0758232999999999</v>
      </c>
      <c r="AE10">
        <v>-12.229016400000001</v>
      </c>
      <c r="AF10">
        <v>1.1289224</v>
      </c>
      <c r="AG10">
        <v>4.4153111000000003</v>
      </c>
      <c r="AH10">
        <v>5.9999999999999995E-4</v>
      </c>
      <c r="AI10">
        <v>-0.34813060000000001</v>
      </c>
      <c r="AJ10">
        <v>1.1511E-2</v>
      </c>
      <c r="AK10">
        <v>2.7654231</v>
      </c>
      <c r="AL10">
        <v>1.238E-3</v>
      </c>
      <c r="AM10">
        <v>-9.1061400000000001E-2</v>
      </c>
      <c r="AN10">
        <v>4.2293900000000002E-2</v>
      </c>
      <c r="AO10">
        <v>4.4593865999999993</v>
      </c>
      <c r="AP10">
        <v>-0.34813057777777773</v>
      </c>
      <c r="AQ10">
        <v>2.8276593333333335</v>
      </c>
      <c r="AR10">
        <v>-9.1061355555555556E-2</v>
      </c>
      <c r="AS10" s="18">
        <v>-0.35190268767663047</v>
      </c>
      <c r="AT10" s="18">
        <v>0.50877434455635528</v>
      </c>
      <c r="AU10" s="18">
        <v>0.50877434455635528</v>
      </c>
      <c r="AV10" s="18">
        <v>0.51884394322026139</v>
      </c>
      <c r="AW10" s="19">
        <v>54.216931936867638</v>
      </c>
      <c r="AX10" s="20">
        <v>-0.49314953013743978</v>
      </c>
      <c r="AY10" s="20">
        <v>1.1651099999999999E-2</v>
      </c>
      <c r="AZ10" s="20">
        <v>-12.170618001269915</v>
      </c>
      <c r="BA10" s="20">
        <v>2.6777700000000002E-2</v>
      </c>
      <c r="BB10" s="20">
        <v>18.36318819631083</v>
      </c>
    </row>
    <row r="11" spans="1:54" x14ac:dyDescent="0.2">
      <c r="A11" t="s">
        <v>76</v>
      </c>
      <c r="B11" s="23">
        <v>44655.983217592591</v>
      </c>
      <c r="C11" t="s">
        <v>77</v>
      </c>
      <c r="D11" t="s">
        <v>88</v>
      </c>
      <c r="E11">
        <v>86</v>
      </c>
      <c r="F11" t="b">
        <v>0</v>
      </c>
      <c r="G11" t="s">
        <v>79</v>
      </c>
      <c r="H11">
        <v>90</v>
      </c>
      <c r="I11">
        <v>0.81599999999999995</v>
      </c>
      <c r="J11">
        <v>1.0780000000000001</v>
      </c>
      <c r="K11">
        <v>-5.9920800000000003E-2</v>
      </c>
      <c r="L11">
        <v>5.2430000000000003E-3</v>
      </c>
      <c r="M11">
        <v>26.7148146</v>
      </c>
      <c r="N11">
        <v>-12.1889892</v>
      </c>
      <c r="O11">
        <v>8.8106E-3</v>
      </c>
      <c r="P11">
        <v>4.9488460999999999</v>
      </c>
      <c r="Q11">
        <v>4.9132137</v>
      </c>
      <c r="R11">
        <v>3.6057699999999998E-2</v>
      </c>
      <c r="S11">
        <v>-0.31023420000000002</v>
      </c>
      <c r="T11">
        <v>-0.34567979999999998</v>
      </c>
      <c r="U11">
        <v>2.74357E-2</v>
      </c>
      <c r="V11">
        <v>9.1451999999999992E-3</v>
      </c>
      <c r="W11">
        <v>3.8517218999999998</v>
      </c>
      <c r="X11">
        <v>3.4318651999999998</v>
      </c>
      <c r="Y11">
        <v>8.8616299999999995E-2</v>
      </c>
      <c r="Z11">
        <v>0.29454000000000002</v>
      </c>
      <c r="AA11">
        <v>-0.1238282</v>
      </c>
      <c r="AB11">
        <v>7.8458799999999995E-2</v>
      </c>
      <c r="AC11">
        <v>-3.6988544000000001</v>
      </c>
      <c r="AD11">
        <v>0.46205010000000002</v>
      </c>
      <c r="AE11">
        <v>-10.752443299999999</v>
      </c>
      <c r="AF11">
        <v>0.46918110000000002</v>
      </c>
      <c r="AG11">
        <v>4.8866886999999997</v>
      </c>
      <c r="AH11">
        <v>5.6893000000000004E-3</v>
      </c>
      <c r="AI11">
        <v>-0.36843710000000002</v>
      </c>
      <c r="AJ11">
        <v>1.52535E-2</v>
      </c>
      <c r="AK11">
        <v>3.4318651999999998</v>
      </c>
      <c r="AL11">
        <v>8.1302000000000006E-3</v>
      </c>
      <c r="AM11">
        <v>-0.1238282</v>
      </c>
      <c r="AN11">
        <v>6.3997200000000004E-2</v>
      </c>
      <c r="AO11">
        <v>4.9132136888888898</v>
      </c>
      <c r="AP11">
        <v>-0.34567981111111112</v>
      </c>
      <c r="AQ11">
        <v>3.4318652444444444</v>
      </c>
      <c r="AR11">
        <v>-0.12382820000000001</v>
      </c>
      <c r="AS11" s="18">
        <v>-0.34983183438040266</v>
      </c>
      <c r="AT11" s="18">
        <v>0.51102597141721162</v>
      </c>
      <c r="AU11" s="18">
        <v>0.51102597141721162</v>
      </c>
      <c r="AV11" s="18">
        <v>0.52112761947681396</v>
      </c>
      <c r="AW11" s="19">
        <v>53.197168957199835</v>
      </c>
      <c r="AX11" s="20">
        <v>-0.36245927489324675</v>
      </c>
      <c r="AY11" s="20">
        <v>5.2430000000000003E-3</v>
      </c>
      <c r="AZ11" s="20">
        <v>-11.855579973183751</v>
      </c>
      <c r="BA11" s="20">
        <v>8.8106E-3</v>
      </c>
      <c r="BB11" s="20">
        <v>18.687964049845139</v>
      </c>
    </row>
    <row r="12" spans="1:54" x14ac:dyDescent="0.2">
      <c r="A12" t="s">
        <v>76</v>
      </c>
      <c r="B12" s="23">
        <v>44662.895289351851</v>
      </c>
      <c r="C12" t="s">
        <v>77</v>
      </c>
      <c r="D12" t="s">
        <v>89</v>
      </c>
      <c r="E12">
        <v>480</v>
      </c>
      <c r="F12" t="b">
        <v>0</v>
      </c>
      <c r="G12" t="s">
        <v>79</v>
      </c>
      <c r="H12">
        <v>90</v>
      </c>
      <c r="I12">
        <v>0.81699999999999995</v>
      </c>
      <c r="J12">
        <v>1.071</v>
      </c>
      <c r="K12">
        <v>-1.93831E-2</v>
      </c>
      <c r="L12">
        <v>9.2785999999999997E-3</v>
      </c>
      <c r="M12">
        <v>26.870187000000001</v>
      </c>
      <c r="N12">
        <v>-12.0395041</v>
      </c>
      <c r="O12">
        <v>1.90134E-2</v>
      </c>
      <c r="P12">
        <v>5.1444827999999996</v>
      </c>
      <c r="Q12">
        <v>5.1044036999999998</v>
      </c>
      <c r="R12">
        <v>3.5960800000000001E-2</v>
      </c>
      <c r="S12">
        <v>-0.30876530000000002</v>
      </c>
      <c r="T12">
        <v>-0.34862650000000001</v>
      </c>
      <c r="U12">
        <v>2.1773399999999998E-2</v>
      </c>
      <c r="V12">
        <v>7.2578E-3</v>
      </c>
      <c r="W12">
        <v>4.2416898999999999</v>
      </c>
      <c r="X12">
        <v>3.7441149</v>
      </c>
      <c r="Y12">
        <v>0.1479327</v>
      </c>
      <c r="Z12">
        <v>0.38045669999999998</v>
      </c>
      <c r="AA12">
        <v>-0.1152021</v>
      </c>
      <c r="AB12">
        <v>0.1179168</v>
      </c>
      <c r="AC12">
        <v>-6.0806956999999997</v>
      </c>
      <c r="AD12">
        <v>0.61629619999999996</v>
      </c>
      <c r="AE12">
        <v>-13.4560166</v>
      </c>
      <c r="AF12">
        <v>0.65565340000000005</v>
      </c>
      <c r="AG12">
        <v>5.0675435000000002</v>
      </c>
      <c r="AH12">
        <v>1.6798E-3</v>
      </c>
      <c r="AI12">
        <v>-0.34862650000000001</v>
      </c>
      <c r="AJ12">
        <v>2.01865E-2</v>
      </c>
      <c r="AK12">
        <v>3.7441149</v>
      </c>
      <c r="AL12">
        <v>-7.3742E-3</v>
      </c>
      <c r="AM12">
        <v>-0.1152021</v>
      </c>
      <c r="AN12">
        <v>7.0168900000000006E-2</v>
      </c>
      <c r="AO12">
        <v>5.1044037222222229</v>
      </c>
      <c r="AP12">
        <v>-0.34862645555555555</v>
      </c>
      <c r="AQ12">
        <v>3.7441149444444446</v>
      </c>
      <c r="AR12">
        <v>-0.11520213333333335</v>
      </c>
      <c r="AS12" s="18">
        <v>-0.35294267169404203</v>
      </c>
      <c r="AT12" s="18">
        <v>0.50764357592454035</v>
      </c>
      <c r="AU12" s="18">
        <v>0.50764357592454035</v>
      </c>
      <c r="AV12" s="18">
        <v>0.51769707935883635</v>
      </c>
      <c r="AW12" s="19">
        <v>54.732676787691503</v>
      </c>
      <c r="AX12" s="20">
        <v>-0.32183078186180514</v>
      </c>
      <c r="AY12" s="20">
        <v>9.2785999999999997E-3</v>
      </c>
      <c r="AZ12" s="20">
        <v>-11.705440904365084</v>
      </c>
      <c r="BA12" s="20">
        <v>1.90134E-2</v>
      </c>
      <c r="BB12" s="20">
        <v>18.842743917280991</v>
      </c>
    </row>
    <row r="13" spans="1:54" x14ac:dyDescent="0.2">
      <c r="A13" t="s">
        <v>76</v>
      </c>
      <c r="B13" s="23">
        <v>44663.038877314815</v>
      </c>
      <c r="C13" t="s">
        <v>77</v>
      </c>
      <c r="D13" t="s">
        <v>90</v>
      </c>
      <c r="E13">
        <v>489</v>
      </c>
      <c r="F13" t="b">
        <v>0</v>
      </c>
      <c r="G13" t="s">
        <v>79</v>
      </c>
      <c r="H13">
        <v>90</v>
      </c>
      <c r="I13">
        <v>0.81699999999999995</v>
      </c>
      <c r="J13">
        <v>1.071</v>
      </c>
      <c r="K13">
        <v>-9.2648658000000008</v>
      </c>
      <c r="L13">
        <v>1.3223499999999999E-2</v>
      </c>
      <c r="M13">
        <v>31.8352319</v>
      </c>
      <c r="N13">
        <v>-7.2625923999999999</v>
      </c>
      <c r="O13">
        <v>2.5557199999999999E-2</v>
      </c>
      <c r="P13">
        <v>1.0669960999999999</v>
      </c>
      <c r="Q13">
        <v>1.0592188</v>
      </c>
      <c r="R13">
        <v>4.4197599999999997E-2</v>
      </c>
      <c r="S13">
        <v>-0.30985390000000002</v>
      </c>
      <c r="T13">
        <v>-0.31762020000000002</v>
      </c>
      <c r="U13">
        <v>2.0917100000000001E-2</v>
      </c>
      <c r="V13">
        <v>6.9724000000000001E-3</v>
      </c>
      <c r="W13">
        <v>14.6122671</v>
      </c>
      <c r="X13">
        <v>13.362878</v>
      </c>
      <c r="Y13">
        <v>0.1676986</v>
      </c>
      <c r="Z13">
        <v>1.0563279000000001</v>
      </c>
      <c r="AA13">
        <v>-0.1763653</v>
      </c>
      <c r="AB13">
        <v>0.12107809999999999</v>
      </c>
      <c r="AC13">
        <v>-2.2622171999999998</v>
      </c>
      <c r="AD13">
        <v>0.67604929999999996</v>
      </c>
      <c r="AE13">
        <v>-10.020615299999999</v>
      </c>
      <c r="AF13">
        <v>0.72307849999999996</v>
      </c>
      <c r="AG13">
        <v>1.0592188</v>
      </c>
      <c r="AH13">
        <v>1.2562999999999999E-3</v>
      </c>
      <c r="AI13">
        <v>-0.31762020000000002</v>
      </c>
      <c r="AJ13">
        <v>2.0051099999999999E-2</v>
      </c>
      <c r="AK13">
        <v>13.2750085</v>
      </c>
      <c r="AL13">
        <v>1.7036900000000001E-2</v>
      </c>
      <c r="AM13">
        <v>-0.24451300000000001</v>
      </c>
      <c r="AN13">
        <v>4.8192800000000001E-2</v>
      </c>
      <c r="AO13">
        <v>1.0592188333333334</v>
      </c>
      <c r="AP13">
        <v>-0.31762019999999996</v>
      </c>
      <c r="AQ13">
        <v>13.36287798888889</v>
      </c>
      <c r="AR13">
        <v>-0.17636526666666666</v>
      </c>
      <c r="AS13" s="18">
        <v>-0.31851539948720081</v>
      </c>
      <c r="AT13" s="18">
        <v>0.54507615069366544</v>
      </c>
      <c r="AU13" s="18">
        <v>0.54507615069366544</v>
      </c>
      <c r="AV13" s="18">
        <v>0.55566246505749739</v>
      </c>
      <c r="AW13" s="19">
        <v>38.852270209563187</v>
      </c>
      <c r="AX13" s="20">
        <v>-9.5880207593213971</v>
      </c>
      <c r="AY13" s="20">
        <v>1.3223499999999999E-2</v>
      </c>
      <c r="AZ13" s="20">
        <v>-6.9076311262199459</v>
      </c>
      <c r="BA13" s="20">
        <v>2.5557199999999999E-2</v>
      </c>
      <c r="BB13" s="20">
        <v>23.788853995668596</v>
      </c>
    </row>
    <row r="14" spans="1:54" x14ac:dyDescent="0.2">
      <c r="A14" t="s">
        <v>76</v>
      </c>
      <c r="B14" s="23">
        <v>44677.919374999998</v>
      </c>
      <c r="C14" t="s">
        <v>77</v>
      </c>
      <c r="D14" t="s">
        <v>91</v>
      </c>
      <c r="E14">
        <v>1082</v>
      </c>
      <c r="F14" t="b">
        <v>0</v>
      </c>
      <c r="G14" t="s">
        <v>79</v>
      </c>
      <c r="H14">
        <v>90</v>
      </c>
      <c r="I14">
        <v>0.82</v>
      </c>
      <c r="J14">
        <v>1.077</v>
      </c>
      <c r="K14">
        <v>-4.6516225000000002</v>
      </c>
      <c r="L14">
        <v>9.3831999999999995E-3</v>
      </c>
      <c r="M14">
        <v>31.2366755</v>
      </c>
      <c r="N14">
        <v>-7.8384685999999997</v>
      </c>
      <c r="O14">
        <v>1.78059E-2</v>
      </c>
      <c r="P14">
        <v>5.0219879000000001</v>
      </c>
      <c r="Q14">
        <v>4.9851273999999997</v>
      </c>
      <c r="R14">
        <v>2.3427699999999999E-2</v>
      </c>
      <c r="S14">
        <v>-0.2636848</v>
      </c>
      <c r="T14">
        <v>-0.30035129999999999</v>
      </c>
      <c r="U14">
        <v>2.7803899999999999E-2</v>
      </c>
      <c r="V14">
        <v>9.2680000000000002E-3</v>
      </c>
      <c r="W14">
        <v>13.4743262</v>
      </c>
      <c r="X14">
        <v>12.231938899999999</v>
      </c>
      <c r="Y14">
        <v>0.1177507</v>
      </c>
      <c r="Z14">
        <v>1.0741148</v>
      </c>
      <c r="AA14">
        <v>-0.1530697</v>
      </c>
      <c r="AB14">
        <v>9.3114100000000005E-2</v>
      </c>
      <c r="AC14">
        <v>-6.4914608999999999</v>
      </c>
      <c r="AD14">
        <v>0.79527409999999998</v>
      </c>
      <c r="AE14">
        <v>-17.646511100000001</v>
      </c>
      <c r="AF14">
        <v>0.82630650000000005</v>
      </c>
      <c r="AG14">
        <v>4.9851273999999997</v>
      </c>
      <c r="AH14">
        <v>2.8917000000000001E-3</v>
      </c>
      <c r="AI14">
        <v>-0.30035129999999999</v>
      </c>
      <c r="AJ14">
        <v>2.80142E-2</v>
      </c>
      <c r="AK14">
        <v>12.231938899999999</v>
      </c>
      <c r="AL14">
        <v>-8.9116999999999998E-3</v>
      </c>
      <c r="AM14">
        <v>-0.1530697</v>
      </c>
      <c r="AN14">
        <v>7.9528199999999993E-2</v>
      </c>
      <c r="AO14">
        <v>4.9851273888888876</v>
      </c>
      <c r="AP14">
        <v>-0.30035128888888885</v>
      </c>
      <c r="AQ14">
        <v>12.231938944444444</v>
      </c>
      <c r="AR14">
        <v>-0.15306966666666666</v>
      </c>
      <c r="AS14" s="18">
        <v>-0.30456469964861027</v>
      </c>
      <c r="AT14" s="18">
        <v>0.56024466627201819</v>
      </c>
      <c r="AU14" s="18">
        <v>0.56024466627201819</v>
      </c>
      <c r="AV14" s="18">
        <v>0.57104688752803778</v>
      </c>
      <c r="AW14" s="19">
        <v>33.043478455789057</v>
      </c>
      <c r="AX14" s="20">
        <v>-4.9644450935486821</v>
      </c>
      <c r="AY14" s="20">
        <v>9.3831999999999995E-3</v>
      </c>
      <c r="AZ14" s="20">
        <v>-7.4860266748253483</v>
      </c>
      <c r="BA14" s="20">
        <v>1.78059E-2</v>
      </c>
      <c r="BB14" s="20">
        <v>23.192580240655801</v>
      </c>
    </row>
    <row r="15" spans="1:54" x14ac:dyDescent="0.2">
      <c r="A15" t="s">
        <v>76</v>
      </c>
      <c r="B15" s="23">
        <v>44678.066180555557</v>
      </c>
      <c r="C15" t="s">
        <v>77</v>
      </c>
      <c r="D15" t="s">
        <v>92</v>
      </c>
      <c r="E15">
        <v>1091</v>
      </c>
      <c r="F15" t="b">
        <v>0</v>
      </c>
      <c r="G15" t="s">
        <v>79</v>
      </c>
      <c r="H15">
        <v>90</v>
      </c>
      <c r="I15">
        <v>0.82</v>
      </c>
      <c r="J15">
        <v>1.077</v>
      </c>
      <c r="K15">
        <v>-8.4222461000000006</v>
      </c>
      <c r="L15">
        <v>1.30197E-2</v>
      </c>
      <c r="M15">
        <v>32.849324799999998</v>
      </c>
      <c r="N15">
        <v>-6.2869251000000004</v>
      </c>
      <c r="O15">
        <v>2.6622699999999999E-2</v>
      </c>
      <c r="P15">
        <v>2.8991492999999999</v>
      </c>
      <c r="Q15">
        <v>2.8812603999999999</v>
      </c>
      <c r="R15">
        <v>3.5362200000000003E-2</v>
      </c>
      <c r="S15">
        <v>-0.30248599999999998</v>
      </c>
      <c r="T15">
        <v>-0.32031759999999998</v>
      </c>
      <c r="U15">
        <v>1.48793E-2</v>
      </c>
      <c r="V15">
        <v>4.9598000000000003E-3</v>
      </c>
      <c r="W15">
        <v>16.752949300000001</v>
      </c>
      <c r="X15">
        <v>15.330730600000001</v>
      </c>
      <c r="Y15">
        <v>0.14912110000000001</v>
      </c>
      <c r="Z15">
        <v>1.1978607999999999</v>
      </c>
      <c r="AA15">
        <v>-0.20259679999999999</v>
      </c>
      <c r="AB15">
        <v>0.1025484</v>
      </c>
      <c r="AC15">
        <v>-3.1239512999999999</v>
      </c>
      <c r="AD15">
        <v>1.0400024000000001</v>
      </c>
      <c r="AE15">
        <v>-13.6558776</v>
      </c>
      <c r="AF15">
        <v>1.0906450000000001</v>
      </c>
      <c r="AG15">
        <v>2.8812603999999999</v>
      </c>
      <c r="AH15">
        <v>2.9364999999999999E-3</v>
      </c>
      <c r="AI15">
        <v>-0.33206370000000002</v>
      </c>
      <c r="AJ15">
        <v>1.1523E-2</v>
      </c>
      <c r="AK15">
        <v>15.330730600000001</v>
      </c>
      <c r="AL15">
        <v>-5.3902000000000004E-3</v>
      </c>
      <c r="AM15">
        <v>-0.20259679999999999</v>
      </c>
      <c r="AN15">
        <v>5.5034600000000003E-2</v>
      </c>
      <c r="AO15">
        <v>2.8812604333333334</v>
      </c>
      <c r="AP15">
        <v>-0.32031756666666666</v>
      </c>
      <c r="AQ15">
        <v>15.330730566666668</v>
      </c>
      <c r="AR15">
        <v>-0.20259683333333334</v>
      </c>
      <c r="AS15" s="18">
        <v>-0.32274995843755988</v>
      </c>
      <c r="AT15" s="18">
        <v>0.54047193913803471</v>
      </c>
      <c r="AU15" s="18">
        <v>0.54047193913803471</v>
      </c>
      <c r="AV15" s="18">
        <v>0.55099271768837088</v>
      </c>
      <c r="AW15" s="19">
        <v>40.681916211552561</v>
      </c>
      <c r="AX15" s="20">
        <v>-8.743513828498843</v>
      </c>
      <c r="AY15" s="20">
        <v>1.30197E-2</v>
      </c>
      <c r="AZ15" s="20">
        <v>-5.9276954677575002</v>
      </c>
      <c r="BA15" s="20">
        <v>2.6622699999999999E-2</v>
      </c>
      <c r="BB15" s="20">
        <v>24.799079465334117</v>
      </c>
    </row>
    <row r="16" spans="1:54" x14ac:dyDescent="0.2">
      <c r="A16" t="s">
        <v>76</v>
      </c>
      <c r="B16" s="23">
        <v>44678.207731481481</v>
      </c>
      <c r="C16" t="s">
        <v>77</v>
      </c>
      <c r="D16" t="s">
        <v>93</v>
      </c>
      <c r="E16">
        <v>1100</v>
      </c>
      <c r="F16" t="b">
        <v>0</v>
      </c>
      <c r="G16" t="s">
        <v>79</v>
      </c>
      <c r="H16">
        <v>90</v>
      </c>
      <c r="I16">
        <v>0.82</v>
      </c>
      <c r="J16">
        <v>1.077</v>
      </c>
      <c r="K16">
        <v>-9.2426139000000003</v>
      </c>
      <c r="L16">
        <v>1.5232799999999999E-2</v>
      </c>
      <c r="M16">
        <v>31.7036962</v>
      </c>
      <c r="N16">
        <v>-7.3891439999999999</v>
      </c>
      <c r="O16">
        <v>2.9321099999999999E-2</v>
      </c>
      <c r="P16">
        <v>0.9561345</v>
      </c>
      <c r="Q16">
        <v>0.95142899999999997</v>
      </c>
      <c r="R16">
        <v>4.6392200000000001E-2</v>
      </c>
      <c r="S16">
        <v>-0.31251440000000003</v>
      </c>
      <c r="T16">
        <v>-0.31721349999999998</v>
      </c>
      <c r="U16">
        <v>3.1714300000000001E-2</v>
      </c>
      <c r="V16">
        <v>1.05714E-2</v>
      </c>
      <c r="W16">
        <v>14.2869238</v>
      </c>
      <c r="X16">
        <v>13.0976853</v>
      </c>
      <c r="Y16">
        <v>0.1143359</v>
      </c>
      <c r="Z16">
        <v>0.99018079999999997</v>
      </c>
      <c r="AA16">
        <v>-0.1834635</v>
      </c>
      <c r="AB16">
        <v>8.5844299999999998E-2</v>
      </c>
      <c r="AC16">
        <v>-2.2382298</v>
      </c>
      <c r="AD16">
        <v>1.1563661000000001</v>
      </c>
      <c r="AE16">
        <v>-9.7665631000000008</v>
      </c>
      <c r="AF16">
        <v>1.2137713000000001</v>
      </c>
      <c r="AG16">
        <v>0.91709459999999998</v>
      </c>
      <c r="AH16">
        <v>-2.3354000000000001E-3</v>
      </c>
      <c r="AI16">
        <v>-0.31721349999999998</v>
      </c>
      <c r="AJ16">
        <v>3.0946700000000001E-2</v>
      </c>
      <c r="AK16">
        <v>13.0976853</v>
      </c>
      <c r="AL16">
        <v>-2.2230400000000001E-2</v>
      </c>
      <c r="AM16">
        <v>-0.1834635</v>
      </c>
      <c r="AN16">
        <v>8.5115099999999999E-2</v>
      </c>
      <c r="AO16">
        <v>0.95142903333333351</v>
      </c>
      <c r="AP16">
        <v>-0.31721354444444444</v>
      </c>
      <c r="AQ16">
        <v>13.097685255555556</v>
      </c>
      <c r="AR16">
        <v>-0.18346348888888889</v>
      </c>
      <c r="AS16" s="18">
        <v>-0.31801568766881616</v>
      </c>
      <c r="AT16" s="18">
        <v>0.54561948447545094</v>
      </c>
      <c r="AU16" s="18">
        <v>0.54561948447545094</v>
      </c>
      <c r="AV16" s="18">
        <v>0.5562135325893417</v>
      </c>
      <c r="AW16" s="19">
        <v>38.638461823394437</v>
      </c>
      <c r="AX16" s="20">
        <v>-9.5657190213321588</v>
      </c>
      <c r="AY16" s="20">
        <v>1.5232799999999999E-2</v>
      </c>
      <c r="AZ16" s="20">
        <v>-7.0347363653475421</v>
      </c>
      <c r="BA16" s="20">
        <v>2.9321099999999999E-2</v>
      </c>
      <c r="BB16" s="20">
        <v>23.657819933599566</v>
      </c>
    </row>
    <row r="17" spans="1:54" x14ac:dyDescent="0.2">
      <c r="A17" t="s">
        <v>76</v>
      </c>
      <c r="B17" s="23">
        <v>44678.909942129627</v>
      </c>
      <c r="C17" t="s">
        <v>77</v>
      </c>
      <c r="D17" t="s">
        <v>94</v>
      </c>
      <c r="E17">
        <v>1137</v>
      </c>
      <c r="F17" t="b">
        <v>0</v>
      </c>
      <c r="G17" t="s">
        <v>79</v>
      </c>
      <c r="H17">
        <v>90</v>
      </c>
      <c r="I17">
        <v>0.81699999999999995</v>
      </c>
      <c r="J17">
        <v>1.07</v>
      </c>
      <c r="K17">
        <v>-8.4400338000000001</v>
      </c>
      <c r="L17">
        <v>1.00296E-2</v>
      </c>
      <c r="M17">
        <v>32.929691499999997</v>
      </c>
      <c r="N17">
        <v>-6.2096036000000003</v>
      </c>
      <c r="O17">
        <v>2.11159E-2</v>
      </c>
      <c r="P17">
        <v>2.9659189000000001</v>
      </c>
      <c r="Q17">
        <v>2.9450162999999998</v>
      </c>
      <c r="R17">
        <v>4.4920300000000003E-2</v>
      </c>
      <c r="S17">
        <v>-0.29779489999999997</v>
      </c>
      <c r="T17">
        <v>-0.31862940000000001</v>
      </c>
      <c r="U17">
        <v>2.2272699999999999E-2</v>
      </c>
      <c r="V17">
        <v>7.4241999999999997E-3</v>
      </c>
      <c r="W17">
        <v>16.957276700000001</v>
      </c>
      <c r="X17">
        <v>15.493238</v>
      </c>
      <c r="Y17">
        <v>0.1219541</v>
      </c>
      <c r="Z17">
        <v>1.2434714</v>
      </c>
      <c r="AA17">
        <v>-0.1979429</v>
      </c>
      <c r="AB17">
        <v>8.9861800000000006E-2</v>
      </c>
      <c r="AC17">
        <v>-3.4233893000000002</v>
      </c>
      <c r="AD17">
        <v>0.96027739999999995</v>
      </c>
      <c r="AE17">
        <v>-14.087924299999999</v>
      </c>
      <c r="AF17">
        <v>0.98808059999999998</v>
      </c>
      <c r="AG17">
        <v>2.9450162999999998</v>
      </c>
      <c r="AH17">
        <v>-3.4209000000000002E-3</v>
      </c>
      <c r="AI17">
        <v>-0.31862940000000001</v>
      </c>
      <c r="AJ17">
        <v>2.0326899999999998E-2</v>
      </c>
      <c r="AK17">
        <v>15.493238</v>
      </c>
      <c r="AL17">
        <v>-9.2288000000000005E-3</v>
      </c>
      <c r="AM17">
        <v>-0.1979429</v>
      </c>
      <c r="AN17">
        <v>5.3403699999999998E-2</v>
      </c>
      <c r="AO17">
        <v>2.9450162888888891</v>
      </c>
      <c r="AP17">
        <v>-0.31862935555555555</v>
      </c>
      <c r="AQ17">
        <v>15.493238044444443</v>
      </c>
      <c r="AR17">
        <v>-0.19794291111111112</v>
      </c>
      <c r="AS17" s="18">
        <v>-0.32111777749112591</v>
      </c>
      <c r="AT17" s="18">
        <v>0.54224660007971659</v>
      </c>
      <c r="AU17" s="18">
        <v>0.54224660007971659</v>
      </c>
      <c r="AV17" s="18">
        <v>0.55279263894815223</v>
      </c>
      <c r="AW17" s="19">
        <v>39.972886626875891</v>
      </c>
      <c r="AX17" s="20">
        <v>-8.7613413679373267</v>
      </c>
      <c r="AY17" s="20">
        <v>1.00296E-2</v>
      </c>
      <c r="AZ17" s="20">
        <v>-5.850035700933498</v>
      </c>
      <c r="BA17" s="20">
        <v>2.11159E-2</v>
      </c>
      <c r="BB17" s="20">
        <v>24.879139695550649</v>
      </c>
    </row>
    <row r="18" spans="1:54" x14ac:dyDescent="0.2">
      <c r="A18" t="s">
        <v>76</v>
      </c>
      <c r="B18" s="23">
        <v>44687.110231481478</v>
      </c>
      <c r="C18" t="s">
        <v>77</v>
      </c>
      <c r="D18" t="s">
        <v>95</v>
      </c>
      <c r="E18">
        <v>249</v>
      </c>
      <c r="F18" t="b">
        <v>0</v>
      </c>
      <c r="G18" t="s">
        <v>79</v>
      </c>
      <c r="H18">
        <v>90</v>
      </c>
      <c r="I18">
        <v>0.82099999999999995</v>
      </c>
      <c r="J18">
        <v>1.0740000000000001</v>
      </c>
      <c r="K18">
        <v>-8.4365070000000006</v>
      </c>
      <c r="L18">
        <v>2.4103000000000002E-3</v>
      </c>
      <c r="M18">
        <v>32.858325000000001</v>
      </c>
      <c r="N18">
        <v>-6.2782659000000001</v>
      </c>
      <c r="O18">
        <v>6.2099E-3</v>
      </c>
      <c r="P18">
        <v>2.8990884000000001</v>
      </c>
      <c r="Q18">
        <v>2.8805882999999999</v>
      </c>
      <c r="R18">
        <v>2.09547E-2</v>
      </c>
      <c r="S18">
        <v>-0.29752709999999999</v>
      </c>
      <c r="T18">
        <v>-0.31596819999999998</v>
      </c>
      <c r="U18">
        <v>2.1444399999999999E-2</v>
      </c>
      <c r="V18">
        <v>7.1481000000000001E-3</v>
      </c>
      <c r="W18">
        <v>16.7849474</v>
      </c>
      <c r="X18">
        <v>15.3822315</v>
      </c>
      <c r="Y18">
        <v>0.1000495</v>
      </c>
      <c r="Z18">
        <v>1.2120017999999999</v>
      </c>
      <c r="AA18">
        <v>-0.16922999999999999</v>
      </c>
      <c r="AB18">
        <v>9.8018099999999997E-2</v>
      </c>
      <c r="AC18">
        <v>-3.4168634999999998</v>
      </c>
      <c r="AD18">
        <v>0.66748909999999995</v>
      </c>
      <c r="AE18">
        <v>-13.948752900000001</v>
      </c>
      <c r="AF18">
        <v>0.66883910000000002</v>
      </c>
      <c r="AG18">
        <v>2.8805882999999999</v>
      </c>
      <c r="AH18">
        <v>-3.2664999999999999E-3</v>
      </c>
      <c r="AI18">
        <v>-0.31596819999999998</v>
      </c>
      <c r="AJ18">
        <v>2.01386E-2</v>
      </c>
      <c r="AK18">
        <v>15.3822315</v>
      </c>
      <c r="AL18">
        <v>1.2202999999999999E-3</v>
      </c>
      <c r="AM18">
        <v>-0.16922999999999999</v>
      </c>
      <c r="AN18">
        <v>7.7135400000000007E-2</v>
      </c>
      <c r="AO18">
        <v>2.8805883444444449</v>
      </c>
      <c r="AP18">
        <v>-0.3159681777777778</v>
      </c>
      <c r="AQ18">
        <v>15.382231533333336</v>
      </c>
      <c r="AR18">
        <v>-0.16923001111111111</v>
      </c>
      <c r="AS18" s="18">
        <v>-0.31840050734304437</v>
      </c>
      <c r="AT18" s="18">
        <v>0.54520107226022707</v>
      </c>
      <c r="AU18" s="18">
        <v>0.54520107226022707</v>
      </c>
      <c r="AV18" s="18">
        <v>0.55578916474315476</v>
      </c>
      <c r="AW18" s="19">
        <v>38.803073130719383</v>
      </c>
      <c r="AX18" s="20">
        <v>-8.7578066688985725</v>
      </c>
      <c r="AY18" s="20">
        <v>2.4103000000000002E-3</v>
      </c>
      <c r="AZ18" s="20">
        <v>-5.9189983854080577</v>
      </c>
      <c r="BA18" s="20">
        <v>6.2099E-3</v>
      </c>
      <c r="BB18" s="20">
        <v>24.808045374498981</v>
      </c>
    </row>
  </sheetData>
  <conditionalFormatting sqref="D1:D7">
    <cfRule type="containsText" dxfId="1" priority="1" operator="containsText" text="Maloof_">
      <formula>NOT(ISERROR(SEARCH("Maloof_",D1)))</formula>
    </cfRule>
    <cfRule type="containsText" dxfId="0" priority="2" operator="containsText" text="ZW01">
      <formula>NOT(ISERROR(SEARCH("ZW01",D1)))</formula>
    </cfRule>
  </conditionalFormatting>
  <pageMargins left="0.7" right="0.7" top="0.75" bottom="0.75" header="0.3" footer="0.3"/>
  <pageSetup scale="1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01E2-48C9-4459-A7D6-8DB2F74FE7D9}">
  <sheetPr>
    <pageSetUpPr fitToPage="1"/>
  </sheetPr>
  <dimension ref="A1:N20"/>
  <sheetViews>
    <sheetView workbookViewId="0">
      <selection sqref="A1:N11"/>
    </sheetView>
  </sheetViews>
  <sheetFormatPr baseColWidth="10" defaultColWidth="8.83203125" defaultRowHeight="15" x14ac:dyDescent="0.2"/>
  <cols>
    <col min="1" max="1" width="11.1640625" bestFit="1" customWidth="1"/>
    <col min="2" max="2" width="18.5" bestFit="1" customWidth="1"/>
    <col min="3" max="3" width="20" bestFit="1" customWidth="1"/>
    <col min="4" max="4" width="16" bestFit="1" customWidth="1"/>
    <col min="5" max="5" width="26" bestFit="1" customWidth="1"/>
    <col min="6" max="6" width="17.5" bestFit="1" customWidth="1"/>
    <col min="7" max="7" width="27.5" bestFit="1" customWidth="1"/>
    <col min="8" max="8" width="17.33203125" bestFit="1" customWidth="1"/>
    <col min="9" max="9" width="26.83203125" bestFit="1" customWidth="1"/>
  </cols>
  <sheetData>
    <row r="1" spans="1:14" ht="19" x14ac:dyDescent="0.25">
      <c r="A1" s="34" t="s">
        <v>117</v>
      </c>
    </row>
    <row r="2" spans="1:14" x14ac:dyDescent="0.2">
      <c r="A2" s="35" t="s">
        <v>96</v>
      </c>
      <c r="B2" s="35" t="s">
        <v>97</v>
      </c>
      <c r="C2" s="35" t="s">
        <v>98</v>
      </c>
      <c r="D2" s="35" t="s">
        <v>99</v>
      </c>
      <c r="E2" s="35" t="s">
        <v>100</v>
      </c>
      <c r="F2" s="35" t="s">
        <v>101</v>
      </c>
      <c r="G2" s="35" t="s">
        <v>102</v>
      </c>
      <c r="H2" s="35" t="s">
        <v>103</v>
      </c>
      <c r="I2" s="35" t="s">
        <v>104</v>
      </c>
    </row>
    <row r="3" spans="1:14" x14ac:dyDescent="0.2">
      <c r="A3" t="s">
        <v>105</v>
      </c>
      <c r="B3" t="s">
        <v>189</v>
      </c>
      <c r="C3" s="33">
        <v>20</v>
      </c>
      <c r="D3" s="47">
        <v>-7.9050000000000023E-2</v>
      </c>
      <c r="E3" s="47">
        <v>1.3843010776865696E-2</v>
      </c>
      <c r="F3" s="36">
        <v>-2.2589999999999999</v>
      </c>
      <c r="G3" s="36">
        <v>0.11226261504544648</v>
      </c>
      <c r="H3" s="36">
        <v>2.06</v>
      </c>
      <c r="I3" s="36">
        <v>3.2118202741878633E-2</v>
      </c>
      <c r="K3" s="36">
        <v>-2.19</v>
      </c>
      <c r="L3" s="36">
        <v>2.09</v>
      </c>
      <c r="M3" s="20">
        <f>K3-F3</f>
        <v>6.899999999999995E-2</v>
      </c>
      <c r="N3" s="20">
        <f>L3-H3</f>
        <v>2.9999999999999805E-2</v>
      </c>
    </row>
    <row r="4" spans="1:14" x14ac:dyDescent="0.2">
      <c r="A4" t="s">
        <v>109</v>
      </c>
      <c r="B4" t="s">
        <v>189</v>
      </c>
      <c r="C4" s="33">
        <v>19</v>
      </c>
      <c r="D4" s="47">
        <v>-8.3578947368421044E-2</v>
      </c>
      <c r="E4" s="47">
        <v>1.2107462297065193E-2</v>
      </c>
      <c r="F4" s="36">
        <v>-18.695263157894736</v>
      </c>
      <c r="G4" s="36">
        <v>0.13837824255169562</v>
      </c>
      <c r="H4" s="36">
        <v>-10.154210526315788</v>
      </c>
      <c r="I4" s="36">
        <v>2.814955880326896E-2</v>
      </c>
      <c r="K4" s="36">
        <v>-18.690000000000001</v>
      </c>
      <c r="L4" s="36">
        <v>-10.17</v>
      </c>
      <c r="M4" s="20">
        <f>K4-F4</f>
        <v>5.2631578947348601E-3</v>
      </c>
      <c r="N4" s="20">
        <f>L4-H4</f>
        <v>-1.5789473684211686E-2</v>
      </c>
    </row>
    <row r="5" spans="1:14" x14ac:dyDescent="0.2">
      <c r="A5" t="s">
        <v>110</v>
      </c>
      <c r="B5" t="s">
        <v>189</v>
      </c>
      <c r="C5" s="33">
        <v>25</v>
      </c>
      <c r="D5" s="47">
        <v>0.18780000000000005</v>
      </c>
      <c r="E5" s="47">
        <v>1.0070584226680536E-2</v>
      </c>
      <c r="F5" s="36">
        <v>-1.7655999999999994</v>
      </c>
      <c r="G5" s="36">
        <v>0.13949551964131318</v>
      </c>
      <c r="H5" s="36">
        <v>1.7359999999999998</v>
      </c>
      <c r="I5" s="36">
        <v>2.7537852736430536E-2</v>
      </c>
      <c r="K5" s="36">
        <v>-1.78</v>
      </c>
      <c r="L5" s="36">
        <v>1.71</v>
      </c>
      <c r="M5" s="20">
        <f>K5-F5</f>
        <v>-1.4400000000000635E-2</v>
      </c>
      <c r="N5" s="20">
        <f>L5-H5</f>
        <v>-2.5999999999999801E-2</v>
      </c>
    </row>
    <row r="6" spans="1:14" x14ac:dyDescent="0.2">
      <c r="D6" s="18"/>
      <c r="E6" s="18"/>
      <c r="F6" s="20"/>
      <c r="G6" s="20"/>
      <c r="H6" s="20"/>
      <c r="I6" s="20"/>
    </row>
    <row r="7" spans="1:14" ht="19" x14ac:dyDescent="0.25">
      <c r="A7" s="34" t="s">
        <v>113</v>
      </c>
      <c r="D7" s="18"/>
      <c r="E7" s="18"/>
      <c r="F7" s="20"/>
      <c r="G7" s="20"/>
      <c r="H7" s="20"/>
      <c r="I7" s="20"/>
    </row>
    <row r="8" spans="1:14" x14ac:dyDescent="0.2">
      <c r="A8" s="35" t="s">
        <v>96</v>
      </c>
      <c r="B8" s="35" t="s">
        <v>97</v>
      </c>
      <c r="C8" s="35" t="s">
        <v>98</v>
      </c>
      <c r="D8" s="37" t="s">
        <v>99</v>
      </c>
      <c r="E8" s="37" t="s">
        <v>100</v>
      </c>
      <c r="F8" s="38" t="s">
        <v>101</v>
      </c>
      <c r="G8" s="38" t="s">
        <v>102</v>
      </c>
      <c r="H8" s="38" t="s">
        <v>103</v>
      </c>
      <c r="I8" s="38" t="s">
        <v>104</v>
      </c>
      <c r="K8" s="20" t="s">
        <v>204</v>
      </c>
      <c r="L8" s="20" t="s">
        <v>205</v>
      </c>
    </row>
    <row r="9" spans="1:14" x14ac:dyDescent="0.2">
      <c r="A9" t="s">
        <v>111</v>
      </c>
      <c r="B9" t="s">
        <v>189</v>
      </c>
      <c r="C9" s="33">
        <v>9</v>
      </c>
      <c r="D9" s="47">
        <v>0.44244444444444447</v>
      </c>
      <c r="E9" s="47">
        <v>1.4892205269125797E-2</v>
      </c>
      <c r="F9" s="36">
        <v>-18.794444444444444</v>
      </c>
      <c r="G9" s="36">
        <v>0.10572501018102466</v>
      </c>
      <c r="H9" s="36">
        <v>-10.225555555555555</v>
      </c>
      <c r="I9" s="36">
        <v>2.6977356760397541E-2</v>
      </c>
      <c r="K9" s="36">
        <v>-18.809999999999999</v>
      </c>
      <c r="L9" s="36">
        <v>-10.199999999999999</v>
      </c>
      <c r="M9" s="20">
        <f>K9-F9</f>
        <v>-1.5555555555554434E-2</v>
      </c>
      <c r="N9" s="20">
        <f>L9-H9</f>
        <v>2.5555555555555998E-2</v>
      </c>
    </row>
    <row r="10" spans="1:14" x14ac:dyDescent="0.2">
      <c r="A10" t="s">
        <v>187</v>
      </c>
      <c r="B10" t="s">
        <v>189</v>
      </c>
      <c r="C10" s="33">
        <v>13</v>
      </c>
      <c r="D10" s="22">
        <v>0.31538461538461537</v>
      </c>
      <c r="E10" s="22">
        <v>1.0283793573210739E-2</v>
      </c>
      <c r="F10" s="20">
        <v>-6.5000000000000009</v>
      </c>
      <c r="G10" s="20">
        <v>9.3005376188691299E-2</v>
      </c>
      <c r="H10" s="20">
        <v>-2.276153846153846</v>
      </c>
      <c r="I10" s="20">
        <v>2.5012817227194256E-2</v>
      </c>
      <c r="K10" s="36">
        <v>-6.5</v>
      </c>
      <c r="L10" s="36">
        <v>-2.25</v>
      </c>
      <c r="M10" s="20">
        <f>K10-F10</f>
        <v>0</v>
      </c>
      <c r="N10" s="20">
        <f>L10-H10</f>
        <v>2.6153846153845972E-2</v>
      </c>
    </row>
    <row r="11" spans="1:14" x14ac:dyDescent="0.2">
      <c r="A11" t="s">
        <v>188</v>
      </c>
      <c r="B11" t="s">
        <v>189</v>
      </c>
      <c r="C11">
        <v>16</v>
      </c>
      <c r="D11" s="47">
        <v>0.31862499999999999</v>
      </c>
      <c r="E11" s="47">
        <v>2.5666774891546722E-2</v>
      </c>
      <c r="F11" s="36">
        <v>-1.8550000000000002</v>
      </c>
      <c r="G11" s="36">
        <v>9.2592296295822177E-2</v>
      </c>
      <c r="H11" s="36">
        <v>2.0606249999999999</v>
      </c>
      <c r="I11" s="36">
        <v>3.1510580233735236E-2</v>
      </c>
      <c r="K11" s="36">
        <v>-1.91</v>
      </c>
      <c r="L11" s="36">
        <v>2.06</v>
      </c>
      <c r="M11" s="20">
        <f>K11-F11</f>
        <v>-5.4999999999999716E-2</v>
      </c>
      <c r="N11" s="20">
        <f>L11-H11</f>
        <v>-6.2499999999987566E-4</v>
      </c>
    </row>
    <row r="12" spans="1:14" x14ac:dyDescent="0.2">
      <c r="C12" s="33"/>
      <c r="D12" s="29"/>
      <c r="E12" s="29"/>
      <c r="F12" s="36"/>
      <c r="G12" s="36"/>
      <c r="H12" s="36"/>
      <c r="I12" s="36"/>
    </row>
    <row r="13" spans="1:14" x14ac:dyDescent="0.2">
      <c r="D13" s="18"/>
      <c r="E13" s="18"/>
      <c r="F13" s="20"/>
      <c r="G13" s="18"/>
      <c r="H13" s="20"/>
      <c r="I13" s="18"/>
    </row>
    <row r="14" spans="1:14" x14ac:dyDescent="0.2">
      <c r="C14" s="33"/>
      <c r="D14" s="29"/>
      <c r="E14" s="29"/>
      <c r="F14" s="36"/>
      <c r="G14" s="36"/>
      <c r="H14" s="36"/>
      <c r="I14" s="36"/>
    </row>
    <row r="15" spans="1:14" x14ac:dyDescent="0.2">
      <c r="D15" s="18"/>
      <c r="E15" s="18"/>
      <c r="F15" s="20"/>
      <c r="G15" s="20"/>
      <c r="H15" s="20"/>
      <c r="I15" s="20"/>
    </row>
    <row r="16" spans="1:14" x14ac:dyDescent="0.2">
      <c r="C16" s="33"/>
      <c r="D16" s="29"/>
      <c r="E16" s="29"/>
      <c r="F16" s="36"/>
      <c r="G16" s="36"/>
      <c r="H16" s="36"/>
      <c r="I16" s="36"/>
    </row>
    <row r="17" spans="3:9" x14ac:dyDescent="0.2">
      <c r="C17" s="33"/>
      <c r="D17" s="29"/>
      <c r="E17" s="29"/>
      <c r="F17" s="36"/>
      <c r="G17" s="36"/>
      <c r="H17" s="36"/>
      <c r="I17" s="36"/>
    </row>
    <row r="18" spans="3:9" x14ac:dyDescent="0.2">
      <c r="D18" s="18"/>
      <c r="E18" s="18"/>
      <c r="F18" s="20"/>
      <c r="G18" s="20"/>
      <c r="H18" s="20"/>
      <c r="I18" s="20"/>
    </row>
    <row r="19" spans="3:9" x14ac:dyDescent="0.2">
      <c r="C19" s="33"/>
      <c r="D19" s="29"/>
      <c r="E19" s="29"/>
      <c r="F19" s="36"/>
      <c r="G19" s="36"/>
      <c r="H19" s="36"/>
      <c r="I19" s="36"/>
    </row>
    <row r="20" spans="3:9" x14ac:dyDescent="0.2">
      <c r="C20" s="33"/>
      <c r="D20" s="29"/>
      <c r="E20" s="29"/>
      <c r="F20" s="36"/>
      <c r="G20" s="36"/>
      <c r="H20" s="36"/>
      <c r="I20" s="36"/>
    </row>
  </sheetData>
  <pageMargins left="0.7" right="0.7" top="0.75" bottom="0.7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3BD3-1BD2-4B62-8970-A78B3BFE6A5B}">
  <sheetPr>
    <pageSetUpPr fitToPage="1"/>
  </sheetPr>
  <dimension ref="A1:AU9"/>
  <sheetViews>
    <sheetView topLeftCell="AF1" workbookViewId="0">
      <selection sqref="A1:AU9"/>
    </sheetView>
  </sheetViews>
  <sheetFormatPr baseColWidth="10" defaultColWidth="8.83203125" defaultRowHeight="15" x14ac:dyDescent="0.2"/>
  <sheetData>
    <row r="1" spans="1:47" s="14" customFormat="1" ht="70" x14ac:dyDescent="0.2">
      <c r="A1" s="44" t="s">
        <v>118</v>
      </c>
      <c r="B1" s="44" t="s">
        <v>119</v>
      </c>
      <c r="C1" s="44" t="s">
        <v>120</v>
      </c>
      <c r="D1" s="44" t="s">
        <v>121</v>
      </c>
      <c r="E1" s="44" t="s">
        <v>122</v>
      </c>
      <c r="F1" s="44" t="s">
        <v>123</v>
      </c>
      <c r="G1" s="44" t="s">
        <v>124</v>
      </c>
      <c r="H1" s="44" t="s">
        <v>125</v>
      </c>
      <c r="I1" s="44" t="s">
        <v>126</v>
      </c>
      <c r="J1" s="44" t="s">
        <v>127</v>
      </c>
      <c r="K1" s="44" t="s">
        <v>128</v>
      </c>
      <c r="L1" s="44" t="s">
        <v>129</v>
      </c>
      <c r="M1" s="44" t="s">
        <v>130</v>
      </c>
      <c r="N1" s="44" t="s">
        <v>131</v>
      </c>
      <c r="O1" s="44" t="s">
        <v>132</v>
      </c>
      <c r="P1" s="44" t="s">
        <v>133</v>
      </c>
      <c r="Q1" s="44" t="s">
        <v>134</v>
      </c>
      <c r="R1" s="44" t="s">
        <v>135</v>
      </c>
      <c r="S1" s="44" t="s">
        <v>136</v>
      </c>
      <c r="T1" s="44" t="s">
        <v>137</v>
      </c>
      <c r="U1" s="44" t="s">
        <v>138</v>
      </c>
      <c r="V1" s="44" t="s">
        <v>139</v>
      </c>
      <c r="W1" s="44" t="s">
        <v>140</v>
      </c>
      <c r="X1" s="44" t="s">
        <v>141</v>
      </c>
      <c r="Y1" s="44" t="s">
        <v>142</v>
      </c>
      <c r="Z1" s="44" t="s">
        <v>143</v>
      </c>
      <c r="AA1" s="44" t="s">
        <v>144</v>
      </c>
      <c r="AB1" s="44" t="s">
        <v>145</v>
      </c>
      <c r="AC1" s="44" t="s">
        <v>146</v>
      </c>
      <c r="AD1" s="44" t="s">
        <v>147</v>
      </c>
      <c r="AE1" s="44" t="s">
        <v>148</v>
      </c>
      <c r="AF1" s="44" t="s">
        <v>149</v>
      </c>
      <c r="AG1" s="44" t="s">
        <v>150</v>
      </c>
      <c r="AH1" s="44" t="s">
        <v>151</v>
      </c>
      <c r="AI1" s="44" t="s">
        <v>152</v>
      </c>
      <c r="AJ1" s="44" t="s">
        <v>153</v>
      </c>
      <c r="AK1" s="44" t="s">
        <v>154</v>
      </c>
      <c r="AL1" s="44" t="s">
        <v>155</v>
      </c>
      <c r="AM1" s="44" t="s">
        <v>156</v>
      </c>
      <c r="AN1" s="44" t="s">
        <v>157</v>
      </c>
      <c r="AO1" s="44" t="s">
        <v>158</v>
      </c>
      <c r="AP1" s="44" t="s">
        <v>159</v>
      </c>
      <c r="AQ1" s="44" t="s">
        <v>160</v>
      </c>
      <c r="AR1" s="44" t="s">
        <v>161</v>
      </c>
      <c r="AS1" s="44" t="s">
        <v>162</v>
      </c>
      <c r="AT1" s="44" t="s">
        <v>163</v>
      </c>
      <c r="AU1" s="44" t="s">
        <v>164</v>
      </c>
    </row>
    <row r="2" spans="1:47" x14ac:dyDescent="0.2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</row>
    <row r="3" spans="1:47" x14ac:dyDescent="0.2">
      <c r="A3" s="45" t="s">
        <v>166</v>
      </c>
      <c r="B3" s="46" t="s">
        <v>167</v>
      </c>
      <c r="C3" s="46" t="s">
        <v>168</v>
      </c>
      <c r="D3" s="46" t="s">
        <v>165</v>
      </c>
      <c r="E3" s="46" t="b">
        <v>0</v>
      </c>
      <c r="F3" s="46" t="s">
        <v>27</v>
      </c>
      <c r="G3" s="46" t="s">
        <v>169</v>
      </c>
      <c r="H3" s="46" t="s">
        <v>27</v>
      </c>
      <c r="I3" s="46" t="s">
        <v>170</v>
      </c>
      <c r="J3" s="46" t="s">
        <v>171</v>
      </c>
      <c r="K3" s="46">
        <v>90</v>
      </c>
      <c r="L3" s="46">
        <v>7</v>
      </c>
      <c r="M3" s="46">
        <v>7</v>
      </c>
      <c r="N3" s="46">
        <v>16864.82175891009</v>
      </c>
      <c r="O3" s="46">
        <v>16794.3921415513</v>
      </c>
      <c r="P3" s="46">
        <v>-2.17</v>
      </c>
      <c r="Q3" s="46">
        <v>-3.16</v>
      </c>
      <c r="R3" s="46">
        <v>27.66</v>
      </c>
      <c r="S3" s="46">
        <v>-4.3860000000000001</v>
      </c>
      <c r="T3" s="46">
        <v>-12.063000000000001</v>
      </c>
      <c r="U3" s="46">
        <v>-16.22</v>
      </c>
      <c r="V3" s="46">
        <v>0.113</v>
      </c>
      <c r="W3" s="46">
        <v>-23.088000000000001</v>
      </c>
      <c r="X3" s="46">
        <v>0.91400000000000003</v>
      </c>
      <c r="Y3" s="46">
        <v>308.077</v>
      </c>
      <c r="Z3" s="46">
        <v>345.93700000000001</v>
      </c>
      <c r="AA3" s="46">
        <v>-2.4140000000000001</v>
      </c>
      <c r="AB3" s="46">
        <v>-2.23</v>
      </c>
      <c r="AC3" s="46">
        <v>1.008128581</v>
      </c>
      <c r="AD3" s="46">
        <v>-11.2</v>
      </c>
      <c r="AE3" s="46">
        <v>-11.16</v>
      </c>
      <c r="AF3" s="46">
        <v>19.41</v>
      </c>
      <c r="AG3" s="46">
        <v>1.6108768224664749E-4</v>
      </c>
      <c r="AH3" s="46" t="s">
        <v>172</v>
      </c>
      <c r="AI3" s="46">
        <v>0.11600000000000001</v>
      </c>
      <c r="AJ3" s="46">
        <v>1.522976452440999</v>
      </c>
      <c r="AK3" s="46">
        <v>0.32643377283536962</v>
      </c>
      <c r="AL3" s="46">
        <v>0.503</v>
      </c>
      <c r="AM3" s="46">
        <v>0.503</v>
      </c>
      <c r="AN3" s="46">
        <v>-5.663519554993604E-2</v>
      </c>
      <c r="AO3" s="46" t="s">
        <v>173</v>
      </c>
      <c r="AP3" s="46">
        <v>-0.39400000000000002</v>
      </c>
      <c r="AQ3" s="46">
        <v>3.115334074322754</v>
      </c>
      <c r="AR3" s="46">
        <v>1.8361218824122922</v>
      </c>
      <c r="AS3" s="46">
        <v>0.61</v>
      </c>
      <c r="AT3" s="46">
        <v>0.61</v>
      </c>
      <c r="AU3" s="46">
        <v>0.91400000000000003</v>
      </c>
    </row>
    <row r="4" spans="1:47" x14ac:dyDescent="0.2">
      <c r="A4" s="45" t="s">
        <v>174</v>
      </c>
      <c r="B4" s="46" t="s">
        <v>175</v>
      </c>
      <c r="C4" s="46" t="s">
        <v>168</v>
      </c>
      <c r="D4" s="46" t="s">
        <v>165</v>
      </c>
      <c r="E4" s="46" t="b">
        <v>0</v>
      </c>
      <c r="F4" s="46" t="s">
        <v>27</v>
      </c>
      <c r="G4" s="46" t="s">
        <v>169</v>
      </c>
      <c r="H4" s="46" t="s">
        <v>27</v>
      </c>
      <c r="I4" s="46" t="s">
        <v>170</v>
      </c>
      <c r="J4" s="46" t="s">
        <v>171</v>
      </c>
      <c r="K4" s="46">
        <v>90</v>
      </c>
      <c r="L4" s="46">
        <v>7</v>
      </c>
      <c r="M4" s="46">
        <v>7</v>
      </c>
      <c r="N4" s="46">
        <v>16891.136248213188</v>
      </c>
      <c r="O4" s="46">
        <v>16966.814919773169</v>
      </c>
      <c r="P4" s="46">
        <v>-2.17</v>
      </c>
      <c r="Q4" s="46">
        <v>-2.58</v>
      </c>
      <c r="R4" s="46">
        <v>28.26</v>
      </c>
      <c r="S4" s="46">
        <v>-4.3630000000000004</v>
      </c>
      <c r="T4" s="46">
        <v>-11.489000000000001</v>
      </c>
      <c r="U4" s="46">
        <v>-15.629</v>
      </c>
      <c r="V4" s="46">
        <v>0.12</v>
      </c>
      <c r="W4" s="46">
        <v>-21.920999999999999</v>
      </c>
      <c r="X4" s="46">
        <v>0.94599999999999995</v>
      </c>
      <c r="Y4" s="46">
        <v>258.666</v>
      </c>
      <c r="Z4" s="46">
        <v>293.58800000000002</v>
      </c>
      <c r="AA4" s="46">
        <v>-2.2970000000000002</v>
      </c>
      <c r="AB4" s="46">
        <v>-2.2200000000000002</v>
      </c>
      <c r="AC4" s="46">
        <v>1.008128581</v>
      </c>
      <c r="AD4" s="46">
        <v>-10.62</v>
      </c>
      <c r="AE4" s="46">
        <v>-10.75</v>
      </c>
      <c r="AF4" s="46">
        <v>19.84</v>
      </c>
      <c r="AG4" s="46">
        <v>1.6108768224664744E-4</v>
      </c>
      <c r="AH4" s="46" t="s">
        <v>176</v>
      </c>
      <c r="AI4" s="46">
        <v>0.123</v>
      </c>
      <c r="AJ4" s="46">
        <v>1.5229764524409983</v>
      </c>
      <c r="AK4" s="46">
        <v>0.32643377283536962</v>
      </c>
      <c r="AL4" s="46">
        <v>0.51300000000000001</v>
      </c>
      <c r="AM4" s="46">
        <v>0.51300000000000001</v>
      </c>
      <c r="AN4" s="46">
        <v>-5.6635195549936068E-2</v>
      </c>
      <c r="AO4" s="46" t="s">
        <v>177</v>
      </c>
      <c r="AP4" s="46">
        <v>-0.29499999999999998</v>
      </c>
      <c r="AQ4" s="46">
        <v>3.1153340743227438</v>
      </c>
      <c r="AR4" s="46">
        <v>1.8361218824122867</v>
      </c>
      <c r="AS4" s="46">
        <v>0.91600000000000004</v>
      </c>
      <c r="AT4" s="46">
        <v>0.91600000000000004</v>
      </c>
      <c r="AU4" s="46">
        <v>0.94599999999999995</v>
      </c>
    </row>
    <row r="5" spans="1:47" x14ac:dyDescent="0.2">
      <c r="A5" s="45" t="s">
        <v>178</v>
      </c>
      <c r="B5" s="46" t="s">
        <v>179</v>
      </c>
      <c r="C5" s="46" t="s">
        <v>168</v>
      </c>
      <c r="D5" s="46" t="s">
        <v>165</v>
      </c>
      <c r="E5" s="46" t="b">
        <v>0</v>
      </c>
      <c r="F5" s="46" t="s">
        <v>27</v>
      </c>
      <c r="G5" s="46" t="s">
        <v>169</v>
      </c>
      <c r="H5" s="46" t="s">
        <v>27</v>
      </c>
      <c r="I5" s="46" t="s">
        <v>170</v>
      </c>
      <c r="J5" s="46" t="s">
        <v>171</v>
      </c>
      <c r="K5" s="46">
        <v>90</v>
      </c>
      <c r="L5" s="46">
        <v>7</v>
      </c>
      <c r="M5" s="46">
        <v>7</v>
      </c>
      <c r="N5" s="46">
        <v>16959.139379710479</v>
      </c>
      <c r="O5" s="46">
        <v>16978.535884758679</v>
      </c>
      <c r="P5" s="46">
        <v>-2.17</v>
      </c>
      <c r="Q5" s="46">
        <v>-3.05</v>
      </c>
      <c r="R5" s="46">
        <v>27.78</v>
      </c>
      <c r="S5" s="46">
        <v>-4.3840000000000003</v>
      </c>
      <c r="T5" s="46">
        <v>-11.95</v>
      </c>
      <c r="U5" s="46">
        <v>-16.094999999999999</v>
      </c>
      <c r="V5" s="46">
        <v>0.126</v>
      </c>
      <c r="W5" s="46">
        <v>-22.908000000000001</v>
      </c>
      <c r="X5" s="46">
        <v>0.86899999999999999</v>
      </c>
      <c r="Y5" s="46">
        <v>254.126</v>
      </c>
      <c r="Z5" s="46">
        <v>290.13200000000001</v>
      </c>
      <c r="AA5" s="46">
        <v>-2.3250000000000002</v>
      </c>
      <c r="AB5" s="46">
        <v>-2.2400000000000002</v>
      </c>
      <c r="AC5" s="46">
        <v>1.008128581</v>
      </c>
      <c r="AD5" s="46">
        <v>-11.09</v>
      </c>
      <c r="AE5" s="46">
        <v>-11.34</v>
      </c>
      <c r="AF5" s="46">
        <v>19.23</v>
      </c>
      <c r="AG5" s="46">
        <v>1.610876822466473E-4</v>
      </c>
      <c r="AH5" s="46" t="s">
        <v>180</v>
      </c>
      <c r="AI5" s="46">
        <v>0.129</v>
      </c>
      <c r="AJ5" s="46">
        <v>1.5229764524409983</v>
      </c>
      <c r="AK5" s="46">
        <v>0.32643377283536962</v>
      </c>
      <c r="AL5" s="46">
        <v>0.52300000000000002</v>
      </c>
      <c r="AM5" s="46">
        <v>0.52300000000000002</v>
      </c>
      <c r="AN5" s="46">
        <v>-5.6635195549936061E-2</v>
      </c>
      <c r="AO5" s="46" t="s">
        <v>181</v>
      </c>
      <c r="AP5" s="46">
        <v>-0.42799999999999999</v>
      </c>
      <c r="AQ5" s="46">
        <v>3.1153340743227522</v>
      </c>
      <c r="AR5" s="46">
        <v>1.8361218824122914</v>
      </c>
      <c r="AS5" s="46">
        <v>0.503</v>
      </c>
      <c r="AT5" s="46">
        <v>0.503</v>
      </c>
      <c r="AU5" s="46">
        <v>0.86899999999999999</v>
      </c>
    </row>
    <row r="6" spans="1:47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</row>
    <row r="7" spans="1:47" x14ac:dyDescent="0.2">
      <c r="A7" s="45" t="s">
        <v>166</v>
      </c>
      <c r="B7" s="46" t="s">
        <v>182</v>
      </c>
      <c r="C7" s="46" t="s">
        <v>168</v>
      </c>
      <c r="D7" s="46" t="s">
        <v>165</v>
      </c>
      <c r="E7" s="46" t="b">
        <v>0</v>
      </c>
      <c r="F7" s="46" t="s">
        <v>28</v>
      </c>
      <c r="G7" s="46" t="s">
        <v>169</v>
      </c>
      <c r="H7" s="46" t="s">
        <v>28</v>
      </c>
      <c r="I7" s="46" t="s">
        <v>170</v>
      </c>
      <c r="J7" s="46" t="s">
        <v>171</v>
      </c>
      <c r="K7" s="46">
        <v>90</v>
      </c>
      <c r="L7" s="46">
        <v>7</v>
      </c>
      <c r="M7" s="46">
        <v>7</v>
      </c>
      <c r="N7" s="46">
        <v>16997.790107751607</v>
      </c>
      <c r="O7" s="46">
        <v>16964.161551715428</v>
      </c>
      <c r="P7" s="46">
        <v>-3.09</v>
      </c>
      <c r="Q7" s="46">
        <v>-2.79</v>
      </c>
      <c r="R7" s="46">
        <v>28.04</v>
      </c>
      <c r="S7" s="46">
        <v>-5.234</v>
      </c>
      <c r="T7" s="46">
        <v>-11.696999999999999</v>
      </c>
      <c r="U7" s="46">
        <v>-16.734999999999999</v>
      </c>
      <c r="V7" s="46">
        <v>0.105</v>
      </c>
      <c r="W7" s="46">
        <v>-22.352</v>
      </c>
      <c r="X7" s="46">
        <v>0.92600000000000005</v>
      </c>
      <c r="Y7" s="46">
        <v>302.37</v>
      </c>
      <c r="Z7" s="46">
        <v>340.30599999999998</v>
      </c>
      <c r="AA7" s="46">
        <v>-2.4329999999999998</v>
      </c>
      <c r="AB7" s="46">
        <v>-3.15</v>
      </c>
      <c r="AC7" s="46">
        <v>1.008128581</v>
      </c>
      <c r="AD7" s="46">
        <v>-10.83</v>
      </c>
      <c r="AE7" s="46">
        <v>-10.79</v>
      </c>
      <c r="AF7" s="46">
        <v>19.79</v>
      </c>
      <c r="AG7" s="46">
        <v>1.6108768224664733E-4</v>
      </c>
      <c r="AH7" s="46" t="s">
        <v>172</v>
      </c>
      <c r="AI7" s="46">
        <v>0.107</v>
      </c>
      <c r="AJ7" s="46">
        <v>1.5229764524409983</v>
      </c>
      <c r="AK7" s="46">
        <v>0.32643377283536956</v>
      </c>
      <c r="AL7" s="46">
        <v>0.49</v>
      </c>
      <c r="AM7" s="46">
        <v>0.49</v>
      </c>
      <c r="AN7" s="46">
        <v>-5.663519554993602E-2</v>
      </c>
      <c r="AO7" s="46" t="s">
        <v>183</v>
      </c>
      <c r="AP7" s="46">
        <v>-0.34</v>
      </c>
      <c r="AQ7" s="46">
        <v>3.1153340743227438</v>
      </c>
      <c r="AR7" s="46">
        <v>1.8361218824122867</v>
      </c>
      <c r="AS7" s="46">
        <v>0.77700000000000002</v>
      </c>
      <c r="AT7" s="46">
        <v>0.77700000000000002</v>
      </c>
      <c r="AU7" s="46">
        <v>0.92600000000000005</v>
      </c>
    </row>
    <row r="8" spans="1:47" x14ac:dyDescent="0.2">
      <c r="A8" s="45" t="s">
        <v>174</v>
      </c>
      <c r="B8" s="46" t="s">
        <v>184</v>
      </c>
      <c r="C8" s="46" t="s">
        <v>168</v>
      </c>
      <c r="D8" s="46" t="s">
        <v>165</v>
      </c>
      <c r="E8" s="46" t="b">
        <v>0</v>
      </c>
      <c r="F8" s="46" t="s">
        <v>28</v>
      </c>
      <c r="G8" s="46" t="s">
        <v>169</v>
      </c>
      <c r="H8" s="46" t="s">
        <v>28</v>
      </c>
      <c r="I8" s="46" t="s">
        <v>170</v>
      </c>
      <c r="J8" s="46" t="s">
        <v>171</v>
      </c>
      <c r="K8" s="46">
        <v>90</v>
      </c>
      <c r="L8" s="46">
        <v>7</v>
      </c>
      <c r="M8" s="46">
        <v>7</v>
      </c>
      <c r="N8" s="46">
        <v>16898.384942110068</v>
      </c>
      <c r="O8" s="46">
        <v>16893.881907333813</v>
      </c>
      <c r="P8" s="46">
        <v>-3.13</v>
      </c>
      <c r="Q8" s="46">
        <v>-2.75</v>
      </c>
      <c r="R8" s="46">
        <v>28.09</v>
      </c>
      <c r="S8" s="46">
        <v>-5.2670000000000003</v>
      </c>
      <c r="T8" s="46">
        <v>-11.656000000000001</v>
      </c>
      <c r="U8" s="46">
        <v>-16.725999999999999</v>
      </c>
      <c r="V8" s="46">
        <v>0.107</v>
      </c>
      <c r="W8" s="46">
        <v>-22.251000000000001</v>
      </c>
      <c r="X8" s="46">
        <v>0.94699999999999995</v>
      </c>
      <c r="Y8" s="46">
        <v>262.67599999999999</v>
      </c>
      <c r="Z8" s="46">
        <v>299.39699999999999</v>
      </c>
      <c r="AA8" s="46">
        <v>-2.3420000000000001</v>
      </c>
      <c r="AB8" s="46">
        <v>-3.19</v>
      </c>
      <c r="AC8" s="46">
        <v>1.008128581</v>
      </c>
      <c r="AD8" s="46">
        <v>-10.79</v>
      </c>
      <c r="AE8" s="46">
        <v>-11.07</v>
      </c>
      <c r="AF8" s="46">
        <v>19.510000000000002</v>
      </c>
      <c r="AG8" s="46">
        <v>1.6108768224664725E-4</v>
      </c>
      <c r="AH8" s="46" t="s">
        <v>180</v>
      </c>
      <c r="AI8" s="46">
        <v>0.11</v>
      </c>
      <c r="AJ8" s="46">
        <v>1.5229764524409983</v>
      </c>
      <c r="AK8" s="46">
        <v>0.32643377283536956</v>
      </c>
      <c r="AL8" s="46">
        <v>0.49299999999999999</v>
      </c>
      <c r="AM8" s="46">
        <v>0.49299999999999999</v>
      </c>
      <c r="AN8" s="46">
        <v>-5.6635195549936075E-2</v>
      </c>
      <c r="AO8" s="46" t="s">
        <v>185</v>
      </c>
      <c r="AP8" s="46">
        <v>-0.314</v>
      </c>
      <c r="AQ8" s="46">
        <v>3.115334074322754</v>
      </c>
      <c r="AR8" s="46">
        <v>1.8361218824122922</v>
      </c>
      <c r="AS8" s="46">
        <v>0.85899999999999999</v>
      </c>
      <c r="AT8" s="46">
        <v>0.85899999999999999</v>
      </c>
      <c r="AU8" s="46">
        <v>0.94699999999999995</v>
      </c>
    </row>
    <row r="9" spans="1:47" x14ac:dyDescent="0.2">
      <c r="A9" s="45" t="s">
        <v>178</v>
      </c>
      <c r="B9" s="46" t="s">
        <v>186</v>
      </c>
      <c r="C9" s="46" t="s">
        <v>168</v>
      </c>
      <c r="D9" s="46" t="s">
        <v>165</v>
      </c>
      <c r="E9" s="46" t="b">
        <v>0</v>
      </c>
      <c r="F9" s="46" t="s">
        <v>28</v>
      </c>
      <c r="G9" s="46" t="s">
        <v>169</v>
      </c>
      <c r="H9" s="46" t="s">
        <v>28</v>
      </c>
      <c r="I9" s="46" t="s">
        <v>170</v>
      </c>
      <c r="J9" s="46" t="s">
        <v>171</v>
      </c>
      <c r="K9" s="46">
        <v>90</v>
      </c>
      <c r="L9" s="46">
        <v>7</v>
      </c>
      <c r="M9" s="46">
        <v>7</v>
      </c>
      <c r="N9" s="46">
        <v>16946.564722393348</v>
      </c>
      <c r="O9" s="46">
        <v>17027.711639428853</v>
      </c>
      <c r="P9" s="46">
        <v>-3.04</v>
      </c>
      <c r="Q9" s="46">
        <v>-2.39</v>
      </c>
      <c r="R9" s="46">
        <v>28.46</v>
      </c>
      <c r="S9" s="46">
        <v>-5.1719999999999997</v>
      </c>
      <c r="T9" s="46">
        <v>-11.298999999999999</v>
      </c>
      <c r="U9" s="46">
        <v>-16.283999999999999</v>
      </c>
      <c r="V9" s="46">
        <v>0.104</v>
      </c>
      <c r="W9" s="46">
        <v>-21.643000000000001</v>
      </c>
      <c r="X9" s="46">
        <v>0.84599999999999997</v>
      </c>
      <c r="Y9" s="46">
        <v>245.934</v>
      </c>
      <c r="Z9" s="46">
        <v>281.12900000000002</v>
      </c>
      <c r="AA9" s="46">
        <v>-2.3439999999999999</v>
      </c>
      <c r="AB9" s="46">
        <v>-3.1</v>
      </c>
      <c r="AC9" s="46">
        <v>1.008128581</v>
      </c>
      <c r="AD9" s="46">
        <v>-10.43</v>
      </c>
      <c r="AE9" s="46">
        <v>-10.56</v>
      </c>
      <c r="AF9" s="46">
        <v>20.03</v>
      </c>
      <c r="AG9" s="46">
        <v>1.6108768224664733E-4</v>
      </c>
      <c r="AH9" s="46" t="s">
        <v>172</v>
      </c>
      <c r="AI9" s="46">
        <v>0.107</v>
      </c>
      <c r="AJ9" s="46">
        <v>1.522976452440999</v>
      </c>
      <c r="AK9" s="46">
        <v>0.32643377283536962</v>
      </c>
      <c r="AL9" s="46">
        <v>0.48899999999999999</v>
      </c>
      <c r="AM9" s="46">
        <v>0.48899999999999999</v>
      </c>
      <c r="AN9" s="46">
        <v>-5.6635195549936075E-2</v>
      </c>
      <c r="AO9" s="46" t="s">
        <v>177</v>
      </c>
      <c r="AP9" s="46">
        <v>-0.38</v>
      </c>
      <c r="AQ9" s="46">
        <v>3.1153340743227615</v>
      </c>
      <c r="AR9" s="46">
        <v>1.8361218824122958</v>
      </c>
      <c r="AS9" s="46">
        <v>0.65300000000000002</v>
      </c>
      <c r="AT9" s="46">
        <v>0.65300000000000002</v>
      </c>
      <c r="AU9" s="46">
        <v>0.84599999999999997</v>
      </c>
    </row>
  </sheetData>
  <pageMargins left="0.7" right="0.7" top="0.75" bottom="0.75" header="0.3" footer="0.3"/>
  <pageSetup scale="2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6B0F-437D-4B1A-9779-3F39B0537EDC}">
  <sheetPr>
    <pageSetUpPr fitToPage="1"/>
  </sheetPr>
  <dimension ref="A1:I1000"/>
  <sheetViews>
    <sheetView tabSelected="1" workbookViewId="0">
      <selection activeCell="E30" sqref="E30"/>
    </sheetView>
  </sheetViews>
  <sheetFormatPr baseColWidth="10" defaultColWidth="14.5" defaultRowHeight="15" customHeight="1" x14ac:dyDescent="0.2"/>
  <cols>
    <col min="1" max="1" width="9.6640625" style="49" customWidth="1"/>
    <col min="2" max="8" width="8.83203125" style="49" customWidth="1"/>
    <col min="9" max="9" width="49.1640625" style="49" customWidth="1"/>
    <col min="10" max="23" width="8.83203125" style="49" customWidth="1"/>
    <col min="24" max="16384" width="14.5" style="49"/>
  </cols>
  <sheetData>
    <row r="1" spans="1:9" ht="64" x14ac:dyDescent="0.2">
      <c r="A1" s="48" t="s">
        <v>190</v>
      </c>
      <c r="B1" s="48" t="s">
        <v>119</v>
      </c>
      <c r="C1" s="48" t="s">
        <v>191</v>
      </c>
      <c r="D1" s="48" t="s">
        <v>192</v>
      </c>
      <c r="E1" s="48" t="s">
        <v>193</v>
      </c>
      <c r="F1" s="48" t="s">
        <v>194</v>
      </c>
      <c r="G1" s="48" t="s">
        <v>195</v>
      </c>
      <c r="H1" s="48" t="s">
        <v>196</v>
      </c>
      <c r="I1" s="48" t="s">
        <v>197</v>
      </c>
    </row>
    <row r="2" spans="1:9" x14ac:dyDescent="0.2">
      <c r="A2" s="50">
        <v>44974</v>
      </c>
      <c r="B2" s="51" t="s">
        <v>198</v>
      </c>
      <c r="C2" s="53">
        <v>8.7855585314532405</v>
      </c>
      <c r="D2" s="53">
        <v>8.7471900738897403</v>
      </c>
      <c r="E2" s="53">
        <v>16.940620187091984</v>
      </c>
      <c r="F2" s="53">
        <v>16.79872813182428</v>
      </c>
      <c r="G2" s="53">
        <v>-0.12253837971348069</v>
      </c>
      <c r="H2" s="53">
        <v>5.1468500601170638E-3</v>
      </c>
      <c r="I2" s="52" t="s">
        <v>203</v>
      </c>
    </row>
    <row r="3" spans="1:9" x14ac:dyDescent="0.2">
      <c r="A3" s="50">
        <v>44974</v>
      </c>
      <c r="B3" s="51" t="s">
        <v>199</v>
      </c>
      <c r="C3" s="53">
        <v>8.7091518986207603</v>
      </c>
      <c r="D3" s="53">
        <v>8.6714460013290715</v>
      </c>
      <c r="E3" s="53">
        <v>16.806387506368775</v>
      </c>
      <c r="F3" s="53">
        <v>16.666722842660636</v>
      </c>
      <c r="G3" s="53">
        <v>-0.12858365959574414</v>
      </c>
      <c r="H3" s="53">
        <v>4.3536475592880208E-3</v>
      </c>
      <c r="I3" s="52" t="s">
        <v>203</v>
      </c>
    </row>
    <row r="4" spans="1:9" x14ac:dyDescent="0.2">
      <c r="A4" s="50">
        <v>44974</v>
      </c>
      <c r="B4" s="51" t="s">
        <v>200</v>
      </c>
      <c r="C4" s="53">
        <v>8.8551697804547516</v>
      </c>
      <c r="D4" s="53">
        <v>8.8161926946758218</v>
      </c>
      <c r="E4" s="53">
        <v>17.095301089448913</v>
      </c>
      <c r="F4" s="53">
        <v>16.950820728653177</v>
      </c>
      <c r="G4" s="53">
        <v>-0.13384065005305601</v>
      </c>
      <c r="H4" s="53">
        <v>3.7997395453604134E-3</v>
      </c>
      <c r="I4" s="52" t="s">
        <v>203</v>
      </c>
    </row>
    <row r="5" spans="1:9" ht="15" customHeight="1" x14ac:dyDescent="0.2">
      <c r="C5" s="54"/>
      <c r="D5" s="54"/>
      <c r="E5" s="54"/>
      <c r="F5" s="54"/>
      <c r="G5" s="54"/>
      <c r="H5" s="54"/>
    </row>
    <row r="6" spans="1:9" x14ac:dyDescent="0.2">
      <c r="A6" s="50">
        <v>44974</v>
      </c>
      <c r="B6" s="51" t="s">
        <v>201</v>
      </c>
      <c r="C6" s="53">
        <v>17.630330681373096</v>
      </c>
      <c r="D6" s="53">
        <v>17.476719253644386</v>
      </c>
      <c r="E6" s="53">
        <v>33.918976495421433</v>
      </c>
      <c r="F6" s="53">
        <v>33.35641372722732</v>
      </c>
      <c r="G6" s="53">
        <v>-0.13546719433163901</v>
      </c>
      <c r="H6" s="53">
        <v>3.0429826587495741E-3</v>
      </c>
      <c r="I6" s="51"/>
    </row>
    <row r="7" spans="1:9" x14ac:dyDescent="0.2">
      <c r="A7" s="50">
        <v>44974</v>
      </c>
      <c r="B7" s="51" t="s">
        <v>202</v>
      </c>
      <c r="C7" s="53">
        <v>4.933155992960736</v>
      </c>
      <c r="D7" s="53">
        <v>4.9210278492640915</v>
      </c>
      <c r="E7" s="53">
        <v>9.4610235045785736</v>
      </c>
      <c r="F7" s="53">
        <v>9.4165483221408106</v>
      </c>
      <c r="G7" s="53">
        <v>-5.0909664826257028E-2</v>
      </c>
      <c r="H7" s="53">
        <v>3.8825551434236681E-3</v>
      </c>
      <c r="I7" s="5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Clumped Summary Average</vt:lpstr>
      <vt:lpstr>Berkeley Standards Statistics</vt:lpstr>
      <vt:lpstr>Berkeley Sample Replicates</vt:lpstr>
      <vt:lpstr>Brown Standards Statistics</vt:lpstr>
      <vt:lpstr>Brown Sample Replicates</vt:lpstr>
      <vt:lpstr>Brown Quartz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Andrew C</dc:creator>
  <cp:lastModifiedBy>Eben Hodgin</cp:lastModifiedBy>
  <cp:lastPrinted>2024-09-11T19:00:58Z</cp:lastPrinted>
  <dcterms:created xsi:type="dcterms:W3CDTF">2024-05-01T23:05:48Z</dcterms:created>
  <dcterms:modified xsi:type="dcterms:W3CDTF">2024-09-11T19:38:00Z</dcterms:modified>
</cp:coreProperties>
</file>