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ed/GAL XRF Files/XRF DATA /Perform'X_0353/Final Data Sent/0122_Run_Final_Data/"/>
    </mc:Choice>
  </mc:AlternateContent>
  <xr:revisionPtr revIDLastSave="0" documentId="8_{1134B5DF-E612-1841-89A5-F4DE9A132CD9}" xr6:coauthVersionLast="47" xr6:coauthVersionMax="47" xr10:uidLastSave="{00000000-0000-0000-0000-000000000000}"/>
  <bookViews>
    <workbookView xWindow="5980" yWindow="2800" windowWidth="27240" windowHeight="16440" xr2:uid="{1D2D513D-1647-E747-BC01-0ECC91796D63}"/>
  </bookViews>
  <sheets>
    <sheet name="GAL-NS-311_XRF" sheetId="1" r:id="rId1"/>
  </sheets>
  <definedNames>
    <definedName name="_xlnm.Print_Area" localSheetId="0">'GAL-NS-311_XRF'!$A$1:$AM$60</definedName>
    <definedName name="_xlnm.Print_Titles" localSheetId="0">'GAL-NS-311_XRF'!$A:$A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1" l="1"/>
  <c r="D81" i="1" s="1"/>
  <c r="AJ79" i="1"/>
  <c r="AI79" i="1"/>
  <c r="AH79" i="1"/>
  <c r="AG79" i="1"/>
  <c r="AF79" i="1"/>
  <c r="AE79" i="1"/>
  <c r="AC79" i="1"/>
  <c r="AB79" i="1"/>
  <c r="AA79" i="1"/>
  <c r="Z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J78" i="1"/>
  <c r="AI78" i="1"/>
  <c r="AH78" i="1"/>
  <c r="AG78" i="1"/>
  <c r="AF78" i="1"/>
  <c r="AE78" i="1"/>
  <c r="AC78" i="1"/>
  <c r="AB78" i="1"/>
  <c r="AA78" i="1"/>
  <c r="Z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J77" i="1"/>
  <c r="AI77" i="1"/>
  <c r="AH77" i="1"/>
  <c r="AG77" i="1"/>
  <c r="AF77" i="1"/>
  <c r="AE77" i="1"/>
  <c r="AC77" i="1"/>
  <c r="AB77" i="1"/>
  <c r="AA77" i="1"/>
  <c r="Z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J76" i="1"/>
  <c r="AI76" i="1"/>
  <c r="AH76" i="1"/>
  <c r="AG76" i="1"/>
  <c r="AF76" i="1"/>
  <c r="AE76" i="1"/>
  <c r="AC76" i="1"/>
  <c r="AB76" i="1"/>
  <c r="AA76" i="1"/>
  <c r="Z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J75" i="1"/>
  <c r="AI75" i="1"/>
  <c r="AH75" i="1"/>
  <c r="AG75" i="1"/>
  <c r="AF75" i="1"/>
  <c r="AE75" i="1"/>
  <c r="AC75" i="1"/>
  <c r="AB75" i="1"/>
  <c r="AA75" i="1"/>
  <c r="Z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J74" i="1"/>
  <c r="AI74" i="1"/>
  <c r="AH74" i="1"/>
  <c r="AG74" i="1"/>
  <c r="AF74" i="1"/>
  <c r="AE74" i="1"/>
  <c r="AC74" i="1"/>
  <c r="AB74" i="1"/>
  <c r="AA74" i="1"/>
  <c r="Z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J73" i="1"/>
  <c r="AI73" i="1"/>
  <c r="AH73" i="1"/>
  <c r="AG73" i="1"/>
  <c r="AF73" i="1"/>
  <c r="AE73" i="1"/>
  <c r="AC73" i="1"/>
  <c r="AB73" i="1"/>
  <c r="AA73" i="1"/>
  <c r="Z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J72" i="1"/>
  <c r="AI72" i="1"/>
  <c r="AH72" i="1"/>
  <c r="AG72" i="1"/>
  <c r="AF72" i="1"/>
  <c r="AE72" i="1"/>
  <c r="AC72" i="1"/>
  <c r="AB72" i="1"/>
  <c r="AA72" i="1"/>
  <c r="Z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J71" i="1"/>
  <c r="AI71" i="1"/>
  <c r="AH71" i="1"/>
  <c r="AG71" i="1"/>
  <c r="AF71" i="1"/>
  <c r="AE71" i="1"/>
  <c r="AC71" i="1"/>
  <c r="AB71" i="1"/>
  <c r="AA71" i="1"/>
  <c r="Z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J70" i="1"/>
  <c r="AI70" i="1"/>
  <c r="AH70" i="1"/>
  <c r="AG70" i="1"/>
  <c r="AF70" i="1"/>
  <c r="AE70" i="1"/>
  <c r="AC70" i="1"/>
  <c r="AB70" i="1"/>
  <c r="AA70" i="1"/>
  <c r="Z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J69" i="1"/>
  <c r="AI69" i="1"/>
  <c r="AH69" i="1"/>
  <c r="AG69" i="1"/>
  <c r="AF69" i="1"/>
  <c r="AE69" i="1"/>
  <c r="AC69" i="1"/>
  <c r="AB69" i="1"/>
  <c r="AA69" i="1"/>
  <c r="Z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J68" i="1"/>
  <c r="AI68" i="1"/>
  <c r="AH68" i="1"/>
  <c r="AG68" i="1"/>
  <c r="AF68" i="1"/>
  <c r="AE68" i="1"/>
  <c r="AC68" i="1"/>
  <c r="AB68" i="1"/>
  <c r="AA68" i="1"/>
  <c r="Z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J67" i="1"/>
  <c r="AI67" i="1"/>
  <c r="AH67" i="1"/>
  <c r="AG67" i="1"/>
  <c r="AF67" i="1"/>
  <c r="AE67" i="1"/>
  <c r="AC67" i="1"/>
  <c r="AB67" i="1"/>
  <c r="AA67" i="1"/>
  <c r="Z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J66" i="1"/>
  <c r="AI66" i="1"/>
  <c r="AH66" i="1"/>
  <c r="AG66" i="1"/>
  <c r="AF66" i="1"/>
  <c r="AE66" i="1"/>
  <c r="AC66" i="1"/>
  <c r="AB66" i="1"/>
  <c r="AA66" i="1"/>
  <c r="Z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J65" i="1"/>
  <c r="AI65" i="1"/>
  <c r="AH65" i="1"/>
  <c r="AG65" i="1"/>
  <c r="AF65" i="1"/>
  <c r="AE65" i="1"/>
  <c r="AC65" i="1"/>
  <c r="AB65" i="1"/>
  <c r="AA65" i="1"/>
  <c r="Z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J64" i="1"/>
  <c r="AI64" i="1"/>
  <c r="AH64" i="1"/>
  <c r="AG64" i="1"/>
  <c r="AF64" i="1"/>
  <c r="AE64" i="1"/>
  <c r="AC64" i="1"/>
  <c r="AB64" i="1"/>
  <c r="AA64" i="1"/>
  <c r="Z64" i="1"/>
  <c r="X64" i="1"/>
  <c r="W64" i="1"/>
  <c r="V64" i="1"/>
  <c r="U64" i="1"/>
  <c r="T64" i="1"/>
  <c r="T80" i="1" s="1"/>
  <c r="T81" i="1" s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J63" i="1"/>
  <c r="AI63" i="1"/>
  <c r="AH63" i="1"/>
  <c r="AG63" i="1"/>
  <c r="AF63" i="1"/>
  <c r="AE63" i="1"/>
  <c r="AC63" i="1"/>
  <c r="AB63" i="1"/>
  <c r="AA63" i="1"/>
  <c r="Z63" i="1"/>
  <c r="X63" i="1"/>
  <c r="W63" i="1"/>
  <c r="V63" i="1"/>
  <c r="U63" i="1"/>
  <c r="U80" i="1" s="1"/>
  <c r="U81" i="1" s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E80" i="1" s="1"/>
  <c r="E81" i="1" s="1"/>
  <c r="D63" i="1"/>
  <c r="C63" i="1"/>
  <c r="B63" i="1"/>
  <c r="AJ62" i="1"/>
  <c r="AI62" i="1"/>
  <c r="AH62" i="1"/>
  <c r="AG62" i="1"/>
  <c r="AF62" i="1"/>
  <c r="AE62" i="1"/>
  <c r="AC62" i="1"/>
  <c r="AB62" i="1"/>
  <c r="AA62" i="1"/>
  <c r="Z62" i="1"/>
  <c r="X62" i="1"/>
  <c r="W62" i="1"/>
  <c r="V62" i="1"/>
  <c r="V80" i="1" s="1"/>
  <c r="V81" i="1" s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F80" i="1" s="1"/>
  <c r="F81" i="1" s="1"/>
  <c r="E62" i="1"/>
  <c r="D62" i="1"/>
  <c r="C62" i="1"/>
  <c r="B62" i="1"/>
  <c r="AJ61" i="1"/>
  <c r="AJ80" i="1" s="1"/>
  <c r="AJ81" i="1" s="1"/>
  <c r="AI61" i="1"/>
  <c r="AI80" i="1" s="1"/>
  <c r="AI81" i="1" s="1"/>
  <c r="AH61" i="1"/>
  <c r="AH80" i="1" s="1"/>
  <c r="AH81" i="1" s="1"/>
  <c r="AG61" i="1"/>
  <c r="AG80" i="1" s="1"/>
  <c r="AG81" i="1" s="1"/>
  <c r="AG56" i="1" s="1"/>
  <c r="AG57" i="1" s="1"/>
  <c r="AG58" i="1" s="1"/>
  <c r="AF61" i="1"/>
  <c r="AF80" i="1" s="1"/>
  <c r="AF81" i="1" s="1"/>
  <c r="AE61" i="1"/>
  <c r="AE80" i="1" s="1"/>
  <c r="AE81" i="1" s="1"/>
  <c r="AE56" i="1" s="1"/>
  <c r="AE57" i="1" s="1"/>
  <c r="AE58" i="1" s="1"/>
  <c r="AC61" i="1"/>
  <c r="AC80" i="1" s="1"/>
  <c r="AC81" i="1" s="1"/>
  <c r="AB61" i="1"/>
  <c r="AB80" i="1" s="1"/>
  <c r="AB81" i="1" s="1"/>
  <c r="AB56" i="1" s="1"/>
  <c r="AB57" i="1" s="1"/>
  <c r="AB58" i="1" s="1"/>
  <c r="AA61" i="1"/>
  <c r="AA80" i="1" s="1"/>
  <c r="AA81" i="1" s="1"/>
  <c r="AA56" i="1" s="1"/>
  <c r="AA57" i="1" s="1"/>
  <c r="AA58" i="1" s="1"/>
  <c r="Z61" i="1"/>
  <c r="Z80" i="1" s="1"/>
  <c r="Z81" i="1" s="1"/>
  <c r="X61" i="1"/>
  <c r="X80" i="1" s="1"/>
  <c r="X81" i="1" s="1"/>
  <c r="W61" i="1"/>
  <c r="W80" i="1" s="1"/>
  <c r="W81" i="1" s="1"/>
  <c r="V61" i="1"/>
  <c r="U61" i="1"/>
  <c r="T61" i="1"/>
  <c r="S61" i="1"/>
  <c r="S80" i="1" s="1"/>
  <c r="S81" i="1" s="1"/>
  <c r="R61" i="1"/>
  <c r="R80" i="1" s="1"/>
  <c r="R81" i="1" s="1"/>
  <c r="Q61" i="1"/>
  <c r="Q80" i="1" s="1"/>
  <c r="Q81" i="1" s="1"/>
  <c r="P61" i="1"/>
  <c r="P80" i="1" s="1"/>
  <c r="P81" i="1" s="1"/>
  <c r="O61" i="1"/>
  <c r="O80" i="1" s="1"/>
  <c r="O81" i="1" s="1"/>
  <c r="O56" i="1" s="1"/>
  <c r="O57" i="1" s="1"/>
  <c r="O58" i="1" s="1"/>
  <c r="N61" i="1"/>
  <c r="N80" i="1" s="1"/>
  <c r="N81" i="1" s="1"/>
  <c r="M61" i="1"/>
  <c r="M80" i="1" s="1"/>
  <c r="M81" i="1" s="1"/>
  <c r="M56" i="1" s="1"/>
  <c r="M57" i="1" s="1"/>
  <c r="M58" i="1" s="1"/>
  <c r="L61" i="1"/>
  <c r="L80" i="1" s="1"/>
  <c r="L81" i="1" s="1"/>
  <c r="K61" i="1"/>
  <c r="K80" i="1" s="1"/>
  <c r="K81" i="1" s="1"/>
  <c r="K56" i="1" s="1"/>
  <c r="K57" i="1" s="1"/>
  <c r="K58" i="1" s="1"/>
  <c r="J61" i="1"/>
  <c r="J80" i="1" s="1"/>
  <c r="J81" i="1" s="1"/>
  <c r="J56" i="1" s="1"/>
  <c r="J57" i="1" s="1"/>
  <c r="J58" i="1" s="1"/>
  <c r="I61" i="1"/>
  <c r="I80" i="1" s="1"/>
  <c r="I81" i="1" s="1"/>
  <c r="H61" i="1"/>
  <c r="H80" i="1" s="1"/>
  <c r="H81" i="1" s="1"/>
  <c r="G61" i="1"/>
  <c r="G80" i="1" s="1"/>
  <c r="G81" i="1" s="1"/>
  <c r="F61" i="1"/>
  <c r="E61" i="1"/>
  <c r="D61" i="1"/>
  <c r="C61" i="1"/>
  <c r="C80" i="1" s="1"/>
  <c r="C81" i="1" s="1"/>
  <c r="B61" i="1"/>
  <c r="B80" i="1" s="1"/>
  <c r="B81" i="1" s="1"/>
  <c r="AI54" i="1"/>
  <c r="AC54" i="1"/>
  <c r="AC55" i="1" s="1"/>
  <c r="V54" i="1"/>
  <c r="Q54" i="1"/>
  <c r="L54" i="1"/>
  <c r="L55" i="1" s="1"/>
  <c r="F54" i="1"/>
  <c r="AJ53" i="1"/>
  <c r="AJ54" i="1" s="1"/>
  <c r="AI53" i="1"/>
  <c r="AH53" i="1"/>
  <c r="AH54" i="1" s="1"/>
  <c r="AH55" i="1" s="1"/>
  <c r="AG53" i="1"/>
  <c r="AG54" i="1" s="1"/>
  <c r="AG55" i="1" s="1"/>
  <c r="AF53" i="1"/>
  <c r="AF54" i="1" s="1"/>
  <c r="AE53" i="1"/>
  <c r="AE54" i="1" s="1"/>
  <c r="AE55" i="1" s="1"/>
  <c r="AC53" i="1"/>
  <c r="AB53" i="1"/>
  <c r="AB54" i="1" s="1"/>
  <c r="AB55" i="1" s="1"/>
  <c r="AA53" i="1"/>
  <c r="AA54" i="1" s="1"/>
  <c r="Z53" i="1"/>
  <c r="Z54" i="1" s="1"/>
  <c r="X53" i="1"/>
  <c r="X54" i="1" s="1"/>
  <c r="W53" i="1"/>
  <c r="W54" i="1" s="1"/>
  <c r="V53" i="1"/>
  <c r="U53" i="1"/>
  <c r="U54" i="1" s="1"/>
  <c r="T53" i="1"/>
  <c r="T54" i="1" s="1"/>
  <c r="S53" i="1"/>
  <c r="S54" i="1" s="1"/>
  <c r="R53" i="1"/>
  <c r="R54" i="1" s="1"/>
  <c r="Q53" i="1"/>
  <c r="P53" i="1"/>
  <c r="P54" i="1" s="1"/>
  <c r="P55" i="1" s="1"/>
  <c r="O53" i="1"/>
  <c r="O54" i="1" s="1"/>
  <c r="O55" i="1" s="1"/>
  <c r="N53" i="1"/>
  <c r="N54" i="1" s="1"/>
  <c r="M53" i="1"/>
  <c r="M54" i="1" s="1"/>
  <c r="M55" i="1" s="1"/>
  <c r="L53" i="1"/>
  <c r="K53" i="1"/>
  <c r="K54" i="1" s="1"/>
  <c r="K55" i="1" s="1"/>
  <c r="J53" i="1"/>
  <c r="J54" i="1" s="1"/>
  <c r="I53" i="1"/>
  <c r="I54" i="1" s="1"/>
  <c r="H53" i="1"/>
  <c r="H54" i="1" s="1"/>
  <c r="G53" i="1"/>
  <c r="G54" i="1" s="1"/>
  <c r="F53" i="1"/>
  <c r="E53" i="1"/>
  <c r="E54" i="1" s="1"/>
  <c r="D53" i="1"/>
  <c r="D54" i="1" s="1"/>
  <c r="C53" i="1"/>
  <c r="C54" i="1" s="1"/>
  <c r="B53" i="1"/>
  <c r="B54" i="1" s="1"/>
  <c r="AJ31" i="1"/>
  <c r="AI31" i="1"/>
  <c r="AH31" i="1"/>
  <c r="AG31" i="1"/>
  <c r="AF31" i="1"/>
  <c r="S31" i="1"/>
  <c r="R31" i="1"/>
  <c r="Q31" i="1"/>
  <c r="P31" i="1"/>
  <c r="O31" i="1"/>
  <c r="N31" i="1"/>
  <c r="C31" i="1"/>
  <c r="B31" i="1"/>
  <c r="AJ30" i="1"/>
  <c r="AI30" i="1"/>
  <c r="AH30" i="1"/>
  <c r="AG30" i="1"/>
  <c r="T30" i="1"/>
  <c r="S30" i="1"/>
  <c r="R30" i="1"/>
  <c r="Q30" i="1"/>
  <c r="P30" i="1"/>
  <c r="O30" i="1"/>
  <c r="D30" i="1"/>
  <c r="C30" i="1"/>
  <c r="B30" i="1"/>
  <c r="AJ29" i="1"/>
  <c r="AI29" i="1"/>
  <c r="AH29" i="1"/>
  <c r="U29" i="1"/>
  <c r="T29" i="1"/>
  <c r="S29" i="1"/>
  <c r="R29" i="1"/>
  <c r="Q29" i="1"/>
  <c r="P29" i="1"/>
  <c r="E29" i="1"/>
  <c r="D29" i="1"/>
  <c r="C29" i="1"/>
  <c r="B29" i="1"/>
  <c r="AJ28" i="1"/>
  <c r="AI28" i="1"/>
  <c r="V28" i="1"/>
  <c r="U28" i="1"/>
  <c r="T28" i="1"/>
  <c r="S28" i="1"/>
  <c r="R28" i="1"/>
  <c r="Q28" i="1"/>
  <c r="F28" i="1"/>
  <c r="E28" i="1"/>
  <c r="D28" i="1"/>
  <c r="C28" i="1"/>
  <c r="B28" i="1"/>
  <c r="AJ27" i="1"/>
  <c r="W27" i="1"/>
  <c r="V27" i="1"/>
  <c r="U27" i="1"/>
  <c r="T27" i="1"/>
  <c r="S27" i="1"/>
  <c r="R27" i="1"/>
  <c r="G27" i="1"/>
  <c r="F27" i="1"/>
  <c r="E27" i="1"/>
  <c r="D27" i="1"/>
  <c r="C27" i="1"/>
  <c r="B27" i="1"/>
  <c r="X26" i="1"/>
  <c r="W26" i="1"/>
  <c r="V26" i="1"/>
  <c r="U26" i="1"/>
  <c r="T26" i="1"/>
  <c r="S26" i="1"/>
  <c r="H26" i="1"/>
  <c r="G26" i="1"/>
  <c r="F26" i="1"/>
  <c r="E26" i="1"/>
  <c r="D26" i="1"/>
  <c r="C26" i="1"/>
  <c r="AG25" i="1"/>
  <c r="X25" i="1"/>
  <c r="W25" i="1"/>
  <c r="V25" i="1"/>
  <c r="U25" i="1"/>
  <c r="T25" i="1"/>
  <c r="O25" i="1"/>
  <c r="H25" i="1"/>
  <c r="G25" i="1"/>
  <c r="F25" i="1"/>
  <c r="E25" i="1"/>
  <c r="D25" i="1"/>
  <c r="AH24" i="1"/>
  <c r="AG24" i="1"/>
  <c r="X24" i="1"/>
  <c r="W24" i="1"/>
  <c r="V24" i="1"/>
  <c r="U24" i="1"/>
  <c r="P24" i="1"/>
  <c r="O24" i="1"/>
  <c r="H24" i="1"/>
  <c r="G24" i="1"/>
  <c r="F24" i="1"/>
  <c r="E24" i="1"/>
  <c r="AI23" i="1"/>
  <c r="AH23" i="1"/>
  <c r="X23" i="1"/>
  <c r="W23" i="1"/>
  <c r="V23" i="1"/>
  <c r="Q23" i="1"/>
  <c r="P23" i="1"/>
  <c r="H23" i="1"/>
  <c r="G23" i="1"/>
  <c r="F23" i="1"/>
  <c r="AJ22" i="1"/>
  <c r="AI22" i="1"/>
  <c r="AC22" i="1"/>
  <c r="X22" i="1"/>
  <c r="W22" i="1"/>
  <c r="R22" i="1"/>
  <c r="Q22" i="1"/>
  <c r="L22" i="1"/>
  <c r="H22" i="1"/>
  <c r="G22" i="1"/>
  <c r="B22" i="1"/>
  <c r="AJ21" i="1"/>
  <c r="AG21" i="1"/>
  <c r="AE21" i="1"/>
  <c r="X21" i="1"/>
  <c r="R21" i="1"/>
  <c r="O21" i="1"/>
  <c r="M21" i="1"/>
  <c r="H21" i="1"/>
  <c r="B21" i="1"/>
  <c r="AJ17" i="1"/>
  <c r="AJ26" i="1" s="1"/>
  <c r="AI17" i="1"/>
  <c r="AI27" i="1" s="1"/>
  <c r="AH17" i="1"/>
  <c r="AH28" i="1" s="1"/>
  <c r="AG17" i="1"/>
  <c r="AG29" i="1" s="1"/>
  <c r="AF17" i="1"/>
  <c r="AF30" i="1" s="1"/>
  <c r="AE17" i="1"/>
  <c r="AE31" i="1" s="1"/>
  <c r="AC17" i="1"/>
  <c r="AC31" i="1" s="1"/>
  <c r="AB17" i="1"/>
  <c r="AB31" i="1" s="1"/>
  <c r="AA17" i="1"/>
  <c r="AA55" i="1" s="1"/>
  <c r="Z17" i="1"/>
  <c r="X17" i="1"/>
  <c r="W17" i="1"/>
  <c r="W21" i="1" s="1"/>
  <c r="V17" i="1"/>
  <c r="V22" i="1" s="1"/>
  <c r="U17" i="1"/>
  <c r="U23" i="1" s="1"/>
  <c r="T17" i="1"/>
  <c r="T24" i="1" s="1"/>
  <c r="S17" i="1"/>
  <c r="S25" i="1" s="1"/>
  <c r="R17" i="1"/>
  <c r="R26" i="1" s="1"/>
  <c r="Q17" i="1"/>
  <c r="Q27" i="1" s="1"/>
  <c r="P17" i="1"/>
  <c r="P28" i="1" s="1"/>
  <c r="O17" i="1"/>
  <c r="O29" i="1" s="1"/>
  <c r="N17" i="1"/>
  <c r="N30" i="1" s="1"/>
  <c r="M17" i="1"/>
  <c r="M31" i="1" s="1"/>
  <c r="L17" i="1"/>
  <c r="L31" i="1" s="1"/>
  <c r="K17" i="1"/>
  <c r="K31" i="1" s="1"/>
  <c r="J17" i="1"/>
  <c r="J55" i="1" s="1"/>
  <c r="I17" i="1"/>
  <c r="H17" i="1"/>
  <c r="G17" i="1"/>
  <c r="G21" i="1" s="1"/>
  <c r="F17" i="1"/>
  <c r="F22" i="1" s="1"/>
  <c r="E17" i="1"/>
  <c r="E23" i="1" s="1"/>
  <c r="D17" i="1"/>
  <c r="D24" i="1" s="1"/>
  <c r="C17" i="1"/>
  <c r="C25" i="1" s="1"/>
  <c r="B17" i="1"/>
  <c r="B26" i="1" s="1"/>
  <c r="H56" i="1" l="1"/>
  <c r="H57" i="1" s="1"/>
  <c r="H58" i="1" s="1"/>
  <c r="X56" i="1"/>
  <c r="X57" i="1" s="1"/>
  <c r="X58" i="1" s="1"/>
  <c r="I56" i="1"/>
  <c r="I57" i="1" s="1"/>
  <c r="I58" i="1" s="1"/>
  <c r="Z56" i="1"/>
  <c r="Z57" i="1" s="1"/>
  <c r="Z58" i="1" s="1"/>
  <c r="I21" i="1"/>
  <c r="Z21" i="1"/>
  <c r="J21" i="1"/>
  <c r="AA21" i="1"/>
  <c r="I22" i="1"/>
  <c r="Z22" i="1"/>
  <c r="L56" i="1"/>
  <c r="L57" i="1" s="1"/>
  <c r="L58" i="1" s="1"/>
  <c r="AC56" i="1"/>
  <c r="AC57" i="1" s="1"/>
  <c r="AC58" i="1" s="1"/>
  <c r="K21" i="1"/>
  <c r="AB21" i="1"/>
  <c r="J22" i="1"/>
  <c r="AA22" i="1"/>
  <c r="I23" i="1"/>
  <c r="Z23" i="1"/>
  <c r="N55" i="1"/>
  <c r="AF55" i="1"/>
  <c r="L21" i="1"/>
  <c r="AC21" i="1"/>
  <c r="K22" i="1"/>
  <c r="AB22" i="1"/>
  <c r="J23" i="1"/>
  <c r="AA23" i="1"/>
  <c r="I24" i="1"/>
  <c r="Z24" i="1"/>
  <c r="N56" i="1"/>
  <c r="N57" i="1" s="1"/>
  <c r="N58" i="1" s="1"/>
  <c r="AF56" i="1"/>
  <c r="AF57" i="1" s="1"/>
  <c r="AF58" i="1" s="1"/>
  <c r="K23" i="1"/>
  <c r="AB23" i="1"/>
  <c r="J24" i="1"/>
  <c r="AA24" i="1"/>
  <c r="I25" i="1"/>
  <c r="Z25" i="1"/>
  <c r="N21" i="1"/>
  <c r="AF21" i="1"/>
  <c r="M22" i="1"/>
  <c r="AE22" i="1"/>
  <c r="L23" i="1"/>
  <c r="AC23" i="1"/>
  <c r="K24" i="1"/>
  <c r="AB24" i="1"/>
  <c r="J25" i="1"/>
  <c r="AA25" i="1"/>
  <c r="I26" i="1"/>
  <c r="Z26" i="1"/>
  <c r="H27" i="1"/>
  <c r="X27" i="1"/>
  <c r="G28" i="1"/>
  <c r="W28" i="1"/>
  <c r="F29" i="1"/>
  <c r="V29" i="1"/>
  <c r="E30" i="1"/>
  <c r="U30" i="1"/>
  <c r="D31" i="1"/>
  <c r="T31" i="1"/>
  <c r="Q55" i="1"/>
  <c r="AI55" i="1"/>
  <c r="P56" i="1"/>
  <c r="P57" i="1" s="1"/>
  <c r="P58" i="1" s="1"/>
  <c r="AH56" i="1"/>
  <c r="AH57" i="1" s="1"/>
  <c r="AH58" i="1" s="1"/>
  <c r="N22" i="1"/>
  <c r="AF22" i="1"/>
  <c r="M23" i="1"/>
  <c r="AE23" i="1"/>
  <c r="L24" i="1"/>
  <c r="AC24" i="1"/>
  <c r="K25" i="1"/>
  <c r="AB25" i="1"/>
  <c r="J26" i="1"/>
  <c r="AA26" i="1"/>
  <c r="I27" i="1"/>
  <c r="Z27" i="1"/>
  <c r="H28" i="1"/>
  <c r="X28" i="1"/>
  <c r="G29" i="1"/>
  <c r="W29" i="1"/>
  <c r="F30" i="1"/>
  <c r="V30" i="1"/>
  <c r="E31" i="1"/>
  <c r="U31" i="1"/>
  <c r="B55" i="1"/>
  <c r="R55" i="1"/>
  <c r="AJ55" i="1"/>
  <c r="Q56" i="1"/>
  <c r="Q57" i="1" s="1"/>
  <c r="Q58" i="1" s="1"/>
  <c r="AI56" i="1"/>
  <c r="AI57" i="1" s="1"/>
  <c r="AI58" i="1" s="1"/>
  <c r="P21" i="1"/>
  <c r="AH21" i="1"/>
  <c r="O22" i="1"/>
  <c r="AG22" i="1"/>
  <c r="N23" i="1"/>
  <c r="AF23" i="1"/>
  <c r="M24" i="1"/>
  <c r="AE24" i="1"/>
  <c r="L25" i="1"/>
  <c r="AC25" i="1"/>
  <c r="K26" i="1"/>
  <c r="AB26" i="1"/>
  <c r="J27" i="1"/>
  <c r="AA27" i="1"/>
  <c r="I28" i="1"/>
  <c r="Z28" i="1"/>
  <c r="H29" i="1"/>
  <c r="X29" i="1"/>
  <c r="G30" i="1"/>
  <c r="W30" i="1"/>
  <c r="F31" i="1"/>
  <c r="V31" i="1"/>
  <c r="C55" i="1"/>
  <c r="S55" i="1"/>
  <c r="B56" i="1"/>
  <c r="B57" i="1" s="1"/>
  <c r="B58" i="1" s="1"/>
  <c r="R56" i="1"/>
  <c r="R57" i="1" s="1"/>
  <c r="R58" i="1" s="1"/>
  <c r="AJ56" i="1"/>
  <c r="AJ57" i="1" s="1"/>
  <c r="AJ58" i="1" s="1"/>
  <c r="Q21" i="1"/>
  <c r="AI21" i="1"/>
  <c r="P22" i="1"/>
  <c r="AH22" i="1"/>
  <c r="O23" i="1"/>
  <c r="AG23" i="1"/>
  <c r="N24" i="1"/>
  <c r="AF24" i="1"/>
  <c r="M25" i="1"/>
  <c r="AE25" i="1"/>
  <c r="L26" i="1"/>
  <c r="AC26" i="1"/>
  <c r="K27" i="1"/>
  <c r="AB27" i="1"/>
  <c r="J28" i="1"/>
  <c r="AA28" i="1"/>
  <c r="I29" i="1"/>
  <c r="Z29" i="1"/>
  <c r="H30" i="1"/>
  <c r="X30" i="1"/>
  <c r="G31" i="1"/>
  <c r="W31" i="1"/>
  <c r="D55" i="1"/>
  <c r="T55" i="1"/>
  <c r="C56" i="1"/>
  <c r="C57" i="1" s="1"/>
  <c r="C58" i="1" s="1"/>
  <c r="S56" i="1"/>
  <c r="S57" i="1" s="1"/>
  <c r="S58" i="1" s="1"/>
  <c r="N25" i="1"/>
  <c r="AF25" i="1"/>
  <c r="M26" i="1"/>
  <c r="AE26" i="1"/>
  <c r="L27" i="1"/>
  <c r="AC27" i="1"/>
  <c r="K28" i="1"/>
  <c r="AB28" i="1"/>
  <c r="J29" i="1"/>
  <c r="AA29" i="1"/>
  <c r="I30" i="1"/>
  <c r="Z30" i="1"/>
  <c r="H31" i="1"/>
  <c r="X31" i="1"/>
  <c r="E55" i="1"/>
  <c r="U55" i="1"/>
  <c r="D56" i="1"/>
  <c r="D57" i="1" s="1"/>
  <c r="D58" i="1" s="1"/>
  <c r="T56" i="1"/>
  <c r="T57" i="1" s="1"/>
  <c r="T58" i="1" s="1"/>
  <c r="C21" i="1"/>
  <c r="S21" i="1"/>
  <c r="N26" i="1"/>
  <c r="AF26" i="1"/>
  <c r="M27" i="1"/>
  <c r="AE27" i="1"/>
  <c r="L28" i="1"/>
  <c r="AC28" i="1"/>
  <c r="K29" i="1"/>
  <c r="AB29" i="1"/>
  <c r="J30" i="1"/>
  <c r="AA30" i="1"/>
  <c r="I31" i="1"/>
  <c r="Z31" i="1"/>
  <c r="F55" i="1"/>
  <c r="V55" i="1"/>
  <c r="E56" i="1"/>
  <c r="E57" i="1" s="1"/>
  <c r="E58" i="1" s="1"/>
  <c r="U56" i="1"/>
  <c r="U57" i="1" s="1"/>
  <c r="U58" i="1" s="1"/>
  <c r="D21" i="1"/>
  <c r="T21" i="1"/>
  <c r="C22" i="1"/>
  <c r="S22" i="1"/>
  <c r="B23" i="1"/>
  <c r="R23" i="1"/>
  <c r="AJ23" i="1"/>
  <c r="Q24" i="1"/>
  <c r="AI24" i="1"/>
  <c r="P25" i="1"/>
  <c r="AH25" i="1"/>
  <c r="O26" i="1"/>
  <c r="AG26" i="1"/>
  <c r="N27" i="1"/>
  <c r="AF27" i="1"/>
  <c r="M28" i="1"/>
  <c r="AE28" i="1"/>
  <c r="L29" i="1"/>
  <c r="AC29" i="1"/>
  <c r="K30" i="1"/>
  <c r="AB30" i="1"/>
  <c r="J31" i="1"/>
  <c r="AA31" i="1"/>
  <c r="G55" i="1"/>
  <c r="W55" i="1"/>
  <c r="F56" i="1"/>
  <c r="F57" i="1" s="1"/>
  <c r="F58" i="1" s="1"/>
  <c r="V56" i="1"/>
  <c r="V57" i="1" s="1"/>
  <c r="V58" i="1" s="1"/>
  <c r="E21" i="1"/>
  <c r="U21" i="1"/>
  <c r="D22" i="1"/>
  <c r="T22" i="1"/>
  <c r="C23" i="1"/>
  <c r="S23" i="1"/>
  <c r="B24" i="1"/>
  <c r="R24" i="1"/>
  <c r="AJ24" i="1"/>
  <c r="Q25" i="1"/>
  <c r="AI25" i="1"/>
  <c r="P26" i="1"/>
  <c r="AH26" i="1"/>
  <c r="O27" i="1"/>
  <c r="AG27" i="1"/>
  <c r="N28" i="1"/>
  <c r="AF28" i="1"/>
  <c r="M29" i="1"/>
  <c r="AE29" i="1"/>
  <c r="L30" i="1"/>
  <c r="AC30" i="1"/>
  <c r="H55" i="1"/>
  <c r="X55" i="1"/>
  <c r="G56" i="1"/>
  <c r="G57" i="1" s="1"/>
  <c r="G58" i="1" s="1"/>
  <c r="W56" i="1"/>
  <c r="W57" i="1" s="1"/>
  <c r="W58" i="1" s="1"/>
  <c r="F21" i="1"/>
  <c r="V21" i="1"/>
  <c r="E22" i="1"/>
  <c r="U22" i="1"/>
  <c r="D23" i="1"/>
  <c r="T23" i="1"/>
  <c r="C24" i="1"/>
  <c r="S24" i="1"/>
  <c r="B25" i="1"/>
  <c r="R25" i="1"/>
  <c r="AJ25" i="1"/>
  <c r="Q26" i="1"/>
  <c r="AI26" i="1"/>
  <c r="P27" i="1"/>
  <c r="AH27" i="1"/>
  <c r="O28" i="1"/>
  <c r="AG28" i="1"/>
  <c r="N29" i="1"/>
  <c r="AF29" i="1"/>
  <c r="M30" i="1"/>
  <c r="AE30" i="1"/>
  <c r="I55" i="1"/>
  <c r="Z55" i="1"/>
</calcChain>
</file>

<file path=xl/sharedStrings.xml><?xml version="1.0" encoding="utf-8"?>
<sst xmlns="http://schemas.openxmlformats.org/spreadsheetml/2006/main" count="691" uniqueCount="125">
  <si>
    <t>UI1-6</t>
  </si>
  <si>
    <t>UI2-1</t>
  </si>
  <si>
    <t>UI3-2</t>
  </si>
  <si>
    <t>UI4-4</t>
  </si>
  <si>
    <t>UI5-8</t>
  </si>
  <si>
    <t>CB1-4</t>
  </si>
  <si>
    <t>CB2-2</t>
  </si>
  <si>
    <t>CB3-2</t>
  </si>
  <si>
    <t>CB4-6</t>
  </si>
  <si>
    <t>CB5-2</t>
  </si>
  <si>
    <t>CB6-3</t>
  </si>
  <si>
    <t>CB7-4</t>
  </si>
  <si>
    <t>CB8-3</t>
  </si>
  <si>
    <t>CB9-8</t>
  </si>
  <si>
    <t>CB10-5</t>
  </si>
  <si>
    <t>CB11-7</t>
  </si>
  <si>
    <t>CB12-6</t>
  </si>
  <si>
    <t>CB13-7</t>
  </si>
  <si>
    <t>CB14-1</t>
  </si>
  <si>
    <t>CB15-1</t>
  </si>
  <si>
    <t>CB16-5</t>
  </si>
  <si>
    <t>CB17-2</t>
  </si>
  <si>
    <t>CB18-5</t>
  </si>
  <si>
    <t>UI2-1®</t>
  </si>
  <si>
    <t>CB16-5®</t>
  </si>
  <si>
    <t>USGS</t>
  </si>
  <si>
    <t>AGV-2</t>
  </si>
  <si>
    <t>BCR-2</t>
  </si>
  <si>
    <t>GSP-2</t>
  </si>
  <si>
    <t/>
  </si>
  <si>
    <t>GAL-NS-311-1</t>
  </si>
  <si>
    <t>GAL-NS-311-2</t>
  </si>
  <si>
    <t>GAL-NS-311-3</t>
  </si>
  <si>
    <t>GAL-NS-311-4</t>
  </si>
  <si>
    <t>GAL-NS-311-5</t>
  </si>
  <si>
    <t>GAL-NS-311-6</t>
  </si>
  <si>
    <t>GAL-NS-311-7</t>
  </si>
  <si>
    <t>GAL-NS-311-8</t>
  </si>
  <si>
    <t>GAL-NS-311-9</t>
  </si>
  <si>
    <t>GAL-NS-311-10</t>
  </si>
  <si>
    <t>GAL-NS-311-11</t>
  </si>
  <si>
    <t>GAL-NS-311-12</t>
  </si>
  <si>
    <t>GAL-NS-311-13</t>
  </si>
  <si>
    <t>GAL-NS-311-14</t>
  </si>
  <si>
    <t>GAL-NS-311-15</t>
  </si>
  <si>
    <t>GAL-NS-311-16</t>
  </si>
  <si>
    <t>GAL-NS-311-17</t>
  </si>
  <si>
    <t>GAL-NS-311-18</t>
  </si>
  <si>
    <t>GAL-NS-311-19</t>
  </si>
  <si>
    <t>GAL-NS-311-20</t>
  </si>
  <si>
    <t>GAL-NS-311-21</t>
  </si>
  <si>
    <t>GAL-NS-311-22</t>
  </si>
  <si>
    <t>GAL-NS-311-23</t>
  </si>
  <si>
    <t>GAL-NS-311-2®</t>
  </si>
  <si>
    <t>GAL-NS-311-21®</t>
  </si>
  <si>
    <t>USGS CRM-1</t>
  </si>
  <si>
    <t>USGS CRM-2</t>
  </si>
  <si>
    <t>USGS CRM-3</t>
  </si>
  <si>
    <t xml:space="preserve"> Date    </t>
  </si>
  <si>
    <t>PV</t>
  </si>
  <si>
    <t>GeoRem</t>
  </si>
  <si>
    <t>SO3 &gt;/=</t>
  </si>
  <si>
    <t>Cl &gt;/=</t>
  </si>
  <si>
    <t>Unnormalized Major Elements (Weight %):</t>
  </si>
  <si>
    <t xml:space="preserve"> SiO2  </t>
  </si>
  <si>
    <t xml:space="preserve"> TiO2  </t>
  </si>
  <si>
    <t xml:space="preserve"> Al2O3 </t>
  </si>
  <si>
    <t xml:space="preserve"> FeO*</t>
  </si>
  <si>
    <t xml:space="preserve"> MnO   </t>
  </si>
  <si>
    <t xml:space="preserve"> MgO   </t>
  </si>
  <si>
    <t xml:space="preserve"> CaO   </t>
  </si>
  <si>
    <t xml:space="preserve"> Na2O  </t>
  </si>
  <si>
    <t xml:space="preserve"> K2O   </t>
  </si>
  <si>
    <t xml:space="preserve"> P2O5  </t>
  </si>
  <si>
    <t xml:space="preserve"> Sum</t>
  </si>
  <si>
    <t>LOI %</t>
  </si>
  <si>
    <t>Normalized Major Elements (Weight %):</t>
  </si>
  <si>
    <t xml:space="preserve"> Total</t>
  </si>
  <si>
    <t>Unnormalized Trace Elements (ppm):</t>
  </si>
  <si>
    <t xml:space="preserve"> Ni</t>
  </si>
  <si>
    <t xml:space="preserve"> Cr</t>
  </si>
  <si>
    <t xml:space="preserve"> Sc</t>
  </si>
  <si>
    <t xml:space="preserve"> V</t>
  </si>
  <si>
    <t xml:space="preserve"> Ba</t>
  </si>
  <si>
    <t xml:space="preserve"> Rb</t>
  </si>
  <si>
    <t xml:space="preserve"> Sr</t>
  </si>
  <si>
    <t xml:space="preserve"> Zr</t>
  </si>
  <si>
    <t xml:space="preserve"> Y</t>
  </si>
  <si>
    <t xml:space="preserve"> Nb</t>
  </si>
  <si>
    <t xml:space="preserve"> Ga</t>
  </si>
  <si>
    <t xml:space="preserve"> Cu</t>
  </si>
  <si>
    <t xml:space="preserve"> Zn</t>
  </si>
  <si>
    <t xml:space="preserve"> Pb</t>
  </si>
  <si>
    <t xml:space="preserve"> La</t>
  </si>
  <si>
    <t xml:space="preserve"> Ce</t>
  </si>
  <si>
    <t xml:space="preserve"> Th</t>
  </si>
  <si>
    <t xml:space="preserve"> Nd</t>
  </si>
  <si>
    <t xml:space="preserve"> U</t>
  </si>
  <si>
    <t>sum tr.</t>
  </si>
  <si>
    <t>in %</t>
  </si>
  <si>
    <t>sum m+tr</t>
  </si>
  <si>
    <t>M+Toxides</t>
  </si>
  <si>
    <t>w/LOI</t>
  </si>
  <si>
    <t>if Fe3+</t>
  </si>
  <si>
    <t>Major elements are normalized on a volatile-free basis, with total Fe expressed as FeO.</t>
  </si>
  <si>
    <t>® denotes a duplicate bead made from the same rock powder.</t>
  </si>
  <si>
    <t xml:space="preserve"> NiO</t>
  </si>
  <si>
    <t xml:space="preserve"> Cr2O3</t>
  </si>
  <si>
    <t xml:space="preserve"> Sc2O3</t>
  </si>
  <si>
    <t xml:space="preserve"> V2O3</t>
  </si>
  <si>
    <t xml:space="preserve"> BaO</t>
  </si>
  <si>
    <t xml:space="preserve"> Rb2O</t>
  </si>
  <si>
    <t xml:space="preserve"> SrO</t>
  </si>
  <si>
    <t xml:space="preserve"> ZrO2</t>
  </si>
  <si>
    <t xml:space="preserve"> Y2O3</t>
  </si>
  <si>
    <t xml:space="preserve"> Nb2O5</t>
  </si>
  <si>
    <t xml:space="preserve"> Ga2O3</t>
  </si>
  <si>
    <t xml:space="preserve"> CuO</t>
  </si>
  <si>
    <t xml:space="preserve"> ZnO</t>
  </si>
  <si>
    <t xml:space="preserve"> PbO</t>
  </si>
  <si>
    <t xml:space="preserve"> La2O3</t>
  </si>
  <si>
    <t xml:space="preserve"> CeO2</t>
  </si>
  <si>
    <t xml:space="preserve"> ThO2</t>
  </si>
  <si>
    <t>Nd2O3</t>
  </si>
  <si>
    <t>U2O3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</si>
</sst>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\ "/>
    <numFmt numFmtId="165" formatCode="0.000"/>
    <numFmt numFmtId="166" formatCode="0\ \ "/>
    <numFmt numFmtId="167" formatCode="0.0"/>
    <numFmt numFmtId="168" formatCode="0.00\ \ "/>
    <numFmt numFmtId="169" formatCode="0.000\ \ "/>
  </numFmts>
  <fonts count="8">
    <font>
      <sz val="10"/>
      <name val="Arial"/>
      <family val="2"/>
    </font>
    <font>
      <b/>
      <sz val="7"/>
      <name val="Helvetica"/>
      <family val="2"/>
    </font>
    <font>
      <b/>
      <sz val="6"/>
      <name val="Helvetica"/>
      <family val="2"/>
    </font>
    <font>
      <b/>
      <sz val="9"/>
      <name val="Helvetica"/>
      <family val="2"/>
    </font>
    <font>
      <sz val="9"/>
      <name val="Helvetica"/>
      <family val="2"/>
    </font>
    <font>
      <sz val="10"/>
      <name val="Courier"/>
      <family val="1"/>
    </font>
    <font>
      <b/>
      <sz val="10"/>
      <name val="Courier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5" fontId="4" fillId="0" borderId="0" xfId="0" applyNumberFormat="1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5" fontId="3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166" fontId="6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5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167" fontId="3" fillId="0" borderId="0" xfId="0" applyNumberFormat="1" applyFont="1" applyAlignment="1">
      <alignment vertical="center"/>
    </xf>
    <xf numFmtId="167" fontId="5" fillId="0" borderId="0" xfId="0" applyNumberFormat="1" applyFont="1" applyAlignment="1">
      <alignment horizontal="right" vertical="center"/>
    </xf>
    <xf numFmtId="167" fontId="6" fillId="0" borderId="0" xfId="0" applyNumberFormat="1" applyFont="1" applyAlignment="1">
      <alignment horizontal="right" vertical="center"/>
    </xf>
    <xf numFmtId="167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right" vertical="center"/>
    </xf>
    <xf numFmtId="167" fontId="5" fillId="0" borderId="0" xfId="0" applyNumberFormat="1" applyFont="1" applyAlignment="1">
      <alignment vertical="center"/>
    </xf>
    <xf numFmtId="167" fontId="6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169" fontId="5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1533-8FB7-C249-B9B1-00798EF28AEC}">
  <sheetPr codeName="Sheet12"/>
  <dimension ref="A1:KV168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" defaultRowHeight="10" customHeight="1"/>
  <cols>
    <col min="1" max="1" width="8" style="14"/>
    <col min="2" max="30" width="8.33203125" style="21" bestFit="1" customWidth="1"/>
    <col min="31" max="31" width="8.33203125" style="40" bestFit="1" customWidth="1"/>
    <col min="32" max="32" width="8.33203125" style="21" bestFit="1" customWidth="1"/>
    <col min="33" max="33" width="8.33203125" style="40" bestFit="1" customWidth="1"/>
    <col min="34" max="34" width="8.33203125" style="21" bestFit="1" customWidth="1"/>
    <col min="35" max="35" width="8.33203125" style="40" bestFit="1" customWidth="1"/>
    <col min="36" max="201" width="8.33203125" style="21" bestFit="1" customWidth="1"/>
    <col min="202" max="298" width="8" style="21"/>
    <col min="299" max="299" width="8" style="21" customWidth="1"/>
    <col min="300" max="16384" width="8" style="21"/>
  </cols>
  <sheetData>
    <row r="1" spans="1:308" s="1" customFormat="1" ht="1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Z1" s="1" t="s">
        <v>1</v>
      </c>
      <c r="AA1" s="1" t="s">
        <v>23</v>
      </c>
      <c r="AB1" s="1" t="s">
        <v>20</v>
      </c>
      <c r="AC1" s="1" t="s">
        <v>24</v>
      </c>
      <c r="AE1" s="1" t="s">
        <v>25</v>
      </c>
      <c r="AF1" s="1" t="s">
        <v>26</v>
      </c>
      <c r="AG1" s="1" t="s">
        <v>25</v>
      </c>
      <c r="AH1" s="1" t="s">
        <v>27</v>
      </c>
      <c r="AI1" s="1" t="s">
        <v>25</v>
      </c>
      <c r="AJ1" s="1" t="s">
        <v>28</v>
      </c>
      <c r="AL1" s="1" t="s">
        <v>29</v>
      </c>
      <c r="AM1" s="1" t="s">
        <v>29</v>
      </c>
      <c r="AN1" s="1" t="s">
        <v>29</v>
      </c>
      <c r="AO1" s="1" t="s">
        <v>29</v>
      </c>
      <c r="AP1" s="1" t="s">
        <v>29</v>
      </c>
      <c r="AQ1" s="1" t="s">
        <v>29</v>
      </c>
      <c r="AR1" s="1" t="s">
        <v>29</v>
      </c>
      <c r="AS1" s="1" t="s">
        <v>29</v>
      </c>
      <c r="AT1" s="1" t="s">
        <v>29</v>
      </c>
      <c r="AU1" s="1" t="s">
        <v>29</v>
      </c>
      <c r="AV1" s="1" t="s">
        <v>29</v>
      </c>
      <c r="AW1" s="1" t="s">
        <v>29</v>
      </c>
      <c r="AX1" s="1" t="s">
        <v>29</v>
      </c>
      <c r="AY1" s="1" t="s">
        <v>29</v>
      </c>
      <c r="AZ1" s="1" t="s">
        <v>29</v>
      </c>
      <c r="BA1" s="1" t="s">
        <v>29</v>
      </c>
      <c r="BB1" s="1" t="s">
        <v>29</v>
      </c>
      <c r="BC1" s="1" t="s">
        <v>29</v>
      </c>
      <c r="BD1" s="1" t="s">
        <v>29</v>
      </c>
      <c r="BE1" s="1" t="s">
        <v>29</v>
      </c>
      <c r="BF1" s="1" t="s">
        <v>29</v>
      </c>
      <c r="BG1" s="1" t="s">
        <v>29</v>
      </c>
      <c r="BH1" s="1" t="s">
        <v>29</v>
      </c>
      <c r="BI1" s="1" t="s">
        <v>29</v>
      </c>
      <c r="BJ1" s="1" t="s">
        <v>29</v>
      </c>
      <c r="BK1" s="1" t="s">
        <v>29</v>
      </c>
      <c r="BL1" s="1" t="s">
        <v>29</v>
      </c>
      <c r="BM1" s="1" t="s">
        <v>29</v>
      </c>
      <c r="BN1" s="1" t="s">
        <v>29</v>
      </c>
      <c r="BO1" s="1" t="s">
        <v>29</v>
      </c>
      <c r="BP1" s="1" t="s">
        <v>29</v>
      </c>
      <c r="BQ1" s="1" t="s">
        <v>29</v>
      </c>
      <c r="BR1" s="1" t="s">
        <v>29</v>
      </c>
      <c r="BS1" s="1" t="s">
        <v>29</v>
      </c>
      <c r="BT1" s="1" t="s">
        <v>29</v>
      </c>
      <c r="BU1" s="1" t="s">
        <v>29</v>
      </c>
      <c r="BV1" s="1" t="s">
        <v>29</v>
      </c>
      <c r="BW1" s="1" t="s">
        <v>29</v>
      </c>
      <c r="BX1" s="1" t="s">
        <v>29</v>
      </c>
      <c r="BY1" s="1" t="s">
        <v>29</v>
      </c>
      <c r="BZ1" s="1" t="s">
        <v>29</v>
      </c>
      <c r="CA1" s="1" t="s">
        <v>29</v>
      </c>
      <c r="CB1" s="1" t="s">
        <v>29</v>
      </c>
      <c r="CC1" s="1" t="s">
        <v>29</v>
      </c>
      <c r="CD1" s="1" t="s">
        <v>29</v>
      </c>
      <c r="CE1" s="1" t="s">
        <v>29</v>
      </c>
      <c r="CF1" s="1" t="s">
        <v>29</v>
      </c>
      <c r="CG1" s="1" t="s">
        <v>29</v>
      </c>
      <c r="CH1" s="1" t="s">
        <v>29</v>
      </c>
      <c r="CI1" s="1" t="s">
        <v>29</v>
      </c>
      <c r="CJ1" s="1" t="s">
        <v>29</v>
      </c>
      <c r="CK1" s="1" t="s">
        <v>29</v>
      </c>
      <c r="CL1" s="1" t="s">
        <v>29</v>
      </c>
      <c r="CM1" s="1" t="s">
        <v>29</v>
      </c>
      <c r="CN1" s="1" t="s">
        <v>29</v>
      </c>
      <c r="CO1" s="1" t="s">
        <v>29</v>
      </c>
      <c r="CP1" s="1" t="s">
        <v>29</v>
      </c>
      <c r="CQ1" s="1" t="s">
        <v>29</v>
      </c>
      <c r="CR1" s="1" t="s">
        <v>29</v>
      </c>
      <c r="CS1" s="1" t="s">
        <v>29</v>
      </c>
      <c r="CT1" s="1" t="s">
        <v>29</v>
      </c>
      <c r="CU1" s="1" t="s">
        <v>29</v>
      </c>
      <c r="CV1" s="1" t="s">
        <v>29</v>
      </c>
      <c r="CW1" s="1" t="s">
        <v>29</v>
      </c>
      <c r="CX1" s="1" t="s">
        <v>29</v>
      </c>
      <c r="CY1" s="1" t="s">
        <v>29</v>
      </c>
      <c r="CZ1" s="1" t="s">
        <v>29</v>
      </c>
      <c r="DA1" s="1" t="s">
        <v>29</v>
      </c>
      <c r="DB1" s="1" t="s">
        <v>29</v>
      </c>
      <c r="DC1" s="1" t="s">
        <v>29</v>
      </c>
      <c r="DD1" s="1" t="s">
        <v>29</v>
      </c>
      <c r="DE1" s="1" t="s">
        <v>29</v>
      </c>
      <c r="DF1" s="1" t="s">
        <v>29</v>
      </c>
      <c r="DG1" s="1" t="s">
        <v>29</v>
      </c>
      <c r="DH1" s="1" t="s">
        <v>29</v>
      </c>
      <c r="DI1" s="1" t="s">
        <v>29</v>
      </c>
      <c r="DJ1" s="1" t="s">
        <v>29</v>
      </c>
      <c r="DK1" s="1" t="s">
        <v>29</v>
      </c>
      <c r="DL1" s="1" t="s">
        <v>29</v>
      </c>
      <c r="DM1" s="1" t="s">
        <v>29</v>
      </c>
      <c r="DN1" s="1" t="s">
        <v>29</v>
      </c>
      <c r="DO1" s="1" t="s">
        <v>29</v>
      </c>
      <c r="DP1" s="1" t="s">
        <v>29</v>
      </c>
      <c r="DQ1" s="1" t="s">
        <v>29</v>
      </c>
      <c r="DR1" s="1" t="s">
        <v>29</v>
      </c>
      <c r="DS1" s="1" t="s">
        <v>29</v>
      </c>
      <c r="DT1" s="1" t="s">
        <v>29</v>
      </c>
      <c r="DU1" s="1" t="s">
        <v>29</v>
      </c>
      <c r="DV1" s="1" t="s">
        <v>29</v>
      </c>
      <c r="DW1" s="1" t="s">
        <v>29</v>
      </c>
      <c r="DX1" s="1" t="s">
        <v>29</v>
      </c>
      <c r="DY1" s="1" t="s">
        <v>29</v>
      </c>
      <c r="DZ1" s="1" t="s">
        <v>29</v>
      </c>
      <c r="EA1" s="1" t="s">
        <v>29</v>
      </c>
      <c r="EB1" s="1" t="s">
        <v>29</v>
      </c>
      <c r="EC1" s="1" t="s">
        <v>29</v>
      </c>
      <c r="ED1" s="1" t="s">
        <v>29</v>
      </c>
      <c r="EE1" s="1" t="s">
        <v>29</v>
      </c>
      <c r="EF1" s="1" t="s">
        <v>29</v>
      </c>
      <c r="EG1" s="1" t="s">
        <v>29</v>
      </c>
      <c r="EH1" s="1" t="s">
        <v>29</v>
      </c>
      <c r="EI1" s="1" t="s">
        <v>29</v>
      </c>
      <c r="EJ1" s="1" t="s">
        <v>29</v>
      </c>
      <c r="EK1" s="1" t="s">
        <v>29</v>
      </c>
      <c r="EL1" s="1" t="s">
        <v>29</v>
      </c>
      <c r="EM1" s="1" t="s">
        <v>29</v>
      </c>
      <c r="EN1" s="1" t="s">
        <v>29</v>
      </c>
      <c r="EO1" s="1" t="s">
        <v>29</v>
      </c>
      <c r="EP1" s="1" t="s">
        <v>29</v>
      </c>
      <c r="EQ1" s="1" t="s">
        <v>29</v>
      </c>
      <c r="ER1" s="1" t="s">
        <v>29</v>
      </c>
      <c r="ES1" s="1" t="s">
        <v>29</v>
      </c>
      <c r="ET1" s="1" t="s">
        <v>29</v>
      </c>
      <c r="EU1" s="1" t="s">
        <v>29</v>
      </c>
      <c r="EV1" s="1" t="s">
        <v>29</v>
      </c>
      <c r="EW1" s="1" t="s">
        <v>29</v>
      </c>
      <c r="EX1" s="1" t="s">
        <v>29</v>
      </c>
      <c r="EY1" s="1" t="s">
        <v>29</v>
      </c>
      <c r="EZ1" s="1" t="s">
        <v>29</v>
      </c>
      <c r="FA1" s="1" t="s">
        <v>29</v>
      </c>
      <c r="FB1" s="1" t="s">
        <v>29</v>
      </c>
      <c r="FC1" s="1" t="s">
        <v>29</v>
      </c>
      <c r="FD1" s="1" t="s">
        <v>29</v>
      </c>
      <c r="FE1" s="1" t="s">
        <v>29</v>
      </c>
      <c r="FF1" s="1" t="s">
        <v>29</v>
      </c>
      <c r="FG1" s="1" t="s">
        <v>29</v>
      </c>
      <c r="FH1" s="1" t="s">
        <v>29</v>
      </c>
      <c r="FI1" s="1" t="s">
        <v>29</v>
      </c>
      <c r="FJ1" s="1" t="s">
        <v>29</v>
      </c>
      <c r="FK1" s="1" t="s">
        <v>29</v>
      </c>
      <c r="FL1" s="1" t="s">
        <v>29</v>
      </c>
      <c r="FM1" s="1" t="s">
        <v>29</v>
      </c>
      <c r="FN1" s="1" t="s">
        <v>29</v>
      </c>
      <c r="FO1" s="1" t="s">
        <v>29</v>
      </c>
      <c r="FP1" s="1" t="s">
        <v>29</v>
      </c>
      <c r="FQ1" s="1" t="s">
        <v>29</v>
      </c>
      <c r="FR1" s="1" t="s">
        <v>29</v>
      </c>
      <c r="FS1" s="1" t="s">
        <v>29</v>
      </c>
      <c r="FT1" s="1" t="s">
        <v>29</v>
      </c>
      <c r="FU1" s="1" t="s">
        <v>29</v>
      </c>
      <c r="FV1" s="1" t="s">
        <v>29</v>
      </c>
      <c r="FW1" s="1" t="s">
        <v>29</v>
      </c>
      <c r="FX1" s="1" t="s">
        <v>29</v>
      </c>
      <c r="FY1" s="1" t="s">
        <v>29</v>
      </c>
      <c r="FZ1" s="1" t="s">
        <v>29</v>
      </c>
      <c r="GA1" s="1" t="s">
        <v>29</v>
      </c>
      <c r="GB1" s="1" t="s">
        <v>29</v>
      </c>
      <c r="GC1" s="1" t="s">
        <v>29</v>
      </c>
      <c r="GD1" s="1" t="s">
        <v>29</v>
      </c>
      <c r="GE1" s="1" t="s">
        <v>29</v>
      </c>
      <c r="GF1" s="1" t="s">
        <v>29</v>
      </c>
      <c r="GG1" s="1" t="s">
        <v>29</v>
      </c>
      <c r="GH1" s="1" t="s">
        <v>29</v>
      </c>
      <c r="GI1" s="1" t="s">
        <v>29</v>
      </c>
      <c r="GJ1" s="1" t="s">
        <v>29</v>
      </c>
      <c r="GK1" s="1" t="s">
        <v>29</v>
      </c>
      <c r="GL1" s="1" t="s">
        <v>29</v>
      </c>
      <c r="GM1" s="1" t="s">
        <v>29</v>
      </c>
      <c r="GN1" s="1" t="s">
        <v>29</v>
      </c>
      <c r="GO1" s="1" t="s">
        <v>29</v>
      </c>
      <c r="GP1" s="1" t="s">
        <v>29</v>
      </c>
      <c r="GQ1" s="1" t="s">
        <v>29</v>
      </c>
      <c r="GR1" s="1" t="s">
        <v>29</v>
      </c>
      <c r="GS1" s="1" t="s">
        <v>29</v>
      </c>
      <c r="GT1" s="1" t="s">
        <v>29</v>
      </c>
      <c r="GU1" s="1" t="s">
        <v>29</v>
      </c>
      <c r="GV1" s="1" t="s">
        <v>29</v>
      </c>
      <c r="GW1" s="1" t="s">
        <v>29</v>
      </c>
      <c r="GX1" s="1" t="s">
        <v>29</v>
      </c>
      <c r="GY1" s="1" t="s">
        <v>29</v>
      </c>
      <c r="GZ1" s="1" t="s">
        <v>29</v>
      </c>
      <c r="HA1" s="1" t="s">
        <v>29</v>
      </c>
      <c r="HB1" s="1" t="s">
        <v>29</v>
      </c>
      <c r="HC1" s="1" t="s">
        <v>29</v>
      </c>
      <c r="HD1" s="1" t="s">
        <v>29</v>
      </c>
      <c r="HE1" s="1" t="s">
        <v>29</v>
      </c>
      <c r="HF1" s="1" t="s">
        <v>29</v>
      </c>
      <c r="HG1" s="1" t="s">
        <v>29</v>
      </c>
      <c r="HH1" s="1" t="s">
        <v>29</v>
      </c>
      <c r="HI1" s="1" t="s">
        <v>29</v>
      </c>
      <c r="HJ1" s="1" t="s">
        <v>29</v>
      </c>
      <c r="HK1" s="1" t="s">
        <v>29</v>
      </c>
      <c r="HL1" s="1" t="s">
        <v>29</v>
      </c>
      <c r="HM1" s="1" t="s">
        <v>29</v>
      </c>
      <c r="HN1" s="1" t="s">
        <v>29</v>
      </c>
      <c r="HO1" s="1" t="s">
        <v>29</v>
      </c>
      <c r="HP1" s="1" t="s">
        <v>29</v>
      </c>
      <c r="HQ1" s="1" t="s">
        <v>29</v>
      </c>
      <c r="HR1" s="1" t="s">
        <v>29</v>
      </c>
      <c r="HS1" s="1" t="s">
        <v>29</v>
      </c>
      <c r="HT1" s="1" t="s">
        <v>29</v>
      </c>
      <c r="HU1" s="1" t="s">
        <v>29</v>
      </c>
      <c r="HV1" s="1" t="s">
        <v>29</v>
      </c>
      <c r="HW1" s="1" t="s">
        <v>29</v>
      </c>
      <c r="HX1" s="1" t="s">
        <v>29</v>
      </c>
      <c r="HY1" s="1" t="s">
        <v>29</v>
      </c>
      <c r="HZ1" s="1" t="s">
        <v>29</v>
      </c>
      <c r="IA1" s="1" t="s">
        <v>29</v>
      </c>
      <c r="IB1" s="1" t="s">
        <v>29</v>
      </c>
      <c r="IC1" s="1" t="s">
        <v>29</v>
      </c>
      <c r="ID1" s="1" t="s">
        <v>29</v>
      </c>
      <c r="IE1" s="1" t="s">
        <v>29</v>
      </c>
      <c r="IF1" s="1" t="s">
        <v>29</v>
      </c>
      <c r="IG1" s="1" t="s">
        <v>29</v>
      </c>
      <c r="IH1" s="1" t="s">
        <v>29</v>
      </c>
      <c r="II1" s="1" t="s">
        <v>29</v>
      </c>
      <c r="IJ1" s="1" t="s">
        <v>29</v>
      </c>
      <c r="IK1" s="1" t="s">
        <v>29</v>
      </c>
      <c r="IL1" s="1" t="s">
        <v>29</v>
      </c>
      <c r="IM1" s="1" t="s">
        <v>29</v>
      </c>
      <c r="IN1" s="1" t="s">
        <v>29</v>
      </c>
      <c r="IO1" s="1" t="s">
        <v>29</v>
      </c>
      <c r="IP1" s="1" t="s">
        <v>29</v>
      </c>
      <c r="IQ1" s="1" t="s">
        <v>29</v>
      </c>
      <c r="IR1" s="1" t="s">
        <v>29</v>
      </c>
      <c r="IS1" s="1" t="s">
        <v>29</v>
      </c>
      <c r="IT1" s="1" t="s">
        <v>29</v>
      </c>
      <c r="IU1" s="1" t="s">
        <v>29</v>
      </c>
      <c r="IV1" s="1" t="s">
        <v>29</v>
      </c>
      <c r="IW1" s="1" t="s">
        <v>29</v>
      </c>
      <c r="IX1" s="1" t="s">
        <v>29</v>
      </c>
      <c r="IY1" s="1" t="s">
        <v>29</v>
      </c>
      <c r="IZ1" s="1" t="s">
        <v>29</v>
      </c>
      <c r="JA1" s="1" t="s">
        <v>29</v>
      </c>
      <c r="JB1" s="1" t="s">
        <v>29</v>
      </c>
      <c r="JC1" s="1" t="s">
        <v>29</v>
      </c>
      <c r="JD1" s="1" t="s">
        <v>29</v>
      </c>
      <c r="JE1" s="1" t="s">
        <v>29</v>
      </c>
      <c r="JF1" s="1" t="s">
        <v>29</v>
      </c>
      <c r="JG1" s="1" t="s">
        <v>29</v>
      </c>
      <c r="JH1" s="1" t="s">
        <v>29</v>
      </c>
      <c r="JI1" s="1" t="s">
        <v>29</v>
      </c>
      <c r="JJ1" s="1" t="s">
        <v>29</v>
      </c>
      <c r="JK1" s="1" t="s">
        <v>29</v>
      </c>
      <c r="JL1" s="1" t="s">
        <v>29</v>
      </c>
      <c r="JM1" s="1" t="s">
        <v>29</v>
      </c>
      <c r="JN1" s="1" t="s">
        <v>29</v>
      </c>
      <c r="JO1" s="1" t="s">
        <v>29</v>
      </c>
      <c r="JP1" s="1" t="s">
        <v>29</v>
      </c>
      <c r="JQ1" s="1" t="s">
        <v>29</v>
      </c>
      <c r="JR1" s="1" t="s">
        <v>29</v>
      </c>
      <c r="JS1" s="1" t="s">
        <v>29</v>
      </c>
      <c r="JT1" s="1" t="s">
        <v>29</v>
      </c>
      <c r="JU1" s="1" t="s">
        <v>29</v>
      </c>
      <c r="JV1" s="1" t="s">
        <v>29</v>
      </c>
      <c r="JW1" s="1" t="s">
        <v>29</v>
      </c>
      <c r="JX1" s="1" t="s">
        <v>29</v>
      </c>
      <c r="JY1" s="1" t="s">
        <v>29</v>
      </c>
      <c r="JZ1" s="1" t="s">
        <v>29</v>
      </c>
      <c r="KA1" s="1" t="s">
        <v>29</v>
      </c>
      <c r="KB1" s="1" t="s">
        <v>29</v>
      </c>
      <c r="KC1" s="1" t="s">
        <v>29</v>
      </c>
      <c r="KD1" s="1" t="s">
        <v>29</v>
      </c>
      <c r="KE1" s="1" t="s">
        <v>29</v>
      </c>
      <c r="KF1" s="1" t="s">
        <v>29</v>
      </c>
      <c r="KG1" s="1" t="s">
        <v>29</v>
      </c>
      <c r="KH1" s="1" t="s">
        <v>29</v>
      </c>
      <c r="KI1" s="1" t="s">
        <v>29</v>
      </c>
      <c r="KJ1" s="1" t="s">
        <v>29</v>
      </c>
      <c r="KK1" s="1" t="s">
        <v>29</v>
      </c>
      <c r="KL1" s="1" t="s">
        <v>29</v>
      </c>
      <c r="KM1" s="1" t="s">
        <v>29</v>
      </c>
      <c r="KN1" s="1" t="s">
        <v>29</v>
      </c>
      <c r="KO1" s="1" t="s">
        <v>29</v>
      </c>
      <c r="KP1" s="1" t="s">
        <v>29</v>
      </c>
    </row>
    <row r="2" spans="1:308" s="1" customFormat="1" ht="10" customHeight="1"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  <c r="M2" s="2" t="s">
        <v>41</v>
      </c>
      <c r="N2" s="2" t="s">
        <v>42</v>
      </c>
      <c r="O2" s="2" t="s">
        <v>43</v>
      </c>
      <c r="P2" s="2" t="s">
        <v>44</v>
      </c>
      <c r="Q2" s="2" t="s">
        <v>45</v>
      </c>
      <c r="R2" s="2" t="s">
        <v>46</v>
      </c>
      <c r="S2" s="2" t="s">
        <v>47</v>
      </c>
      <c r="T2" s="2" t="s">
        <v>48</v>
      </c>
      <c r="U2" s="2" t="s">
        <v>49</v>
      </c>
      <c r="V2" s="2" t="s">
        <v>50</v>
      </c>
      <c r="W2" s="2" t="s">
        <v>51</v>
      </c>
      <c r="X2" s="2" t="s">
        <v>52</v>
      </c>
      <c r="Y2" s="2"/>
      <c r="Z2" s="2" t="s">
        <v>31</v>
      </c>
      <c r="AA2" s="2" t="s">
        <v>53</v>
      </c>
      <c r="AB2" s="2" t="s">
        <v>50</v>
      </c>
      <c r="AC2" s="2" t="s">
        <v>54</v>
      </c>
      <c r="AE2" s="1" t="s">
        <v>26</v>
      </c>
      <c r="AF2" s="1" t="s">
        <v>55</v>
      </c>
      <c r="AG2" s="1" t="s">
        <v>27</v>
      </c>
      <c r="AH2" s="1" t="s">
        <v>56</v>
      </c>
      <c r="AI2" s="1" t="s">
        <v>28</v>
      </c>
      <c r="AJ2" s="1" t="s">
        <v>57</v>
      </c>
      <c r="AL2" s="1" t="s">
        <v>29</v>
      </c>
      <c r="AM2" s="1" t="s">
        <v>29</v>
      </c>
      <c r="AN2" s="1" t="s">
        <v>29</v>
      </c>
      <c r="AO2" s="1" t="s">
        <v>29</v>
      </c>
      <c r="AP2" s="1" t="s">
        <v>29</v>
      </c>
      <c r="AQ2" s="1" t="s">
        <v>29</v>
      </c>
      <c r="AR2" s="1" t="s">
        <v>29</v>
      </c>
      <c r="AS2" s="1" t="s">
        <v>29</v>
      </c>
      <c r="AT2" s="1" t="s">
        <v>29</v>
      </c>
      <c r="AU2" s="1" t="s">
        <v>29</v>
      </c>
      <c r="AV2" s="1" t="s">
        <v>29</v>
      </c>
      <c r="AW2" s="1" t="s">
        <v>29</v>
      </c>
      <c r="AX2" s="1" t="s">
        <v>29</v>
      </c>
      <c r="AY2" s="1" t="s">
        <v>29</v>
      </c>
      <c r="AZ2" s="1" t="s">
        <v>29</v>
      </c>
      <c r="BA2" s="1" t="s">
        <v>29</v>
      </c>
      <c r="BB2" s="1" t="s">
        <v>29</v>
      </c>
      <c r="BC2" s="1" t="s">
        <v>29</v>
      </c>
      <c r="BD2" s="1" t="s">
        <v>29</v>
      </c>
      <c r="BE2" s="1" t="s">
        <v>29</v>
      </c>
      <c r="BF2" s="1" t="s">
        <v>29</v>
      </c>
      <c r="BG2" s="1" t="s">
        <v>29</v>
      </c>
      <c r="BH2" s="1" t="s">
        <v>29</v>
      </c>
      <c r="BI2" s="1" t="s">
        <v>29</v>
      </c>
      <c r="BJ2" s="1" t="s">
        <v>29</v>
      </c>
      <c r="BK2" s="1" t="s">
        <v>29</v>
      </c>
      <c r="BL2" s="1" t="s">
        <v>29</v>
      </c>
      <c r="BM2" s="1" t="s">
        <v>29</v>
      </c>
      <c r="BN2" s="1" t="s">
        <v>29</v>
      </c>
      <c r="BO2" s="1" t="s">
        <v>29</v>
      </c>
      <c r="BP2" s="1" t="s">
        <v>29</v>
      </c>
      <c r="BQ2" s="1" t="s">
        <v>29</v>
      </c>
      <c r="BR2" s="1" t="s">
        <v>29</v>
      </c>
      <c r="BS2" s="1" t="s">
        <v>29</v>
      </c>
      <c r="BT2" s="1" t="s">
        <v>29</v>
      </c>
      <c r="BU2" s="1" t="s">
        <v>29</v>
      </c>
      <c r="BV2" s="1" t="s">
        <v>29</v>
      </c>
      <c r="BW2" s="1" t="s">
        <v>29</v>
      </c>
      <c r="BX2" s="1" t="s">
        <v>29</v>
      </c>
      <c r="BY2" s="1" t="s">
        <v>29</v>
      </c>
      <c r="BZ2" s="1" t="s">
        <v>29</v>
      </c>
      <c r="CA2" s="1" t="s">
        <v>29</v>
      </c>
      <c r="CB2" s="1" t="s">
        <v>29</v>
      </c>
      <c r="CC2" s="1" t="s">
        <v>29</v>
      </c>
      <c r="CD2" s="1" t="s">
        <v>29</v>
      </c>
      <c r="CE2" s="1" t="s">
        <v>29</v>
      </c>
      <c r="CF2" s="1" t="s">
        <v>29</v>
      </c>
      <c r="CG2" s="1" t="s">
        <v>29</v>
      </c>
      <c r="CH2" s="1" t="s">
        <v>29</v>
      </c>
      <c r="CI2" s="1" t="s">
        <v>29</v>
      </c>
      <c r="CJ2" s="1" t="s">
        <v>29</v>
      </c>
      <c r="CK2" s="1" t="s">
        <v>29</v>
      </c>
      <c r="CL2" s="1" t="s">
        <v>29</v>
      </c>
      <c r="CM2" s="1" t="s">
        <v>29</v>
      </c>
      <c r="CN2" s="1" t="s">
        <v>29</v>
      </c>
      <c r="CO2" s="1" t="s">
        <v>29</v>
      </c>
      <c r="CP2" s="1" t="s">
        <v>29</v>
      </c>
      <c r="CQ2" s="1" t="s">
        <v>29</v>
      </c>
      <c r="CR2" s="1" t="s">
        <v>29</v>
      </c>
      <c r="CS2" s="1" t="s">
        <v>29</v>
      </c>
      <c r="CT2" s="1" t="s">
        <v>29</v>
      </c>
      <c r="CU2" s="1" t="s">
        <v>29</v>
      </c>
      <c r="CV2" s="1" t="s">
        <v>29</v>
      </c>
      <c r="CW2" s="1" t="s">
        <v>29</v>
      </c>
      <c r="CX2" s="1" t="s">
        <v>29</v>
      </c>
      <c r="CY2" s="1" t="s">
        <v>29</v>
      </c>
      <c r="CZ2" s="1" t="s">
        <v>29</v>
      </c>
      <c r="DA2" s="1" t="s">
        <v>29</v>
      </c>
      <c r="DB2" s="1" t="s">
        <v>29</v>
      </c>
      <c r="DC2" s="1" t="s">
        <v>29</v>
      </c>
      <c r="DD2" s="1" t="s">
        <v>29</v>
      </c>
      <c r="DE2" s="1" t="s">
        <v>29</v>
      </c>
      <c r="DF2" s="1" t="s">
        <v>29</v>
      </c>
      <c r="DG2" s="1" t="s">
        <v>29</v>
      </c>
      <c r="DH2" s="1" t="s">
        <v>29</v>
      </c>
      <c r="DI2" s="1" t="s">
        <v>29</v>
      </c>
      <c r="DJ2" s="1" t="s">
        <v>29</v>
      </c>
      <c r="DK2" s="1" t="s">
        <v>29</v>
      </c>
      <c r="DL2" s="1" t="s">
        <v>29</v>
      </c>
      <c r="DM2" s="1" t="s">
        <v>29</v>
      </c>
      <c r="DN2" s="1" t="s">
        <v>29</v>
      </c>
      <c r="DO2" s="1" t="s">
        <v>29</v>
      </c>
      <c r="DP2" s="1" t="s">
        <v>29</v>
      </c>
      <c r="DQ2" s="1" t="s">
        <v>29</v>
      </c>
      <c r="DR2" s="1" t="s">
        <v>29</v>
      </c>
      <c r="DS2" s="1" t="s">
        <v>29</v>
      </c>
      <c r="DT2" s="1" t="s">
        <v>29</v>
      </c>
      <c r="DU2" s="1" t="s">
        <v>29</v>
      </c>
      <c r="DV2" s="1" t="s">
        <v>29</v>
      </c>
      <c r="DW2" s="1" t="s">
        <v>29</v>
      </c>
      <c r="DX2" s="1" t="s">
        <v>29</v>
      </c>
      <c r="DY2" s="1" t="s">
        <v>29</v>
      </c>
      <c r="DZ2" s="1" t="s">
        <v>29</v>
      </c>
      <c r="EA2" s="1" t="s">
        <v>29</v>
      </c>
      <c r="EB2" s="1" t="s">
        <v>29</v>
      </c>
      <c r="EC2" s="1" t="s">
        <v>29</v>
      </c>
      <c r="ED2" s="1" t="s">
        <v>29</v>
      </c>
      <c r="EE2" s="1" t="s">
        <v>29</v>
      </c>
      <c r="EF2" s="1" t="s">
        <v>29</v>
      </c>
      <c r="EG2" s="1" t="s">
        <v>29</v>
      </c>
      <c r="EH2" s="1" t="s">
        <v>29</v>
      </c>
      <c r="EI2" s="1" t="s">
        <v>29</v>
      </c>
      <c r="EJ2" s="1" t="s">
        <v>29</v>
      </c>
      <c r="EK2" s="1" t="s">
        <v>29</v>
      </c>
      <c r="EL2" s="1" t="s">
        <v>29</v>
      </c>
      <c r="EM2" s="1" t="s">
        <v>29</v>
      </c>
      <c r="EN2" s="1" t="s">
        <v>29</v>
      </c>
      <c r="EO2" s="1" t="s">
        <v>29</v>
      </c>
      <c r="EP2" s="1" t="s">
        <v>29</v>
      </c>
      <c r="EQ2" s="1" t="s">
        <v>29</v>
      </c>
      <c r="ER2" s="1" t="s">
        <v>29</v>
      </c>
      <c r="ES2" s="1" t="s">
        <v>29</v>
      </c>
      <c r="ET2" s="1" t="s">
        <v>29</v>
      </c>
      <c r="EU2" s="1" t="s">
        <v>29</v>
      </c>
      <c r="EV2" s="1" t="s">
        <v>29</v>
      </c>
      <c r="EW2" s="1" t="s">
        <v>29</v>
      </c>
      <c r="EX2" s="1" t="s">
        <v>29</v>
      </c>
      <c r="EY2" s="1" t="s">
        <v>29</v>
      </c>
      <c r="EZ2" s="1" t="s">
        <v>29</v>
      </c>
      <c r="FA2" s="1" t="s">
        <v>29</v>
      </c>
      <c r="FB2" s="1" t="s">
        <v>29</v>
      </c>
      <c r="FC2" s="1" t="s">
        <v>29</v>
      </c>
      <c r="FD2" s="1" t="s">
        <v>29</v>
      </c>
      <c r="FE2" s="1" t="s">
        <v>29</v>
      </c>
      <c r="FF2" s="1" t="s">
        <v>29</v>
      </c>
      <c r="FG2" s="1" t="s">
        <v>29</v>
      </c>
      <c r="FH2" s="1" t="s">
        <v>29</v>
      </c>
      <c r="FI2" s="1" t="s">
        <v>29</v>
      </c>
      <c r="FJ2" s="1" t="s">
        <v>29</v>
      </c>
      <c r="FK2" s="1" t="s">
        <v>29</v>
      </c>
      <c r="FL2" s="1" t="s">
        <v>29</v>
      </c>
      <c r="FM2" s="1" t="s">
        <v>29</v>
      </c>
      <c r="FN2" s="1" t="s">
        <v>29</v>
      </c>
      <c r="FO2" s="1" t="s">
        <v>29</v>
      </c>
      <c r="FP2" s="1" t="s">
        <v>29</v>
      </c>
      <c r="FQ2" s="1" t="s">
        <v>29</v>
      </c>
      <c r="FR2" s="1" t="s">
        <v>29</v>
      </c>
      <c r="FS2" s="1" t="s">
        <v>29</v>
      </c>
      <c r="FT2" s="1" t="s">
        <v>29</v>
      </c>
      <c r="FU2" s="1" t="s">
        <v>29</v>
      </c>
      <c r="FV2" s="1" t="s">
        <v>29</v>
      </c>
      <c r="FW2" s="1" t="s">
        <v>29</v>
      </c>
      <c r="FX2" s="1" t="s">
        <v>29</v>
      </c>
      <c r="FY2" s="1" t="s">
        <v>29</v>
      </c>
      <c r="FZ2" s="1" t="s">
        <v>29</v>
      </c>
      <c r="GA2" s="1" t="s">
        <v>29</v>
      </c>
      <c r="GB2" s="1" t="s">
        <v>29</v>
      </c>
      <c r="GC2" s="1" t="s">
        <v>29</v>
      </c>
      <c r="GD2" s="1" t="s">
        <v>29</v>
      </c>
      <c r="GE2" s="1" t="s">
        <v>29</v>
      </c>
      <c r="GF2" s="1" t="s">
        <v>29</v>
      </c>
      <c r="GG2" s="1" t="s">
        <v>29</v>
      </c>
      <c r="GH2" s="1" t="s">
        <v>29</v>
      </c>
      <c r="GI2" s="1" t="s">
        <v>29</v>
      </c>
      <c r="GJ2" s="1" t="s">
        <v>29</v>
      </c>
      <c r="GK2" s="1" t="s">
        <v>29</v>
      </c>
      <c r="GL2" s="1" t="s">
        <v>29</v>
      </c>
      <c r="GM2" s="1" t="s">
        <v>29</v>
      </c>
      <c r="GN2" s="1" t="s">
        <v>29</v>
      </c>
      <c r="GO2" s="1" t="s">
        <v>29</v>
      </c>
      <c r="GP2" s="1" t="s">
        <v>29</v>
      </c>
      <c r="GQ2" s="1" t="s">
        <v>29</v>
      </c>
      <c r="GR2" s="1" t="s">
        <v>29</v>
      </c>
      <c r="GS2" s="1" t="s">
        <v>29</v>
      </c>
      <c r="GT2" s="1" t="s">
        <v>29</v>
      </c>
      <c r="GU2" s="1" t="s">
        <v>29</v>
      </c>
      <c r="GV2" s="1" t="s">
        <v>29</v>
      </c>
      <c r="GW2" s="1" t="s">
        <v>29</v>
      </c>
      <c r="GX2" s="1" t="s">
        <v>29</v>
      </c>
      <c r="GY2" s="1" t="s">
        <v>29</v>
      </c>
      <c r="GZ2" s="1" t="s">
        <v>29</v>
      </c>
      <c r="HA2" s="1" t="s">
        <v>29</v>
      </c>
      <c r="HB2" s="1" t="s">
        <v>29</v>
      </c>
      <c r="HC2" s="1" t="s">
        <v>29</v>
      </c>
      <c r="HD2" s="1" t="s">
        <v>29</v>
      </c>
      <c r="HE2" s="1" t="s">
        <v>29</v>
      </c>
      <c r="HF2" s="1" t="s">
        <v>29</v>
      </c>
      <c r="HG2" s="1" t="s">
        <v>29</v>
      </c>
      <c r="HH2" s="1" t="s">
        <v>29</v>
      </c>
      <c r="HI2" s="1" t="s">
        <v>29</v>
      </c>
      <c r="HJ2" s="1" t="s">
        <v>29</v>
      </c>
      <c r="HK2" s="1" t="s">
        <v>29</v>
      </c>
      <c r="HL2" s="1" t="s">
        <v>29</v>
      </c>
      <c r="HM2" s="1" t="s">
        <v>29</v>
      </c>
      <c r="HN2" s="1" t="s">
        <v>29</v>
      </c>
      <c r="HO2" s="1" t="s">
        <v>29</v>
      </c>
      <c r="HP2" s="1" t="s">
        <v>29</v>
      </c>
      <c r="HQ2" s="1" t="s">
        <v>29</v>
      </c>
      <c r="HR2" s="1" t="s">
        <v>29</v>
      </c>
      <c r="HS2" s="1" t="s">
        <v>29</v>
      </c>
      <c r="HT2" s="1" t="s">
        <v>29</v>
      </c>
      <c r="HU2" s="1" t="s">
        <v>29</v>
      </c>
      <c r="HV2" s="1" t="s">
        <v>29</v>
      </c>
      <c r="HW2" s="1" t="s">
        <v>29</v>
      </c>
      <c r="HX2" s="1" t="s">
        <v>29</v>
      </c>
      <c r="HY2" s="1" t="s">
        <v>29</v>
      </c>
      <c r="HZ2" s="1" t="s">
        <v>29</v>
      </c>
      <c r="IA2" s="1" t="s">
        <v>29</v>
      </c>
      <c r="IB2" s="1" t="s">
        <v>29</v>
      </c>
      <c r="IC2" s="1" t="s">
        <v>29</v>
      </c>
      <c r="ID2" s="1" t="s">
        <v>29</v>
      </c>
      <c r="IE2" s="1" t="s">
        <v>29</v>
      </c>
      <c r="IF2" s="1" t="s">
        <v>29</v>
      </c>
      <c r="IG2" s="1" t="s">
        <v>29</v>
      </c>
      <c r="IH2" s="1" t="s">
        <v>29</v>
      </c>
      <c r="II2" s="1" t="s">
        <v>29</v>
      </c>
      <c r="IJ2" s="1" t="s">
        <v>29</v>
      </c>
      <c r="IK2" s="1" t="s">
        <v>29</v>
      </c>
      <c r="IL2" s="1" t="s">
        <v>29</v>
      </c>
      <c r="IM2" s="1" t="s">
        <v>29</v>
      </c>
      <c r="IN2" s="1" t="s">
        <v>29</v>
      </c>
      <c r="IO2" s="1" t="s">
        <v>29</v>
      </c>
      <c r="IP2" s="1" t="s">
        <v>29</v>
      </c>
      <c r="IQ2" s="1" t="s">
        <v>29</v>
      </c>
      <c r="IR2" s="1" t="s">
        <v>29</v>
      </c>
      <c r="IS2" s="1" t="s">
        <v>29</v>
      </c>
      <c r="IT2" s="1" t="s">
        <v>29</v>
      </c>
      <c r="IU2" s="1" t="s">
        <v>29</v>
      </c>
      <c r="IV2" s="1" t="s">
        <v>29</v>
      </c>
      <c r="IW2" s="1" t="s">
        <v>29</v>
      </c>
      <c r="IX2" s="1" t="s">
        <v>29</v>
      </c>
      <c r="IY2" s="1" t="s">
        <v>29</v>
      </c>
      <c r="IZ2" s="1" t="s">
        <v>29</v>
      </c>
      <c r="JA2" s="1" t="s">
        <v>29</v>
      </c>
      <c r="JB2" s="1" t="s">
        <v>29</v>
      </c>
      <c r="JC2" s="1" t="s">
        <v>29</v>
      </c>
      <c r="JD2" s="1" t="s">
        <v>29</v>
      </c>
      <c r="JE2" s="1" t="s">
        <v>29</v>
      </c>
      <c r="JF2" s="1" t="s">
        <v>29</v>
      </c>
      <c r="JG2" s="1" t="s">
        <v>29</v>
      </c>
      <c r="JH2" s="1" t="s">
        <v>29</v>
      </c>
      <c r="JI2" s="1" t="s">
        <v>29</v>
      </c>
      <c r="JJ2" s="1" t="s">
        <v>29</v>
      </c>
      <c r="JK2" s="1" t="s">
        <v>29</v>
      </c>
      <c r="JL2" s="1" t="s">
        <v>29</v>
      </c>
      <c r="JM2" s="1" t="s">
        <v>29</v>
      </c>
      <c r="JN2" s="1" t="s">
        <v>29</v>
      </c>
      <c r="JO2" s="1" t="s">
        <v>29</v>
      </c>
      <c r="JP2" s="1" t="s">
        <v>29</v>
      </c>
      <c r="JQ2" s="1" t="s">
        <v>29</v>
      </c>
      <c r="JR2" s="1" t="s">
        <v>29</v>
      </c>
      <c r="JS2" s="1" t="s">
        <v>29</v>
      </c>
      <c r="JT2" s="1" t="s">
        <v>29</v>
      </c>
      <c r="JU2" s="1" t="s">
        <v>29</v>
      </c>
      <c r="JV2" s="1" t="s">
        <v>29</v>
      </c>
      <c r="JW2" s="1" t="s">
        <v>29</v>
      </c>
      <c r="JX2" s="1" t="s">
        <v>29</v>
      </c>
      <c r="JY2" s="1" t="s">
        <v>29</v>
      </c>
      <c r="JZ2" s="1" t="s">
        <v>29</v>
      </c>
      <c r="KA2" s="1" t="s">
        <v>29</v>
      </c>
      <c r="KB2" s="1" t="s">
        <v>29</v>
      </c>
      <c r="KC2" s="1" t="s">
        <v>29</v>
      </c>
      <c r="KD2" s="1" t="s">
        <v>29</v>
      </c>
      <c r="KE2" s="1" t="s">
        <v>29</v>
      </c>
      <c r="KF2" s="1" t="s">
        <v>29</v>
      </c>
      <c r="KG2" s="1" t="s">
        <v>29</v>
      </c>
      <c r="KH2" s="1" t="s">
        <v>29</v>
      </c>
      <c r="KI2" s="1" t="s">
        <v>29</v>
      </c>
      <c r="KJ2" s="1" t="s">
        <v>29</v>
      </c>
      <c r="KK2" s="1" t="s">
        <v>29</v>
      </c>
      <c r="KL2" s="1" t="s">
        <v>29</v>
      </c>
      <c r="KM2" s="1" t="s">
        <v>29</v>
      </c>
      <c r="KN2" s="1" t="s">
        <v>29</v>
      </c>
      <c r="KO2" s="1" t="s">
        <v>29</v>
      </c>
      <c r="KP2" s="1" t="s">
        <v>29</v>
      </c>
    </row>
    <row r="3" spans="1:308" s="4" customFormat="1" ht="10" customHeight="1">
      <c r="A3" s="3" t="s">
        <v>58</v>
      </c>
      <c r="B3" s="4">
        <v>45380.754756944443</v>
      </c>
      <c r="C3" s="4">
        <v>45380.800462962965</v>
      </c>
      <c r="D3" s="4">
        <v>45380.846145833333</v>
      </c>
      <c r="E3" s="4">
        <v>45380.891817129632</v>
      </c>
      <c r="F3" s="4">
        <v>45380.9375</v>
      </c>
      <c r="G3" s="4">
        <v>45380.983171296299</v>
      </c>
      <c r="H3" s="4">
        <v>45381.165856481479</v>
      </c>
      <c r="I3" s="4">
        <v>45381.211527777778</v>
      </c>
      <c r="J3" s="4">
        <v>45381.257222222222</v>
      </c>
      <c r="K3" s="4">
        <v>45381.302905092591</v>
      </c>
      <c r="L3" s="4">
        <v>45381.348587962966</v>
      </c>
      <c r="M3" s="4">
        <v>45381.394247685188</v>
      </c>
      <c r="N3" s="4">
        <v>45381.439942129633</v>
      </c>
      <c r="O3" s="4">
        <v>45381.485625000001</v>
      </c>
      <c r="P3" s="4">
        <v>45381.531319444446</v>
      </c>
      <c r="Q3" s="4">
        <v>45381.577013888891</v>
      </c>
      <c r="R3" s="4">
        <v>45381.622673611113</v>
      </c>
      <c r="S3" s="4">
        <v>45381.668414351851</v>
      </c>
      <c r="T3" s="4">
        <v>45381.714108796295</v>
      </c>
      <c r="U3" s="4">
        <v>45381.759791666664</v>
      </c>
      <c r="V3" s="4">
        <v>45381.805451388886</v>
      </c>
      <c r="W3" s="4">
        <v>45381.851111111115</v>
      </c>
      <c r="X3" s="4">
        <v>45381.896770833337</v>
      </c>
      <c r="Z3" s="4">
        <v>45380.800462962965</v>
      </c>
      <c r="AA3" s="4">
        <v>45381.942453703705</v>
      </c>
      <c r="AB3" s="4">
        <v>45381.805451388886</v>
      </c>
      <c r="AC3" s="4">
        <v>45388.840787037036</v>
      </c>
      <c r="AE3" s="5" t="s">
        <v>59</v>
      </c>
      <c r="AF3" s="4">
        <v>45381.028831018521</v>
      </c>
      <c r="AG3" s="5" t="s">
        <v>59</v>
      </c>
      <c r="AH3" s="4">
        <v>45381.074502314812</v>
      </c>
      <c r="AI3" s="5" t="s">
        <v>60</v>
      </c>
      <c r="AJ3" s="4">
        <v>45381.120196759257</v>
      </c>
    </row>
    <row r="4" spans="1:308" s="9" customFormat="1" ht="10" customHeight="1">
      <c r="A4" s="6" t="s">
        <v>61</v>
      </c>
      <c r="B4" s="7">
        <v>7.51E-2</v>
      </c>
      <c r="C4" s="7">
        <v>7.2900000000000006E-2</v>
      </c>
      <c r="D4" s="7">
        <v>6.7560499999999996E-2</v>
      </c>
      <c r="E4" s="7">
        <v>7.7999999999999996E-3</v>
      </c>
      <c r="F4" s="7">
        <v>0.11542000000000001</v>
      </c>
      <c r="G4" s="7">
        <v>0</v>
      </c>
      <c r="H4" s="7">
        <v>1.4E-3</v>
      </c>
      <c r="I4" s="7">
        <v>0</v>
      </c>
      <c r="J4" s="7">
        <v>0</v>
      </c>
      <c r="K4" s="7">
        <v>1.2139E-2</v>
      </c>
      <c r="L4" s="7">
        <v>4.4219999999999997E-3</v>
      </c>
      <c r="M4" s="7">
        <v>2.6865000000000001E-3</v>
      </c>
      <c r="N4" s="7">
        <v>0</v>
      </c>
      <c r="O4" s="7">
        <v>0</v>
      </c>
      <c r="P4" s="7">
        <v>2.189E-3</v>
      </c>
      <c r="Q4" s="7">
        <v>0</v>
      </c>
      <c r="R4" s="7">
        <v>3.98E-3</v>
      </c>
      <c r="S4" s="7">
        <v>6.9999999999999999E-4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  <c r="Z4" s="7">
        <v>7.2900000000000006E-2</v>
      </c>
      <c r="AA4" s="7">
        <v>8.09E-2</v>
      </c>
      <c r="AB4" s="7">
        <v>0</v>
      </c>
      <c r="AC4" s="7">
        <v>0</v>
      </c>
      <c r="AD4" s="7"/>
      <c r="AE4" s="8">
        <v>5.9930380536494061E-3</v>
      </c>
      <c r="AF4" s="7">
        <v>0</v>
      </c>
      <c r="AG4" s="8">
        <v>7.940775421085465E-2</v>
      </c>
      <c r="AH4" s="7">
        <v>2.5700000000000001E-2</v>
      </c>
      <c r="AI4" s="8"/>
      <c r="AJ4" s="7">
        <v>3.8199999999999998E-2</v>
      </c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</row>
    <row r="5" spans="1:308" s="9" customFormat="1" ht="10" customHeight="1">
      <c r="A5" s="6" t="s">
        <v>62</v>
      </c>
      <c r="B5" s="7">
        <v>2.5999999999999999E-2</v>
      </c>
      <c r="C5" s="7">
        <v>1.47E-2</v>
      </c>
      <c r="D5" s="7">
        <v>0.2277555</v>
      </c>
      <c r="E5" s="7">
        <v>0.1022</v>
      </c>
      <c r="F5" s="7">
        <v>7.840599999999999E-2</v>
      </c>
      <c r="G5" s="7">
        <v>6.8655000000000001E-3</v>
      </c>
      <c r="H5" s="7">
        <v>4.5999999999999999E-3</v>
      </c>
      <c r="I5" s="7">
        <v>5.929499999999999E-3</v>
      </c>
      <c r="J5" s="7">
        <v>6.4999999999999997E-3</v>
      </c>
      <c r="K5" s="7">
        <v>1.3531999999999999E-2</v>
      </c>
      <c r="L5" s="7">
        <v>4.7234999999999994E-3</v>
      </c>
      <c r="M5" s="7">
        <v>4.6765000000000001E-3</v>
      </c>
      <c r="N5" s="7">
        <v>6.7319999999999993E-3</v>
      </c>
      <c r="O5" s="7">
        <v>1.15E-2</v>
      </c>
      <c r="P5" s="7">
        <v>1.7014500000000002E-2</v>
      </c>
      <c r="Q5" s="7">
        <v>1.3100000000000001E-2</v>
      </c>
      <c r="R5" s="7">
        <v>2.2984499999999998E-2</v>
      </c>
      <c r="S5" s="7">
        <v>1.6400000000000001E-2</v>
      </c>
      <c r="T5" s="7">
        <v>1.50245E-2</v>
      </c>
      <c r="U5" s="7">
        <v>3.3099999999999997E-2</v>
      </c>
      <c r="V5" s="7">
        <v>1.9701000000000003E-2</v>
      </c>
      <c r="W5" s="7">
        <v>9.2069999999999999E-3</v>
      </c>
      <c r="X5" s="7">
        <v>2.5399999999999999E-2</v>
      </c>
      <c r="Y5" s="7"/>
      <c r="Z5" s="7">
        <v>1.47E-2</v>
      </c>
      <c r="AA5" s="7">
        <v>2.6800000000000001E-2</v>
      </c>
      <c r="AB5" s="7">
        <v>1.9701000000000003E-2</v>
      </c>
      <c r="AC5" s="7">
        <v>1.54E-2</v>
      </c>
      <c r="AD5" s="7"/>
      <c r="AE5" s="8">
        <v>6.7999999999999996E-3</v>
      </c>
      <c r="AF5" s="7">
        <v>1.17E-2</v>
      </c>
      <c r="AG5" s="8">
        <v>9.5999999999999992E-3</v>
      </c>
      <c r="AH5" s="7">
        <v>1.6400000000000001E-2</v>
      </c>
      <c r="AI5" s="8"/>
      <c r="AJ5" s="7">
        <v>4.9000000000000002E-2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</row>
    <row r="6" spans="1:308" s="10" customFormat="1" ht="10" customHeight="1">
      <c r="B6" s="10" t="s">
        <v>63</v>
      </c>
      <c r="L6" s="10" t="s">
        <v>63</v>
      </c>
      <c r="V6" s="10" t="s">
        <v>63</v>
      </c>
      <c r="AF6" s="10" t="s">
        <v>63</v>
      </c>
    </row>
    <row r="7" spans="1:308" s="9" customFormat="1" ht="10" customHeight="1">
      <c r="A7" s="3" t="s">
        <v>64</v>
      </c>
      <c r="B7" s="7">
        <v>48.571800000000003</v>
      </c>
      <c r="C7" s="7">
        <v>48.5366</v>
      </c>
      <c r="D7" s="7">
        <v>48.227749500000002</v>
      </c>
      <c r="E7" s="7">
        <v>47.304000000000002</v>
      </c>
      <c r="F7" s="7">
        <v>47.870047</v>
      </c>
      <c r="G7" s="7">
        <v>48.842759000000001</v>
      </c>
      <c r="H7" s="7">
        <v>50.267400000000002</v>
      </c>
      <c r="I7" s="7">
        <v>48.474868499999992</v>
      </c>
      <c r="J7" s="7">
        <v>49.790300000000002</v>
      </c>
      <c r="K7" s="7">
        <v>56.514806</v>
      </c>
      <c r="L7" s="7">
        <v>58.461854999999993</v>
      </c>
      <c r="M7" s="7">
        <v>49.971486999999996</v>
      </c>
      <c r="N7" s="7">
        <v>43.796807999999999</v>
      </c>
      <c r="O7" s="7">
        <v>46.773699999999998</v>
      </c>
      <c r="P7" s="7">
        <v>48.538089999999997</v>
      </c>
      <c r="Q7" s="7">
        <v>48.2117</v>
      </c>
      <c r="R7" s="7">
        <v>51.336527499999995</v>
      </c>
      <c r="S7" s="7">
        <v>51.448599999999999</v>
      </c>
      <c r="T7" s="7">
        <v>51.312050499999998</v>
      </c>
      <c r="U7" s="7">
        <v>56.717700000000001</v>
      </c>
      <c r="V7" s="7">
        <v>52.802162500000001</v>
      </c>
      <c r="W7" s="7">
        <v>51.774227999999994</v>
      </c>
      <c r="X7" s="7">
        <v>48.352400000000003</v>
      </c>
      <c r="Y7" s="7"/>
      <c r="Z7" s="7">
        <v>48.5366</v>
      </c>
      <c r="AA7" s="7">
        <v>48.471899999999998</v>
      </c>
      <c r="AB7" s="7">
        <v>52.802162500000001</v>
      </c>
      <c r="AC7" s="7">
        <v>52.872599999999998</v>
      </c>
      <c r="AD7" s="7"/>
      <c r="AE7" s="8">
        <v>59.14</v>
      </c>
      <c r="AF7" s="7">
        <v>59.768099999999997</v>
      </c>
      <c r="AG7" s="8">
        <v>54</v>
      </c>
      <c r="AH7" s="7">
        <v>53.881700000000002</v>
      </c>
      <c r="AI7" s="8">
        <v>66.599999999999994</v>
      </c>
      <c r="AJ7" s="7">
        <v>66.949700000000007</v>
      </c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</row>
    <row r="8" spans="1:308" s="13" customFormat="1" ht="10" customHeight="1">
      <c r="A8" s="6" t="s">
        <v>65</v>
      </c>
      <c r="B8" s="11">
        <v>2.0884999999999998</v>
      </c>
      <c r="C8" s="11">
        <v>1.9484999999999999</v>
      </c>
      <c r="D8" s="11">
        <v>2.0789529999999998</v>
      </c>
      <c r="E8" s="11">
        <v>2.4439000000000002</v>
      </c>
      <c r="F8" s="11">
        <v>2.6167505000000002</v>
      </c>
      <c r="G8" s="11">
        <v>1.136091</v>
      </c>
      <c r="H8" s="11">
        <v>1.5488</v>
      </c>
      <c r="I8" s="11">
        <v>1.5745334999999998</v>
      </c>
      <c r="J8" s="11">
        <v>1.6371</v>
      </c>
      <c r="K8" s="11">
        <v>1.7190615</v>
      </c>
      <c r="L8" s="11">
        <v>2.0136179999999997</v>
      </c>
      <c r="M8" s="11">
        <v>1.1762889999999999</v>
      </c>
      <c r="N8" s="11">
        <v>1.0368269999999999</v>
      </c>
      <c r="O8" s="11">
        <v>1.0718000000000001</v>
      </c>
      <c r="P8" s="11">
        <v>1.22783</v>
      </c>
      <c r="Q8" s="11">
        <v>1.2256</v>
      </c>
      <c r="R8" s="11">
        <v>1.968707</v>
      </c>
      <c r="S8" s="11">
        <v>1.8403</v>
      </c>
      <c r="T8" s="11">
        <v>1.7344840000000001</v>
      </c>
      <c r="U8" s="11">
        <v>1.7606999999999999</v>
      </c>
      <c r="V8" s="11">
        <v>1.8429390000000001</v>
      </c>
      <c r="W8" s="11">
        <v>1.5091559999999999</v>
      </c>
      <c r="X8" s="11">
        <v>1.8015000000000001</v>
      </c>
      <c r="Y8" s="11"/>
      <c r="Z8" s="11">
        <v>1.9484999999999999</v>
      </c>
      <c r="AA8" s="11">
        <v>1.9539</v>
      </c>
      <c r="AB8" s="11">
        <v>1.8429390000000001</v>
      </c>
      <c r="AC8" s="11">
        <v>1.843</v>
      </c>
      <c r="AD8" s="11"/>
      <c r="AE8" s="12">
        <v>1.0509999999999999</v>
      </c>
      <c r="AF8" s="11">
        <v>1.0508</v>
      </c>
      <c r="AG8" s="12">
        <v>2.2650000000000001</v>
      </c>
      <c r="AH8" s="11">
        <v>2.2658999999999998</v>
      </c>
      <c r="AI8" s="12">
        <v>0.66</v>
      </c>
      <c r="AJ8" s="11">
        <v>0.68120000000000003</v>
      </c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</row>
    <row r="9" spans="1:308" s="9" customFormat="1" ht="10" customHeight="1">
      <c r="A9" s="3" t="s">
        <v>66</v>
      </c>
      <c r="B9" s="7">
        <v>16.490200000000002</v>
      </c>
      <c r="C9" s="7">
        <v>16.8095</v>
      </c>
      <c r="D9" s="7">
        <v>16.318995000000001</v>
      </c>
      <c r="E9" s="7">
        <v>15.4245</v>
      </c>
      <c r="F9" s="7">
        <v>15.550457</v>
      </c>
      <c r="G9" s="7">
        <v>15.209669499999999</v>
      </c>
      <c r="H9" s="7">
        <v>14.247199999999999</v>
      </c>
      <c r="I9" s="7">
        <v>14.562751499999997</v>
      </c>
      <c r="J9" s="7">
        <v>12.325200000000001</v>
      </c>
      <c r="K9" s="7">
        <v>12.746845500000001</v>
      </c>
      <c r="L9" s="7">
        <v>13.725284999999998</v>
      </c>
      <c r="M9" s="7">
        <v>15.204794</v>
      </c>
      <c r="N9" s="7">
        <v>15.430337999999999</v>
      </c>
      <c r="O9" s="7">
        <v>15.626200000000001</v>
      </c>
      <c r="P9" s="7">
        <v>15.7242835</v>
      </c>
      <c r="Q9" s="7">
        <v>14.712</v>
      </c>
      <c r="R9" s="7">
        <v>14.6520715</v>
      </c>
      <c r="S9" s="7">
        <v>13.2044</v>
      </c>
      <c r="T9" s="7">
        <v>13.4224505</v>
      </c>
      <c r="U9" s="7">
        <v>12.814399999999999</v>
      </c>
      <c r="V9" s="7">
        <v>13.009625</v>
      </c>
      <c r="W9" s="7">
        <v>14.244615</v>
      </c>
      <c r="X9" s="7">
        <v>14.458</v>
      </c>
      <c r="Y9" s="7"/>
      <c r="Z9" s="7">
        <v>16.8095</v>
      </c>
      <c r="AA9" s="7">
        <v>16.751899999999999</v>
      </c>
      <c r="AB9" s="7">
        <v>13.009625</v>
      </c>
      <c r="AC9" s="7">
        <v>13.0038</v>
      </c>
      <c r="AD9" s="7"/>
      <c r="AE9" s="8">
        <v>17.03</v>
      </c>
      <c r="AF9" s="7">
        <v>17.028600000000001</v>
      </c>
      <c r="AG9" s="8">
        <v>13.48</v>
      </c>
      <c r="AH9" s="7">
        <v>13.4201</v>
      </c>
      <c r="AI9" s="8">
        <v>14.9</v>
      </c>
      <c r="AJ9" s="7">
        <v>14.969099999999999</v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</row>
    <row r="10" spans="1:308" s="9" customFormat="1" ht="10" customHeight="1">
      <c r="A10" s="3" t="s">
        <v>67</v>
      </c>
      <c r="B10" s="7">
        <v>12.7592</v>
      </c>
      <c r="C10" s="7">
        <v>12.084199999999999</v>
      </c>
      <c r="D10" s="7">
        <v>13.352999499999999</v>
      </c>
      <c r="E10" s="7">
        <v>11.9085</v>
      </c>
      <c r="F10" s="7">
        <v>11.848459999999999</v>
      </c>
      <c r="G10" s="7">
        <v>10.865599</v>
      </c>
      <c r="H10" s="7">
        <v>14.045400000000001</v>
      </c>
      <c r="I10" s="7">
        <v>12.662296499999998</v>
      </c>
      <c r="J10" s="7">
        <v>16.752199999999998</v>
      </c>
      <c r="K10" s="7">
        <v>12.432525</v>
      </c>
      <c r="L10" s="7">
        <v>10.075225499999998</v>
      </c>
      <c r="M10" s="7">
        <v>9.8632360000000006</v>
      </c>
      <c r="N10" s="7">
        <v>2.2976909999999999</v>
      </c>
      <c r="O10" s="7">
        <v>8.8460000000000001</v>
      </c>
      <c r="P10" s="7">
        <v>11.905374</v>
      </c>
      <c r="Q10" s="7">
        <v>11.647</v>
      </c>
      <c r="R10" s="7">
        <v>11.516328999999999</v>
      </c>
      <c r="S10" s="7">
        <v>14.031700000000001</v>
      </c>
      <c r="T10" s="7">
        <v>13.4811555</v>
      </c>
      <c r="U10" s="7">
        <v>12.3725</v>
      </c>
      <c r="V10" s="7">
        <v>13.998555499999998</v>
      </c>
      <c r="W10" s="7">
        <v>11.686059</v>
      </c>
      <c r="X10" s="7">
        <v>13.5969</v>
      </c>
      <c r="Y10" s="7"/>
      <c r="Z10" s="7">
        <v>12.084199999999999</v>
      </c>
      <c r="AA10" s="7">
        <v>12.1906</v>
      </c>
      <c r="AB10" s="7">
        <v>13.998555499999998</v>
      </c>
      <c r="AC10" s="7">
        <v>13.9755</v>
      </c>
      <c r="AD10" s="7"/>
      <c r="AE10" s="8">
        <v>6.1007118</v>
      </c>
      <c r="AF10" s="7">
        <v>6.0753000000000004</v>
      </c>
      <c r="AG10" s="8">
        <v>12.390383699999999</v>
      </c>
      <c r="AH10" s="7">
        <v>12.388</v>
      </c>
      <c r="AI10" s="8">
        <v>4.4090690000000006</v>
      </c>
      <c r="AJ10" s="7">
        <v>4.4261999999999997</v>
      </c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</row>
    <row r="11" spans="1:308" s="13" customFormat="1" ht="10" customHeight="1">
      <c r="A11" s="6" t="s">
        <v>68</v>
      </c>
      <c r="B11" s="11">
        <v>0.18210000000000001</v>
      </c>
      <c r="C11" s="11">
        <v>0.1356</v>
      </c>
      <c r="D11" s="11">
        <v>0.20934800000000001</v>
      </c>
      <c r="E11" s="11">
        <v>0.2051</v>
      </c>
      <c r="F11" s="11">
        <v>0.19412450000000001</v>
      </c>
      <c r="G11" s="11">
        <v>0.15243400000000001</v>
      </c>
      <c r="H11" s="11">
        <v>0.11849999999999999</v>
      </c>
      <c r="I11" s="11">
        <v>0.12803700000000001</v>
      </c>
      <c r="J11" s="11">
        <v>0.1193</v>
      </c>
      <c r="K11" s="11">
        <v>0.13004650000000001</v>
      </c>
      <c r="L11" s="11">
        <v>6.5324999999999994E-2</v>
      </c>
      <c r="M11" s="11">
        <v>0.175319</v>
      </c>
      <c r="N11" s="11">
        <v>0.17988299999999999</v>
      </c>
      <c r="O11" s="11">
        <v>9.5600000000000004E-2</v>
      </c>
      <c r="P11" s="11">
        <v>0.303873</v>
      </c>
      <c r="Q11" s="11">
        <v>0.27700000000000002</v>
      </c>
      <c r="R11" s="11">
        <v>0.1204945</v>
      </c>
      <c r="S11" s="11">
        <v>0.1898</v>
      </c>
      <c r="T11" s="11">
        <v>0.25064049999999999</v>
      </c>
      <c r="U11" s="11">
        <v>7.1800000000000003E-2</v>
      </c>
      <c r="V11" s="11">
        <v>0.23889950000000001</v>
      </c>
      <c r="W11" s="11">
        <v>0.25641000000000003</v>
      </c>
      <c r="X11" s="11">
        <v>0.18459999999999999</v>
      </c>
      <c r="Y11" s="11"/>
      <c r="Z11" s="11">
        <v>0.1356</v>
      </c>
      <c r="AA11" s="11">
        <v>0.13650000000000001</v>
      </c>
      <c r="AB11" s="11">
        <v>0.23889950000000001</v>
      </c>
      <c r="AC11" s="11">
        <v>0.23910000000000001</v>
      </c>
      <c r="AD11" s="11"/>
      <c r="AE11" s="12">
        <v>0.1004</v>
      </c>
      <c r="AF11" s="11">
        <v>0.1007</v>
      </c>
      <c r="AG11" s="12">
        <v>0.1966</v>
      </c>
      <c r="AH11" s="11">
        <v>0.1978</v>
      </c>
      <c r="AI11" s="12">
        <v>4.1319040000000001E-2</v>
      </c>
      <c r="AJ11" s="11">
        <v>4.2000000000000003E-2</v>
      </c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</row>
    <row r="12" spans="1:308" s="9" customFormat="1" ht="10" customHeight="1">
      <c r="A12" s="3" t="s">
        <v>69</v>
      </c>
      <c r="B12" s="7">
        <v>5.2237999999999998</v>
      </c>
      <c r="C12" s="7">
        <v>5.6958000000000002</v>
      </c>
      <c r="D12" s="7">
        <v>5.2071334999999994</v>
      </c>
      <c r="E12" s="7">
        <v>7.1147</v>
      </c>
      <c r="F12" s="7">
        <v>5.9675124999999998</v>
      </c>
      <c r="G12" s="7">
        <v>5.307131</v>
      </c>
      <c r="H12" s="7">
        <v>5.6571999999999996</v>
      </c>
      <c r="I12" s="7">
        <v>5.9580419999999989</v>
      </c>
      <c r="J12" s="7">
        <v>4.0006000000000004</v>
      </c>
      <c r="K12" s="7">
        <v>4.3011860000000004</v>
      </c>
      <c r="L12" s="7">
        <v>2.6939024999999996</v>
      </c>
      <c r="M12" s="7">
        <v>4.2035765000000005</v>
      </c>
      <c r="N12" s="7">
        <v>6.0826589999999996</v>
      </c>
      <c r="O12" s="7">
        <v>10.2995</v>
      </c>
      <c r="P12" s="7">
        <v>6.9411199999999997</v>
      </c>
      <c r="Q12" s="7">
        <v>8.1418999999999997</v>
      </c>
      <c r="R12" s="7">
        <v>6.9438065</v>
      </c>
      <c r="S12" s="7">
        <v>5.3197999999999999</v>
      </c>
      <c r="T12" s="7">
        <v>5.3988700000000005</v>
      </c>
      <c r="U12" s="7">
        <v>3.7248000000000001</v>
      </c>
      <c r="V12" s="7">
        <v>4.7697315000000007</v>
      </c>
      <c r="W12" s="7">
        <v>5.4458909999999996</v>
      </c>
      <c r="X12" s="7">
        <v>5.7530000000000001</v>
      </c>
      <c r="Y12" s="7"/>
      <c r="Z12" s="7">
        <v>5.6958000000000002</v>
      </c>
      <c r="AA12" s="7">
        <v>5.6952999999999996</v>
      </c>
      <c r="AB12" s="7">
        <v>4.7697315000000007</v>
      </c>
      <c r="AC12" s="7">
        <v>4.8026</v>
      </c>
      <c r="AD12" s="7"/>
      <c r="AE12" s="8">
        <v>1.8</v>
      </c>
      <c r="AF12" s="7">
        <v>1.7879</v>
      </c>
      <c r="AG12" s="8">
        <v>3.5990000000000002</v>
      </c>
      <c r="AH12" s="7">
        <v>3.6080000000000001</v>
      </c>
      <c r="AI12" s="8">
        <v>0.96</v>
      </c>
      <c r="AJ12" s="7">
        <v>0.95550000000000002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</row>
    <row r="13" spans="1:308" s="9" customFormat="1" ht="10" customHeight="1">
      <c r="A13" s="3" t="s">
        <v>70</v>
      </c>
      <c r="B13" s="7">
        <v>6.3193000000000001</v>
      </c>
      <c r="C13" s="7">
        <v>8.1401000000000003</v>
      </c>
      <c r="D13" s="7">
        <v>8.1539254999999997</v>
      </c>
      <c r="E13" s="7">
        <v>7.2286000000000001</v>
      </c>
      <c r="F13" s="7">
        <v>7.9015934999999997</v>
      </c>
      <c r="G13" s="7">
        <v>6.577547</v>
      </c>
      <c r="H13" s="7">
        <v>4.1896000000000004</v>
      </c>
      <c r="I13" s="7">
        <v>5.0203769999999999</v>
      </c>
      <c r="J13" s="7">
        <v>3.5272999999999999</v>
      </c>
      <c r="K13" s="7">
        <v>1.879157</v>
      </c>
      <c r="L13" s="7">
        <v>0.85917449999999995</v>
      </c>
      <c r="M13" s="7">
        <v>7.7231899999999998</v>
      </c>
      <c r="N13" s="7">
        <v>12.173534999999999</v>
      </c>
      <c r="O13" s="7">
        <v>2.4207999999999998</v>
      </c>
      <c r="P13" s="7">
        <v>6.3271055</v>
      </c>
      <c r="Q13" s="7">
        <v>3.8073999999999999</v>
      </c>
      <c r="R13" s="7">
        <v>1.8605505</v>
      </c>
      <c r="S13" s="7">
        <v>4.7441000000000004</v>
      </c>
      <c r="T13" s="7">
        <v>5.8706990000000001</v>
      </c>
      <c r="U13" s="7">
        <v>2.0234999999999999</v>
      </c>
      <c r="V13" s="7">
        <v>4.6481424999999996</v>
      </c>
      <c r="W13" s="7">
        <v>8.9842499999999994</v>
      </c>
      <c r="X13" s="7">
        <v>3.0674999999999999</v>
      </c>
      <c r="Y13" s="7"/>
      <c r="Z13" s="7">
        <v>8.1401000000000003</v>
      </c>
      <c r="AA13" s="7">
        <v>8.1569000000000003</v>
      </c>
      <c r="AB13" s="7">
        <v>4.6481424999999996</v>
      </c>
      <c r="AC13" s="7">
        <v>4.6638000000000002</v>
      </c>
      <c r="AD13" s="7"/>
      <c r="AE13" s="8">
        <v>5.15</v>
      </c>
      <c r="AF13" s="7">
        <v>5.2340999999999998</v>
      </c>
      <c r="AG13" s="8">
        <v>7.1139999999999999</v>
      </c>
      <c r="AH13" s="7">
        <v>7.1078000000000001</v>
      </c>
      <c r="AI13" s="8">
        <v>2.1</v>
      </c>
      <c r="AJ13" s="7">
        <v>2.1147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</row>
    <row r="14" spans="1:308" s="9" customFormat="1" ht="10" customHeight="1">
      <c r="A14" s="3" t="s">
        <v>71</v>
      </c>
      <c r="B14" s="7">
        <v>2.7364999999999999</v>
      </c>
      <c r="C14" s="7">
        <v>2.8628999999999998</v>
      </c>
      <c r="D14" s="7">
        <v>3.2035019999999998</v>
      </c>
      <c r="E14" s="7">
        <v>3.2059000000000002</v>
      </c>
      <c r="F14" s="7">
        <v>3.5690650000000002</v>
      </c>
      <c r="G14" s="7">
        <v>2.9220165000000002</v>
      </c>
      <c r="H14" s="7">
        <v>3.2263999999999999</v>
      </c>
      <c r="I14" s="7">
        <v>2.7127964999999996</v>
      </c>
      <c r="J14" s="7">
        <v>3.1122000000000001</v>
      </c>
      <c r="K14" s="7">
        <v>3.0795250000000003</v>
      </c>
      <c r="L14" s="7">
        <v>0.26783249999999997</v>
      </c>
      <c r="M14" s="7">
        <v>2.2728785</v>
      </c>
      <c r="N14" s="7">
        <v>3.695373</v>
      </c>
      <c r="O14" s="7">
        <v>1.4311</v>
      </c>
      <c r="P14" s="7">
        <v>4.096813</v>
      </c>
      <c r="Q14" s="7">
        <v>0.66859999999999997</v>
      </c>
      <c r="R14" s="7">
        <v>3.6601075000000001</v>
      </c>
      <c r="S14" s="7">
        <v>3.3426999999999998</v>
      </c>
      <c r="T14" s="7">
        <v>3.5297624999999999</v>
      </c>
      <c r="U14" s="7">
        <v>3.4839000000000002</v>
      </c>
      <c r="V14" s="7">
        <v>3.5363294999999999</v>
      </c>
      <c r="W14" s="7">
        <v>2.3580809999999999</v>
      </c>
      <c r="X14" s="7">
        <v>4.2359</v>
      </c>
      <c r="Y14" s="7"/>
      <c r="Z14" s="7">
        <v>2.8628999999999998</v>
      </c>
      <c r="AA14" s="7">
        <v>2.8578000000000001</v>
      </c>
      <c r="AB14" s="7">
        <v>3.5363294999999999</v>
      </c>
      <c r="AC14" s="7">
        <v>3.5428999999999999</v>
      </c>
      <c r="AD14" s="7"/>
      <c r="AE14" s="8">
        <v>4.2039999999999997</v>
      </c>
      <c r="AF14" s="7">
        <v>4.1955</v>
      </c>
      <c r="AG14" s="8">
        <v>3.12</v>
      </c>
      <c r="AH14" s="7">
        <v>3.1187999999999998</v>
      </c>
      <c r="AI14" s="8">
        <v>2.78</v>
      </c>
      <c r="AJ14" s="7">
        <v>2.7837999999999998</v>
      </c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</row>
    <row r="15" spans="1:308" s="9" customFormat="1" ht="10" customHeight="1">
      <c r="A15" s="3" t="s">
        <v>72</v>
      </c>
      <c r="B15" s="7">
        <v>2.8610000000000002</v>
      </c>
      <c r="C15" s="7">
        <v>0.95120000000000005</v>
      </c>
      <c r="D15" s="7">
        <v>1.447924</v>
      </c>
      <c r="E15" s="7">
        <v>1.6016999999999999</v>
      </c>
      <c r="F15" s="7">
        <v>1.7533890000000001</v>
      </c>
      <c r="G15" s="7">
        <v>2.6334664999999999</v>
      </c>
      <c r="H15" s="7">
        <v>2.4180999999999999</v>
      </c>
      <c r="I15" s="7">
        <v>2.4709934999999996</v>
      </c>
      <c r="J15" s="7">
        <v>3.0916000000000001</v>
      </c>
      <c r="K15" s="7">
        <v>2.3832239999999998</v>
      </c>
      <c r="L15" s="7">
        <v>8.0823104999999984</v>
      </c>
      <c r="M15" s="7">
        <v>1.8213474999999999</v>
      </c>
      <c r="N15" s="7">
        <v>3.111669</v>
      </c>
      <c r="O15" s="7">
        <v>5.9436</v>
      </c>
      <c r="P15" s="7">
        <v>1.1610655000000001</v>
      </c>
      <c r="Q15" s="7">
        <v>6.657</v>
      </c>
      <c r="R15" s="7">
        <v>3.3515579999999998</v>
      </c>
      <c r="S15" s="7">
        <v>2.5760000000000001</v>
      </c>
      <c r="T15" s="7">
        <v>2.0395509999999999</v>
      </c>
      <c r="U15" s="7">
        <v>3.5446</v>
      </c>
      <c r="V15" s="7">
        <v>2.2232279999999998</v>
      </c>
      <c r="W15" s="7">
        <v>1.2723479999999998</v>
      </c>
      <c r="X15" s="7">
        <v>2.9018999999999999</v>
      </c>
      <c r="Y15" s="7"/>
      <c r="Z15" s="7">
        <v>0.95120000000000005</v>
      </c>
      <c r="AA15" s="7">
        <v>0.94679999999999997</v>
      </c>
      <c r="AB15" s="7">
        <v>2.2232279999999998</v>
      </c>
      <c r="AC15" s="7">
        <v>2.2189999999999999</v>
      </c>
      <c r="AD15" s="7"/>
      <c r="AE15" s="8">
        <v>2.8980000000000001</v>
      </c>
      <c r="AF15" s="7">
        <v>2.8940999999999999</v>
      </c>
      <c r="AG15" s="8">
        <v>1.774</v>
      </c>
      <c r="AH15" s="7">
        <v>1.7649999999999999</v>
      </c>
      <c r="AI15" s="8">
        <v>5.38</v>
      </c>
      <c r="AJ15" s="7">
        <v>5.4436</v>
      </c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</row>
    <row r="16" spans="1:308" s="13" customFormat="1" ht="10" customHeight="1">
      <c r="A16" s="6" t="s">
        <v>73</v>
      </c>
      <c r="B16" s="11">
        <v>0.55479999999999996</v>
      </c>
      <c r="C16" s="11">
        <v>0.51549999999999996</v>
      </c>
      <c r="D16" s="11">
        <v>0.55103099999999994</v>
      </c>
      <c r="E16" s="11">
        <v>0.33839999999999998</v>
      </c>
      <c r="F16" s="11">
        <v>0.40406950000000003</v>
      </c>
      <c r="G16" s="11">
        <v>0.14626499999999998</v>
      </c>
      <c r="H16" s="11">
        <v>0.19639999999999999</v>
      </c>
      <c r="I16" s="11">
        <v>0.18964349999999999</v>
      </c>
      <c r="J16" s="11">
        <v>0.22140000000000001</v>
      </c>
      <c r="K16" s="11">
        <v>0.18317950000000002</v>
      </c>
      <c r="L16" s="11">
        <v>0.35777999999999993</v>
      </c>
      <c r="M16" s="11">
        <v>0.15382699999999999</v>
      </c>
      <c r="N16" s="11">
        <v>0.13374900000000001</v>
      </c>
      <c r="O16" s="11">
        <v>0.129</v>
      </c>
      <c r="P16" s="11">
        <v>0.16089150000000002</v>
      </c>
      <c r="Q16" s="11">
        <v>0.15670000000000001</v>
      </c>
      <c r="R16" s="11">
        <v>0.21084050000000001</v>
      </c>
      <c r="S16" s="11">
        <v>0.23169999999999999</v>
      </c>
      <c r="T16" s="11">
        <v>0.23442199999999999</v>
      </c>
      <c r="U16" s="11">
        <v>0.18959999999999999</v>
      </c>
      <c r="V16" s="11">
        <v>0.232631</v>
      </c>
      <c r="W16" s="11">
        <v>0.18117</v>
      </c>
      <c r="X16" s="11">
        <v>0.23769999999999999</v>
      </c>
      <c r="Y16" s="11"/>
      <c r="Z16" s="11">
        <v>0.51549999999999996</v>
      </c>
      <c r="AA16" s="11">
        <v>0.5141</v>
      </c>
      <c r="AB16" s="11">
        <v>0.232631</v>
      </c>
      <c r="AC16" s="11">
        <v>0.2341</v>
      </c>
      <c r="AD16" s="11"/>
      <c r="AE16" s="12">
        <v>0.48299999999999998</v>
      </c>
      <c r="AF16" s="11">
        <v>0.48220000000000002</v>
      </c>
      <c r="AG16" s="12">
        <v>0.35930000000000001</v>
      </c>
      <c r="AH16" s="11">
        <v>0.34989999999999999</v>
      </c>
      <c r="AI16" s="12">
        <v>0.28999999999999998</v>
      </c>
      <c r="AJ16" s="11">
        <v>0.28589999999999999</v>
      </c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</row>
    <row r="17" spans="1:308" s="9" customFormat="1" ht="10" customHeight="1">
      <c r="A17" s="3" t="s">
        <v>74</v>
      </c>
      <c r="B17" s="7">
        <f>SUM(B7:B16)</f>
        <v>97.787200000000027</v>
      </c>
      <c r="C17" s="7">
        <f t="shared" ref="C17:AJ17" si="0">SUM(C7:C16)</f>
        <v>97.679900000000004</v>
      </c>
      <c r="D17" s="7">
        <f t="shared" si="0"/>
        <v>98.751560999999995</v>
      </c>
      <c r="E17" s="7">
        <f t="shared" si="0"/>
        <v>96.775299999999987</v>
      </c>
      <c r="F17" s="7">
        <f t="shared" si="0"/>
        <v>97.675468500000008</v>
      </c>
      <c r="G17" s="7">
        <f t="shared" si="0"/>
        <v>93.79297849999999</v>
      </c>
      <c r="H17" s="7">
        <f t="shared" si="0"/>
        <v>95.914999999999992</v>
      </c>
      <c r="I17" s="7">
        <f t="shared" si="0"/>
        <v>93.754339499999986</v>
      </c>
      <c r="J17" s="7">
        <f t="shared" si="0"/>
        <v>94.577200000000005</v>
      </c>
      <c r="K17" s="7">
        <f t="shared" si="0"/>
        <v>95.369556000000017</v>
      </c>
      <c r="L17" s="7">
        <f t="shared" si="0"/>
        <v>96.602308499999978</v>
      </c>
      <c r="M17" s="7">
        <f t="shared" si="0"/>
        <v>92.565944500000001</v>
      </c>
      <c r="N17" s="7">
        <f t="shared" si="0"/>
        <v>87.938532000000009</v>
      </c>
      <c r="O17" s="7">
        <f t="shared" si="0"/>
        <v>92.63730000000001</v>
      </c>
      <c r="P17" s="7">
        <f t="shared" si="0"/>
        <v>96.386445999999992</v>
      </c>
      <c r="Q17" s="7">
        <f t="shared" si="0"/>
        <v>95.504900000000006</v>
      </c>
      <c r="R17" s="7">
        <f t="shared" si="0"/>
        <v>95.6209925</v>
      </c>
      <c r="S17" s="7">
        <f t="shared" si="0"/>
        <v>96.929100000000005</v>
      </c>
      <c r="T17" s="7">
        <f t="shared" si="0"/>
        <v>97.274085500000012</v>
      </c>
      <c r="U17" s="7">
        <f t="shared" si="0"/>
        <v>96.703500000000005</v>
      </c>
      <c r="V17" s="7">
        <f t="shared" si="0"/>
        <v>97.302244000000016</v>
      </c>
      <c r="W17" s="7">
        <f t="shared" si="0"/>
        <v>97.71220799999999</v>
      </c>
      <c r="X17" s="7">
        <f t="shared" si="0"/>
        <v>94.589400000000012</v>
      </c>
      <c r="Y17" s="7"/>
      <c r="Z17" s="7">
        <f t="shared" si="0"/>
        <v>97.679900000000004</v>
      </c>
      <c r="AA17" s="7">
        <f t="shared" si="0"/>
        <v>97.675699999999992</v>
      </c>
      <c r="AB17" s="7">
        <f t="shared" si="0"/>
        <v>97.302244000000016</v>
      </c>
      <c r="AC17" s="7">
        <f>SUM(AC7:AC16)</f>
        <v>97.396399999999971</v>
      </c>
      <c r="AD17" s="7"/>
      <c r="AE17" s="8">
        <f t="shared" si="0"/>
        <v>97.957111799999993</v>
      </c>
      <c r="AF17" s="7">
        <f t="shared" si="0"/>
        <v>98.617299999999986</v>
      </c>
      <c r="AG17" s="8">
        <f t="shared" si="0"/>
        <v>98.298283700000027</v>
      </c>
      <c r="AH17" s="7">
        <f t="shared" si="0"/>
        <v>98.103000000000009</v>
      </c>
      <c r="AI17" s="8">
        <f t="shared" si="0"/>
        <v>98.120388039999995</v>
      </c>
      <c r="AJ17" s="7">
        <f t="shared" si="0"/>
        <v>98.651700000000005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</row>
    <row r="18" spans="1:308" s="9" customFormat="1" ht="10" customHeight="1">
      <c r="A18" s="6" t="s">
        <v>75</v>
      </c>
      <c r="B18" s="7">
        <v>1.9988495829737694</v>
      </c>
      <c r="C18" s="7">
        <v>2.2982699835833698</v>
      </c>
      <c r="D18" s="7">
        <v>1.1250611446271226</v>
      </c>
      <c r="E18" s="7">
        <v>2.9169783096480542</v>
      </c>
      <c r="F18" s="7">
        <v>2.0002857551077802</v>
      </c>
      <c r="G18" s="7">
        <v>5.958691281301153</v>
      </c>
      <c r="H18" s="7">
        <v>3.6602600339174756</v>
      </c>
      <c r="I18" s="7">
        <v>6.1166641802178585</v>
      </c>
      <c r="J18" s="7">
        <v>5.3300818672704846</v>
      </c>
      <c r="K18" s="7">
        <v>4.2814752013565531</v>
      </c>
      <c r="L18" s="7">
        <v>3.2178686352450359</v>
      </c>
      <c r="M18" s="7">
        <v>7.0334261838439476</v>
      </c>
      <c r="N18" s="7">
        <v>11.956717763750792</v>
      </c>
      <c r="O18" s="7">
        <v>7.1527244819649072</v>
      </c>
      <c r="P18" s="7">
        <v>3.3011152416353933</v>
      </c>
      <c r="Q18" s="7">
        <v>3.9735099337750999</v>
      </c>
      <c r="R18" s="7">
        <v>4.3004694835680413</v>
      </c>
      <c r="S18" s="7">
        <v>2.6473656755345432</v>
      </c>
      <c r="T18" s="7">
        <v>2.258135930927462</v>
      </c>
      <c r="U18" s="7">
        <v>3.174603174603094</v>
      </c>
      <c r="V18" s="7">
        <v>2.2222222222220447</v>
      </c>
      <c r="W18" s="7">
        <v>2.089552238806109</v>
      </c>
      <c r="X18" s="7">
        <v>5.0343642611682435</v>
      </c>
      <c r="Y18" s="7"/>
      <c r="Z18" s="7">
        <v>2.2982699835833698</v>
      </c>
      <c r="AA18" s="7">
        <v>2.2982699835833698</v>
      </c>
      <c r="AB18" s="7">
        <v>2.2222222222220447</v>
      </c>
      <c r="AC18" s="7">
        <v>2.2222222222220447</v>
      </c>
      <c r="AD18" s="7"/>
      <c r="AE18" s="8"/>
      <c r="AF18" s="7">
        <v>0</v>
      </c>
      <c r="AG18" s="8"/>
      <c r="AH18" s="7">
        <v>0</v>
      </c>
      <c r="AI18" s="8"/>
      <c r="AJ18" s="7">
        <v>0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</row>
    <row r="19" spans="1:308" s="9" customFormat="1" ht="10" customHeigh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8"/>
      <c r="AF19" s="7"/>
      <c r="AG19" s="8"/>
      <c r="AH19" s="7"/>
      <c r="AI19" s="8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</row>
    <row r="20" spans="1:308" s="14" customFormat="1" ht="10" customHeight="1">
      <c r="B20" s="14" t="s">
        <v>76</v>
      </c>
      <c r="L20" s="14" t="s">
        <v>76</v>
      </c>
      <c r="V20" s="14" t="s">
        <v>76</v>
      </c>
      <c r="AF20" s="14" t="s">
        <v>76</v>
      </c>
    </row>
    <row r="21" spans="1:308" s="9" customFormat="1" ht="10" customHeight="1">
      <c r="A21" s="3" t="s">
        <v>64</v>
      </c>
      <c r="B21" s="7">
        <f>B7/B$17*100</f>
        <v>49.670918075167293</v>
      </c>
      <c r="C21" s="7">
        <f>C7/C$17*100</f>
        <v>49.689444809013935</v>
      </c>
      <c r="D21" s="7">
        <f>D7/D$17*100</f>
        <v>48.837455339060412</v>
      </c>
      <c r="E21" s="7">
        <f>E7/E$17*100</f>
        <v>48.880241135909685</v>
      </c>
      <c r="F21" s="7">
        <f>F7/F$17*100</f>
        <v>49.009283226524779</v>
      </c>
      <c r="G21" s="7">
        <f>G7/G$17*100</f>
        <v>52.075069777211525</v>
      </c>
      <c r="H21" s="7">
        <f>H7/H$17*100</f>
        <v>52.40827816295679</v>
      </c>
      <c r="I21" s="7">
        <f>I7/I$17*100</f>
        <v>51.70413311908618</v>
      </c>
      <c r="J21" s="7">
        <f>J7/J$17*100</f>
        <v>52.645140689299318</v>
      </c>
      <c r="K21" s="7">
        <f>K7/K$17*100</f>
        <v>59.258749196651387</v>
      </c>
      <c r="L21" s="7">
        <f>L7/L$17*100</f>
        <v>60.518072401965426</v>
      </c>
      <c r="M21" s="7">
        <f>M7/M$17*100</f>
        <v>53.984742736568734</v>
      </c>
      <c r="N21" s="7">
        <f>N7/N$17*100</f>
        <v>49.803888015779016</v>
      </c>
      <c r="O21" s="7">
        <f>O7/O$17*100</f>
        <v>50.4912168208702</v>
      </c>
      <c r="P21" s="7">
        <f>P7/P$17*100</f>
        <v>50.357796157355985</v>
      </c>
      <c r="Q21" s="7">
        <f>Q7/Q$17*100</f>
        <v>50.480865379682086</v>
      </c>
      <c r="R21" s="7">
        <f>R7/R$17*100</f>
        <v>53.687507479071606</v>
      </c>
      <c r="S21" s="7">
        <f>S7/S$17*100</f>
        <v>53.078590433626225</v>
      </c>
      <c r="T21" s="7">
        <f>T7/T$17*100</f>
        <v>52.749969569233315</v>
      </c>
      <c r="U21" s="7">
        <f>U7/U$17*100</f>
        <v>58.651134653864645</v>
      </c>
      <c r="V21" s="7">
        <f>V7/V$17*100</f>
        <v>54.266130285751679</v>
      </c>
      <c r="W21" s="7">
        <f>W7/W$17*100</f>
        <v>52.986447711835559</v>
      </c>
      <c r="X21" s="7">
        <f>X7/X$17*100</f>
        <v>51.118201405231446</v>
      </c>
      <c r="Y21" s="7"/>
      <c r="Z21" s="7">
        <f>Z7/Z$17*100</f>
        <v>49.689444809013935</v>
      </c>
      <c r="AA21" s="7">
        <f>AA7/AA$17*100</f>
        <v>49.625341819920408</v>
      </c>
      <c r="AB21" s="7">
        <f>AB7/AB$17*100</f>
        <v>54.266130285751679</v>
      </c>
      <c r="AC21" s="7">
        <f>AC7/AC$17*100</f>
        <v>54.285990036592743</v>
      </c>
      <c r="AD21" s="7"/>
      <c r="AE21" s="8">
        <f>AE7/AE$17*100</f>
        <v>60.373360252542682</v>
      </c>
      <c r="AF21" s="7">
        <f t="shared" ref="AF21:AJ31" si="1">AF7/AF$17*100</f>
        <v>60.606100552337175</v>
      </c>
      <c r="AG21" s="8">
        <f t="shared" si="1"/>
        <v>54.934835042292796</v>
      </c>
      <c r="AH21" s="7">
        <f t="shared" si="1"/>
        <v>54.923600705381084</v>
      </c>
      <c r="AI21" s="8">
        <f t="shared" si="1"/>
        <v>67.875801686444277</v>
      </c>
      <c r="AJ21" s="7">
        <f t="shared" si="1"/>
        <v>67.864720020030063</v>
      </c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</row>
    <row r="22" spans="1:308" s="13" customFormat="1" ht="10" customHeight="1">
      <c r="A22" s="6" t="s">
        <v>65</v>
      </c>
      <c r="B22" s="7">
        <f>B8/B$17*100</f>
        <v>2.1357600994813217</v>
      </c>
      <c r="C22" s="7">
        <f>C8/C$17*100</f>
        <v>1.9947809119378705</v>
      </c>
      <c r="D22" s="7">
        <f>D8/D$17*100</f>
        <v>2.1052355820481665</v>
      </c>
      <c r="E22" s="7">
        <f>E8/E$17*100</f>
        <v>2.5253344603426706</v>
      </c>
      <c r="F22" s="7">
        <f>F8/F$17*100</f>
        <v>2.6790252866818856</v>
      </c>
      <c r="G22" s="7">
        <f>G8/G$17*100</f>
        <v>1.2112751062703484</v>
      </c>
      <c r="H22" s="7">
        <f>H8/H$17*100</f>
        <v>1.6147630714695302</v>
      </c>
      <c r="I22" s="7">
        <f>I8/I$17*100</f>
        <v>1.6794246627912088</v>
      </c>
      <c r="J22" s="7">
        <f>J8/J$17*100</f>
        <v>1.7309668715081434</v>
      </c>
      <c r="K22" s="7">
        <f>K8/K$17*100</f>
        <v>1.8025264792047473</v>
      </c>
      <c r="L22" s="7">
        <f>L8/L$17*100</f>
        <v>2.0844408702717492</v>
      </c>
      <c r="M22" s="7">
        <f>M8/M$17*100</f>
        <v>1.2707578433448599</v>
      </c>
      <c r="N22" s="7">
        <f>N8/N$17*100</f>
        <v>1.1790360566855946</v>
      </c>
      <c r="O22" s="7">
        <f>O8/O$17*100</f>
        <v>1.1569853611882037</v>
      </c>
      <c r="P22" s="7">
        <f>P8/P$17*100</f>
        <v>1.2738616796805644</v>
      </c>
      <c r="Q22" s="7">
        <f>Q8/Q$17*100</f>
        <v>1.2832849414009124</v>
      </c>
      <c r="R22" s="7">
        <f>R8/R$17*100</f>
        <v>2.0588648460221743</v>
      </c>
      <c r="S22" s="7">
        <f>S8/S$17*100</f>
        <v>1.8986042375303187</v>
      </c>
      <c r="T22" s="7">
        <f>T8/T$17*100</f>
        <v>1.7830894950947651</v>
      </c>
      <c r="U22" s="7">
        <f>U8/U$17*100</f>
        <v>1.8207200359862878</v>
      </c>
      <c r="V22" s="7">
        <f>V8/V$17*100</f>
        <v>1.894035455132977</v>
      </c>
      <c r="W22" s="7">
        <f>W8/W$17*100</f>
        <v>1.5444907354872177</v>
      </c>
      <c r="X22" s="7">
        <f>X8/X$17*100</f>
        <v>1.9045474440053536</v>
      </c>
      <c r="Y22" s="7"/>
      <c r="Z22" s="7">
        <f>Z8/Z$17*100</f>
        <v>1.9947809119378705</v>
      </c>
      <c r="AA22" s="7">
        <f>AA8/AA$17*100</f>
        <v>2.0003951852917359</v>
      </c>
      <c r="AB22" s="7">
        <f>AB8/AB$17*100</f>
        <v>1.894035455132977</v>
      </c>
      <c r="AC22" s="7">
        <f>AC8/AC$17*100</f>
        <v>1.8922670653124762</v>
      </c>
      <c r="AD22" s="7"/>
      <c r="AE22" s="8">
        <f>AE8/AE$17*100</f>
        <v>1.072918525962502</v>
      </c>
      <c r="AF22" s="7">
        <f t="shared" si="1"/>
        <v>1.065533126540678</v>
      </c>
      <c r="AG22" s="8">
        <f t="shared" si="1"/>
        <v>2.3042111364961699</v>
      </c>
      <c r="AH22" s="7">
        <f t="shared" si="1"/>
        <v>2.309715299226323</v>
      </c>
      <c r="AI22" s="8">
        <f t="shared" si="1"/>
        <v>0.67264307977557414</v>
      </c>
      <c r="AJ22" s="7">
        <f t="shared" si="1"/>
        <v>0.6905101483299324</v>
      </c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</row>
    <row r="23" spans="1:308" s="9" customFormat="1" ht="10" customHeight="1">
      <c r="A23" s="3" t="s">
        <v>66</v>
      </c>
      <c r="B23" s="7">
        <f>B9/B$17*100</f>
        <v>16.863352258782331</v>
      </c>
      <c r="C23" s="7">
        <f>C9/C$17*100</f>
        <v>17.208760451228962</v>
      </c>
      <c r="D23" s="7">
        <f>D9/D$17*100</f>
        <v>16.525303331660755</v>
      </c>
      <c r="E23" s="7">
        <f>E9/E$17*100</f>
        <v>15.938467770185163</v>
      </c>
      <c r="F23" s="7">
        <f>F9/F$17*100</f>
        <v>15.92053484749858</v>
      </c>
      <c r="G23" s="7">
        <f>G9/G$17*100</f>
        <v>16.216213349062158</v>
      </c>
      <c r="H23" s="7">
        <f>H9/H$17*100</f>
        <v>14.853985299483918</v>
      </c>
      <c r="I23" s="7">
        <f>I9/I$17*100</f>
        <v>15.532882613929566</v>
      </c>
      <c r="J23" s="7">
        <f>J9/J$17*100</f>
        <v>13.031893521905912</v>
      </c>
      <c r="K23" s="7">
        <f>K9/K$17*100</f>
        <v>13.365738538197661</v>
      </c>
      <c r="L23" s="7">
        <f>L9/L$17*100</f>
        <v>14.208030028599161</v>
      </c>
      <c r="M23" s="7">
        <f>M9/M$17*100</f>
        <v>16.425904885570525</v>
      </c>
      <c r="N23" s="7">
        <f>N9/N$17*100</f>
        <v>17.546731391877223</v>
      </c>
      <c r="O23" s="7">
        <f>O9/O$17*100</f>
        <v>16.868151381786817</v>
      </c>
      <c r="P23" s="7">
        <f>P9/P$17*100</f>
        <v>16.313791152751914</v>
      </c>
      <c r="Q23" s="7">
        <f>Q9/Q$17*100</f>
        <v>15.404445216946982</v>
      </c>
      <c r="R23" s="7">
        <f>R9/R$17*100</f>
        <v>15.32306987924226</v>
      </c>
      <c r="S23" s="7">
        <f>S9/S$17*100</f>
        <v>13.622740745555257</v>
      </c>
      <c r="T23" s="7">
        <f>T9/T$17*100</f>
        <v>13.798588217002564</v>
      </c>
      <c r="U23" s="7">
        <f>U9/U$17*100</f>
        <v>13.251226687762074</v>
      </c>
      <c r="V23" s="7">
        <f>V9/V$17*100</f>
        <v>13.370323710108883</v>
      </c>
      <c r="W23" s="7">
        <f>W9/W$17*100</f>
        <v>14.578132345550928</v>
      </c>
      <c r="X23" s="7">
        <f>X9/X$17*100</f>
        <v>15.285010794021318</v>
      </c>
      <c r="Y23" s="7"/>
      <c r="Z23" s="7">
        <f>Z9/Z$17*100</f>
        <v>17.208760451228962</v>
      </c>
      <c r="AA23" s="7">
        <f>AA9/AA$17*100</f>
        <v>17.150529763288105</v>
      </c>
      <c r="AB23" s="7">
        <f>AB9/AB$17*100</f>
        <v>13.370323710108883</v>
      </c>
      <c r="AC23" s="7">
        <f>AC9/AC$17*100</f>
        <v>13.351417506191199</v>
      </c>
      <c r="AD23" s="7"/>
      <c r="AE23" s="8">
        <f>AE9/AE$17*100</f>
        <v>17.385159369306766</v>
      </c>
      <c r="AF23" s="7">
        <f t="shared" si="1"/>
        <v>17.267355727646166</v>
      </c>
      <c r="AG23" s="8">
        <f t="shared" si="1"/>
        <v>13.71336252537235</v>
      </c>
      <c r="AH23" s="7">
        <f t="shared" si="1"/>
        <v>13.679602050905679</v>
      </c>
      <c r="AI23" s="8">
        <f t="shared" si="1"/>
        <v>15.185427104024324</v>
      </c>
      <c r="AJ23" s="7">
        <f t="shared" si="1"/>
        <v>15.173686819385775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</row>
    <row r="24" spans="1:308" s="9" customFormat="1" ht="10" customHeight="1">
      <c r="A24" s="3" t="s">
        <v>67</v>
      </c>
      <c r="B24" s="7">
        <f>B10/B$17*100</f>
        <v>13.047924472732625</v>
      </c>
      <c r="C24" s="7">
        <f>C10/C$17*100</f>
        <v>12.37122478626616</v>
      </c>
      <c r="D24" s="7">
        <f>D10/D$17*100</f>
        <v>13.521811062814489</v>
      </c>
      <c r="E24" s="7">
        <f>E10/E$17*100</f>
        <v>12.305309309296899</v>
      </c>
      <c r="F24" s="7">
        <f>F10/F$17*100</f>
        <v>12.130435801288222</v>
      </c>
      <c r="G24" s="7">
        <f>G10/G$17*100</f>
        <v>11.584661425375248</v>
      </c>
      <c r="H24" s="7">
        <f>H10/H$17*100</f>
        <v>14.64359067924725</v>
      </c>
      <c r="I24" s="7">
        <f>I10/I$17*100</f>
        <v>13.505824442398209</v>
      </c>
      <c r="J24" s="7">
        <f>J10/J$17*100</f>
        <v>17.712725688643772</v>
      </c>
      <c r="K24" s="7">
        <f>K10/K$17*100</f>
        <v>13.036156947191824</v>
      </c>
      <c r="L24" s="7">
        <f>L10/L$17*100</f>
        <v>10.429590820803211</v>
      </c>
      <c r="M24" s="7">
        <f>M10/M$17*100</f>
        <v>10.65536148664264</v>
      </c>
      <c r="N24" s="7">
        <f>N10/N$17*100</f>
        <v>2.6128375670405775</v>
      </c>
      <c r="O24" s="7">
        <f>O10/O$17*100</f>
        <v>9.5490693273659737</v>
      </c>
      <c r="P24" s="7">
        <f>P10/P$17*100</f>
        <v>12.351709699930218</v>
      </c>
      <c r="Q24" s="7">
        <f>Q10/Q$17*100</f>
        <v>12.195185796749696</v>
      </c>
      <c r="R24" s="7">
        <f>R10/R$17*100</f>
        <v>12.043724603674239</v>
      </c>
      <c r="S24" s="7">
        <f>S10/S$17*100</f>
        <v>14.476251198040629</v>
      </c>
      <c r="T24" s="7">
        <f>T10/T$17*100</f>
        <v>13.858938308908591</v>
      </c>
      <c r="U24" s="7">
        <f>U10/U$17*100</f>
        <v>12.794262875697363</v>
      </c>
      <c r="V24" s="7">
        <f>V10/V$17*100</f>
        <v>14.386672829457043</v>
      </c>
      <c r="W24" s="7">
        <f>W10/W$17*100</f>
        <v>11.959671405644627</v>
      </c>
      <c r="X24" s="7">
        <f>X10/X$17*100</f>
        <v>14.374655088202271</v>
      </c>
      <c r="Y24" s="7"/>
      <c r="Z24" s="7">
        <f>Z10/Z$17*100</f>
        <v>12.37122478626616</v>
      </c>
      <c r="AA24" s="7">
        <f>AA10/AA$17*100</f>
        <v>12.480688646203713</v>
      </c>
      <c r="AB24" s="7">
        <f>AB10/AB$17*100</f>
        <v>14.386672829457043</v>
      </c>
      <c r="AC24" s="7">
        <f>AC10/AC$17*100</f>
        <v>14.349092984956327</v>
      </c>
      <c r="AD24" s="7"/>
      <c r="AE24" s="8">
        <f>AE10/AE$17*100</f>
        <v>6.2279416858021328</v>
      </c>
      <c r="AF24" s="7">
        <f t="shared" si="1"/>
        <v>6.1604809703774102</v>
      </c>
      <c r="AG24" s="8">
        <f t="shared" si="1"/>
        <v>12.604883049448395</v>
      </c>
      <c r="AH24" s="7">
        <f t="shared" si="1"/>
        <v>12.627544519535588</v>
      </c>
      <c r="AI24" s="8">
        <f t="shared" si="1"/>
        <v>4.493529925913653</v>
      </c>
      <c r="AJ24" s="7">
        <f t="shared" si="1"/>
        <v>4.4866940965031512</v>
      </c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</row>
    <row r="25" spans="1:308" s="13" customFormat="1" ht="10" customHeight="1">
      <c r="A25" s="6" t="s">
        <v>68</v>
      </c>
      <c r="B25" s="7">
        <f>B11/B$17*100</f>
        <v>0.18622069146064102</v>
      </c>
      <c r="C25" s="7">
        <f>C11/C$17*100</f>
        <v>0.13882078093855543</v>
      </c>
      <c r="D25" s="7">
        <f>D11/D$17*100</f>
        <v>0.21199462355840637</v>
      </c>
      <c r="E25" s="7">
        <f>E11/E$17*100</f>
        <v>0.21193424355181542</v>
      </c>
      <c r="F25" s="7">
        <f>F11/F$17*100</f>
        <v>0.19874437561566444</v>
      </c>
      <c r="G25" s="7">
        <f>G11/G$17*100</f>
        <v>0.16252176062411755</v>
      </c>
      <c r="H25" s="7">
        <f>H11/H$17*100</f>
        <v>0.12354689047594225</v>
      </c>
      <c r="I25" s="7">
        <f>I11/I$17*100</f>
        <v>0.13656647861083809</v>
      </c>
      <c r="J25" s="7">
        <f>J11/J$17*100</f>
        <v>0.12614033826334464</v>
      </c>
      <c r="K25" s="7">
        <f>K11/K$17*100</f>
        <v>0.13636060128034988</v>
      </c>
      <c r="L25" s="7">
        <f>L11/L$17*100</f>
        <v>6.7622607590169553E-2</v>
      </c>
      <c r="M25" s="7">
        <f>M11/M$17*100</f>
        <v>0.18939902892688576</v>
      </c>
      <c r="N25" s="7">
        <f>N11/N$17*100</f>
        <v>0.20455538193428105</v>
      </c>
      <c r="O25" s="7">
        <f>O11/O$17*100</f>
        <v>0.10319817179473062</v>
      </c>
      <c r="P25" s="7">
        <f>P11/P$17*100</f>
        <v>0.31526528117864205</v>
      </c>
      <c r="Q25" s="7">
        <f>Q11/Q$17*100</f>
        <v>0.29003747451701434</v>
      </c>
      <c r="R25" s="7">
        <f>R11/R$17*100</f>
        <v>0.12601260126012601</v>
      </c>
      <c r="S25" s="7">
        <f>S11/S$17*100</f>
        <v>0.19581322843191568</v>
      </c>
      <c r="T25" s="7">
        <f>T11/T$17*100</f>
        <v>0.25766420595133732</v>
      </c>
      <c r="U25" s="7">
        <f>U11/U$17*100</f>
        <v>7.4247571184083302E-2</v>
      </c>
      <c r="V25" s="7">
        <f>V11/V$17*100</f>
        <v>0.24552311455427481</v>
      </c>
      <c r="W25" s="7">
        <f>W11/W$17*100</f>
        <v>0.26241347447598362</v>
      </c>
      <c r="X25" s="7">
        <f>X11/X$17*100</f>
        <v>0.19515928846149777</v>
      </c>
      <c r="Y25" s="7"/>
      <c r="Z25" s="7">
        <f>Z11/Z$17*100</f>
        <v>0.13882078093855543</v>
      </c>
      <c r="AA25" s="7">
        <f>AA11/AA$17*100</f>
        <v>0.13974816663714723</v>
      </c>
      <c r="AB25" s="7">
        <f>AB11/AB$17*100</f>
        <v>0.24552311455427481</v>
      </c>
      <c r="AC25" s="7">
        <f>AC11/AC$17*100</f>
        <v>0.24549161981346343</v>
      </c>
      <c r="AD25" s="7"/>
      <c r="AE25" s="8">
        <f>AE11/AE$17*100</f>
        <v>0.10249383444970046</v>
      </c>
      <c r="AF25" s="7">
        <f t="shared" si="1"/>
        <v>0.10211190125870412</v>
      </c>
      <c r="AG25" s="8">
        <f t="shared" si="1"/>
        <v>0.20000349202434747</v>
      </c>
      <c r="AH25" s="7">
        <f t="shared" si="1"/>
        <v>0.2016248228902276</v>
      </c>
      <c r="AI25" s="8">
        <f t="shared" si="1"/>
        <v>4.2110555028742634E-2</v>
      </c>
      <c r="AJ25" s="7">
        <f t="shared" si="1"/>
        <v>4.2574025586989375E-2</v>
      </c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</row>
    <row r="26" spans="1:308" s="8" customFormat="1" ht="10" customHeight="1">
      <c r="A26" s="3" t="s">
        <v>69</v>
      </c>
      <c r="B26" s="7">
        <f>B12/B$17*100</f>
        <v>5.3420079519609915</v>
      </c>
      <c r="C26" s="7">
        <f>C12/C$17*100</f>
        <v>5.8310870506624184</v>
      </c>
      <c r="D26" s="7">
        <f>D12/D$17*100</f>
        <v>5.2729632294116344</v>
      </c>
      <c r="E26" s="7">
        <f>E12/E$17*100</f>
        <v>7.3517726113998112</v>
      </c>
      <c r="F26" s="7">
        <f>F12/F$17*100</f>
        <v>6.1095304600458604</v>
      </c>
      <c r="G26" s="7">
        <f>G12/G$17*100</f>
        <v>5.6583457364028593</v>
      </c>
      <c r="H26" s="7">
        <f>H12/H$17*100</f>
        <v>5.8981389772194133</v>
      </c>
      <c r="I26" s="7">
        <f>I12/I$17*100</f>
        <v>6.3549506420446811</v>
      </c>
      <c r="J26" s="7">
        <f>J12/J$17*100</f>
        <v>4.2299835478318242</v>
      </c>
      <c r="K26" s="7">
        <f>K12/K$17*100</f>
        <v>4.5100199480849001</v>
      </c>
      <c r="L26" s="7">
        <f>L12/L$17*100</f>
        <v>2.7886523022376841</v>
      </c>
      <c r="M26" s="7">
        <f>M12/M$17*100</f>
        <v>4.5411695658763582</v>
      </c>
      <c r="N26" s="7">
        <f>N12/N$17*100</f>
        <v>6.9169439853737833</v>
      </c>
      <c r="O26" s="7">
        <f>O12/O$17*100</f>
        <v>11.118091740583976</v>
      </c>
      <c r="P26" s="7">
        <f>P12/P$17*100</f>
        <v>7.2013444711925585</v>
      </c>
      <c r="Q26" s="7">
        <f>Q12/Q$17*100</f>
        <v>8.5251123240797053</v>
      </c>
      <c r="R26" s="7">
        <f>R12/R$17*100</f>
        <v>7.2618013246411346</v>
      </c>
      <c r="S26" s="7">
        <f>S12/S$17*100</f>
        <v>5.4883414784620923</v>
      </c>
      <c r="T26" s="7">
        <f>T12/T$17*100</f>
        <v>5.5501626895274176</v>
      </c>
      <c r="U26" s="7">
        <f>U12/U$17*100</f>
        <v>3.8517737207029739</v>
      </c>
      <c r="V26" s="7">
        <f>V12/V$17*100</f>
        <v>4.9019748198201878</v>
      </c>
      <c r="W26" s="7">
        <f>W12/W$17*100</f>
        <v>5.5733987712159774</v>
      </c>
      <c r="X26" s="7">
        <f>X12/X$17*100</f>
        <v>6.0820768500487361</v>
      </c>
      <c r="Y26" s="7"/>
      <c r="Z26" s="7">
        <f>Z12/Z$17*100</f>
        <v>5.8310870506624184</v>
      </c>
      <c r="AA26" s="7">
        <f>AA12/AA$17*100</f>
        <v>5.830825886069924</v>
      </c>
      <c r="AB26" s="7">
        <f>AB12/AB$17*100</f>
        <v>4.9019748198201878</v>
      </c>
      <c r="AC26" s="7">
        <f>AC12/AC$17*100</f>
        <v>4.9309830753498085</v>
      </c>
      <c r="AD26" s="7"/>
      <c r="AE26" s="8">
        <f>AE12/AE$17*100</f>
        <v>1.8375388646360642</v>
      </c>
      <c r="AF26" s="7">
        <f t="shared" si="1"/>
        <v>1.8129679072535958</v>
      </c>
      <c r="AG26" s="8">
        <f t="shared" si="1"/>
        <v>3.6613050243928109</v>
      </c>
      <c r="AH26" s="7">
        <f t="shared" si="1"/>
        <v>3.6777672446306435</v>
      </c>
      <c r="AI26" s="8">
        <f t="shared" si="1"/>
        <v>0.97838993421901677</v>
      </c>
      <c r="AJ26" s="7">
        <f t="shared" si="1"/>
        <v>0.96855908210400821</v>
      </c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</row>
    <row r="27" spans="1:308" s="9" customFormat="1" ht="10" customHeight="1">
      <c r="A27" s="3" t="s">
        <v>70</v>
      </c>
      <c r="B27" s="7">
        <f>B13/B$17*100</f>
        <v>6.4622977240374997</v>
      </c>
      <c r="C27" s="7">
        <f>C13/C$17*100</f>
        <v>8.3334442398077808</v>
      </c>
      <c r="D27" s="7">
        <f>D13/D$17*100</f>
        <v>8.2570092233782511</v>
      </c>
      <c r="E27" s="7">
        <f>E13/E$17*100</f>
        <v>7.4694679324166398</v>
      </c>
      <c r="F27" s="7">
        <f>F13/F$17*100</f>
        <v>8.0896397236118709</v>
      </c>
      <c r="G27" s="7">
        <f>G13/G$17*100</f>
        <v>7.0128351878707003</v>
      </c>
      <c r="H27" s="7">
        <f>H13/H$17*100</f>
        <v>4.3680341969452128</v>
      </c>
      <c r="I27" s="7">
        <f>I13/I$17*100</f>
        <v>5.3548209360485126</v>
      </c>
      <c r="J27" s="7">
        <f>J13/J$17*100</f>
        <v>3.7295458101952685</v>
      </c>
      <c r="K27" s="7">
        <f>K13/K$17*100</f>
        <v>1.9703950388528595</v>
      </c>
      <c r="L27" s="7">
        <f>L13/L$17*100</f>
        <v>0.88939334198209152</v>
      </c>
      <c r="M27" s="7">
        <f>M13/M$17*100</f>
        <v>8.3434464388790417</v>
      </c>
      <c r="N27" s="7">
        <f>N13/N$17*100</f>
        <v>13.843231997550287</v>
      </c>
      <c r="O27" s="7">
        <f>O13/O$17*100</f>
        <v>2.6132022414297476</v>
      </c>
      <c r="P27" s="7">
        <f>P13/P$17*100</f>
        <v>6.5643104010702915</v>
      </c>
      <c r="Q27" s="7">
        <f>Q13/Q$17*100</f>
        <v>3.9866017345706863</v>
      </c>
      <c r="R27" s="7">
        <f>R13/R$17*100</f>
        <v>1.9457552691685354</v>
      </c>
      <c r="S27" s="7">
        <f>S13/S$17*100</f>
        <v>4.8944021970698168</v>
      </c>
      <c r="T27" s="7">
        <f>T13/T$17*100</f>
        <v>6.0352137671857111</v>
      </c>
      <c r="U27" s="7">
        <f>U13/U$17*100</f>
        <v>2.0924785555848544</v>
      </c>
      <c r="V27" s="7">
        <f>V13/V$17*100</f>
        <v>4.7770147007092651</v>
      </c>
      <c r="W27" s="7">
        <f>W13/W$17*100</f>
        <v>9.1946034010407374</v>
      </c>
      <c r="X27" s="7">
        <f>X13/X$17*100</f>
        <v>3.2429637993263509</v>
      </c>
      <c r="Y27" s="7"/>
      <c r="Z27" s="7">
        <f>Z13/Z$17*100</f>
        <v>8.3334442398077808</v>
      </c>
      <c r="AA27" s="7">
        <f>AA13/AA$17*100</f>
        <v>8.3510023475644424</v>
      </c>
      <c r="AB27" s="7">
        <f>AB13/AB$17*100</f>
        <v>4.7770147007092651</v>
      </c>
      <c r="AC27" s="7">
        <f>AC13/AC$17*100</f>
        <v>4.7884726745547077</v>
      </c>
      <c r="AD27" s="7"/>
      <c r="AE27" s="8">
        <f>AE13/AE$17*100</f>
        <v>5.2574028627087399</v>
      </c>
      <c r="AF27" s="7">
        <f t="shared" si="1"/>
        <v>5.3074866174596149</v>
      </c>
      <c r="AG27" s="8">
        <f t="shared" si="1"/>
        <v>7.2371558609420541</v>
      </c>
      <c r="AH27" s="7">
        <f t="shared" si="1"/>
        <v>7.2452422453951453</v>
      </c>
      <c r="AI27" s="8">
        <f t="shared" si="1"/>
        <v>2.1402279811040996</v>
      </c>
      <c r="AJ27" s="7">
        <f t="shared" si="1"/>
        <v>2.1436021883049152</v>
      </c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</row>
    <row r="28" spans="1:308" s="9" customFormat="1" ht="10" customHeight="1">
      <c r="A28" s="3" t="s">
        <v>71</v>
      </c>
      <c r="B28" s="7">
        <f>B14/B$17*100</f>
        <v>2.7984235155521371</v>
      </c>
      <c r="C28" s="7">
        <f>C14/C$17*100</f>
        <v>2.9308998064084832</v>
      </c>
      <c r="D28" s="7">
        <f>D14/D$17*100</f>
        <v>3.2440013783680848</v>
      </c>
      <c r="E28" s="7">
        <f>E14/E$17*100</f>
        <v>3.3127254578389325</v>
      </c>
      <c r="F28" s="7">
        <f>F14/F$17*100</f>
        <v>3.6540034614730308</v>
      </c>
      <c r="G28" s="7">
        <f>G14/G$17*100</f>
        <v>3.1153893891961224</v>
      </c>
      <c r="H28" s="7">
        <f>H14/H$17*100</f>
        <v>3.3638117082833761</v>
      </c>
      <c r="I28" s="7">
        <f>I14/I$17*100</f>
        <v>2.8935156649469009</v>
      </c>
      <c r="J28" s="7">
        <f>J14/J$17*100</f>
        <v>3.2906451026251569</v>
      </c>
      <c r="K28" s="7">
        <f>K14/K$17*100</f>
        <v>3.2290440777557987</v>
      </c>
      <c r="L28" s="7">
        <f>L14/L$17*100</f>
        <v>0.27725269111969514</v>
      </c>
      <c r="M28" s="7">
        <f>M14/M$17*100</f>
        <v>2.4554154470924239</v>
      </c>
      <c r="N28" s="7">
        <f>N14/N$17*100</f>
        <v>4.202222752592685</v>
      </c>
      <c r="O28" s="7">
        <f>O14/O$17*100</f>
        <v>1.5448420884460146</v>
      </c>
      <c r="P28" s="7">
        <f>P14/P$17*100</f>
        <v>4.2504036304025572</v>
      </c>
      <c r="Q28" s="7">
        <f>Q14/Q$17*100</f>
        <v>0.70006879228186181</v>
      </c>
      <c r="R28" s="7">
        <f>R14/R$17*100</f>
        <v>3.8277238128437121</v>
      </c>
      <c r="S28" s="7">
        <f>S14/S$17*100</f>
        <v>3.4486031542643021</v>
      </c>
      <c r="T28" s="7">
        <f>T14/T$17*100</f>
        <v>3.6286771362142485</v>
      </c>
      <c r="U28" s="7">
        <f>U14/U$17*100</f>
        <v>3.6026617444042874</v>
      </c>
      <c r="V28" s="7">
        <f>V14/V$17*100</f>
        <v>3.6343760992809164</v>
      </c>
      <c r="W28" s="7">
        <f>W14/W$17*100</f>
        <v>2.4132921036847312</v>
      </c>
      <c r="X28" s="7">
        <f>X14/X$17*100</f>
        <v>4.4781973455799484</v>
      </c>
      <c r="Y28" s="7"/>
      <c r="Z28" s="7">
        <f>Z14/Z$17*100</f>
        <v>2.9308998064084832</v>
      </c>
      <c r="AA28" s="7">
        <f>AA14/AA$17*100</f>
        <v>2.9258044733746473</v>
      </c>
      <c r="AB28" s="7">
        <f>AB14/AB$17*100</f>
        <v>3.6343760992809164</v>
      </c>
      <c r="AC28" s="7">
        <f>AC14/AC$17*100</f>
        <v>3.6376087822547865</v>
      </c>
      <c r="AD28" s="7"/>
      <c r="AE28" s="8">
        <f>AE14/AE$17*100</f>
        <v>4.2916741038500081</v>
      </c>
      <c r="AF28" s="7">
        <f t="shared" si="1"/>
        <v>4.2543245454904977</v>
      </c>
      <c r="AG28" s="8">
        <f t="shared" si="1"/>
        <v>3.1740126913324729</v>
      </c>
      <c r="AH28" s="7">
        <f t="shared" si="1"/>
        <v>3.1791076725482399</v>
      </c>
      <c r="AI28" s="8">
        <f t="shared" si="1"/>
        <v>2.8332541845092361</v>
      </c>
      <c r="AJ28" s="7">
        <f t="shared" si="1"/>
        <v>2.8218469625966911</v>
      </c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</row>
    <row r="29" spans="1:308" s="9" customFormat="1" ht="10" customHeight="1">
      <c r="A29" s="3" t="s">
        <v>72</v>
      </c>
      <c r="B29" s="7">
        <f>B15/B$17*100</f>
        <v>2.9257407922509282</v>
      </c>
      <c r="C29" s="7">
        <f>C15/C$17*100</f>
        <v>0.97379297071352455</v>
      </c>
      <c r="D29" s="7">
        <f>D15/D$17*100</f>
        <v>1.4662289743450234</v>
      </c>
      <c r="E29" s="7">
        <f>E15/E$17*100</f>
        <v>1.6550710770206862</v>
      </c>
      <c r="F29" s="7">
        <f>F15/F$17*100</f>
        <v>1.7951170615577852</v>
      </c>
      <c r="G29" s="7">
        <f>G15/G$17*100</f>
        <v>2.807743758771879</v>
      </c>
      <c r="H29" s="7">
        <f>H15/H$17*100</f>
        <v>2.521086378564354</v>
      </c>
      <c r="I29" s="7">
        <f>I15/I$17*100</f>
        <v>2.635604403143387</v>
      </c>
      <c r="J29" s="7">
        <f>J15/J$17*100</f>
        <v>3.2688639545260378</v>
      </c>
      <c r="K29" s="7">
        <f>K15/K$17*100</f>
        <v>2.4989358239226775</v>
      </c>
      <c r="L29" s="7">
        <f>L15/L$17*100</f>
        <v>8.3665811153984997</v>
      </c>
      <c r="M29" s="7">
        <f>M15/M$17*100</f>
        <v>1.9676215803102401</v>
      </c>
      <c r="N29" s="7">
        <f>N15/N$17*100</f>
        <v>3.5384591136909131</v>
      </c>
      <c r="O29" s="7">
        <f>O15/O$17*100</f>
        <v>6.4159901033385038</v>
      </c>
      <c r="P29" s="7">
        <f>P15/P$17*100</f>
        <v>1.2045941604694088</v>
      </c>
      <c r="Q29" s="7">
        <f>Q15/Q$17*100</f>
        <v>6.9703229886634093</v>
      </c>
      <c r="R29" s="7">
        <f>R15/R$17*100</f>
        <v>3.5050441460331005</v>
      </c>
      <c r="S29" s="7">
        <f>S15/S$17*100</f>
        <v>2.6576126261360105</v>
      </c>
      <c r="T29" s="7">
        <f>T15/T$17*100</f>
        <v>2.0967053964233875</v>
      </c>
      <c r="U29" s="7">
        <f>U15/U$17*100</f>
        <v>3.6654309306281574</v>
      </c>
      <c r="V29" s="7">
        <f>V15/V$17*100</f>
        <v>2.2848681680969243</v>
      </c>
      <c r="W29" s="7">
        <f>W15/W$17*100</f>
        <v>1.3021382138862321</v>
      </c>
      <c r="X29" s="7">
        <f>X15/X$17*100</f>
        <v>3.0678913282037938</v>
      </c>
      <c r="Y29" s="7"/>
      <c r="Z29" s="7">
        <f>Z15/Z$17*100</f>
        <v>0.97379297071352455</v>
      </c>
      <c r="AA29" s="7">
        <f>AA15/AA$17*100</f>
        <v>0.96933014045458599</v>
      </c>
      <c r="AB29" s="7">
        <f>AB15/AB$17*100</f>
        <v>2.2848681680969243</v>
      </c>
      <c r="AC29" s="7">
        <f>AC15/AC$17*100</f>
        <v>2.2783182951320589</v>
      </c>
      <c r="AD29" s="7"/>
      <c r="AE29" s="8">
        <f>AE15/AE$17*100</f>
        <v>2.9584375720640637</v>
      </c>
      <c r="AF29" s="7">
        <f t="shared" si="1"/>
        <v>2.9346777897995588</v>
      </c>
      <c r="AG29" s="8">
        <f t="shared" si="1"/>
        <v>1.8047110623153224</v>
      </c>
      <c r="AH29" s="7">
        <f t="shared" si="1"/>
        <v>1.7991294863561764</v>
      </c>
      <c r="AI29" s="8">
        <f t="shared" si="1"/>
        <v>5.4830602563524069</v>
      </c>
      <c r="AJ29" s="7">
        <f t="shared" si="1"/>
        <v>5.5179991829841759</v>
      </c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</row>
    <row r="30" spans="1:308" s="13" customFormat="1" ht="10" customHeight="1">
      <c r="A30" s="6" t="s">
        <v>73</v>
      </c>
      <c r="B30" s="7">
        <f>B16/B$17*100</f>
        <v>0.56735441857420998</v>
      </c>
      <c r="C30" s="7">
        <f>C16/C$17*100</f>
        <v>0.52774419302231057</v>
      </c>
      <c r="D30" s="7">
        <f>D16/D$17*100</f>
        <v>0.55799725535477862</v>
      </c>
      <c r="E30" s="7">
        <f>E16/E$17*100</f>
        <v>0.34967600203771004</v>
      </c>
      <c r="F30" s="7">
        <f>F16/F$17*100</f>
        <v>0.41368575570231331</v>
      </c>
      <c r="G30" s="7">
        <f>G16/G$17*100</f>
        <v>0.15594450921504749</v>
      </c>
      <c r="H30" s="7">
        <f>H16/H$17*100</f>
        <v>0.20476463535421988</v>
      </c>
      <c r="I30" s="7">
        <f>I16/I$17*100</f>
        <v>0.20227703700051136</v>
      </c>
      <c r="J30" s="7">
        <f>J16/J$17*100</f>
        <v>0.23409447520121129</v>
      </c>
      <c r="K30" s="7">
        <f>K16/K$17*100</f>
        <v>0.19207334885778432</v>
      </c>
      <c r="L30" s="7">
        <f>L16/L$17*100</f>
        <v>0.37036382003231322</v>
      </c>
      <c r="M30" s="7">
        <f>M16/M$17*100</f>
        <v>0.16618098678828908</v>
      </c>
      <c r="N30" s="7">
        <f>N16/N$17*100</f>
        <v>0.15209373747562671</v>
      </c>
      <c r="O30" s="7">
        <f>O16/O$17*100</f>
        <v>0.13925276319581853</v>
      </c>
      <c r="P30" s="7">
        <f>P16/P$17*100</f>
        <v>0.16692336596786653</v>
      </c>
      <c r="Q30" s="7">
        <f>Q16/Q$17*100</f>
        <v>0.16407535110763949</v>
      </c>
      <c r="R30" s="7">
        <f>R16/R$17*100</f>
        <v>0.22049603804311069</v>
      </c>
      <c r="S30" s="7">
        <f>S16/S$17*100</f>
        <v>0.23904070088342921</v>
      </c>
      <c r="T30" s="7">
        <f>T16/T$17*100</f>
        <v>0.24099121445865451</v>
      </c>
      <c r="U30" s="7">
        <f>U16/U$17*100</f>
        <v>0.19606322418526731</v>
      </c>
      <c r="V30" s="7">
        <f>V16/V$17*100</f>
        <v>0.23908081708783607</v>
      </c>
      <c r="W30" s="7">
        <f>W16/W$17*100</f>
        <v>0.1854118371780116</v>
      </c>
      <c r="X30" s="7">
        <f>X16/X$17*100</f>
        <v>0.25129665691927422</v>
      </c>
      <c r="Y30" s="7"/>
      <c r="Z30" s="7">
        <f>Z16/Z$17*100</f>
        <v>0.52774419302231057</v>
      </c>
      <c r="AA30" s="7">
        <f>AA16/AA$17*100</f>
        <v>0.52633357119529223</v>
      </c>
      <c r="AB30" s="7">
        <f>AB16/AB$17*100</f>
        <v>0.23908081708783607</v>
      </c>
      <c r="AC30" s="7">
        <f>AC16/AC$17*100</f>
        <v>0.24035795984245831</v>
      </c>
      <c r="AD30" s="7"/>
      <c r="AE30" s="8">
        <f>AE16/AE$17*100</f>
        <v>0.49307292867734392</v>
      </c>
      <c r="AF30" s="7">
        <f t="shared" si="1"/>
        <v>0.48896086183661491</v>
      </c>
      <c r="AG30" s="8">
        <f t="shared" si="1"/>
        <v>0.36552011538325557</v>
      </c>
      <c r="AH30" s="7">
        <f t="shared" si="1"/>
        <v>0.356665953130893</v>
      </c>
      <c r="AI30" s="8">
        <f t="shared" si="1"/>
        <v>0.29555529262866131</v>
      </c>
      <c r="AJ30" s="7">
        <f t="shared" si="1"/>
        <v>0.28980747417429192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</row>
    <row r="31" spans="1:308" s="15" customFormat="1" ht="10" customHeight="1">
      <c r="A31" s="3" t="s">
        <v>77</v>
      </c>
      <c r="B31" s="7">
        <f>B17/B$17*100</f>
        <v>100</v>
      </c>
      <c r="C31" s="7">
        <f>C17/C$17*100</f>
        <v>100</v>
      </c>
      <c r="D31" s="7">
        <f>D17/D$17*100</f>
        <v>100</v>
      </c>
      <c r="E31" s="7">
        <f>E17/E$17*100</f>
        <v>100</v>
      </c>
      <c r="F31" s="7">
        <f>F17/F$17*100</f>
        <v>100</v>
      </c>
      <c r="G31" s="7">
        <f>G17/G$17*100</f>
        <v>100</v>
      </c>
      <c r="H31" s="7">
        <f>H17/H$17*100</f>
        <v>100</v>
      </c>
      <c r="I31" s="7">
        <f>I17/I$17*100</f>
        <v>100</v>
      </c>
      <c r="J31" s="7">
        <f>J17/J$17*100</f>
        <v>100</v>
      </c>
      <c r="K31" s="7">
        <f>K17/K$17*100</f>
        <v>100</v>
      </c>
      <c r="L31" s="7">
        <f>L17/L$17*100</f>
        <v>100</v>
      </c>
      <c r="M31" s="7">
        <f>M17/M$17*100</f>
        <v>100</v>
      </c>
      <c r="N31" s="7">
        <f>N17/N$17*100</f>
        <v>100</v>
      </c>
      <c r="O31" s="7">
        <f>O17/O$17*100</f>
        <v>100</v>
      </c>
      <c r="P31" s="7">
        <f>P17/P$17*100</f>
        <v>100</v>
      </c>
      <c r="Q31" s="7">
        <f>Q17/Q$17*100</f>
        <v>100</v>
      </c>
      <c r="R31" s="7">
        <f>R17/R$17*100</f>
        <v>100</v>
      </c>
      <c r="S31" s="7">
        <f>S17/S$17*100</f>
        <v>100</v>
      </c>
      <c r="T31" s="7">
        <f>T17/T$17*100</f>
        <v>100</v>
      </c>
      <c r="U31" s="7">
        <f>U17/U$17*100</f>
        <v>100</v>
      </c>
      <c r="V31" s="7">
        <f>V17/V$17*100</f>
        <v>100</v>
      </c>
      <c r="W31" s="7">
        <f>W17/W$17*100</f>
        <v>100</v>
      </c>
      <c r="X31" s="7">
        <f>X17/X$17*100</f>
        <v>100</v>
      </c>
      <c r="Y31" s="7"/>
      <c r="Z31" s="7">
        <f>Z17/Z$17*100</f>
        <v>100</v>
      </c>
      <c r="AA31" s="7">
        <f>AA17/AA$17*100</f>
        <v>100</v>
      </c>
      <c r="AB31" s="7">
        <f>AB17/AB$17*100</f>
        <v>100</v>
      </c>
      <c r="AC31" s="7">
        <f>AC17/AC$17*100</f>
        <v>100</v>
      </c>
      <c r="AD31" s="7"/>
      <c r="AE31" s="8">
        <f>AE17/AE$17*100</f>
        <v>100</v>
      </c>
      <c r="AF31" s="7">
        <f t="shared" si="1"/>
        <v>100</v>
      </c>
      <c r="AG31" s="8">
        <f t="shared" si="1"/>
        <v>100</v>
      </c>
      <c r="AH31" s="7">
        <f t="shared" si="1"/>
        <v>100</v>
      </c>
      <c r="AI31" s="8">
        <f t="shared" si="1"/>
        <v>100</v>
      </c>
      <c r="AJ31" s="7">
        <f t="shared" si="1"/>
        <v>100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</row>
    <row r="32" spans="1:308" s="14" customFormat="1" ht="10" customHeight="1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7"/>
      <c r="AF32" s="16"/>
      <c r="AG32" s="17"/>
      <c r="AH32" s="16"/>
      <c r="AI32" s="17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</row>
    <row r="33" spans="1:308" s="14" customFormat="1" ht="10" customHeight="1">
      <c r="B33" s="14" t="s">
        <v>78</v>
      </c>
      <c r="L33" s="14" t="s">
        <v>78</v>
      </c>
      <c r="V33" s="14" t="s">
        <v>78</v>
      </c>
      <c r="AF33" s="14" t="s">
        <v>78</v>
      </c>
    </row>
    <row r="34" spans="1:308" ht="10" customHeight="1">
      <c r="A34" s="18" t="s">
        <v>79</v>
      </c>
      <c r="B34" s="19">
        <v>90.581314000000006</v>
      </c>
      <c r="C34" s="19">
        <v>126.056522</v>
      </c>
      <c r="D34" s="19">
        <v>91.093805406000001</v>
      </c>
      <c r="E34" s="19">
        <v>72.148426000000015</v>
      </c>
      <c r="F34" s="19">
        <v>68.317988972700007</v>
      </c>
      <c r="G34" s="19">
        <v>67.415905920249998</v>
      </c>
      <c r="H34" s="19">
        <v>63.697617999999999</v>
      </c>
      <c r="I34" s="19">
        <v>68.635494576900001</v>
      </c>
      <c r="J34" s="19">
        <v>37.693989999999999</v>
      </c>
      <c r="K34" s="19">
        <v>11.382435782999998</v>
      </c>
      <c r="L34" s="19">
        <v>32.276062806300004</v>
      </c>
      <c r="M34" s="19">
        <v>62.791259021850003</v>
      </c>
      <c r="N34" s="19">
        <v>96.865793247400006</v>
      </c>
      <c r="O34" s="19">
        <v>123.086544</v>
      </c>
      <c r="P34" s="19">
        <v>134.55588210329998</v>
      </c>
      <c r="Q34" s="19">
        <v>100.59492600000002</v>
      </c>
      <c r="R34" s="19">
        <v>10.544620794949999</v>
      </c>
      <c r="S34" s="19">
        <v>36.832153999999996</v>
      </c>
      <c r="T34" s="19">
        <v>50.55724634125</v>
      </c>
      <c r="U34" s="19">
        <v>9.732526</v>
      </c>
      <c r="V34" s="19">
        <v>35.00312005995</v>
      </c>
      <c r="W34" s="19">
        <v>65.847239562400006</v>
      </c>
      <c r="X34" s="19">
        <v>41.479485999999994</v>
      </c>
      <c r="Y34" s="19"/>
      <c r="Z34" s="19">
        <v>126.056522</v>
      </c>
      <c r="AA34" s="19">
        <v>126.285724</v>
      </c>
      <c r="AB34" s="19">
        <v>35.00312005995</v>
      </c>
      <c r="AC34" s="19">
        <v>35.442416000000001</v>
      </c>
      <c r="AD34" s="19"/>
      <c r="AE34" s="20">
        <v>18.87</v>
      </c>
      <c r="AF34" s="19">
        <v>19.549863999999999</v>
      </c>
      <c r="AG34" s="20">
        <v>12.57</v>
      </c>
      <c r="AH34" s="19">
        <v>12.236816000000003</v>
      </c>
      <c r="AI34" s="20">
        <v>17</v>
      </c>
      <c r="AJ34" s="19">
        <v>16.820865999999999</v>
      </c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19"/>
      <c r="IX34" s="19"/>
      <c r="IY34" s="19"/>
      <c r="IZ34" s="19"/>
      <c r="JA34" s="19"/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19"/>
      <c r="JN34" s="19"/>
      <c r="JO34" s="19"/>
      <c r="JP34" s="19"/>
      <c r="JQ34" s="19"/>
      <c r="JR34" s="19"/>
      <c r="JS34" s="19"/>
      <c r="JT34" s="19"/>
      <c r="JU34" s="19"/>
      <c r="JV34" s="19"/>
      <c r="JW34" s="19"/>
      <c r="JX34" s="19"/>
      <c r="JY34" s="19"/>
      <c r="JZ34" s="19"/>
      <c r="KA34" s="19"/>
      <c r="KB34" s="19"/>
      <c r="KC34" s="19"/>
      <c r="KD34" s="19"/>
      <c r="KE34" s="19"/>
      <c r="KF34" s="19"/>
      <c r="KG34" s="19"/>
      <c r="KH34" s="19"/>
      <c r="KI34" s="19"/>
      <c r="KJ34" s="19"/>
      <c r="KK34" s="19"/>
      <c r="KL34" s="19"/>
      <c r="KM34" s="19"/>
      <c r="KN34" s="19"/>
      <c r="KO34" s="19"/>
      <c r="KP34" s="19"/>
      <c r="KQ34" s="19"/>
      <c r="KR34" s="19"/>
      <c r="KS34" s="19"/>
      <c r="KT34" s="19"/>
      <c r="KU34" s="19"/>
      <c r="KV34" s="19"/>
    </row>
    <row r="35" spans="1:308" ht="10" customHeight="1">
      <c r="A35" s="14" t="s">
        <v>80</v>
      </c>
      <c r="B35" s="19">
        <v>94.641999999999996</v>
      </c>
      <c r="C35" s="19">
        <v>102.03114400000001</v>
      </c>
      <c r="D35" s="19">
        <v>94.412672999999998</v>
      </c>
      <c r="E35" s="19">
        <v>181.99404800000002</v>
      </c>
      <c r="F35" s="19">
        <v>145.91840224000001</v>
      </c>
      <c r="G35" s="19">
        <v>196.49628204000001</v>
      </c>
      <c r="H35" s="19">
        <v>42.218608000000003</v>
      </c>
      <c r="I35" s="19">
        <v>57.97263804</v>
      </c>
      <c r="J35" s="19">
        <v>28.230928000000002</v>
      </c>
      <c r="K35" s="19">
        <v>1.8496060400000007</v>
      </c>
      <c r="L35" s="19">
        <v>3.504460079999999</v>
      </c>
      <c r="M35" s="19">
        <v>207.04552676000003</v>
      </c>
      <c r="N35" s="19">
        <v>102.11821224000001</v>
      </c>
      <c r="O35" s="19">
        <v>81.546288000000004</v>
      </c>
      <c r="P35" s="19">
        <v>113.19153884000001</v>
      </c>
      <c r="Q35" s="19">
        <v>45.553352000000004</v>
      </c>
      <c r="R35" s="19">
        <v>0.83098872000000013</v>
      </c>
      <c r="S35" s="19">
        <v>9.0333439999999996</v>
      </c>
      <c r="T35" s="19">
        <v>28.353827000000003</v>
      </c>
      <c r="U35" s="19">
        <v>2.0192320000000006</v>
      </c>
      <c r="V35" s="19">
        <v>8.3647227600000011</v>
      </c>
      <c r="W35" s="19">
        <v>49.94811888000001</v>
      </c>
      <c r="X35" s="19">
        <v>15.794056000000003</v>
      </c>
      <c r="Y35" s="19"/>
      <c r="Z35" s="19">
        <v>102.03114400000001</v>
      </c>
      <c r="AA35" s="19">
        <v>101.514208</v>
      </c>
      <c r="AB35" s="19">
        <v>8.3647227600000011</v>
      </c>
      <c r="AC35" s="19">
        <v>12.347816000000002</v>
      </c>
      <c r="AD35" s="19"/>
      <c r="AE35" s="20">
        <v>16.22</v>
      </c>
      <c r="AF35" s="19">
        <v>16.562224000000001</v>
      </c>
      <c r="AG35" s="20">
        <v>15.85</v>
      </c>
      <c r="AH35" s="19">
        <v>14.707336</v>
      </c>
      <c r="AI35" s="20">
        <v>20</v>
      </c>
      <c r="AJ35" s="19">
        <v>21.113288000000001</v>
      </c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</row>
    <row r="36" spans="1:308" ht="10" customHeight="1">
      <c r="A36" s="14" t="s">
        <v>81</v>
      </c>
      <c r="B36" s="19">
        <v>31.56</v>
      </c>
      <c r="C36" s="19">
        <v>29.55</v>
      </c>
      <c r="D36" s="19">
        <v>31.302700000000002</v>
      </c>
      <c r="E36" s="19">
        <v>33.43</v>
      </c>
      <c r="F36" s="19">
        <v>33.30265</v>
      </c>
      <c r="G36" s="19">
        <v>40.785049999999998</v>
      </c>
      <c r="H36" s="19">
        <v>37.15</v>
      </c>
      <c r="I36" s="19">
        <v>39.184950000000001</v>
      </c>
      <c r="J36" s="19">
        <v>34.619999999999997</v>
      </c>
      <c r="K36" s="19">
        <v>33.481749999999998</v>
      </c>
      <c r="L36" s="19">
        <v>27.938999999999997</v>
      </c>
      <c r="M36" s="19">
        <v>39.620899999999999</v>
      </c>
      <c r="N36" s="19">
        <v>33.145199999999996</v>
      </c>
      <c r="O36" s="19">
        <v>37.75</v>
      </c>
      <c r="P36" s="19">
        <v>35.710549999999998</v>
      </c>
      <c r="Q36" s="19">
        <v>32.92</v>
      </c>
      <c r="R36" s="19">
        <v>38.974150000000002</v>
      </c>
      <c r="S36" s="19">
        <v>36.659999999999997</v>
      </c>
      <c r="T36" s="19">
        <v>36.5961</v>
      </c>
      <c r="U36" s="19">
        <v>34.630000000000003</v>
      </c>
      <c r="V36" s="19">
        <v>35.8996</v>
      </c>
      <c r="W36" s="19">
        <v>38.936699999999995</v>
      </c>
      <c r="X36" s="19">
        <v>37.04</v>
      </c>
      <c r="Y36" s="19"/>
      <c r="Z36" s="19">
        <v>29.55</v>
      </c>
      <c r="AA36" s="19">
        <v>30.79</v>
      </c>
      <c r="AB36" s="19">
        <v>35.8996</v>
      </c>
      <c r="AC36" s="19">
        <v>35.64</v>
      </c>
      <c r="AD36" s="19"/>
      <c r="AE36" s="20">
        <v>13.11</v>
      </c>
      <c r="AF36" s="19">
        <v>13.77</v>
      </c>
      <c r="AG36" s="20">
        <v>33.53</v>
      </c>
      <c r="AH36" s="19">
        <v>34.020000000000003</v>
      </c>
      <c r="AI36" s="20">
        <v>6.3</v>
      </c>
      <c r="AJ36" s="19">
        <v>6.72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</row>
    <row r="37" spans="1:308" ht="10" customHeight="1">
      <c r="A37" s="14" t="s">
        <v>82</v>
      </c>
      <c r="B37" s="19">
        <v>224.95</v>
      </c>
      <c r="C37" s="19">
        <v>212.79</v>
      </c>
      <c r="D37" s="19">
        <v>225.36750000000001</v>
      </c>
      <c r="E37" s="19">
        <v>272.07</v>
      </c>
      <c r="F37" s="19">
        <v>263.476</v>
      </c>
      <c r="G37" s="19">
        <v>258.03334999999998</v>
      </c>
      <c r="H37" s="19">
        <v>331.17</v>
      </c>
      <c r="I37" s="19">
        <v>340.01159999999993</v>
      </c>
      <c r="J37" s="19">
        <v>347.44</v>
      </c>
      <c r="K37" s="19">
        <v>398.34825000000001</v>
      </c>
      <c r="L37" s="19">
        <v>349.02645000000001</v>
      </c>
      <c r="M37" s="19">
        <v>254.8991</v>
      </c>
      <c r="N37" s="19">
        <v>178.16040000000001</v>
      </c>
      <c r="O37" s="19">
        <v>256.85000000000002</v>
      </c>
      <c r="P37" s="19">
        <v>265.71475000000004</v>
      </c>
      <c r="Q37" s="19">
        <v>253.37</v>
      </c>
      <c r="R37" s="19">
        <v>444.85454999999996</v>
      </c>
      <c r="S37" s="19">
        <v>377.91</v>
      </c>
      <c r="T37" s="19">
        <v>336.00155000000001</v>
      </c>
      <c r="U37" s="19">
        <v>413.91</v>
      </c>
      <c r="V37" s="19">
        <v>364.89635000000004</v>
      </c>
      <c r="W37" s="19">
        <v>334.06560000000002</v>
      </c>
      <c r="X37" s="19">
        <v>365.02</v>
      </c>
      <c r="Y37" s="19"/>
      <c r="Z37" s="19">
        <v>212.79</v>
      </c>
      <c r="AA37" s="19">
        <v>214.99</v>
      </c>
      <c r="AB37" s="19">
        <v>364.89635000000004</v>
      </c>
      <c r="AC37" s="19">
        <v>372.2</v>
      </c>
      <c r="AD37" s="19"/>
      <c r="AE37" s="20">
        <v>118.5</v>
      </c>
      <c r="AF37" s="19">
        <v>122.47</v>
      </c>
      <c r="AG37" s="20">
        <v>417.6</v>
      </c>
      <c r="AH37" s="19">
        <v>405.4</v>
      </c>
      <c r="AI37" s="20">
        <v>52</v>
      </c>
      <c r="AJ37" s="19">
        <v>51.84</v>
      </c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</row>
    <row r="38" spans="1:308" ht="10" customHeight="1">
      <c r="A38" s="14" t="s">
        <v>83</v>
      </c>
      <c r="B38" s="19">
        <v>777.35</v>
      </c>
      <c r="C38" s="19">
        <v>379.52</v>
      </c>
      <c r="D38" s="19">
        <v>470.53549999999996</v>
      </c>
      <c r="E38" s="19">
        <v>293.75</v>
      </c>
      <c r="F38" s="19">
        <v>564.28440000000001</v>
      </c>
      <c r="G38" s="19">
        <v>419.53179999999998</v>
      </c>
      <c r="H38" s="19">
        <v>351.03</v>
      </c>
      <c r="I38" s="19">
        <v>235.54184999999998</v>
      </c>
      <c r="J38" s="19">
        <v>376.72</v>
      </c>
      <c r="K38" s="19">
        <v>221.96460000000002</v>
      </c>
      <c r="L38" s="19">
        <v>460.89299999999997</v>
      </c>
      <c r="M38" s="19">
        <v>261.58549999999997</v>
      </c>
      <c r="N38" s="19">
        <v>235.48140000000001</v>
      </c>
      <c r="O38" s="19">
        <v>369.29</v>
      </c>
      <c r="P38" s="19">
        <v>421.76060000000001</v>
      </c>
      <c r="Q38" s="19">
        <v>1028.92</v>
      </c>
      <c r="R38" s="19">
        <v>253.59565000000001</v>
      </c>
      <c r="S38" s="19">
        <v>370.67</v>
      </c>
      <c r="T38" s="19">
        <v>441.23275000000001</v>
      </c>
      <c r="U38" s="19">
        <v>800.34</v>
      </c>
      <c r="V38" s="19">
        <v>395.50254999999999</v>
      </c>
      <c r="W38" s="19">
        <v>249.28200000000001</v>
      </c>
      <c r="X38" s="19">
        <v>414.38</v>
      </c>
      <c r="Y38" s="19"/>
      <c r="Z38" s="19">
        <v>379.52</v>
      </c>
      <c r="AA38" s="19">
        <v>377.76</v>
      </c>
      <c r="AB38" s="19">
        <v>395.50254999999999</v>
      </c>
      <c r="AC38" s="19">
        <v>393.36</v>
      </c>
      <c r="AD38" s="19"/>
      <c r="AE38" s="20">
        <v>1134</v>
      </c>
      <c r="AF38" s="19">
        <v>1128.8900000000001</v>
      </c>
      <c r="AG38" s="20">
        <v>683.9</v>
      </c>
      <c r="AH38" s="19">
        <v>682.64</v>
      </c>
      <c r="AI38" s="20">
        <v>1340</v>
      </c>
      <c r="AJ38" s="19">
        <v>1329.38</v>
      </c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</row>
    <row r="39" spans="1:308" ht="10" customHeight="1">
      <c r="A39" s="14" t="s">
        <v>84</v>
      </c>
      <c r="B39" s="19">
        <v>62.92</v>
      </c>
      <c r="C39" s="19">
        <v>18.95</v>
      </c>
      <c r="D39" s="19">
        <v>34.914550000000006</v>
      </c>
      <c r="E39" s="19">
        <v>35.81</v>
      </c>
      <c r="F39" s="19">
        <v>41.222850000000001</v>
      </c>
      <c r="G39" s="19">
        <v>91.301200000000009</v>
      </c>
      <c r="H39" s="19">
        <v>75.27</v>
      </c>
      <c r="I39" s="19">
        <v>56.681999999999995</v>
      </c>
      <c r="J39" s="19">
        <v>140.69</v>
      </c>
      <c r="K39" s="19">
        <v>83.689449999999994</v>
      </c>
      <c r="L39" s="19">
        <v>154.13684999999998</v>
      </c>
      <c r="M39" s="19">
        <v>56.515999999999998</v>
      </c>
      <c r="N39" s="19">
        <v>53.598599999999998</v>
      </c>
      <c r="O39" s="19">
        <v>128.86000000000001</v>
      </c>
      <c r="P39" s="19">
        <v>25.760550000000002</v>
      </c>
      <c r="Q39" s="19">
        <v>148.69</v>
      </c>
      <c r="R39" s="19">
        <v>65.978449999999995</v>
      </c>
      <c r="S39" s="19">
        <v>82.84</v>
      </c>
      <c r="T39" s="19">
        <v>76.46575</v>
      </c>
      <c r="U39" s="19">
        <v>100.48</v>
      </c>
      <c r="V39" s="19">
        <v>79.092549999999989</v>
      </c>
      <c r="W39" s="19">
        <v>42.431399999999996</v>
      </c>
      <c r="X39" s="19">
        <v>78.95</v>
      </c>
      <c r="Y39" s="19"/>
      <c r="Z39" s="19">
        <v>18.95</v>
      </c>
      <c r="AA39" s="19">
        <v>18.8</v>
      </c>
      <c r="AB39" s="19">
        <v>79.092549999999989</v>
      </c>
      <c r="AC39" s="19">
        <v>79.459999999999994</v>
      </c>
      <c r="AD39" s="19"/>
      <c r="AE39" s="20">
        <v>67.790000000000006</v>
      </c>
      <c r="AF39" s="19">
        <v>67.31</v>
      </c>
      <c r="AG39" s="20">
        <v>46.02</v>
      </c>
      <c r="AH39" s="19">
        <v>46.13</v>
      </c>
      <c r="AI39" s="20">
        <v>245</v>
      </c>
      <c r="AJ39" s="19">
        <v>244.52</v>
      </c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</row>
    <row r="40" spans="1:308" ht="10" customHeight="1">
      <c r="A40" s="14" t="s">
        <v>85</v>
      </c>
      <c r="B40" s="19">
        <v>333.07</v>
      </c>
      <c r="C40" s="19">
        <v>251.03</v>
      </c>
      <c r="D40" s="19">
        <v>275.32644999999997</v>
      </c>
      <c r="E40" s="19">
        <v>337.23</v>
      </c>
      <c r="F40" s="19">
        <v>482.83369999999996</v>
      </c>
      <c r="G40" s="19">
        <v>120.7333</v>
      </c>
      <c r="H40" s="19">
        <v>120.31</v>
      </c>
      <c r="I40" s="19">
        <v>77.857349999999997</v>
      </c>
      <c r="J40" s="19">
        <v>93.22</v>
      </c>
      <c r="K40" s="19">
        <v>30.655949999999997</v>
      </c>
      <c r="L40" s="19">
        <v>30.511799999999997</v>
      </c>
      <c r="M40" s="19">
        <v>124.6138</v>
      </c>
      <c r="N40" s="19">
        <v>96.010199999999998</v>
      </c>
      <c r="O40" s="19">
        <v>38.049999999999997</v>
      </c>
      <c r="P40" s="19">
        <v>530.12604999999996</v>
      </c>
      <c r="Q40" s="19">
        <v>939.48</v>
      </c>
      <c r="R40" s="19">
        <v>33.839949999999995</v>
      </c>
      <c r="S40" s="19">
        <v>109.39</v>
      </c>
      <c r="T40" s="19">
        <v>228.96940000000001</v>
      </c>
      <c r="U40" s="19">
        <v>70.61</v>
      </c>
      <c r="V40" s="19">
        <v>172.94095000000002</v>
      </c>
      <c r="W40" s="19">
        <v>151.43040000000002</v>
      </c>
      <c r="X40" s="19">
        <v>100.9</v>
      </c>
      <c r="Y40" s="19"/>
      <c r="Z40" s="19">
        <v>251.03</v>
      </c>
      <c r="AA40" s="19">
        <v>251.2</v>
      </c>
      <c r="AB40" s="19">
        <v>172.94095000000002</v>
      </c>
      <c r="AC40" s="19">
        <v>172.38</v>
      </c>
      <c r="AD40" s="19"/>
      <c r="AE40" s="20">
        <v>659.5</v>
      </c>
      <c r="AF40" s="19">
        <v>657.38</v>
      </c>
      <c r="AG40" s="20">
        <v>337.4</v>
      </c>
      <c r="AH40" s="19">
        <v>328.71</v>
      </c>
      <c r="AI40" s="20">
        <v>240</v>
      </c>
      <c r="AJ40" s="19">
        <v>239.85</v>
      </c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</row>
    <row r="41" spans="1:308" ht="10" customHeight="1">
      <c r="A41" s="14" t="s">
        <v>86</v>
      </c>
      <c r="B41" s="19">
        <v>186.05853999999997</v>
      </c>
      <c r="C41" s="19">
        <v>173.45899</v>
      </c>
      <c r="D41" s="19">
        <v>179.16435659999999</v>
      </c>
      <c r="E41" s="19">
        <v>128.11097999999998</v>
      </c>
      <c r="F41" s="19">
        <v>159.36382674999996</v>
      </c>
      <c r="G41" s="19">
        <v>146.23913994999995</v>
      </c>
      <c r="H41" s="19">
        <v>158.74395999999999</v>
      </c>
      <c r="I41" s="19">
        <v>152.55504029999997</v>
      </c>
      <c r="J41" s="19">
        <v>178.31214999999997</v>
      </c>
      <c r="K41" s="19">
        <v>208.95285564999998</v>
      </c>
      <c r="L41" s="19">
        <v>226.03950464999994</v>
      </c>
      <c r="M41" s="19">
        <v>152.16175805</v>
      </c>
      <c r="N41" s="19">
        <v>110.3011272</v>
      </c>
      <c r="O41" s="19">
        <v>107.77540999999999</v>
      </c>
      <c r="P41" s="19">
        <v>129.74041809999997</v>
      </c>
      <c r="Q41" s="19">
        <v>160.40315999999999</v>
      </c>
      <c r="R41" s="19">
        <v>248.55391534999998</v>
      </c>
      <c r="S41" s="19">
        <v>201.40613999999999</v>
      </c>
      <c r="T41" s="19">
        <v>184.80838464999999</v>
      </c>
      <c r="U41" s="19">
        <v>224.84233999999998</v>
      </c>
      <c r="V41" s="19">
        <v>204.48509669999999</v>
      </c>
      <c r="W41" s="19">
        <v>155.431782</v>
      </c>
      <c r="X41" s="19">
        <v>196.90555999999998</v>
      </c>
      <c r="Y41" s="19"/>
      <c r="Z41" s="19">
        <v>173.45899</v>
      </c>
      <c r="AA41" s="19">
        <v>172.47383999999997</v>
      </c>
      <c r="AB41" s="19">
        <v>204.48509669999999</v>
      </c>
      <c r="AC41" s="19">
        <v>202.39128999999997</v>
      </c>
      <c r="AD41" s="19"/>
      <c r="AE41" s="20">
        <v>232</v>
      </c>
      <c r="AF41" s="19">
        <v>233.79164999999998</v>
      </c>
      <c r="AG41" s="20">
        <v>186.5</v>
      </c>
      <c r="AH41" s="19">
        <v>180.15800999999996</v>
      </c>
      <c r="AI41" s="20">
        <v>550</v>
      </c>
      <c r="AJ41" s="19">
        <v>570.6</v>
      </c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</row>
    <row r="42" spans="1:308" ht="10" customHeight="1">
      <c r="A42" s="14" t="s">
        <v>87</v>
      </c>
      <c r="B42" s="19">
        <v>44.6</v>
      </c>
      <c r="C42" s="19">
        <v>41.36</v>
      </c>
      <c r="D42" s="19">
        <v>44.377000000000002</v>
      </c>
      <c r="E42" s="19">
        <v>28.82</v>
      </c>
      <c r="F42" s="19">
        <v>34.198149999999998</v>
      </c>
      <c r="G42" s="19">
        <v>34.3673</v>
      </c>
      <c r="H42" s="19">
        <v>43.24</v>
      </c>
      <c r="I42" s="19">
        <v>40.069349999999993</v>
      </c>
      <c r="J42" s="19">
        <v>50</v>
      </c>
      <c r="K42" s="19">
        <v>57.083149999999996</v>
      </c>
      <c r="L42" s="19">
        <v>48.9435</v>
      </c>
      <c r="M42" s="19">
        <v>26.67595</v>
      </c>
      <c r="N42" s="19">
        <v>43.569899999999997</v>
      </c>
      <c r="O42" s="19">
        <v>32.08</v>
      </c>
      <c r="P42" s="19">
        <v>33.352400000000003</v>
      </c>
      <c r="Q42" s="19">
        <v>34.380000000000003</v>
      </c>
      <c r="R42" s="19">
        <v>65.043149999999997</v>
      </c>
      <c r="S42" s="19">
        <v>46.28</v>
      </c>
      <c r="T42" s="19">
        <v>47.093350000000001</v>
      </c>
      <c r="U42" s="19">
        <v>53.51</v>
      </c>
      <c r="V42" s="19">
        <v>47.959000000000003</v>
      </c>
      <c r="W42" s="19">
        <v>38.946600000000004</v>
      </c>
      <c r="X42" s="19">
        <v>53.16</v>
      </c>
      <c r="Y42" s="19"/>
      <c r="Z42" s="19">
        <v>41.36</v>
      </c>
      <c r="AA42" s="19">
        <v>41.12</v>
      </c>
      <c r="AB42" s="19">
        <v>47.959000000000003</v>
      </c>
      <c r="AC42" s="19">
        <v>47.09</v>
      </c>
      <c r="AD42" s="19"/>
      <c r="AE42" s="20">
        <v>19.14</v>
      </c>
      <c r="AF42" s="19">
        <v>19.350000000000001</v>
      </c>
      <c r="AG42" s="20">
        <v>36.07</v>
      </c>
      <c r="AH42" s="19">
        <v>36.21</v>
      </c>
      <c r="AI42" s="20">
        <v>28</v>
      </c>
      <c r="AJ42" s="19">
        <v>25.31</v>
      </c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</row>
    <row r="43" spans="1:308" s="25" customFormat="1" ht="10" customHeight="1">
      <c r="A43" s="22" t="s">
        <v>88</v>
      </c>
      <c r="B43" s="23">
        <v>8.6999999999999993</v>
      </c>
      <c r="C43" s="23">
        <v>8.31</v>
      </c>
      <c r="D43" s="23">
        <v>8.4375999999999998</v>
      </c>
      <c r="E43" s="23">
        <v>7.98</v>
      </c>
      <c r="F43" s="23">
        <v>10.178850000000001</v>
      </c>
      <c r="G43" s="23">
        <v>5.8008499999999996</v>
      </c>
      <c r="H43" s="23">
        <v>6.08</v>
      </c>
      <c r="I43" s="23">
        <v>5.9897999999999989</v>
      </c>
      <c r="J43" s="23">
        <v>7.81</v>
      </c>
      <c r="K43" s="23">
        <v>9.2535000000000007</v>
      </c>
      <c r="L43" s="23">
        <v>9.0148499999999991</v>
      </c>
      <c r="M43" s="23">
        <v>5.8207499999999994</v>
      </c>
      <c r="N43" s="23">
        <v>2.5542000000000002</v>
      </c>
      <c r="O43" s="23">
        <v>2.72</v>
      </c>
      <c r="P43" s="23">
        <v>4.9352</v>
      </c>
      <c r="Q43" s="23">
        <v>7.11</v>
      </c>
      <c r="R43" s="23">
        <v>10.696249999999999</v>
      </c>
      <c r="S43" s="23">
        <v>8.31</v>
      </c>
      <c r="T43" s="23">
        <v>8.7659500000000001</v>
      </c>
      <c r="U43" s="23">
        <v>9.8800000000000008</v>
      </c>
      <c r="V43" s="23">
        <v>8.1789000000000005</v>
      </c>
      <c r="W43" s="23">
        <v>6.8111999999999995</v>
      </c>
      <c r="X43" s="23">
        <v>8.2200000000000006</v>
      </c>
      <c r="Y43" s="23"/>
      <c r="Z43" s="23">
        <v>8.31</v>
      </c>
      <c r="AA43" s="23">
        <v>7.97</v>
      </c>
      <c r="AB43" s="23">
        <v>8.1789000000000005</v>
      </c>
      <c r="AC43" s="23">
        <v>8.09</v>
      </c>
      <c r="AD43" s="23"/>
      <c r="AE43" s="24">
        <v>14.12</v>
      </c>
      <c r="AF43" s="23">
        <v>13.51</v>
      </c>
      <c r="AG43" s="24">
        <v>12.44</v>
      </c>
      <c r="AH43" s="23">
        <v>12.32</v>
      </c>
      <c r="AI43" s="24">
        <v>27</v>
      </c>
      <c r="AJ43" s="23">
        <v>25.91</v>
      </c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  <c r="IX43" s="23"/>
      <c r="IY43" s="23"/>
      <c r="IZ43" s="23"/>
      <c r="JA43" s="23"/>
      <c r="JB43" s="23"/>
      <c r="JC43" s="23"/>
      <c r="JD43" s="23"/>
      <c r="JE43" s="23"/>
      <c r="JF43" s="23"/>
      <c r="JG43" s="23"/>
      <c r="JH43" s="23"/>
      <c r="JI43" s="23"/>
      <c r="JJ43" s="23"/>
      <c r="JK43" s="23"/>
      <c r="JL43" s="23"/>
      <c r="JM43" s="23"/>
      <c r="JN43" s="23"/>
      <c r="JO43" s="23"/>
      <c r="JP43" s="23"/>
      <c r="JQ43" s="23"/>
      <c r="JR43" s="23"/>
      <c r="JS43" s="23"/>
      <c r="JT43" s="23"/>
      <c r="JU43" s="23"/>
      <c r="JV43" s="23"/>
      <c r="JW43" s="23"/>
      <c r="JX43" s="23"/>
      <c r="JY43" s="23"/>
      <c r="JZ43" s="23"/>
      <c r="KA43" s="23"/>
      <c r="KB43" s="23"/>
      <c r="KC43" s="23"/>
      <c r="KD43" s="23"/>
      <c r="KE43" s="23"/>
      <c r="KF43" s="23"/>
      <c r="KG43" s="23"/>
      <c r="KH43" s="23"/>
      <c r="KI43" s="23"/>
      <c r="KJ43" s="23"/>
      <c r="KK43" s="23"/>
      <c r="KL43" s="23"/>
      <c r="KM43" s="23"/>
      <c r="KN43" s="23"/>
      <c r="KO43" s="23"/>
      <c r="KP43" s="23"/>
      <c r="KQ43" s="23"/>
      <c r="KR43" s="23"/>
      <c r="KS43" s="23"/>
      <c r="KT43" s="23"/>
      <c r="KU43" s="23"/>
      <c r="KV43" s="23"/>
    </row>
    <row r="44" spans="1:308" ht="10" customHeight="1">
      <c r="A44" s="14" t="s">
        <v>89</v>
      </c>
      <c r="B44" s="19">
        <v>20.79</v>
      </c>
      <c r="C44" s="19">
        <v>20.38</v>
      </c>
      <c r="D44" s="19">
        <v>19.253250000000001</v>
      </c>
      <c r="E44" s="19">
        <v>16.88</v>
      </c>
      <c r="F44" s="19">
        <v>18.905000000000001</v>
      </c>
      <c r="G44" s="19">
        <v>17.611499999999999</v>
      </c>
      <c r="H44" s="19">
        <v>19.36</v>
      </c>
      <c r="I44" s="19">
        <v>20.069849999999995</v>
      </c>
      <c r="J44" s="19">
        <v>12.53</v>
      </c>
      <c r="K44" s="19">
        <v>19.7607</v>
      </c>
      <c r="L44" s="19">
        <v>20.532149999999998</v>
      </c>
      <c r="M44" s="19">
        <v>18.118950000000002</v>
      </c>
      <c r="N44" s="19">
        <v>15.2262</v>
      </c>
      <c r="O44" s="19">
        <v>15.89</v>
      </c>
      <c r="P44" s="19">
        <v>18.2881</v>
      </c>
      <c r="Q44" s="19">
        <v>17.670000000000002</v>
      </c>
      <c r="R44" s="19">
        <v>23.482000000000003</v>
      </c>
      <c r="S44" s="19">
        <v>21.37</v>
      </c>
      <c r="T44" s="19">
        <v>19.850249999999999</v>
      </c>
      <c r="U44" s="19">
        <v>13.55</v>
      </c>
      <c r="V44" s="19">
        <v>20.357700000000001</v>
      </c>
      <c r="W44" s="19">
        <v>20.0871</v>
      </c>
      <c r="X44" s="19">
        <v>19.760000000000002</v>
      </c>
      <c r="Y44" s="19"/>
      <c r="Z44" s="19">
        <v>20.38</v>
      </c>
      <c r="AA44" s="19">
        <v>19.73</v>
      </c>
      <c r="AB44" s="19">
        <v>20.357700000000001</v>
      </c>
      <c r="AC44" s="19">
        <v>21.14</v>
      </c>
      <c r="AD44" s="19"/>
      <c r="AE44" s="20">
        <v>20.420000000000002</v>
      </c>
      <c r="AF44" s="19">
        <v>21.06</v>
      </c>
      <c r="AG44" s="20">
        <v>22.07</v>
      </c>
      <c r="AH44" s="19">
        <v>22.01</v>
      </c>
      <c r="AI44" s="20">
        <v>22</v>
      </c>
      <c r="AJ44" s="19">
        <v>21.35</v>
      </c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</row>
    <row r="45" spans="1:308" ht="10" customHeight="1">
      <c r="A45" s="14" t="s">
        <v>90</v>
      </c>
      <c r="B45" s="19">
        <v>103.74</v>
      </c>
      <c r="C45" s="19">
        <v>97.09</v>
      </c>
      <c r="D45" s="19">
        <v>114.32550000000001</v>
      </c>
      <c r="E45" s="19">
        <v>66.319999999999993</v>
      </c>
      <c r="F45" s="19">
        <v>107.33065000000001</v>
      </c>
      <c r="G45" s="19">
        <v>21.24325</v>
      </c>
      <c r="H45" s="19">
        <v>167.05</v>
      </c>
      <c r="I45" s="19">
        <v>27.285749999999997</v>
      </c>
      <c r="J45" s="19">
        <v>8.7200000000000006</v>
      </c>
      <c r="K45" s="19">
        <v>74.684700000000007</v>
      </c>
      <c r="L45" s="19">
        <v>59.01359999999999</v>
      </c>
      <c r="M45" s="19">
        <v>18.487099999999998</v>
      </c>
      <c r="N45" s="19">
        <v>12.761100000000001</v>
      </c>
      <c r="O45" s="19">
        <v>49</v>
      </c>
      <c r="P45" s="19">
        <v>142.37455</v>
      </c>
      <c r="Q45" s="19">
        <v>149.35</v>
      </c>
      <c r="R45" s="19">
        <v>180.9905</v>
      </c>
      <c r="S45" s="19">
        <v>195.57</v>
      </c>
      <c r="T45" s="19">
        <v>73.978249999999989</v>
      </c>
      <c r="U45" s="19">
        <v>38.69</v>
      </c>
      <c r="V45" s="19">
        <v>60.277099999999997</v>
      </c>
      <c r="W45" s="19">
        <v>47.668500000000002</v>
      </c>
      <c r="X45" s="19">
        <v>48.58</v>
      </c>
      <c r="Y45" s="19"/>
      <c r="Z45" s="19">
        <v>97.09</v>
      </c>
      <c r="AA45" s="19">
        <v>96.47</v>
      </c>
      <c r="AB45" s="19">
        <v>60.277099999999997</v>
      </c>
      <c r="AC45" s="19">
        <v>61.11</v>
      </c>
      <c r="AD45" s="19"/>
      <c r="AE45" s="20">
        <v>51.51</v>
      </c>
      <c r="AF45" s="19">
        <v>49.16</v>
      </c>
      <c r="AG45" s="20">
        <v>19.66</v>
      </c>
      <c r="AH45" s="19">
        <v>18.440000000000001</v>
      </c>
      <c r="AI45" s="20">
        <v>43</v>
      </c>
      <c r="AJ45" s="19">
        <v>43.09</v>
      </c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</row>
    <row r="46" spans="1:308" ht="10" customHeight="1">
      <c r="A46" s="14" t="s">
        <v>91</v>
      </c>
      <c r="B46" s="19">
        <v>117.77</v>
      </c>
      <c r="C46" s="19">
        <v>97.55</v>
      </c>
      <c r="D46" s="19">
        <v>174.59264999999999</v>
      </c>
      <c r="E46" s="19">
        <v>79.849999999999994</v>
      </c>
      <c r="F46" s="19">
        <v>348.60820000000001</v>
      </c>
      <c r="G46" s="19">
        <v>60.545749999999998</v>
      </c>
      <c r="H46" s="19">
        <v>87.51</v>
      </c>
      <c r="I46" s="19">
        <v>105.79634999999999</v>
      </c>
      <c r="J46" s="19">
        <v>141.55000000000001</v>
      </c>
      <c r="K46" s="19">
        <v>172.70214999999999</v>
      </c>
      <c r="L46" s="19">
        <v>117.50459999999998</v>
      </c>
      <c r="M46" s="19">
        <v>131.1609</v>
      </c>
      <c r="N46" s="19">
        <v>115.88939999999999</v>
      </c>
      <c r="O46" s="19">
        <v>213.91</v>
      </c>
      <c r="P46" s="19">
        <v>100.6343</v>
      </c>
      <c r="Q46" s="19">
        <v>110.81</v>
      </c>
      <c r="R46" s="19">
        <v>462.44614999999999</v>
      </c>
      <c r="S46" s="19">
        <v>90.21</v>
      </c>
      <c r="T46" s="19">
        <v>116.22595</v>
      </c>
      <c r="U46" s="19">
        <v>145.1</v>
      </c>
      <c r="V46" s="19">
        <v>134.1061</v>
      </c>
      <c r="W46" s="19">
        <v>124.28460000000001</v>
      </c>
      <c r="X46" s="19">
        <v>161.63999999999999</v>
      </c>
      <c r="Y46" s="19"/>
      <c r="Z46" s="19">
        <v>97.55</v>
      </c>
      <c r="AA46" s="19">
        <v>99.25</v>
      </c>
      <c r="AB46" s="19">
        <v>134.1061</v>
      </c>
      <c r="AC46" s="19">
        <v>132.18</v>
      </c>
      <c r="AD46" s="19"/>
      <c r="AE46" s="20">
        <v>86.7</v>
      </c>
      <c r="AF46" s="19">
        <v>89.63</v>
      </c>
      <c r="AG46" s="20">
        <v>129.5</v>
      </c>
      <c r="AH46" s="19">
        <v>131.59</v>
      </c>
      <c r="AI46" s="20">
        <v>120</v>
      </c>
      <c r="AJ46" s="19">
        <v>113.98</v>
      </c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9"/>
      <c r="JU46" s="19"/>
      <c r="JV46" s="19"/>
      <c r="JW46" s="19"/>
      <c r="JX46" s="19"/>
      <c r="JY46" s="19"/>
      <c r="JZ46" s="19"/>
      <c r="KA46" s="19"/>
      <c r="KB46" s="19"/>
      <c r="KC46" s="19"/>
      <c r="KD46" s="19"/>
      <c r="KE46" s="19"/>
      <c r="KF46" s="19"/>
      <c r="KG46" s="19"/>
      <c r="KH46" s="19"/>
      <c r="KI46" s="19"/>
      <c r="KJ46" s="19"/>
      <c r="KK46" s="19"/>
      <c r="KL46" s="19"/>
      <c r="KM46" s="19"/>
      <c r="KN46" s="19"/>
      <c r="KO46" s="19"/>
      <c r="KP46" s="19"/>
      <c r="KQ46" s="19"/>
      <c r="KR46" s="19"/>
      <c r="KS46" s="19"/>
      <c r="KT46" s="19"/>
      <c r="KU46" s="19"/>
      <c r="KV46" s="19"/>
    </row>
    <row r="47" spans="1:308" ht="10" customHeight="1">
      <c r="A47" s="14" t="s">
        <v>92</v>
      </c>
      <c r="B47" s="19">
        <v>4.74</v>
      </c>
      <c r="C47" s="19">
        <v>4.57</v>
      </c>
      <c r="D47" s="19">
        <v>7.1440999999999999</v>
      </c>
      <c r="E47" s="19">
        <v>4.88</v>
      </c>
      <c r="F47" s="19">
        <v>32.924550000000004</v>
      </c>
      <c r="G47" s="19">
        <v>20.705949999999998</v>
      </c>
      <c r="H47" s="19">
        <v>33.020000000000003</v>
      </c>
      <c r="I47" s="19">
        <v>29.185199999999995</v>
      </c>
      <c r="J47" s="19">
        <v>44.3</v>
      </c>
      <c r="K47" s="19">
        <v>24.18845</v>
      </c>
      <c r="L47" s="19">
        <v>13.245899999999999</v>
      </c>
      <c r="M47" s="19">
        <v>17.482150000000001</v>
      </c>
      <c r="N47" s="19">
        <v>4.3064999999999998</v>
      </c>
      <c r="O47" s="19">
        <v>12.08</v>
      </c>
      <c r="P47" s="19">
        <v>11.11415</v>
      </c>
      <c r="Q47" s="19">
        <v>10.52</v>
      </c>
      <c r="R47" s="19">
        <v>6.5669999999999993</v>
      </c>
      <c r="S47" s="19">
        <v>12.65</v>
      </c>
      <c r="T47" s="19">
        <v>10.1092</v>
      </c>
      <c r="U47" s="19">
        <v>18.64</v>
      </c>
      <c r="V47" s="19">
        <v>11.343</v>
      </c>
      <c r="W47" s="19">
        <v>10.444500000000001</v>
      </c>
      <c r="X47" s="19">
        <v>21.35</v>
      </c>
      <c r="Y47" s="19"/>
      <c r="Z47" s="19">
        <v>4.57</v>
      </c>
      <c r="AA47" s="19">
        <v>3.66</v>
      </c>
      <c r="AB47" s="19">
        <v>11.343</v>
      </c>
      <c r="AC47" s="19">
        <v>11.01</v>
      </c>
      <c r="AD47" s="19"/>
      <c r="AE47" s="20">
        <v>13.14</v>
      </c>
      <c r="AF47" s="19">
        <v>13.19</v>
      </c>
      <c r="AG47" s="20">
        <v>10.59</v>
      </c>
      <c r="AH47" s="19">
        <v>10.56</v>
      </c>
      <c r="AI47" s="20">
        <v>42</v>
      </c>
      <c r="AJ47" s="19">
        <v>41.25</v>
      </c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19"/>
      <c r="KC47" s="19"/>
      <c r="KD47" s="19"/>
      <c r="KE47" s="19"/>
      <c r="KF47" s="19"/>
      <c r="KG47" s="19"/>
      <c r="KH47" s="19"/>
      <c r="KI47" s="19"/>
      <c r="KJ47" s="19"/>
      <c r="KK47" s="19"/>
      <c r="KL47" s="19"/>
      <c r="KM47" s="19"/>
      <c r="KN47" s="19"/>
      <c r="KO47" s="19"/>
      <c r="KP47" s="19"/>
      <c r="KQ47" s="19"/>
      <c r="KR47" s="19"/>
      <c r="KS47" s="19"/>
      <c r="KT47" s="19"/>
      <c r="KU47" s="19"/>
      <c r="KV47" s="19"/>
    </row>
    <row r="48" spans="1:308" ht="10" customHeight="1">
      <c r="A48" s="14" t="s">
        <v>93</v>
      </c>
      <c r="B48" s="19">
        <v>17.43</v>
      </c>
      <c r="C48" s="19">
        <v>13.41</v>
      </c>
      <c r="D48" s="19">
        <v>15.611549999999999</v>
      </c>
      <c r="E48" s="19">
        <v>6.99</v>
      </c>
      <c r="F48" s="19">
        <v>7.7411000000000003</v>
      </c>
      <c r="G48" s="19">
        <v>13.32305</v>
      </c>
      <c r="H48" s="19">
        <v>13.96</v>
      </c>
      <c r="I48" s="19">
        <v>13.466999999999999</v>
      </c>
      <c r="J48" s="19">
        <v>25.96</v>
      </c>
      <c r="K48" s="19">
        <v>17.094100000000001</v>
      </c>
      <c r="L48" s="19">
        <v>22.230599999999999</v>
      </c>
      <c r="M48" s="19">
        <v>12.676299999999999</v>
      </c>
      <c r="N48" s="19">
        <v>23.571899999999999</v>
      </c>
      <c r="O48" s="19">
        <v>10.61</v>
      </c>
      <c r="P48" s="19">
        <v>6.67645</v>
      </c>
      <c r="Q48" s="19">
        <v>11.54</v>
      </c>
      <c r="R48" s="19">
        <v>21.97955</v>
      </c>
      <c r="S48" s="19">
        <v>22.89</v>
      </c>
      <c r="T48" s="19">
        <v>19.452249999999999</v>
      </c>
      <c r="U48" s="19">
        <v>28.69</v>
      </c>
      <c r="V48" s="19">
        <v>19.293050000000001</v>
      </c>
      <c r="W48" s="19">
        <v>10.256399999999999</v>
      </c>
      <c r="X48" s="19">
        <v>21.5</v>
      </c>
      <c r="Y48" s="19"/>
      <c r="Z48" s="19">
        <v>13.41</v>
      </c>
      <c r="AA48" s="19">
        <v>13.09</v>
      </c>
      <c r="AB48" s="19">
        <v>19.293050000000001</v>
      </c>
      <c r="AC48" s="19">
        <v>22.14</v>
      </c>
      <c r="AD48" s="19"/>
      <c r="AE48" s="20">
        <v>38.21</v>
      </c>
      <c r="AF48" s="19">
        <v>35.520000000000003</v>
      </c>
      <c r="AG48" s="20">
        <v>25.08</v>
      </c>
      <c r="AH48" s="19">
        <v>21.53</v>
      </c>
      <c r="AI48" s="20">
        <v>180</v>
      </c>
      <c r="AJ48" s="19">
        <v>186.3</v>
      </c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19"/>
      <c r="IX48" s="19"/>
      <c r="IY48" s="19"/>
      <c r="IZ48" s="19"/>
      <c r="JA48" s="19"/>
      <c r="JB48" s="19"/>
      <c r="JC48" s="19"/>
      <c r="JD48" s="19"/>
      <c r="JE48" s="19"/>
      <c r="JF48" s="19"/>
      <c r="JG48" s="19"/>
      <c r="JH48" s="19"/>
      <c r="JI48" s="19"/>
      <c r="JJ48" s="19"/>
      <c r="JK48" s="19"/>
      <c r="JL48" s="19"/>
      <c r="JM48" s="19"/>
      <c r="JN48" s="19"/>
      <c r="JO48" s="19"/>
      <c r="JP48" s="19"/>
      <c r="JQ48" s="19"/>
      <c r="JR48" s="19"/>
      <c r="JS48" s="19"/>
      <c r="JT48" s="19"/>
      <c r="JU48" s="19"/>
      <c r="JV48" s="19"/>
      <c r="JW48" s="19"/>
      <c r="JX48" s="19"/>
      <c r="JY48" s="19"/>
      <c r="JZ48" s="19"/>
      <c r="KA48" s="19"/>
      <c r="KB48" s="19"/>
      <c r="KC48" s="19"/>
      <c r="KD48" s="19"/>
      <c r="KE48" s="19"/>
      <c r="KF48" s="19"/>
      <c r="KG48" s="19"/>
      <c r="KH48" s="19"/>
      <c r="KI48" s="19"/>
      <c r="KJ48" s="19"/>
      <c r="KK48" s="19"/>
      <c r="KL48" s="19"/>
      <c r="KM48" s="19"/>
      <c r="KN48" s="19"/>
      <c r="KO48" s="19"/>
      <c r="KP48" s="19"/>
      <c r="KQ48" s="19"/>
      <c r="KR48" s="19"/>
      <c r="KS48" s="19"/>
      <c r="KT48" s="19"/>
      <c r="KU48" s="19"/>
      <c r="KV48" s="19"/>
    </row>
    <row r="49" spans="1:308" ht="10" customHeight="1">
      <c r="A49" s="14" t="s">
        <v>94</v>
      </c>
      <c r="B49" s="19">
        <v>40.51</v>
      </c>
      <c r="C49" s="19">
        <v>41.02</v>
      </c>
      <c r="D49" s="19">
        <v>39.969149999999999</v>
      </c>
      <c r="E49" s="19">
        <v>30.25</v>
      </c>
      <c r="F49" s="19">
        <v>36.407050000000005</v>
      </c>
      <c r="G49" s="19">
        <v>31.611149999999999</v>
      </c>
      <c r="H49" s="19">
        <v>33.21</v>
      </c>
      <c r="I49" s="19">
        <v>35.707649999999994</v>
      </c>
      <c r="J49" s="19">
        <v>51.44</v>
      </c>
      <c r="K49" s="19">
        <v>44.605849999999997</v>
      </c>
      <c r="L49" s="19">
        <v>53.777549999999991</v>
      </c>
      <c r="M49" s="19">
        <v>28.755499999999998</v>
      </c>
      <c r="N49" s="19">
        <v>57.142800000000001</v>
      </c>
      <c r="O49" s="19">
        <v>25.54</v>
      </c>
      <c r="P49" s="19">
        <v>25.60135</v>
      </c>
      <c r="Q49" s="19">
        <v>35.380000000000003</v>
      </c>
      <c r="R49" s="19">
        <v>61.570599999999999</v>
      </c>
      <c r="S49" s="19">
        <v>52.27</v>
      </c>
      <c r="T49" s="19">
        <v>41.053699999999999</v>
      </c>
      <c r="U49" s="19">
        <v>69.900000000000006</v>
      </c>
      <c r="V49" s="19">
        <v>47.431650000000005</v>
      </c>
      <c r="W49" s="19">
        <v>32.5017</v>
      </c>
      <c r="X49" s="19">
        <v>48.36</v>
      </c>
      <c r="Y49" s="19"/>
      <c r="Z49" s="19">
        <v>41.02</v>
      </c>
      <c r="AA49" s="19">
        <v>38.47</v>
      </c>
      <c r="AB49" s="19">
        <v>47.431650000000005</v>
      </c>
      <c r="AC49" s="19">
        <v>48.46</v>
      </c>
      <c r="AD49" s="19"/>
      <c r="AE49" s="20">
        <v>69.430000000000007</v>
      </c>
      <c r="AF49" s="19">
        <v>69.36</v>
      </c>
      <c r="AG49" s="20">
        <v>53.12</v>
      </c>
      <c r="AH49" s="19">
        <v>52.65</v>
      </c>
      <c r="AI49" s="20">
        <v>410</v>
      </c>
      <c r="AJ49" s="19">
        <v>439.88</v>
      </c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</row>
    <row r="50" spans="1:308" ht="10" customHeight="1">
      <c r="A50" s="14" t="s">
        <v>95</v>
      </c>
      <c r="B50" s="19">
        <v>1.21</v>
      </c>
      <c r="C50" s="19">
        <v>1.85</v>
      </c>
      <c r="D50" s="19">
        <v>1.9302999999999999</v>
      </c>
      <c r="E50" s="19">
        <v>1.61</v>
      </c>
      <c r="F50" s="19">
        <v>1.8904999999999998</v>
      </c>
      <c r="G50" s="19">
        <v>3.3431999999999999</v>
      </c>
      <c r="H50" s="19">
        <v>3.79</v>
      </c>
      <c r="I50" s="19">
        <v>3.0853499999999996</v>
      </c>
      <c r="J50" s="19">
        <v>4.51</v>
      </c>
      <c r="K50" s="19">
        <v>7.5122499999999999</v>
      </c>
      <c r="L50" s="19">
        <v>6.9947999999999988</v>
      </c>
      <c r="M50" s="19">
        <v>2.7362500000000001</v>
      </c>
      <c r="N50" s="19">
        <v>1.8018000000000001</v>
      </c>
      <c r="O50" s="19">
        <v>1.1499999999999999</v>
      </c>
      <c r="P50" s="19">
        <v>1.3631500000000001</v>
      </c>
      <c r="Q50" s="19">
        <v>2.9</v>
      </c>
      <c r="R50" s="19">
        <v>7.1639999999999997</v>
      </c>
      <c r="S50" s="19">
        <v>5.59</v>
      </c>
      <c r="T50" s="19">
        <v>4.9252500000000001</v>
      </c>
      <c r="U50" s="19">
        <v>6.18</v>
      </c>
      <c r="V50" s="19">
        <v>5.4128000000000007</v>
      </c>
      <c r="W50" s="19">
        <v>3.5442</v>
      </c>
      <c r="X50" s="19">
        <v>5.04</v>
      </c>
      <c r="Y50" s="19"/>
      <c r="Z50" s="19">
        <v>1.85</v>
      </c>
      <c r="AA50" s="19">
        <v>1.1299999999999999</v>
      </c>
      <c r="AB50" s="19">
        <v>5.4128000000000007</v>
      </c>
      <c r="AC50" s="19">
        <v>5.0199999999999996</v>
      </c>
      <c r="AD50" s="19"/>
      <c r="AE50" s="20">
        <v>6.1740000000000004</v>
      </c>
      <c r="AF50" s="19">
        <v>5.93</v>
      </c>
      <c r="AG50" s="20">
        <v>5.8280000000000003</v>
      </c>
      <c r="AH50" s="19">
        <v>5.19</v>
      </c>
      <c r="AI50" s="20">
        <v>105</v>
      </c>
      <c r="AJ50" s="19">
        <v>107.05</v>
      </c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</row>
    <row r="51" spans="1:308" s="14" customFormat="1" ht="10" customHeight="1">
      <c r="A51" s="14" t="s">
        <v>96</v>
      </c>
      <c r="B51" s="19">
        <v>22.98</v>
      </c>
      <c r="C51" s="19">
        <v>23.3</v>
      </c>
      <c r="D51" s="19">
        <v>22.586500000000001</v>
      </c>
      <c r="E51" s="19">
        <v>17.97</v>
      </c>
      <c r="F51" s="19">
        <v>20.686049999999998</v>
      </c>
      <c r="G51" s="19">
        <v>18.944800000000001</v>
      </c>
      <c r="H51" s="19">
        <v>19.62</v>
      </c>
      <c r="I51" s="19">
        <v>17.728199999999998</v>
      </c>
      <c r="J51" s="19">
        <v>27.77</v>
      </c>
      <c r="K51" s="19">
        <v>24.994400000000002</v>
      </c>
      <c r="L51" s="19">
        <v>27.516899999999996</v>
      </c>
      <c r="M51" s="19">
        <v>15.114049999999999</v>
      </c>
      <c r="N51" s="19">
        <v>34.689599999999999</v>
      </c>
      <c r="O51" s="19">
        <v>15.68</v>
      </c>
      <c r="P51" s="19">
        <v>14.0693</v>
      </c>
      <c r="Q51" s="19">
        <v>18.05</v>
      </c>
      <c r="R51" s="19">
        <v>36.625950000000003</v>
      </c>
      <c r="S51" s="19">
        <v>26.93</v>
      </c>
      <c r="T51" s="19">
        <v>23.243199999999998</v>
      </c>
      <c r="U51" s="19">
        <v>35.42</v>
      </c>
      <c r="V51" s="19">
        <v>25.133700000000001</v>
      </c>
      <c r="W51" s="19">
        <v>17.4438</v>
      </c>
      <c r="X51" s="19">
        <v>27.6</v>
      </c>
      <c r="Y51" s="19"/>
      <c r="Z51" s="19">
        <v>23.3</v>
      </c>
      <c r="AA51" s="19">
        <v>21.68</v>
      </c>
      <c r="AB51" s="19">
        <v>25.133700000000001</v>
      </c>
      <c r="AC51" s="19">
        <v>25.13</v>
      </c>
      <c r="AD51" s="19"/>
      <c r="AE51" s="20">
        <v>30.49</v>
      </c>
      <c r="AF51" s="19">
        <v>28.15</v>
      </c>
      <c r="AG51" s="20">
        <v>28.26</v>
      </c>
      <c r="AH51" s="19">
        <v>27.05</v>
      </c>
      <c r="AI51" s="20">
        <v>200</v>
      </c>
      <c r="AJ51" s="19">
        <v>206.25</v>
      </c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  <c r="IY51" s="19"/>
      <c r="IZ51" s="19"/>
      <c r="JA51" s="19"/>
      <c r="JB51" s="19"/>
      <c r="JC51" s="19"/>
      <c r="JD51" s="19"/>
      <c r="JE51" s="19"/>
      <c r="JF51" s="19"/>
      <c r="JG51" s="19"/>
      <c r="JH51" s="19"/>
      <c r="JI51" s="19"/>
      <c r="JJ51" s="19"/>
      <c r="JK51" s="19"/>
      <c r="JL51" s="19"/>
      <c r="JM51" s="19"/>
      <c r="JN51" s="19"/>
      <c r="JO51" s="19"/>
      <c r="JP51" s="19"/>
      <c r="JQ51" s="19"/>
      <c r="JR51" s="19"/>
      <c r="JS51" s="19"/>
      <c r="JT51" s="19"/>
      <c r="JU51" s="19"/>
      <c r="JV51" s="19"/>
      <c r="JW51" s="19"/>
      <c r="JX51" s="19"/>
      <c r="JY51" s="19"/>
      <c r="JZ51" s="19"/>
      <c r="KA51" s="19"/>
      <c r="KB51" s="19"/>
      <c r="KC51" s="19"/>
      <c r="KD51" s="19"/>
      <c r="KE51" s="19"/>
      <c r="KF51" s="19"/>
      <c r="KG51" s="19"/>
      <c r="KH51" s="19"/>
      <c r="KI51" s="19"/>
      <c r="KJ51" s="19"/>
      <c r="KK51" s="19"/>
      <c r="KL51" s="19"/>
      <c r="KM51" s="19"/>
      <c r="KN51" s="19"/>
      <c r="KO51" s="19"/>
      <c r="KP51" s="19"/>
      <c r="KQ51" s="19"/>
      <c r="KR51" s="19"/>
      <c r="KS51" s="19"/>
      <c r="KT51" s="19"/>
      <c r="KU51" s="19"/>
      <c r="KV51" s="19"/>
    </row>
    <row r="52" spans="1:308" s="14" customFormat="1" ht="10" customHeight="1">
      <c r="A52" s="26" t="s">
        <v>97</v>
      </c>
      <c r="B52" s="19">
        <v>0.63</v>
      </c>
      <c r="C52" s="19">
        <v>0.54</v>
      </c>
      <c r="D52" s="19">
        <v>1.0746</v>
      </c>
      <c r="E52" s="19">
        <v>0.61</v>
      </c>
      <c r="F52" s="19">
        <v>0</v>
      </c>
      <c r="G52" s="19">
        <v>1.1144000000000001</v>
      </c>
      <c r="H52" s="19">
        <v>0.84</v>
      </c>
      <c r="I52" s="19">
        <v>1.6381499999999998</v>
      </c>
      <c r="J52" s="19">
        <v>0</v>
      </c>
      <c r="K52" s="19">
        <v>0.93529999999999991</v>
      </c>
      <c r="L52" s="19">
        <v>2.9345999999999997</v>
      </c>
      <c r="M52" s="19">
        <v>0.21890000000000001</v>
      </c>
      <c r="N52" s="19">
        <v>1.1681999999999999</v>
      </c>
      <c r="O52" s="19">
        <v>0.26</v>
      </c>
      <c r="P52" s="19">
        <v>0</v>
      </c>
      <c r="Q52" s="19">
        <v>0</v>
      </c>
      <c r="R52" s="19">
        <v>1.5323</v>
      </c>
      <c r="S52" s="19">
        <v>1.08</v>
      </c>
      <c r="T52" s="19">
        <v>1.1044500000000002</v>
      </c>
      <c r="U52" s="19">
        <v>2.91</v>
      </c>
      <c r="V52" s="19">
        <v>0.20895</v>
      </c>
      <c r="W52" s="19">
        <v>1.1186999999999998</v>
      </c>
      <c r="X52" s="19">
        <v>1.88</v>
      </c>
      <c r="Y52" s="19"/>
      <c r="Z52" s="19">
        <v>0.54</v>
      </c>
      <c r="AA52" s="19">
        <v>0</v>
      </c>
      <c r="AB52" s="19">
        <v>0.20895</v>
      </c>
      <c r="AC52" s="19">
        <v>2.1800000000000002</v>
      </c>
      <c r="AD52" s="19"/>
      <c r="AE52" s="20">
        <v>1.885</v>
      </c>
      <c r="AF52" s="19">
        <v>0.67</v>
      </c>
      <c r="AG52" s="20">
        <v>1.6830000000000001</v>
      </c>
      <c r="AH52" s="19">
        <v>0.94</v>
      </c>
      <c r="AI52" s="20">
        <v>2.4</v>
      </c>
      <c r="AJ52" s="19">
        <v>1.56</v>
      </c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19"/>
      <c r="KC52" s="19"/>
      <c r="KD52" s="19"/>
      <c r="KE52" s="19"/>
      <c r="KF52" s="19"/>
      <c r="KG52" s="19"/>
      <c r="KH52" s="19"/>
      <c r="KI52" s="19"/>
      <c r="KJ52" s="19"/>
      <c r="KK52" s="19"/>
      <c r="KL52" s="19"/>
      <c r="KM52" s="19"/>
      <c r="KN52" s="19"/>
      <c r="KO52" s="19"/>
      <c r="KP52" s="19"/>
      <c r="KQ52" s="19"/>
      <c r="KR52" s="19"/>
      <c r="KS52" s="19"/>
      <c r="KT52" s="19"/>
      <c r="KU52" s="19"/>
      <c r="KV52" s="19"/>
    </row>
    <row r="53" spans="1:308" s="14" customFormat="1" ht="10" customHeight="1">
      <c r="A53" s="27" t="s">
        <v>98</v>
      </c>
      <c r="B53" s="19">
        <f>SUM(B34:B52)</f>
        <v>2184.2318540000001</v>
      </c>
      <c r="C53" s="19">
        <f>SUM(C34:C52)</f>
        <v>1642.7666559999998</v>
      </c>
      <c r="D53" s="19">
        <f>SUM(D34:D52)</f>
        <v>1851.4197350059999</v>
      </c>
      <c r="E53" s="19">
        <f>SUM(E34:E52)</f>
        <v>1616.7034539999997</v>
      </c>
      <c r="F53" s="19">
        <f>SUM(F34:F52)</f>
        <v>2377.5899179626999</v>
      </c>
      <c r="G53" s="19">
        <f>SUM(G34:G52)</f>
        <v>1569.14722791025</v>
      </c>
      <c r="H53" s="19">
        <f>SUM(H34:H52)</f>
        <v>1607.2701859999995</v>
      </c>
      <c r="I53" s="19">
        <f>SUM(I34:I52)</f>
        <v>1328.4635729169004</v>
      </c>
      <c r="J53" s="19">
        <f>SUM(J34:J52)</f>
        <v>1611.5170679999999</v>
      </c>
      <c r="K53" s="19">
        <f>SUM(K34:K52)</f>
        <v>1443.1394474730002</v>
      </c>
      <c r="L53" s="19">
        <f>SUM(L34:L52)</f>
        <v>1666.0361775363001</v>
      </c>
      <c r="M53" s="19">
        <f>SUM(M34:M52)</f>
        <v>1436.4806438318501</v>
      </c>
      <c r="N53" s="19">
        <f>SUM(N34:N52)</f>
        <v>1218.3625326873998</v>
      </c>
      <c r="O53" s="19">
        <f>SUM(O34:O52)</f>
        <v>1522.1282420000002</v>
      </c>
      <c r="P53" s="19">
        <f>SUM(P34:P52)</f>
        <v>2014.9692890432998</v>
      </c>
      <c r="Q53" s="19">
        <f>SUM(Q34:Q52)</f>
        <v>3107.6414380000006</v>
      </c>
      <c r="R53" s="19">
        <f>SUM(R34:R52)</f>
        <v>1975.2697248649499</v>
      </c>
      <c r="S53" s="19">
        <f>SUM(S34:S52)</f>
        <v>1707.8916380000001</v>
      </c>
      <c r="T53" s="19">
        <f>SUM(T34:T52)</f>
        <v>1748.7868079912498</v>
      </c>
      <c r="U53" s="19">
        <f>SUM(U34:U52)</f>
        <v>2079.0340980000001</v>
      </c>
      <c r="V53" s="19">
        <f>SUM(V34:V52)</f>
        <v>1675.8868895199503</v>
      </c>
      <c r="W53" s="19">
        <f>SUM(W34:W52)</f>
        <v>1400.4805404424001</v>
      </c>
      <c r="X53" s="19">
        <f>SUM(X34:X52)</f>
        <v>1667.5591019999999</v>
      </c>
      <c r="Y53" s="19"/>
      <c r="Z53" s="19">
        <f>SUM(Z34:Z52)</f>
        <v>1642.7666559999998</v>
      </c>
      <c r="AA53" s="19">
        <f>SUM(AA34:AA52)</f>
        <v>1636.3837720000001</v>
      </c>
      <c r="AB53" s="19">
        <f>SUM(AB34:AB52)</f>
        <v>1675.8868895199503</v>
      </c>
      <c r="AC53" s="19">
        <f>SUM(AC34:AC52)</f>
        <v>1686.7715220000002</v>
      </c>
      <c r="AD53" s="19"/>
      <c r="AE53" s="20">
        <f>SUM(AE34:AE52)</f>
        <v>2611.2089999999994</v>
      </c>
      <c r="AF53" s="19">
        <f>SUM(AF34:AF52)</f>
        <v>2605.2537380000003</v>
      </c>
      <c r="AG53" s="20">
        <f>SUM(AG34:AG52)</f>
        <v>2077.6709999999998</v>
      </c>
      <c r="AH53" s="19">
        <f>SUM(AH34:AH52)</f>
        <v>2042.492162</v>
      </c>
      <c r="AI53" s="20">
        <f>SUM(AI34:AI52)</f>
        <v>3649.7000000000003</v>
      </c>
      <c r="AJ53" s="19">
        <f>SUM(AJ34:AJ52)</f>
        <v>3692.7741540000002</v>
      </c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19"/>
      <c r="IX53" s="19"/>
      <c r="IY53" s="19"/>
      <c r="IZ53" s="19"/>
      <c r="JA53" s="19"/>
      <c r="JB53" s="19"/>
      <c r="JC53" s="19"/>
      <c r="JD53" s="19"/>
      <c r="JE53" s="19"/>
      <c r="JF53" s="19"/>
      <c r="JG53" s="19"/>
      <c r="JH53" s="19"/>
      <c r="JI53" s="19"/>
      <c r="JJ53" s="19"/>
      <c r="JK53" s="19"/>
      <c r="JL53" s="19"/>
      <c r="JM53" s="19"/>
      <c r="JN53" s="19"/>
      <c r="JO53" s="19"/>
      <c r="JP53" s="19"/>
      <c r="JQ53" s="19"/>
      <c r="JR53" s="19"/>
      <c r="JS53" s="19"/>
      <c r="JT53" s="19"/>
      <c r="JU53" s="19"/>
      <c r="JV53" s="19"/>
      <c r="JW53" s="19"/>
      <c r="JX53" s="19"/>
      <c r="JY53" s="19"/>
      <c r="JZ53" s="19"/>
      <c r="KA53" s="19"/>
      <c r="KB53" s="19"/>
      <c r="KC53" s="19"/>
      <c r="KD53" s="19"/>
      <c r="KE53" s="19"/>
      <c r="KF53" s="19"/>
      <c r="KG53" s="19"/>
      <c r="KH53" s="19"/>
      <c r="KI53" s="19"/>
      <c r="KJ53" s="19"/>
      <c r="KK53" s="19"/>
      <c r="KL53" s="19"/>
      <c r="KM53" s="19"/>
      <c r="KN53" s="19"/>
      <c r="KO53" s="19"/>
      <c r="KP53" s="19"/>
      <c r="KQ53" s="19"/>
      <c r="KR53" s="19"/>
      <c r="KS53" s="19"/>
      <c r="KT53" s="19"/>
      <c r="KU53" s="19"/>
      <c r="KV53" s="19"/>
    </row>
    <row r="54" spans="1:308" s="14" customFormat="1" ht="10" customHeight="1">
      <c r="A54" s="27" t="s">
        <v>99</v>
      </c>
      <c r="B54" s="28">
        <f>B53/10000</f>
        <v>0.21842318540000003</v>
      </c>
      <c r="C54" s="28">
        <f t="shared" ref="C54:AJ54" si="2">C53/10000</f>
        <v>0.16427666559999998</v>
      </c>
      <c r="D54" s="28">
        <f t="shared" si="2"/>
        <v>0.18514197350059999</v>
      </c>
      <c r="E54" s="28">
        <f t="shared" si="2"/>
        <v>0.16167034539999997</v>
      </c>
      <c r="F54" s="28">
        <f t="shared" si="2"/>
        <v>0.23775899179627</v>
      </c>
      <c r="G54" s="28">
        <f t="shared" si="2"/>
        <v>0.156914722791025</v>
      </c>
      <c r="H54" s="28">
        <f t="shared" si="2"/>
        <v>0.16072701859999994</v>
      </c>
      <c r="I54" s="28">
        <f t="shared" si="2"/>
        <v>0.13284635729169003</v>
      </c>
      <c r="J54" s="28">
        <f t="shared" si="2"/>
        <v>0.16115170679999999</v>
      </c>
      <c r="K54" s="28">
        <f t="shared" si="2"/>
        <v>0.14431394474730003</v>
      </c>
      <c r="L54" s="28">
        <f t="shared" si="2"/>
        <v>0.16660361775363</v>
      </c>
      <c r="M54" s="28">
        <f t="shared" si="2"/>
        <v>0.143648064383185</v>
      </c>
      <c r="N54" s="28">
        <f t="shared" si="2"/>
        <v>0.12183625326873998</v>
      </c>
      <c r="O54" s="28">
        <f t="shared" si="2"/>
        <v>0.15221282420000001</v>
      </c>
      <c r="P54" s="28">
        <f t="shared" si="2"/>
        <v>0.20149692890432999</v>
      </c>
      <c r="Q54" s="28">
        <f t="shared" si="2"/>
        <v>0.31076414380000006</v>
      </c>
      <c r="R54" s="28">
        <f t="shared" si="2"/>
        <v>0.19752697248649498</v>
      </c>
      <c r="S54" s="28">
        <f t="shared" si="2"/>
        <v>0.1707891638</v>
      </c>
      <c r="T54" s="28">
        <f t="shared" si="2"/>
        <v>0.17487868079912497</v>
      </c>
      <c r="U54" s="28">
        <f t="shared" si="2"/>
        <v>0.20790340980000002</v>
      </c>
      <c r="V54" s="28">
        <f t="shared" si="2"/>
        <v>0.16758868895199502</v>
      </c>
      <c r="W54" s="28">
        <f t="shared" si="2"/>
        <v>0.14004805404424001</v>
      </c>
      <c r="X54" s="28">
        <f t="shared" si="2"/>
        <v>0.1667559102</v>
      </c>
      <c r="Y54" s="28"/>
      <c r="Z54" s="28">
        <f t="shared" si="2"/>
        <v>0.16427666559999998</v>
      </c>
      <c r="AA54" s="28">
        <f t="shared" si="2"/>
        <v>0.16363837720000002</v>
      </c>
      <c r="AB54" s="28">
        <f t="shared" si="2"/>
        <v>0.16758868895199502</v>
      </c>
      <c r="AC54" s="28">
        <f>AC53/10000</f>
        <v>0.16867715220000001</v>
      </c>
      <c r="AD54" s="28"/>
      <c r="AE54" s="29">
        <f t="shared" si="2"/>
        <v>0.26112089999999993</v>
      </c>
      <c r="AF54" s="28">
        <f t="shared" si="2"/>
        <v>0.26052537380000002</v>
      </c>
      <c r="AG54" s="29">
        <f t="shared" si="2"/>
        <v>0.20776709999999998</v>
      </c>
      <c r="AH54" s="28">
        <f t="shared" si="2"/>
        <v>0.2042492162</v>
      </c>
      <c r="AI54" s="29">
        <f t="shared" si="2"/>
        <v>0.36497000000000002</v>
      </c>
      <c r="AJ54" s="28">
        <f t="shared" si="2"/>
        <v>0.36927741540000003</v>
      </c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  <c r="HV54" s="28"/>
      <c r="HW54" s="28"/>
      <c r="HX54" s="28"/>
      <c r="HY54" s="28"/>
      <c r="HZ54" s="28"/>
      <c r="IA54" s="28"/>
      <c r="IB54" s="28"/>
      <c r="IC54" s="28"/>
      <c r="ID54" s="28"/>
      <c r="IE54" s="28"/>
      <c r="IF54" s="28"/>
      <c r="IG54" s="28"/>
      <c r="IH54" s="28"/>
      <c r="II54" s="28"/>
      <c r="IJ54" s="28"/>
      <c r="IK54" s="28"/>
      <c r="IL54" s="28"/>
      <c r="IM54" s="28"/>
      <c r="IN54" s="28"/>
      <c r="IO54" s="28"/>
      <c r="IP54" s="28"/>
      <c r="IQ54" s="28"/>
      <c r="IR54" s="28"/>
      <c r="IS54" s="28"/>
      <c r="IT54" s="28"/>
      <c r="IU54" s="28"/>
      <c r="IV54" s="28"/>
      <c r="IW54" s="28"/>
      <c r="IX54" s="28"/>
      <c r="IY54" s="28"/>
      <c r="IZ54" s="28"/>
      <c r="JA54" s="28"/>
      <c r="JB54" s="28"/>
      <c r="JC54" s="28"/>
      <c r="JD54" s="28"/>
      <c r="JE54" s="28"/>
      <c r="JF54" s="28"/>
      <c r="JG54" s="28"/>
      <c r="JH54" s="28"/>
      <c r="JI54" s="28"/>
      <c r="JJ54" s="28"/>
      <c r="JK54" s="28"/>
      <c r="JL54" s="28"/>
      <c r="JM54" s="28"/>
      <c r="JN54" s="28"/>
      <c r="JO54" s="28"/>
      <c r="JP54" s="28"/>
      <c r="JQ54" s="28"/>
      <c r="JR54" s="28"/>
      <c r="JS54" s="28"/>
      <c r="JT54" s="28"/>
      <c r="JU54" s="28"/>
      <c r="JV54" s="28"/>
      <c r="JW54" s="28"/>
      <c r="JX54" s="28"/>
      <c r="JY54" s="28"/>
      <c r="JZ54" s="28"/>
      <c r="KA54" s="28"/>
      <c r="KB54" s="28"/>
      <c r="KC54" s="28"/>
      <c r="KD54" s="28"/>
      <c r="KE54" s="28"/>
      <c r="KF54" s="28"/>
      <c r="KG54" s="28"/>
      <c r="KH54" s="28"/>
      <c r="KI54" s="28"/>
      <c r="KJ54" s="28"/>
      <c r="KK54" s="28"/>
      <c r="KL54" s="28"/>
      <c r="KM54" s="28"/>
      <c r="KN54" s="28"/>
      <c r="KO54" s="28"/>
      <c r="KP54" s="28"/>
      <c r="KQ54" s="28"/>
      <c r="KR54" s="28"/>
      <c r="KS54" s="28"/>
      <c r="KT54" s="28"/>
      <c r="KU54" s="28"/>
      <c r="KV54" s="28"/>
    </row>
    <row r="55" spans="1:308" s="14" customFormat="1" ht="10" customHeight="1">
      <c r="A55" s="27" t="s">
        <v>100</v>
      </c>
      <c r="B55" s="28">
        <f>B17+B54</f>
        <v>98.005623185400026</v>
      </c>
      <c r="C55" s="28">
        <f>C17+C54</f>
        <v>97.844176665600003</v>
      </c>
      <c r="D55" s="28">
        <f>D17+D54</f>
        <v>98.936702973500601</v>
      </c>
      <c r="E55" s="28">
        <f>E17+E54</f>
        <v>96.936970345399985</v>
      </c>
      <c r="F55" s="28">
        <f>F17+F54</f>
        <v>97.913227491796277</v>
      </c>
      <c r="G55" s="28">
        <f>G17+G54</f>
        <v>93.949893222791019</v>
      </c>
      <c r="H55" s="28">
        <f>H17+H54</f>
        <v>96.075727018599991</v>
      </c>
      <c r="I55" s="28">
        <f>I17+I54</f>
        <v>93.887185857291669</v>
      </c>
      <c r="J55" s="28">
        <f>J17+J54</f>
        <v>94.738351706800003</v>
      </c>
      <c r="K55" s="28">
        <f>K17+K54</f>
        <v>95.513869944747313</v>
      </c>
      <c r="L55" s="28">
        <f>L17+L54</f>
        <v>96.768912117753615</v>
      </c>
      <c r="M55" s="28">
        <f>M17+M54</f>
        <v>92.709592564383186</v>
      </c>
      <c r="N55" s="28">
        <f>N17+N54</f>
        <v>88.060368253268749</v>
      </c>
      <c r="O55" s="28">
        <f>O17+O54</f>
        <v>92.789512824200017</v>
      </c>
      <c r="P55" s="28">
        <f>P17+P54</f>
        <v>96.587942928904326</v>
      </c>
      <c r="Q55" s="28">
        <f>Q17+Q54</f>
        <v>95.815664143800007</v>
      </c>
      <c r="R55" s="28">
        <f>R17+R54</f>
        <v>95.8185194724865</v>
      </c>
      <c r="S55" s="28">
        <f>S17+S54</f>
        <v>97.0998891638</v>
      </c>
      <c r="T55" s="28">
        <f>T17+T54</f>
        <v>97.448964180799138</v>
      </c>
      <c r="U55" s="28">
        <f>U17+U54</f>
        <v>96.911403409800002</v>
      </c>
      <c r="V55" s="28">
        <f>V17+V54</f>
        <v>97.46983268895201</v>
      </c>
      <c r="W55" s="28">
        <f>W17+W54</f>
        <v>97.852256054044233</v>
      </c>
      <c r="X55" s="28">
        <f>X17+X54</f>
        <v>94.756155910200007</v>
      </c>
      <c r="Y55" s="28"/>
      <c r="Z55" s="28">
        <f>Z17+Z54</f>
        <v>97.844176665600003</v>
      </c>
      <c r="AA55" s="28">
        <f>AA17+AA54</f>
        <v>97.839338377199994</v>
      </c>
      <c r="AB55" s="28">
        <f>AB17+AB54</f>
        <v>97.46983268895201</v>
      </c>
      <c r="AC55" s="28">
        <f>AC17+AC54</f>
        <v>97.565077152199976</v>
      </c>
      <c r="AD55" s="28"/>
      <c r="AE55" s="29">
        <f>AE17+AE54</f>
        <v>98.218232699999987</v>
      </c>
      <c r="AF55" s="28">
        <f>AF17+AF54</f>
        <v>98.877825373799979</v>
      </c>
      <c r="AG55" s="29">
        <f>AG17+AG54</f>
        <v>98.506050800000025</v>
      </c>
      <c r="AH55" s="28">
        <f>AH17+AH54</f>
        <v>98.307249216200006</v>
      </c>
      <c r="AI55" s="29">
        <f>AI17+AI54</f>
        <v>98.485358039999994</v>
      </c>
      <c r="AJ55" s="28">
        <f>AJ17+AJ54</f>
        <v>99.020977415400012</v>
      </c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  <c r="FM55" s="28"/>
      <c r="FN55" s="28"/>
      <c r="FO55" s="28"/>
      <c r="FP55" s="28"/>
      <c r="FQ55" s="28"/>
      <c r="FR55" s="28"/>
      <c r="FS55" s="28"/>
      <c r="FT55" s="28"/>
      <c r="FU55" s="28"/>
      <c r="FV55" s="28"/>
      <c r="FW55" s="28"/>
      <c r="FX55" s="28"/>
      <c r="FY55" s="28"/>
      <c r="FZ55" s="28"/>
      <c r="GA55" s="28"/>
      <c r="GB55" s="28"/>
      <c r="GC55" s="28"/>
      <c r="GD55" s="28"/>
      <c r="GE55" s="28"/>
      <c r="GF55" s="28"/>
      <c r="GG55" s="28"/>
      <c r="GH55" s="28"/>
      <c r="GI55" s="28"/>
      <c r="GJ55" s="28"/>
      <c r="GK55" s="28"/>
      <c r="GL55" s="28"/>
      <c r="GM55" s="28"/>
      <c r="GN55" s="28"/>
      <c r="GO55" s="28"/>
      <c r="GP55" s="28"/>
      <c r="GQ55" s="28"/>
      <c r="GR55" s="28"/>
      <c r="GS55" s="28"/>
      <c r="GT55" s="28"/>
      <c r="GU55" s="28"/>
      <c r="GV55" s="28"/>
      <c r="GW55" s="28"/>
      <c r="GX55" s="28"/>
      <c r="GY55" s="28"/>
      <c r="GZ55" s="28"/>
      <c r="HA55" s="28"/>
      <c r="HB55" s="28"/>
      <c r="HC55" s="28"/>
      <c r="HD55" s="28"/>
      <c r="HE55" s="28"/>
      <c r="HF55" s="28"/>
      <c r="HG55" s="28"/>
      <c r="HH55" s="28"/>
      <c r="HI55" s="28"/>
      <c r="HJ55" s="28"/>
      <c r="HK55" s="28"/>
      <c r="HL55" s="28"/>
      <c r="HM55" s="28"/>
      <c r="HN55" s="28"/>
      <c r="HO55" s="28"/>
      <c r="HP55" s="28"/>
      <c r="HQ55" s="28"/>
      <c r="HR55" s="28"/>
      <c r="HS55" s="28"/>
      <c r="HT55" s="28"/>
      <c r="HU55" s="28"/>
      <c r="HV55" s="28"/>
      <c r="HW55" s="28"/>
      <c r="HX55" s="28"/>
      <c r="HY55" s="28"/>
      <c r="HZ55" s="28"/>
      <c r="IA55" s="28"/>
      <c r="IB55" s="28"/>
      <c r="IC55" s="28"/>
      <c r="ID55" s="28"/>
      <c r="IE55" s="28"/>
      <c r="IF55" s="28"/>
      <c r="IG55" s="28"/>
      <c r="IH55" s="28"/>
      <c r="II55" s="28"/>
      <c r="IJ55" s="28"/>
      <c r="IK55" s="28"/>
      <c r="IL55" s="28"/>
      <c r="IM55" s="28"/>
      <c r="IN55" s="28"/>
      <c r="IO55" s="28"/>
      <c r="IP55" s="28"/>
      <c r="IQ55" s="28"/>
      <c r="IR55" s="28"/>
      <c r="IS55" s="28"/>
      <c r="IT55" s="28"/>
      <c r="IU55" s="28"/>
      <c r="IV55" s="28"/>
      <c r="IW55" s="28"/>
      <c r="IX55" s="28"/>
      <c r="IY55" s="28"/>
      <c r="IZ55" s="28"/>
      <c r="JA55" s="28"/>
      <c r="JB55" s="28"/>
      <c r="JC55" s="28"/>
      <c r="JD55" s="28"/>
      <c r="JE55" s="28"/>
      <c r="JF55" s="28"/>
      <c r="JG55" s="28"/>
      <c r="JH55" s="28"/>
      <c r="JI55" s="28"/>
      <c r="JJ55" s="28"/>
      <c r="JK55" s="28"/>
      <c r="JL55" s="28"/>
      <c r="JM55" s="28"/>
      <c r="JN55" s="28"/>
      <c r="JO55" s="28"/>
      <c r="JP55" s="28"/>
      <c r="JQ55" s="28"/>
      <c r="JR55" s="28"/>
      <c r="JS55" s="28"/>
      <c r="JT55" s="28"/>
      <c r="JU55" s="28"/>
      <c r="JV55" s="28"/>
      <c r="JW55" s="28"/>
      <c r="JX55" s="28"/>
      <c r="JY55" s="28"/>
      <c r="JZ55" s="28"/>
      <c r="KA55" s="28"/>
      <c r="KB55" s="28"/>
      <c r="KC55" s="28"/>
      <c r="KD55" s="28"/>
      <c r="KE55" s="28"/>
      <c r="KF55" s="28"/>
      <c r="KG55" s="28"/>
      <c r="KH55" s="28"/>
      <c r="KI55" s="28"/>
      <c r="KJ55" s="28"/>
      <c r="KK55" s="28"/>
      <c r="KL55" s="28"/>
      <c r="KM55" s="28"/>
      <c r="KN55" s="28"/>
      <c r="KO55" s="28"/>
      <c r="KP55" s="28"/>
      <c r="KQ55" s="28"/>
      <c r="KR55" s="28"/>
      <c r="KS55" s="28"/>
      <c r="KT55" s="28"/>
      <c r="KU55" s="28"/>
      <c r="KV55" s="28"/>
    </row>
    <row r="56" spans="1:308" s="14" customFormat="1" ht="10" customHeight="1">
      <c r="A56" s="27" t="s">
        <v>101</v>
      </c>
      <c r="B56" s="28">
        <f>B17+B81</f>
        <v>98.05645763479508</v>
      </c>
      <c r="C56" s="28">
        <f>C17+C81</f>
        <v>97.887825887843036</v>
      </c>
      <c r="D56" s="28">
        <f>D17+D81</f>
        <v>98.983983680402247</v>
      </c>
      <c r="E56" s="28">
        <f>E17+E81</f>
        <v>96.982855224788636</v>
      </c>
      <c r="F56" s="28">
        <f>F17+F81</f>
        <v>97.972222585487046</v>
      </c>
      <c r="G56" s="28">
        <f>G17+G81</f>
        <v>93.993498866363879</v>
      </c>
      <c r="H56" s="28">
        <f>H17+H81</f>
        <v>96.119645004336917</v>
      </c>
      <c r="I56" s="28">
        <f>I17+I81</f>
        <v>93.926828479216184</v>
      </c>
      <c r="J56" s="28">
        <f>J17+J81</f>
        <v>94.780857681956547</v>
      </c>
      <c r="K56" s="28">
        <f>K17+K81</f>
        <v>95.556839947427775</v>
      </c>
      <c r="L56" s="28">
        <f>L17+L81</f>
        <v>96.81226844753968</v>
      </c>
      <c r="M56" s="28">
        <f>M17+M81</f>
        <v>92.75274926921891</v>
      </c>
      <c r="N56" s="28">
        <f>N17+N81</f>
        <v>88.094084708399819</v>
      </c>
      <c r="O56" s="28">
        <f>O17+O81</f>
        <v>92.829872268725452</v>
      </c>
      <c r="P56" s="28">
        <f>P17+P81</f>
        <v>96.639477081974917</v>
      </c>
      <c r="Q56" s="28">
        <f>Q17+Q81</f>
        <v>95.880110750269353</v>
      </c>
      <c r="R56" s="28">
        <f>R17+R81</f>
        <v>95.876259460902219</v>
      </c>
      <c r="S56" s="28">
        <f>S17+S81</f>
        <v>97.146930227548808</v>
      </c>
      <c r="T56" s="28">
        <f>T17+T81</f>
        <v>97.494815100810371</v>
      </c>
      <c r="U56" s="28">
        <f>U17+U81</f>
        <v>96.962360124970914</v>
      </c>
      <c r="V56" s="28">
        <f>V17+V81</f>
        <v>97.515110535592015</v>
      </c>
      <c r="W56" s="28">
        <f>W17+W81</f>
        <v>97.893324055975654</v>
      </c>
      <c r="X56" s="28">
        <f>X17+X81</f>
        <v>94.801347495591827</v>
      </c>
      <c r="Y56" s="28"/>
      <c r="Z56" s="28">
        <f>Z17+Z81</f>
        <v>97.887825887843036</v>
      </c>
      <c r="AA56" s="28">
        <f>AA17+AA81</f>
        <v>97.882955629347208</v>
      </c>
      <c r="AB56" s="28">
        <f>AB17+AB81</f>
        <v>97.515110535592015</v>
      </c>
      <c r="AC56" s="28">
        <f>AC17+AC81</f>
        <v>97.610833895908542</v>
      </c>
      <c r="AD56" s="28"/>
      <c r="AE56" s="29">
        <f>AE17+AE81</f>
        <v>98.268016715281419</v>
      </c>
      <c r="AF56" s="28">
        <f>AF17+AF81</f>
        <v>98.927737835159576</v>
      </c>
      <c r="AG56" s="29">
        <f>AG17+AG81</f>
        <v>98.557924960541143</v>
      </c>
      <c r="AH56" s="28">
        <f>AH17+AH81</f>
        <v>98.358026350168899</v>
      </c>
      <c r="AI56" s="29">
        <f>AI17+AI81</f>
        <v>98.555440440136408</v>
      </c>
      <c r="AJ56" s="28">
        <f>AJ17+AJ81</f>
        <v>99.092337756143422</v>
      </c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  <c r="FM56" s="28"/>
      <c r="FN56" s="28"/>
      <c r="FO56" s="28"/>
      <c r="FP56" s="28"/>
      <c r="FQ56" s="28"/>
      <c r="FR56" s="28"/>
      <c r="FS56" s="28"/>
      <c r="FT56" s="28"/>
      <c r="FU56" s="28"/>
      <c r="FV56" s="28"/>
      <c r="FW56" s="28"/>
      <c r="FX56" s="28"/>
      <c r="FY56" s="28"/>
      <c r="FZ56" s="28"/>
      <c r="GA56" s="28"/>
      <c r="GB56" s="28"/>
      <c r="GC56" s="28"/>
      <c r="GD56" s="28"/>
      <c r="GE56" s="28"/>
      <c r="GF56" s="28"/>
      <c r="GG56" s="28"/>
      <c r="GH56" s="28"/>
      <c r="GI56" s="28"/>
      <c r="GJ56" s="28"/>
      <c r="GK56" s="28"/>
      <c r="GL56" s="28"/>
      <c r="GM56" s="28"/>
      <c r="GN56" s="28"/>
      <c r="GO56" s="28"/>
      <c r="GP56" s="28"/>
      <c r="GQ56" s="28"/>
      <c r="GR56" s="28"/>
      <c r="GS56" s="28"/>
      <c r="GT56" s="28"/>
      <c r="GU56" s="28"/>
      <c r="GV56" s="28"/>
      <c r="GW56" s="28"/>
      <c r="GX56" s="28"/>
      <c r="GY56" s="2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28"/>
      <c r="HK56" s="28"/>
      <c r="HL56" s="28"/>
      <c r="HM56" s="28"/>
      <c r="HN56" s="28"/>
      <c r="HO56" s="28"/>
      <c r="HP56" s="28"/>
      <c r="HQ56" s="28"/>
      <c r="HR56" s="28"/>
      <c r="HS56" s="28"/>
      <c r="HT56" s="28"/>
      <c r="HU56" s="28"/>
      <c r="HV56" s="28"/>
      <c r="HW56" s="28"/>
      <c r="HX56" s="28"/>
      <c r="HY56" s="28"/>
      <c r="HZ56" s="28"/>
      <c r="IA56" s="28"/>
      <c r="IB56" s="28"/>
      <c r="IC56" s="28"/>
      <c r="ID56" s="28"/>
      <c r="IE56" s="28"/>
      <c r="IF56" s="28"/>
      <c r="IG56" s="28"/>
      <c r="IH56" s="28"/>
      <c r="II56" s="28"/>
      <c r="IJ56" s="28"/>
      <c r="IK56" s="28"/>
      <c r="IL56" s="28"/>
      <c r="IM56" s="28"/>
      <c r="IN56" s="28"/>
      <c r="IO56" s="28"/>
      <c r="IP56" s="28"/>
      <c r="IQ56" s="28"/>
      <c r="IR56" s="28"/>
      <c r="IS56" s="28"/>
      <c r="IT56" s="28"/>
      <c r="IU56" s="28"/>
      <c r="IV56" s="28"/>
      <c r="IW56" s="28"/>
      <c r="IX56" s="28"/>
      <c r="IY56" s="28"/>
      <c r="IZ56" s="28"/>
      <c r="JA56" s="28"/>
      <c r="JB56" s="28"/>
      <c r="JC56" s="28"/>
      <c r="JD56" s="28"/>
      <c r="JE56" s="28"/>
      <c r="JF56" s="28"/>
      <c r="JG56" s="28"/>
      <c r="JH56" s="28"/>
      <c r="JI56" s="28"/>
      <c r="JJ56" s="28"/>
      <c r="JK56" s="28"/>
      <c r="JL56" s="28"/>
      <c r="JM56" s="28"/>
      <c r="JN56" s="28"/>
      <c r="JO56" s="28"/>
      <c r="JP56" s="28"/>
      <c r="JQ56" s="28"/>
      <c r="JR56" s="28"/>
      <c r="JS56" s="28"/>
      <c r="JT56" s="28"/>
      <c r="JU56" s="28"/>
      <c r="JV56" s="28"/>
      <c r="JW56" s="28"/>
      <c r="JX56" s="28"/>
      <c r="JY56" s="28"/>
      <c r="JZ56" s="28"/>
      <c r="KA56" s="28"/>
      <c r="KB56" s="28"/>
      <c r="KC56" s="28"/>
      <c r="KD56" s="28"/>
      <c r="KE56" s="28"/>
      <c r="KF56" s="28"/>
      <c r="KG56" s="28"/>
      <c r="KH56" s="28"/>
      <c r="KI56" s="28"/>
      <c r="KJ56" s="28"/>
      <c r="KK56" s="28"/>
      <c r="KL56" s="28"/>
      <c r="KM56" s="28"/>
      <c r="KN56" s="28"/>
      <c r="KO56" s="28"/>
      <c r="KP56" s="28"/>
      <c r="KQ56" s="28"/>
      <c r="KR56" s="28"/>
      <c r="KS56" s="28"/>
      <c r="KT56" s="28"/>
      <c r="KU56" s="28"/>
      <c r="KV56" s="28"/>
    </row>
    <row r="57" spans="1:308" ht="10" customHeight="1">
      <c r="A57" s="27" t="s">
        <v>102</v>
      </c>
      <c r="B57" s="28">
        <f>B56+B18</f>
        <v>100.05530721776886</v>
      </c>
      <c r="C57" s="28">
        <f>C56+C18</f>
        <v>100.1860958714264</v>
      </c>
      <c r="D57" s="28">
        <f>D56+D18</f>
        <v>100.10904482502937</v>
      </c>
      <c r="E57" s="28">
        <f>E56+E18</f>
        <v>99.899833534436695</v>
      </c>
      <c r="F57" s="28">
        <f>F56+F18</f>
        <v>99.972508340594828</v>
      </c>
      <c r="G57" s="28">
        <f>G56+G18</f>
        <v>99.952190147665036</v>
      </c>
      <c r="H57" s="28">
        <f>H56+H18</f>
        <v>99.779905038254398</v>
      </c>
      <c r="I57" s="28">
        <f>I56+I18</f>
        <v>100.04349265943404</v>
      </c>
      <c r="J57" s="28">
        <f>J56+J18</f>
        <v>100.11093954922703</v>
      </c>
      <c r="K57" s="28">
        <f>K56+K18</f>
        <v>99.838315148784332</v>
      </c>
      <c r="L57" s="28">
        <f>L56+L18</f>
        <v>100.03013708278472</v>
      </c>
      <c r="M57" s="28">
        <f>M56+M18</f>
        <v>99.786175453062853</v>
      </c>
      <c r="N57" s="28">
        <f>N56+N18</f>
        <v>100.05080247215061</v>
      </c>
      <c r="O57" s="28">
        <f>O56+O18</f>
        <v>99.982596750690362</v>
      </c>
      <c r="P57" s="28">
        <f>P56+P18</f>
        <v>99.940592323610304</v>
      </c>
      <c r="Q57" s="28">
        <f>Q56+Q18</f>
        <v>99.853620684044458</v>
      </c>
      <c r="R57" s="28">
        <f>R56+R18</f>
        <v>100.17672894447026</v>
      </c>
      <c r="S57" s="28">
        <f>S56+S18</f>
        <v>99.794295903083352</v>
      </c>
      <c r="T57" s="28">
        <f>T56+T18</f>
        <v>99.752951031737837</v>
      </c>
      <c r="U57" s="28">
        <f>U56+U18</f>
        <v>100.13696329957401</v>
      </c>
      <c r="V57" s="28">
        <f>V56+V18</f>
        <v>99.737332757814059</v>
      </c>
      <c r="W57" s="28">
        <f>W56+W18</f>
        <v>99.982876294781761</v>
      </c>
      <c r="X57" s="28">
        <f>X56+X18</f>
        <v>99.835711756760077</v>
      </c>
      <c r="Y57" s="28"/>
      <c r="Z57" s="28">
        <f>Z56+Z18</f>
        <v>100.1860958714264</v>
      </c>
      <c r="AA57" s="28">
        <f>AA56+AA18</f>
        <v>100.18122561293058</v>
      </c>
      <c r="AB57" s="28">
        <f>AB56+AB18</f>
        <v>99.737332757814059</v>
      </c>
      <c r="AC57" s="28">
        <f>AC56+AC18</f>
        <v>99.833056118130585</v>
      </c>
      <c r="AD57" s="28"/>
      <c r="AE57" s="29">
        <f>AE56+AE18</f>
        <v>98.268016715281419</v>
      </c>
      <c r="AF57" s="28">
        <f>AF56+AF18</f>
        <v>98.927737835159576</v>
      </c>
      <c r="AG57" s="29">
        <f>AG56+AG18</f>
        <v>98.557924960541143</v>
      </c>
      <c r="AH57" s="28">
        <f>AH56+AH18</f>
        <v>98.358026350168899</v>
      </c>
      <c r="AI57" s="29">
        <f>AI56+AI18</f>
        <v>98.555440440136408</v>
      </c>
      <c r="AJ57" s="28">
        <f>AJ56+AJ18</f>
        <v>99.092337756143422</v>
      </c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  <c r="HV57" s="28"/>
      <c r="HW57" s="28"/>
      <c r="HX57" s="28"/>
      <c r="HY57" s="28"/>
      <c r="HZ57" s="28"/>
      <c r="IA57" s="28"/>
      <c r="IB57" s="28"/>
      <c r="IC57" s="28"/>
      <c r="ID57" s="28"/>
      <c r="IE57" s="28"/>
      <c r="IF57" s="28"/>
      <c r="IG57" s="28"/>
      <c r="IH57" s="28"/>
      <c r="II57" s="28"/>
      <c r="IJ57" s="28"/>
      <c r="IK57" s="28"/>
      <c r="IL57" s="28"/>
      <c r="IM57" s="28"/>
      <c r="IN57" s="28"/>
      <c r="IO57" s="28"/>
      <c r="IP57" s="28"/>
      <c r="IQ57" s="28"/>
      <c r="IR57" s="28"/>
      <c r="IS57" s="28"/>
      <c r="IT57" s="28"/>
      <c r="IU57" s="28"/>
      <c r="IV57" s="28"/>
      <c r="IW57" s="28"/>
      <c r="IX57" s="28"/>
      <c r="IY57" s="28"/>
      <c r="IZ57" s="28"/>
      <c r="JA57" s="28"/>
      <c r="JB57" s="28"/>
      <c r="JC57" s="28"/>
      <c r="JD57" s="28"/>
      <c r="JE57" s="28"/>
      <c r="JF57" s="28"/>
      <c r="JG57" s="28"/>
      <c r="JH57" s="28"/>
      <c r="JI57" s="28"/>
      <c r="JJ57" s="28"/>
      <c r="JK57" s="28"/>
      <c r="JL57" s="28"/>
      <c r="JM57" s="28"/>
      <c r="JN57" s="28"/>
      <c r="JO57" s="28"/>
      <c r="JP57" s="28"/>
      <c r="JQ57" s="28"/>
      <c r="JR57" s="28"/>
      <c r="JS57" s="28"/>
      <c r="JT57" s="28"/>
      <c r="JU57" s="28"/>
      <c r="JV57" s="28"/>
      <c r="JW57" s="28"/>
      <c r="JX57" s="28"/>
      <c r="JY57" s="28"/>
      <c r="JZ57" s="28"/>
      <c r="KA57" s="28"/>
      <c r="KB57" s="28"/>
      <c r="KC57" s="28"/>
      <c r="KD57" s="28"/>
      <c r="KE57" s="28"/>
      <c r="KF57" s="28"/>
      <c r="KG57" s="28"/>
      <c r="KH57" s="28"/>
      <c r="KI57" s="28"/>
      <c r="KJ57" s="28"/>
      <c r="KK57" s="28"/>
      <c r="KL57" s="28"/>
      <c r="KM57" s="28"/>
      <c r="KN57" s="28"/>
      <c r="KO57" s="28"/>
      <c r="KP57" s="28"/>
      <c r="KQ57" s="28"/>
      <c r="KR57" s="28"/>
      <c r="KS57" s="28"/>
      <c r="KT57" s="28"/>
      <c r="KU57" s="28"/>
      <c r="KV57" s="28"/>
    </row>
    <row r="58" spans="1:308" s="14" customFormat="1" ht="10" customHeight="1">
      <c r="A58" s="27" t="s">
        <v>103</v>
      </c>
      <c r="B58" s="28">
        <f>B10*0.111+B57</f>
        <v>101.47157841776885</v>
      </c>
      <c r="C58" s="28">
        <f>C10*0.111+C57</f>
        <v>101.52744207142641</v>
      </c>
      <c r="D58" s="28">
        <f>D10*0.111+D57</f>
        <v>101.59122776952937</v>
      </c>
      <c r="E58" s="28">
        <f>E10*0.111+E57</f>
        <v>101.22167703443669</v>
      </c>
      <c r="F58" s="28">
        <f>F10*0.111+F57</f>
        <v>101.28768740059483</v>
      </c>
      <c r="G58" s="28">
        <f>G10*0.111+G57</f>
        <v>101.15827163666503</v>
      </c>
      <c r="H58" s="28">
        <f>H10*0.111+H57</f>
        <v>101.3389444382544</v>
      </c>
      <c r="I58" s="28">
        <f>I10*0.111+I57</f>
        <v>101.44900757093404</v>
      </c>
      <c r="J58" s="28">
        <f>J10*0.111+J57</f>
        <v>101.97043374922703</v>
      </c>
      <c r="K58" s="28">
        <f>K10*0.111+K57</f>
        <v>101.21832542378434</v>
      </c>
      <c r="L58" s="28">
        <f>L10*0.111+L57</f>
        <v>101.14848711328472</v>
      </c>
      <c r="M58" s="28">
        <f>M10*0.111+M57</f>
        <v>100.88099464906286</v>
      </c>
      <c r="N58" s="28">
        <f>N10*0.111+N57</f>
        <v>100.30584617315061</v>
      </c>
      <c r="O58" s="28">
        <f>O10*0.111+O57</f>
        <v>100.96450275069036</v>
      </c>
      <c r="P58" s="28">
        <f>P10*0.111+P57</f>
        <v>101.26208883761031</v>
      </c>
      <c r="Q58" s="28">
        <f>Q10*0.111+Q57</f>
        <v>101.14643768404446</v>
      </c>
      <c r="R58" s="28">
        <f>R10*0.111+R57</f>
        <v>101.45504146347025</v>
      </c>
      <c r="S58" s="28">
        <f>S10*0.111+S57</f>
        <v>101.35181460308335</v>
      </c>
      <c r="T58" s="28">
        <f>T10*0.111+T57</f>
        <v>101.24935929223784</v>
      </c>
      <c r="U58" s="28">
        <f>U10*0.111+U57</f>
        <v>101.510310799574</v>
      </c>
      <c r="V58" s="28">
        <f>V10*0.111+V57</f>
        <v>101.29117241831406</v>
      </c>
      <c r="W58" s="28">
        <f>W10*0.111+W57</f>
        <v>101.28002884378176</v>
      </c>
      <c r="X58" s="28">
        <f>X10*0.111+X57</f>
        <v>101.34496765676008</v>
      </c>
      <c r="Y58" s="28"/>
      <c r="Z58" s="28">
        <f>Z10*0.111+Z57</f>
        <v>101.52744207142641</v>
      </c>
      <c r="AA58" s="28">
        <f>AA10*0.111+AA57</f>
        <v>101.53438221293058</v>
      </c>
      <c r="AB58" s="28">
        <f>AB10*0.111+AB57</f>
        <v>101.29117241831406</v>
      </c>
      <c r="AC58" s="28">
        <f>AC10*0.111+AC57</f>
        <v>101.38433661813059</v>
      </c>
      <c r="AD58" s="28"/>
      <c r="AE58" s="29">
        <f>AE10*0.111+AE57</f>
        <v>98.945195725081419</v>
      </c>
      <c r="AF58" s="28">
        <f>AF10*0.111+AF57</f>
        <v>99.60209613515957</v>
      </c>
      <c r="AG58" s="29">
        <f>AG10*0.111+AG57</f>
        <v>99.933257551241141</v>
      </c>
      <c r="AH58" s="28">
        <f>AH10*0.111+AH57</f>
        <v>99.733094350168898</v>
      </c>
      <c r="AI58" s="29">
        <f>AI10*0.111+AI57</f>
        <v>99.044847099136405</v>
      </c>
      <c r="AJ58" s="28">
        <f>AJ10*0.111+AJ57</f>
        <v>99.583645956143428</v>
      </c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  <c r="FM58" s="28"/>
      <c r="FN58" s="28"/>
      <c r="FO58" s="28"/>
      <c r="FP58" s="28"/>
      <c r="FQ58" s="28"/>
      <c r="FR58" s="28"/>
      <c r="FS58" s="28"/>
      <c r="FT58" s="28"/>
      <c r="FU58" s="28"/>
      <c r="FV58" s="28"/>
      <c r="FW58" s="28"/>
      <c r="FX58" s="28"/>
      <c r="FY58" s="28"/>
      <c r="FZ58" s="28"/>
      <c r="GA58" s="28"/>
      <c r="GB58" s="28"/>
      <c r="GC58" s="28"/>
      <c r="GD58" s="28"/>
      <c r="GE58" s="28"/>
      <c r="GF58" s="28"/>
      <c r="GG58" s="28"/>
      <c r="GH58" s="28"/>
      <c r="GI58" s="28"/>
      <c r="GJ58" s="28"/>
      <c r="GK58" s="28"/>
      <c r="GL58" s="28"/>
      <c r="GM58" s="28"/>
      <c r="GN58" s="28"/>
      <c r="GO58" s="28"/>
      <c r="GP58" s="28"/>
      <c r="GQ58" s="28"/>
      <c r="GR58" s="28"/>
      <c r="GS58" s="28"/>
      <c r="GT58" s="28"/>
      <c r="GU58" s="28"/>
      <c r="GV58" s="28"/>
      <c r="GW58" s="28"/>
      <c r="GX58" s="28"/>
      <c r="GY58" s="28"/>
      <c r="GZ58" s="28"/>
      <c r="HA58" s="28"/>
      <c r="HB58" s="28"/>
      <c r="HC58" s="28"/>
      <c r="HD58" s="28"/>
      <c r="HE58" s="28"/>
      <c r="HF58" s="28"/>
      <c r="HG58" s="28"/>
      <c r="HH58" s="28"/>
      <c r="HI58" s="28"/>
      <c r="HJ58" s="28"/>
      <c r="HK58" s="28"/>
      <c r="HL58" s="28"/>
      <c r="HM58" s="28"/>
      <c r="HN58" s="28"/>
      <c r="HO58" s="28"/>
      <c r="HP58" s="28"/>
      <c r="HQ58" s="28"/>
      <c r="HR58" s="28"/>
      <c r="HS58" s="28"/>
      <c r="HT58" s="28"/>
      <c r="HU58" s="28"/>
      <c r="HV58" s="28"/>
      <c r="HW58" s="28"/>
      <c r="HX58" s="28"/>
      <c r="HY58" s="28"/>
      <c r="HZ58" s="28"/>
      <c r="IA58" s="28"/>
      <c r="IB58" s="28"/>
      <c r="IC58" s="28"/>
      <c r="ID58" s="28"/>
      <c r="IE58" s="28"/>
      <c r="IF58" s="28"/>
      <c r="IG58" s="28"/>
      <c r="IH58" s="28"/>
      <c r="II58" s="28"/>
      <c r="IJ58" s="28"/>
      <c r="IK58" s="28"/>
      <c r="IL58" s="28"/>
      <c r="IM58" s="28"/>
      <c r="IN58" s="28"/>
      <c r="IO58" s="28"/>
      <c r="IP58" s="28"/>
      <c r="IQ58" s="28"/>
      <c r="IR58" s="28"/>
      <c r="IS58" s="28"/>
      <c r="IT58" s="28"/>
      <c r="IU58" s="28"/>
      <c r="IV58" s="28"/>
      <c r="IW58" s="28"/>
      <c r="IX58" s="28"/>
      <c r="IY58" s="28"/>
      <c r="IZ58" s="28"/>
      <c r="JA58" s="28"/>
      <c r="JB58" s="28"/>
      <c r="JC58" s="28"/>
      <c r="JD58" s="28"/>
      <c r="JE58" s="28"/>
      <c r="JF58" s="28"/>
      <c r="JG58" s="28"/>
      <c r="JH58" s="28"/>
      <c r="JI58" s="28"/>
      <c r="JJ58" s="28"/>
      <c r="JK58" s="28"/>
      <c r="JL58" s="28"/>
      <c r="JM58" s="28"/>
      <c r="JN58" s="28"/>
      <c r="JO58" s="28"/>
      <c r="JP58" s="28"/>
      <c r="JQ58" s="28"/>
      <c r="JR58" s="28"/>
      <c r="JS58" s="28"/>
      <c r="JT58" s="28"/>
      <c r="JU58" s="28"/>
      <c r="JV58" s="28"/>
      <c r="JW58" s="28"/>
      <c r="JX58" s="28"/>
      <c r="JY58" s="28"/>
      <c r="JZ58" s="28"/>
      <c r="KA58" s="28"/>
      <c r="KB58" s="28"/>
      <c r="KC58" s="28"/>
      <c r="KD58" s="28"/>
      <c r="KE58" s="28"/>
      <c r="KF58" s="28"/>
      <c r="KG58" s="28"/>
      <c r="KH58" s="28"/>
      <c r="KI58" s="28"/>
      <c r="KJ58" s="28"/>
      <c r="KK58" s="28"/>
      <c r="KL58" s="28"/>
      <c r="KM58" s="28"/>
      <c r="KN58" s="28"/>
      <c r="KO58" s="28"/>
      <c r="KP58" s="28"/>
      <c r="KQ58" s="28"/>
      <c r="KR58" s="28"/>
      <c r="KS58" s="28"/>
      <c r="KT58" s="28"/>
      <c r="KU58" s="28"/>
      <c r="KV58" s="28"/>
    </row>
    <row r="59" spans="1:308" s="30" customFormat="1" ht="10" customHeight="1">
      <c r="B59" s="14" t="s">
        <v>104</v>
      </c>
      <c r="C59" s="14"/>
      <c r="D59" s="14"/>
      <c r="E59" s="14"/>
      <c r="F59" s="14"/>
      <c r="G59" s="14"/>
      <c r="H59" s="14"/>
      <c r="I59" s="14"/>
      <c r="J59" s="14"/>
      <c r="K59" s="14"/>
      <c r="L59" s="14" t="s">
        <v>104</v>
      </c>
      <c r="M59" s="14"/>
      <c r="N59" s="14"/>
      <c r="O59" s="14"/>
      <c r="P59" s="14"/>
      <c r="Q59" s="14"/>
      <c r="R59" s="14"/>
      <c r="S59" s="14"/>
      <c r="T59" s="14"/>
      <c r="U59" s="14"/>
      <c r="V59" s="14" t="s">
        <v>104</v>
      </c>
      <c r="W59" s="14"/>
      <c r="X59" s="14"/>
      <c r="Y59" s="14"/>
      <c r="Z59" s="14"/>
      <c r="AA59" s="14"/>
      <c r="AB59" s="14"/>
      <c r="AC59" s="14"/>
      <c r="AD59" s="14"/>
      <c r="AE59" s="14"/>
      <c r="AF59" s="14" t="s">
        <v>104</v>
      </c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</row>
    <row r="60" spans="1:308" s="30" customFormat="1" ht="10" customHeight="1">
      <c r="B60" s="14" t="s">
        <v>105</v>
      </c>
      <c r="C60" s="14"/>
      <c r="D60" s="14"/>
      <c r="E60" s="14"/>
      <c r="F60" s="14"/>
      <c r="G60" s="14"/>
      <c r="H60" s="14"/>
      <c r="I60" s="14"/>
      <c r="J60" s="14"/>
      <c r="K60" s="14"/>
      <c r="L60" s="14" t="s">
        <v>105</v>
      </c>
      <c r="M60" s="14"/>
      <c r="N60" s="14"/>
      <c r="O60" s="14"/>
      <c r="P60" s="14"/>
      <c r="Q60" s="14"/>
      <c r="R60" s="14"/>
      <c r="S60" s="14"/>
      <c r="T60" s="14"/>
      <c r="U60" s="14"/>
      <c r="V60" s="14" t="s">
        <v>105</v>
      </c>
      <c r="W60" s="14"/>
      <c r="X60" s="14"/>
      <c r="Y60" s="14"/>
      <c r="Z60" s="14"/>
      <c r="AA60" s="14"/>
      <c r="AB60" s="14"/>
      <c r="AC60" s="14"/>
      <c r="AD60" s="14"/>
      <c r="AE60" s="14"/>
      <c r="AF60" s="14" t="s">
        <v>105</v>
      </c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</row>
    <row r="61" spans="1:308" ht="10" customHeight="1">
      <c r="A61" s="31" t="s">
        <v>106</v>
      </c>
      <c r="B61" s="32">
        <f>B34*((58.71+16)/58.71)</f>
        <v>115.26707492658832</v>
      </c>
      <c r="C61" s="32">
        <f>C34*((58.71+16)/58.71)</f>
        <v>160.41019857979902</v>
      </c>
      <c r="D61" s="32">
        <f>D34*((58.71+16)/58.71)</f>
        <v>115.91923355275524</v>
      </c>
      <c r="E61" s="32">
        <f>E34*((58.71+16)/58.71)</f>
        <v>91.810746149889312</v>
      </c>
      <c r="F61" s="32">
        <f>F34*((58.71+16)/58.71)</f>
        <v>86.936415536542626</v>
      </c>
      <c r="G61" s="32">
        <f>G34*((58.71+16)/58.71)</f>
        <v>85.788491420573621</v>
      </c>
      <c r="H61" s="32">
        <f>H34*((58.71+16)/58.71)</f>
        <v>81.056873459035941</v>
      </c>
      <c r="I61" s="32">
        <f>I34*((58.71+16)/58.71)</f>
        <v>87.340449665137101</v>
      </c>
      <c r="J61" s="32">
        <f>J34*((58.71+16)/58.71)</f>
        <v>47.966581381366041</v>
      </c>
      <c r="K61" s="32">
        <f>K34*((58.71+16)/58.71)</f>
        <v>14.484445194139498</v>
      </c>
      <c r="L61" s="32">
        <f>L34*((58.71+16)/58.71)</f>
        <v>41.072128296008742</v>
      </c>
      <c r="M61" s="32">
        <f>M34*((58.71+16)/58.71)</f>
        <v>79.903508116545964</v>
      </c>
      <c r="N61" s="32">
        <f>N34*((58.71+16)/58.71)</f>
        <v>123.26423800908286</v>
      </c>
      <c r="O61" s="32">
        <f>O34*((58.71+16)/58.71)</f>
        <v>156.63082442922843</v>
      </c>
      <c r="P61" s="32">
        <f>P34*((58.71+16)/58.71)</f>
        <v>171.22585508324889</v>
      </c>
      <c r="Q61" s="32">
        <f>Q34*((58.71+16)/58.71)</f>
        <v>128.0096563014819</v>
      </c>
      <c r="R61" s="32">
        <f>R34*((58.71+16)/58.71)</f>
        <v>13.418303859490964</v>
      </c>
      <c r="S61" s="32">
        <f>S34*((58.71+16)/58.71)</f>
        <v>46.86987268506217</v>
      </c>
      <c r="T61" s="32">
        <f>T34*((58.71+16)/58.71)</f>
        <v>64.335409200388142</v>
      </c>
      <c r="U61" s="32">
        <f>U34*((58.71+16)/58.71)</f>
        <v>12.38489213864759</v>
      </c>
      <c r="V61" s="32">
        <f>V34*((58.71+16)/58.71)</f>
        <v>44.542379486950516</v>
      </c>
      <c r="W61" s="32">
        <f>W34*((58.71+16)/58.71)</f>
        <v>83.792322733893798</v>
      </c>
      <c r="X61" s="32">
        <f>X34*((58.71+16)/58.71)</f>
        <v>52.783723370124335</v>
      </c>
      <c r="Y61" s="32"/>
      <c r="Z61" s="32">
        <f>Z34*((58.71+16)/58.71)</f>
        <v>160.41019857979902</v>
      </c>
      <c r="AA61" s="32">
        <f>AA34*((58.71+16)/58.71)</f>
        <v>160.70186407835124</v>
      </c>
      <c r="AB61" s="32">
        <f>AB34*((58.71+16)/58.71)</f>
        <v>44.542379486950516</v>
      </c>
      <c r="AC61" s="32">
        <f>AC34*((58.71+16)/58.71)</f>
        <v>45.101394981434169</v>
      </c>
      <c r="AD61" s="32"/>
      <c r="AE61" s="33">
        <f>AE34*((58.71+16)/58.71)</f>
        <v>24.012565150740933</v>
      </c>
      <c r="AF61" s="32">
        <f>AF34*((58.71+16)/58.71)</f>
        <v>24.877709750298077</v>
      </c>
      <c r="AG61" s="33">
        <f>AG34*((58.71+16)/58.71)</f>
        <v>15.995651507409301</v>
      </c>
      <c r="AH61" s="32">
        <f>AH34*((58.71+16)/58.71)</f>
        <v>15.571666212910923</v>
      </c>
      <c r="AI61" s="33">
        <f>AI34*((58.71+16)/58.71)</f>
        <v>21.632941577244083</v>
      </c>
      <c r="AJ61" s="32">
        <f>AJ34*((58.71+16)/58.71)</f>
        <v>21.404988909214783</v>
      </c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  <c r="GB61" s="32"/>
      <c r="GC61" s="32"/>
      <c r="GD61" s="32"/>
      <c r="GE61" s="32"/>
      <c r="GF61" s="32"/>
      <c r="GG61" s="32"/>
      <c r="GH61" s="32"/>
      <c r="GI61" s="32"/>
      <c r="GJ61" s="32"/>
      <c r="GK61" s="32"/>
      <c r="GL61" s="32"/>
      <c r="GM61" s="32"/>
      <c r="GN61" s="32"/>
      <c r="GO61" s="32"/>
      <c r="GP61" s="32"/>
      <c r="GQ61" s="32"/>
      <c r="GR61" s="32"/>
      <c r="GS61" s="32"/>
      <c r="GT61" s="32"/>
      <c r="GU61" s="32"/>
      <c r="GV61" s="32"/>
      <c r="GW61" s="32"/>
      <c r="GX61" s="32"/>
      <c r="GY61" s="32"/>
      <c r="GZ61" s="32"/>
      <c r="HA61" s="32"/>
      <c r="HB61" s="32"/>
      <c r="HC61" s="32"/>
      <c r="HD61" s="32"/>
      <c r="HE61" s="32"/>
      <c r="HF61" s="32"/>
      <c r="HG61" s="32"/>
      <c r="HH61" s="32"/>
      <c r="HI61" s="32"/>
      <c r="HJ61" s="32"/>
      <c r="HK61" s="32"/>
      <c r="HL61" s="32"/>
      <c r="HM61" s="32"/>
      <c r="HN61" s="32"/>
      <c r="HO61" s="32"/>
      <c r="HP61" s="32"/>
      <c r="HQ61" s="32"/>
      <c r="HR61" s="32"/>
      <c r="HS61" s="32"/>
      <c r="HT61" s="32"/>
      <c r="HU61" s="32"/>
      <c r="HV61" s="32"/>
      <c r="HW61" s="32"/>
      <c r="HX61" s="32"/>
      <c r="HY61" s="32"/>
      <c r="HZ61" s="32"/>
      <c r="IA61" s="32"/>
      <c r="IB61" s="32"/>
      <c r="IC61" s="32"/>
      <c r="ID61" s="32"/>
      <c r="IE61" s="32"/>
      <c r="IF61" s="32"/>
      <c r="IG61" s="32"/>
      <c r="IH61" s="32"/>
      <c r="II61" s="32"/>
      <c r="IJ61" s="32"/>
      <c r="IK61" s="32"/>
      <c r="IL61" s="32"/>
      <c r="IM61" s="32"/>
      <c r="IN61" s="32"/>
      <c r="IO61" s="32"/>
      <c r="IP61" s="32"/>
      <c r="IQ61" s="32"/>
      <c r="IR61" s="32"/>
      <c r="IS61" s="32"/>
      <c r="IT61" s="32"/>
      <c r="IU61" s="32"/>
      <c r="IV61" s="32"/>
      <c r="IW61" s="32"/>
      <c r="IX61" s="32"/>
      <c r="IY61" s="32"/>
      <c r="IZ61" s="32"/>
      <c r="JA61" s="32"/>
      <c r="JB61" s="32"/>
      <c r="JC61" s="32"/>
      <c r="JD61" s="32"/>
      <c r="JE61" s="32"/>
      <c r="JF61" s="32"/>
      <c r="JG61" s="32"/>
      <c r="JH61" s="32"/>
      <c r="JI61" s="32"/>
      <c r="JJ61" s="32"/>
      <c r="JK61" s="32"/>
      <c r="JL61" s="32"/>
      <c r="JM61" s="32"/>
      <c r="JN61" s="32"/>
      <c r="JO61" s="32"/>
      <c r="JP61" s="32"/>
      <c r="JQ61" s="32"/>
      <c r="JR61" s="32"/>
      <c r="JS61" s="32"/>
      <c r="JT61" s="32"/>
      <c r="JU61" s="32"/>
      <c r="JV61" s="32"/>
      <c r="JW61" s="32"/>
      <c r="JX61" s="32"/>
      <c r="JY61" s="32"/>
      <c r="JZ61" s="32"/>
      <c r="KA61" s="32"/>
      <c r="KB61" s="32"/>
      <c r="KC61" s="32"/>
      <c r="KD61" s="32"/>
      <c r="KE61" s="32"/>
      <c r="KF61" s="32"/>
      <c r="KG61" s="32"/>
      <c r="KH61" s="32"/>
      <c r="KI61" s="32"/>
      <c r="KJ61" s="32"/>
      <c r="KK61" s="32"/>
      <c r="KL61" s="32"/>
      <c r="KM61" s="32"/>
      <c r="KN61" s="32"/>
      <c r="KO61" s="32"/>
      <c r="KP61" s="32"/>
      <c r="KQ61" s="32"/>
      <c r="KR61" s="32"/>
      <c r="KS61" s="32"/>
      <c r="KT61" s="32"/>
      <c r="KU61" s="32"/>
      <c r="KV61" s="32"/>
    </row>
    <row r="62" spans="1:308" ht="10" customHeight="1">
      <c r="A62" s="27" t="s">
        <v>107</v>
      </c>
      <c r="B62" s="32">
        <f>B35*((51.996*2+16*3)/(51.996*2))</f>
        <v>138.32628340641588</v>
      </c>
      <c r="C62" s="32">
        <f>C35*((51.996*2+16*3)/(51.996*2))</f>
        <v>149.12606391691671</v>
      </c>
      <c r="D62" s="32">
        <f>D35*((51.996*2+16*3)/(51.996*2))</f>
        <v>137.99110503323334</v>
      </c>
      <c r="E62" s="32">
        <f>E35*((51.996*2+16*3)/(51.996*2))</f>
        <v>265.99776274728828</v>
      </c>
      <c r="F62" s="32">
        <f>F35*((51.996*2+16*3)/(51.996*2))</f>
        <v>213.27053805352415</v>
      </c>
      <c r="G62" s="32">
        <f>G35*((51.996*2+16*3)/(51.996*2))</f>
        <v>287.19385048680363</v>
      </c>
      <c r="H62" s="32">
        <f>H35*((51.996*2+16*3)/(51.996*2))</f>
        <v>61.705618385414269</v>
      </c>
      <c r="I62" s="32">
        <f>I35*((51.996*2+16*3)/(51.996*2))</f>
        <v>84.731298570810068</v>
      </c>
      <c r="J62" s="32">
        <f>J35*((51.996*2+16*3)/(51.996*2))</f>
        <v>41.26158943549504</v>
      </c>
      <c r="K62" s="32">
        <f>K35*((51.996*2+16*3)/(51.996*2))</f>
        <v>2.7033360376921314</v>
      </c>
      <c r="L62" s="32">
        <f>L35*((51.996*2+16*3)/(51.996*2))</f>
        <v>5.1220276221186234</v>
      </c>
      <c r="M62" s="32">
        <f>M35*((51.996*2+16*3)/(51.996*2))</f>
        <v>302.61235194347569</v>
      </c>
      <c r="N62" s="32">
        <f>N35*((51.996*2+16*3)/(51.996*2))</f>
        <v>149.25332058987308</v>
      </c>
      <c r="O62" s="32">
        <f>O35*((51.996*2+16*3)/(51.996*2))</f>
        <v>119.18593166489731</v>
      </c>
      <c r="P62" s="32">
        <f>P35*((51.996*2+16*3)/(51.996*2))</f>
        <v>165.43780647904919</v>
      </c>
      <c r="Q62" s="32">
        <f>Q35*((51.996*2+16*3)/(51.996*2))</f>
        <v>66.579593403184873</v>
      </c>
      <c r="R62" s="32">
        <f>R35*((51.996*2+16*3)/(51.996*2))</f>
        <v>1.2145514802123243</v>
      </c>
      <c r="S62" s="32">
        <f>S35*((51.996*2+16*3)/(51.996*2))</f>
        <v>13.202900427417493</v>
      </c>
      <c r="T62" s="32">
        <f>T35*((51.996*2+16*3)/(51.996*2))</f>
        <v>41.441215414493428</v>
      </c>
      <c r="U62" s="32">
        <f>U35*((51.996*2+16*3)/(51.996*2))</f>
        <v>2.9512569249942313</v>
      </c>
      <c r="V62" s="32">
        <f>V35*((51.996*2+16*3)/(51.996*2))</f>
        <v>12.225661029097624</v>
      </c>
      <c r="W62" s="32">
        <f>W35*((51.996*2+16*3)/(51.996*2))</f>
        <v>73.002870267029792</v>
      </c>
      <c r="X62" s="32">
        <f>X35*((51.996*2+16*3)/(51.996*2))</f>
        <v>23.084181086545126</v>
      </c>
      <c r="Y62" s="32"/>
      <c r="Z62" s="32">
        <f>Z35*((51.996*2+16*3)/(51.996*2))</f>
        <v>149.12606391691671</v>
      </c>
      <c r="AA62" s="32">
        <f>AA35*((51.996*2+16*3)/(51.996*2))</f>
        <v>148.3705237165936</v>
      </c>
      <c r="AB62" s="32">
        <f>AB35*((51.996*2+16*3)/(51.996*2))</f>
        <v>12.225661029097624</v>
      </c>
      <c r="AC62" s="32">
        <f>AC35*((51.996*2+16*3)/(51.996*2))</f>
        <v>18.047246417724445</v>
      </c>
      <c r="AD62" s="32"/>
      <c r="AE62" s="33">
        <f>AE35*((51.996*2+16*3)/(51.996*2))</f>
        <v>23.706729748442186</v>
      </c>
      <c r="AF62" s="32">
        <f>AF35*((51.996*2+16*3)/(51.996*2))</f>
        <v>24.206915437802909</v>
      </c>
      <c r="AG62" s="33">
        <f>AG35*((51.996*2+16*3)/(51.996*2))</f>
        <v>23.165947380567737</v>
      </c>
      <c r="AH62" s="32">
        <f>AH35*((51.996*2+16*3)/(51.996*2))</f>
        <v>21.495859424878837</v>
      </c>
      <c r="AI62" s="33">
        <f>AI35*((51.996*2+16*3)/(51.996*2))</f>
        <v>29.231479344564967</v>
      </c>
      <c r="AJ62" s="32">
        <f>AJ35*((51.996*2+16*3)/(51.996*2))</f>
        <v>30.858632103392573</v>
      </c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  <c r="GB62" s="32"/>
      <c r="GC62" s="32"/>
      <c r="GD62" s="32"/>
      <c r="GE62" s="32"/>
      <c r="GF62" s="32"/>
      <c r="GG62" s="32"/>
      <c r="GH62" s="32"/>
      <c r="GI62" s="32"/>
      <c r="GJ62" s="32"/>
      <c r="GK62" s="32"/>
      <c r="GL62" s="32"/>
      <c r="GM62" s="32"/>
      <c r="GN62" s="32"/>
      <c r="GO62" s="32"/>
      <c r="GP62" s="32"/>
      <c r="GQ62" s="32"/>
      <c r="GR62" s="32"/>
      <c r="GS62" s="32"/>
      <c r="GT62" s="32"/>
      <c r="GU62" s="32"/>
      <c r="GV62" s="32"/>
      <c r="GW62" s="32"/>
      <c r="GX62" s="32"/>
      <c r="GY62" s="32"/>
      <c r="GZ62" s="32"/>
      <c r="HA62" s="32"/>
      <c r="HB62" s="32"/>
      <c r="HC62" s="32"/>
      <c r="HD62" s="32"/>
      <c r="HE62" s="32"/>
      <c r="HF62" s="32"/>
      <c r="HG62" s="32"/>
      <c r="HH62" s="32"/>
      <c r="HI62" s="32"/>
      <c r="HJ62" s="32"/>
      <c r="HK62" s="32"/>
      <c r="HL62" s="32"/>
      <c r="HM62" s="32"/>
      <c r="HN62" s="32"/>
      <c r="HO62" s="32"/>
      <c r="HP62" s="32"/>
      <c r="HQ62" s="32"/>
      <c r="HR62" s="32"/>
      <c r="HS62" s="32"/>
      <c r="HT62" s="32"/>
      <c r="HU62" s="32"/>
      <c r="HV62" s="32"/>
      <c r="HW62" s="32"/>
      <c r="HX62" s="32"/>
      <c r="HY62" s="32"/>
      <c r="HZ62" s="32"/>
      <c r="IA62" s="32"/>
      <c r="IB62" s="32"/>
      <c r="IC62" s="32"/>
      <c r="ID62" s="32"/>
      <c r="IE62" s="32"/>
      <c r="IF62" s="32"/>
      <c r="IG62" s="32"/>
      <c r="IH62" s="32"/>
      <c r="II62" s="32"/>
      <c r="IJ62" s="32"/>
      <c r="IK62" s="32"/>
      <c r="IL62" s="32"/>
      <c r="IM62" s="32"/>
      <c r="IN62" s="32"/>
      <c r="IO62" s="32"/>
      <c r="IP62" s="32"/>
      <c r="IQ62" s="32"/>
      <c r="IR62" s="32"/>
      <c r="IS62" s="32"/>
      <c r="IT62" s="32"/>
      <c r="IU62" s="32"/>
      <c r="IV62" s="32"/>
      <c r="IW62" s="32"/>
      <c r="IX62" s="32"/>
      <c r="IY62" s="32"/>
      <c r="IZ62" s="32"/>
      <c r="JA62" s="32"/>
      <c r="JB62" s="32"/>
      <c r="JC62" s="32"/>
      <c r="JD62" s="32"/>
      <c r="JE62" s="32"/>
      <c r="JF62" s="32"/>
      <c r="JG62" s="32"/>
      <c r="JH62" s="32"/>
      <c r="JI62" s="32"/>
      <c r="JJ62" s="32"/>
      <c r="JK62" s="32"/>
      <c r="JL62" s="32"/>
      <c r="JM62" s="32"/>
      <c r="JN62" s="32"/>
      <c r="JO62" s="32"/>
      <c r="JP62" s="32"/>
      <c r="JQ62" s="32"/>
      <c r="JR62" s="32"/>
      <c r="JS62" s="32"/>
      <c r="JT62" s="32"/>
      <c r="JU62" s="32"/>
      <c r="JV62" s="32"/>
      <c r="JW62" s="32"/>
      <c r="JX62" s="32"/>
      <c r="JY62" s="32"/>
      <c r="JZ62" s="32"/>
      <c r="KA62" s="32"/>
      <c r="KB62" s="32"/>
      <c r="KC62" s="32"/>
      <c r="KD62" s="32"/>
      <c r="KE62" s="32"/>
      <c r="KF62" s="32"/>
      <c r="KG62" s="32"/>
      <c r="KH62" s="32"/>
      <c r="KI62" s="32"/>
      <c r="KJ62" s="32"/>
      <c r="KK62" s="32"/>
      <c r="KL62" s="32"/>
      <c r="KM62" s="32"/>
      <c r="KN62" s="32"/>
      <c r="KO62" s="32"/>
      <c r="KP62" s="32"/>
      <c r="KQ62" s="32"/>
      <c r="KR62" s="32"/>
      <c r="KS62" s="32"/>
      <c r="KT62" s="32"/>
      <c r="KU62" s="32"/>
      <c r="KV62" s="32"/>
    </row>
    <row r="63" spans="1:308" ht="10" customHeight="1">
      <c r="A63" s="27" t="s">
        <v>108</v>
      </c>
      <c r="B63" s="32">
        <f>B36*((44.956*2+16*3)/(44.956*2))</f>
        <v>48.408474063528786</v>
      </c>
      <c r="C63" s="32">
        <f>C36*((44.956*2+16*3)/(44.956*2))</f>
        <v>45.325424859862977</v>
      </c>
      <c r="D63" s="32">
        <f>D36*((44.956*2+16*3)/(44.956*2))</f>
        <v>48.013813088353061</v>
      </c>
      <c r="E63" s="32">
        <f>E36*((44.956*2+16*3)/(44.956*2))</f>
        <v>51.276783521665628</v>
      </c>
      <c r="F63" s="32">
        <f>F36*((44.956*2+16*3)/(44.956*2))</f>
        <v>51.081447046000534</v>
      </c>
      <c r="G63" s="32">
        <f>G36*((44.956*2+16*3)/(44.956*2))</f>
        <v>62.558366131328405</v>
      </c>
      <c r="H63" s="32">
        <f>H36*((44.956*2+16*3)/(44.956*2))</f>
        <v>56.982725331435176</v>
      </c>
      <c r="I63" s="32">
        <f>I36*((44.956*2+16*3)/(44.956*2))</f>
        <v>60.104044225464904</v>
      </c>
      <c r="J63" s="32">
        <f>J36*((44.956*2+16*3)/(44.956*2))</f>
        <v>53.102071358661803</v>
      </c>
      <c r="K63" s="32">
        <f>K36*((44.956*2+16*3)/(44.956*2))</f>
        <v>51.356160534745079</v>
      </c>
      <c r="L63" s="32">
        <f>L36*((44.956*2+16*3)/(44.956*2))</f>
        <v>42.854383930954704</v>
      </c>
      <c r="M63" s="32">
        <f>M36*((44.956*2+16*3)/(44.956*2))</f>
        <v>60.772728454488835</v>
      </c>
      <c r="N63" s="32">
        <f>N36*((44.956*2+16*3)/(44.956*2))</f>
        <v>50.839941525046704</v>
      </c>
      <c r="O63" s="32">
        <f>O36*((44.956*2+16*3)/(44.956*2))</f>
        <v>57.9030385265593</v>
      </c>
      <c r="P63" s="32">
        <f>P36*((44.956*2+16*3)/(44.956*2))</f>
        <v>54.774817283566151</v>
      </c>
      <c r="Q63" s="32">
        <f>Q36*((44.956*2+16*3)/(44.956*2))</f>
        <v>50.494517305810128</v>
      </c>
      <c r="R63" s="32">
        <f>R36*((44.956*2+16*3)/(44.956*2))</f>
        <v>59.780707522911293</v>
      </c>
      <c r="S63" s="32">
        <f>S36*((44.956*2+16*3)/(44.956*2))</f>
        <v>56.231136222083812</v>
      </c>
      <c r="T63" s="32">
        <f>T36*((44.956*2+16*3)/(44.956*2))</f>
        <v>56.133122866803099</v>
      </c>
      <c r="U63" s="32">
        <f>U36*((44.956*2+16*3)/(44.956*2))</f>
        <v>53.117409911913875</v>
      </c>
      <c r="V63" s="32">
        <f>V36*((44.956*2+16*3)/(44.956*2))</f>
        <v>55.064792632796511</v>
      </c>
      <c r="W63" s="32">
        <f>W36*((44.956*2+16*3)/(44.956*2))</f>
        <v>59.723264640982286</v>
      </c>
      <c r="X63" s="32">
        <f>X36*((44.956*2+16*3)/(44.956*2))</f>
        <v>56.814001245662425</v>
      </c>
      <c r="Y63" s="32"/>
      <c r="Z63" s="32">
        <f>Z36*((44.956*2+16*3)/(44.956*2))</f>
        <v>45.325424859862977</v>
      </c>
      <c r="AA63" s="32">
        <f>AA36*((44.956*2+16*3)/(44.956*2))</f>
        <v>47.227405463119496</v>
      </c>
      <c r="AB63" s="32">
        <f>AB36*((44.956*2+16*3)/(44.956*2))</f>
        <v>55.064792632796511</v>
      </c>
      <c r="AC63" s="32">
        <f>AC36*((44.956*2+16*3)/(44.956*2))</f>
        <v>54.666603790372811</v>
      </c>
      <c r="AD63" s="32"/>
      <c r="AE63" s="33">
        <f>AE36*((44.956*2+16*3)/(44.956*2))</f>
        <v>20.108843313462049</v>
      </c>
      <c r="AF63" s="32">
        <f>AF36*((44.956*2+16*3)/(44.956*2))</f>
        <v>21.121187828098584</v>
      </c>
      <c r="AG63" s="33">
        <f>AG36*((44.956*2+16*3)/(44.956*2))</f>
        <v>51.430169054186315</v>
      </c>
      <c r="AH63" s="32">
        <f>AH36*((44.956*2+16*3)/(44.956*2))</f>
        <v>52.181758163537687</v>
      </c>
      <c r="AI63" s="33">
        <f>AI36*((44.956*2+16*3)/(44.956*2))</f>
        <v>9.6632885488032745</v>
      </c>
      <c r="AJ63" s="32">
        <f>AJ36*((44.956*2+16*3)/(44.956*2))</f>
        <v>10.307507785390159</v>
      </c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32"/>
      <c r="GK63" s="32"/>
      <c r="GL63" s="32"/>
      <c r="GM63" s="32"/>
      <c r="GN63" s="32"/>
      <c r="GO63" s="32"/>
      <c r="GP63" s="32"/>
      <c r="GQ63" s="32"/>
      <c r="GR63" s="32"/>
      <c r="GS63" s="32"/>
      <c r="GT63" s="32"/>
      <c r="GU63" s="32"/>
      <c r="GV63" s="32"/>
      <c r="GW63" s="32"/>
      <c r="GX63" s="32"/>
      <c r="GY63" s="32"/>
      <c r="GZ63" s="32"/>
      <c r="HA63" s="32"/>
      <c r="HB63" s="32"/>
      <c r="HC63" s="32"/>
      <c r="HD63" s="32"/>
      <c r="HE63" s="32"/>
      <c r="HF63" s="32"/>
      <c r="HG63" s="32"/>
      <c r="HH63" s="32"/>
      <c r="HI63" s="32"/>
      <c r="HJ63" s="32"/>
      <c r="HK63" s="32"/>
      <c r="HL63" s="32"/>
      <c r="HM63" s="32"/>
      <c r="HN63" s="32"/>
      <c r="HO63" s="32"/>
      <c r="HP63" s="32"/>
      <c r="HQ63" s="32"/>
      <c r="HR63" s="32"/>
      <c r="HS63" s="32"/>
      <c r="HT63" s="32"/>
      <c r="HU63" s="32"/>
      <c r="HV63" s="32"/>
      <c r="HW63" s="32"/>
      <c r="HX63" s="32"/>
      <c r="HY63" s="32"/>
      <c r="HZ63" s="32"/>
      <c r="IA63" s="32"/>
      <c r="IB63" s="32"/>
      <c r="IC63" s="32"/>
      <c r="ID63" s="32"/>
      <c r="IE63" s="32"/>
      <c r="IF63" s="32"/>
      <c r="IG63" s="32"/>
      <c r="IH63" s="32"/>
      <c r="II63" s="32"/>
      <c r="IJ63" s="32"/>
      <c r="IK63" s="32"/>
      <c r="IL63" s="32"/>
      <c r="IM63" s="32"/>
      <c r="IN63" s="32"/>
      <c r="IO63" s="32"/>
      <c r="IP63" s="32"/>
      <c r="IQ63" s="32"/>
      <c r="IR63" s="32"/>
      <c r="IS63" s="32"/>
      <c r="IT63" s="32"/>
      <c r="IU63" s="32"/>
      <c r="IV63" s="32"/>
      <c r="IW63" s="32"/>
      <c r="IX63" s="32"/>
      <c r="IY63" s="32"/>
      <c r="IZ63" s="32"/>
      <c r="JA63" s="32"/>
      <c r="JB63" s="32"/>
      <c r="JC63" s="32"/>
      <c r="JD63" s="32"/>
      <c r="JE63" s="32"/>
      <c r="JF63" s="32"/>
      <c r="JG63" s="32"/>
      <c r="JH63" s="32"/>
      <c r="JI63" s="32"/>
      <c r="JJ63" s="32"/>
      <c r="JK63" s="32"/>
      <c r="JL63" s="32"/>
      <c r="JM63" s="32"/>
      <c r="JN63" s="32"/>
      <c r="JO63" s="32"/>
      <c r="JP63" s="32"/>
      <c r="JQ63" s="32"/>
      <c r="JR63" s="32"/>
      <c r="JS63" s="32"/>
      <c r="JT63" s="32"/>
      <c r="JU63" s="32"/>
      <c r="JV63" s="32"/>
      <c r="JW63" s="32"/>
      <c r="JX63" s="32"/>
      <c r="JY63" s="32"/>
      <c r="JZ63" s="32"/>
      <c r="KA63" s="32"/>
      <c r="KB63" s="32"/>
      <c r="KC63" s="32"/>
      <c r="KD63" s="32"/>
      <c r="KE63" s="32"/>
      <c r="KF63" s="32"/>
      <c r="KG63" s="32"/>
      <c r="KH63" s="32"/>
      <c r="KI63" s="32"/>
      <c r="KJ63" s="32"/>
      <c r="KK63" s="32"/>
      <c r="KL63" s="32"/>
      <c r="KM63" s="32"/>
      <c r="KN63" s="32"/>
      <c r="KO63" s="32"/>
      <c r="KP63" s="32"/>
      <c r="KQ63" s="32"/>
      <c r="KR63" s="32"/>
      <c r="KS63" s="32"/>
      <c r="KT63" s="32"/>
      <c r="KU63" s="32"/>
      <c r="KV63" s="32"/>
    </row>
    <row r="64" spans="1:308" ht="10" customHeight="1">
      <c r="A64" s="27" t="s">
        <v>109</v>
      </c>
      <c r="B64" s="32">
        <f>B37*((50.942*2+16*3)/(50.942*2))</f>
        <v>330.92934906364104</v>
      </c>
      <c r="C64" s="32">
        <f>C37*((50.942*2+16*3)/(50.942*2))</f>
        <v>313.04048093910723</v>
      </c>
      <c r="D64" s="32">
        <f>D37*((50.942*2+16*3)/(50.942*2))</f>
        <v>331.54354334341019</v>
      </c>
      <c r="E64" s="32">
        <f>E37*((50.942*2+16*3)/(50.942*2))</f>
        <v>400.24871304620945</v>
      </c>
      <c r="F64" s="32">
        <f>F37*((50.942*2+16*3)/(50.942*2))</f>
        <v>387.60587318911706</v>
      </c>
      <c r="G64" s="32">
        <f>G37*((50.942*2+16*3)/(50.942*2))</f>
        <v>379.59906002316364</v>
      </c>
      <c r="H64" s="32">
        <f>H37*((50.942*2+16*3)/(50.942*2))</f>
        <v>487.19214282909985</v>
      </c>
      <c r="I64" s="32">
        <f>I37*((50.942*2+16*3)/(50.942*2))</f>
        <v>500.19923299438574</v>
      </c>
      <c r="J64" s="32">
        <f>J37*((50.942*2+16*3)/(50.942*2))</f>
        <v>511.12733068980418</v>
      </c>
      <c r="K64" s="32">
        <f>K37*((50.942*2+16*3)/(50.942*2))</f>
        <v>586.01968025401447</v>
      </c>
      <c r="L64" s="32">
        <f>L37*((50.942*2+16*3)/(50.942*2))</f>
        <v>513.46119539672577</v>
      </c>
      <c r="M64" s="32">
        <f>M37*((50.942*2+16*3)/(50.942*2))</f>
        <v>374.98818955282485</v>
      </c>
      <c r="N64" s="32">
        <f>N37*((50.942*2+16*3)/(50.942*2))</f>
        <v>262.09604445840375</v>
      </c>
      <c r="O64" s="32">
        <f>O37*((50.942*2+16*3)/(50.942*2))</f>
        <v>377.85820541007428</v>
      </c>
      <c r="P64" s="32">
        <f>P37*((50.942*2+16*3)/(50.942*2))</f>
        <v>390.89935209650201</v>
      </c>
      <c r="Q64" s="32">
        <f>Q37*((50.942*2+16*3)/(50.942*2))</f>
        <v>372.73869380864517</v>
      </c>
      <c r="R64" s="32">
        <f>R37*((50.942*2+16*3)/(50.942*2))</f>
        <v>654.43621542342271</v>
      </c>
      <c r="S64" s="32">
        <f>S37*((50.942*2+16*3)/(50.942*2))</f>
        <v>555.95247968277658</v>
      </c>
      <c r="T64" s="32">
        <f>T37*((50.942*2+16*3)/(50.942*2))</f>
        <v>494.29995210435408</v>
      </c>
      <c r="U64" s="32">
        <f>U37*((50.942*2+16*3)/(50.942*2))</f>
        <v>608.91294452514637</v>
      </c>
      <c r="V64" s="32">
        <f>V37*((50.942*2+16*3)/(50.942*2))</f>
        <v>536.80778653566813</v>
      </c>
      <c r="W64" s="32">
        <f>W37*((50.942*2+16*3)/(50.942*2))</f>
        <v>491.45192955125447</v>
      </c>
      <c r="X64" s="32">
        <f>X37*((50.942*2+16*3)/(50.942*2))</f>
        <v>536.98969102116132</v>
      </c>
      <c r="Y64" s="32"/>
      <c r="Z64" s="32">
        <f>Z37*((50.942*2+16*3)/(50.942*2))</f>
        <v>313.04048093910723</v>
      </c>
      <c r="AA64" s="32">
        <f>AA37*((50.942*2+16*3)/(50.942*2))</f>
        <v>316.27695379058542</v>
      </c>
      <c r="AB64" s="32">
        <f>AB37*((50.942*2+16*3)/(50.942*2))</f>
        <v>536.80778653566813</v>
      </c>
      <c r="AC64" s="32">
        <f>AC37*((50.942*2+16*3)/(50.942*2))</f>
        <v>547.55236150916733</v>
      </c>
      <c r="AD64" s="32"/>
      <c r="AE64" s="33">
        <f>AE37*((50.942*2+16*3)/(50.942*2))</f>
        <v>174.32819677280045</v>
      </c>
      <c r="AF64" s="32">
        <f>AF37*((50.942*2+16*3)/(50.942*2))</f>
        <v>180.16855914569513</v>
      </c>
      <c r="AG64" s="33">
        <f>AG37*((50.942*2+16*3)/(50.942*2))</f>
        <v>614.34139217148925</v>
      </c>
      <c r="AH64" s="32">
        <f>AH37*((50.942*2+16*3)/(50.942*2))</f>
        <v>596.39367908601946</v>
      </c>
      <c r="AI64" s="33">
        <f>AI37*((50.942*2+16*3)/(50.942*2))</f>
        <v>76.498449216756327</v>
      </c>
      <c r="AJ64" s="32">
        <f>AJ37*((50.942*2+16*3)/(50.942*2))</f>
        <v>76.263069373012456</v>
      </c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32"/>
      <c r="GK64" s="32"/>
      <c r="GL64" s="32"/>
      <c r="GM64" s="32"/>
      <c r="GN64" s="32"/>
      <c r="GO64" s="32"/>
      <c r="GP64" s="32"/>
      <c r="GQ64" s="32"/>
      <c r="GR64" s="32"/>
      <c r="GS64" s="32"/>
      <c r="GT64" s="32"/>
      <c r="GU64" s="32"/>
      <c r="GV64" s="32"/>
      <c r="GW64" s="32"/>
      <c r="GX64" s="32"/>
      <c r="GY64" s="32"/>
      <c r="GZ64" s="32"/>
      <c r="HA64" s="32"/>
      <c r="HB64" s="32"/>
      <c r="HC64" s="32"/>
      <c r="HD64" s="32"/>
      <c r="HE64" s="32"/>
      <c r="HF64" s="32"/>
      <c r="HG64" s="32"/>
      <c r="HH64" s="32"/>
      <c r="HI64" s="32"/>
      <c r="HJ64" s="32"/>
      <c r="HK64" s="32"/>
      <c r="HL64" s="32"/>
      <c r="HM64" s="32"/>
      <c r="HN64" s="32"/>
      <c r="HO64" s="32"/>
      <c r="HP64" s="32"/>
      <c r="HQ64" s="32"/>
      <c r="HR64" s="32"/>
      <c r="HS64" s="32"/>
      <c r="HT64" s="32"/>
      <c r="HU64" s="32"/>
      <c r="HV64" s="32"/>
      <c r="HW64" s="32"/>
      <c r="HX64" s="32"/>
      <c r="HY64" s="32"/>
      <c r="HZ64" s="32"/>
      <c r="IA64" s="32"/>
      <c r="IB64" s="32"/>
      <c r="IC64" s="32"/>
      <c r="ID64" s="32"/>
      <c r="IE64" s="32"/>
      <c r="IF64" s="32"/>
      <c r="IG64" s="32"/>
      <c r="IH64" s="32"/>
      <c r="II64" s="32"/>
      <c r="IJ64" s="32"/>
      <c r="IK64" s="32"/>
      <c r="IL64" s="32"/>
      <c r="IM64" s="32"/>
      <c r="IN64" s="32"/>
      <c r="IO64" s="32"/>
      <c r="IP64" s="32"/>
      <c r="IQ64" s="32"/>
      <c r="IR64" s="32"/>
      <c r="IS64" s="32"/>
      <c r="IT64" s="32"/>
      <c r="IU64" s="32"/>
      <c r="IV64" s="32"/>
      <c r="IW64" s="32"/>
      <c r="IX64" s="32"/>
      <c r="IY64" s="32"/>
      <c r="IZ64" s="32"/>
      <c r="JA64" s="32"/>
      <c r="JB64" s="32"/>
      <c r="JC64" s="32"/>
      <c r="JD64" s="32"/>
      <c r="JE64" s="32"/>
      <c r="JF64" s="32"/>
      <c r="JG64" s="32"/>
      <c r="JH64" s="32"/>
      <c r="JI64" s="32"/>
      <c r="JJ64" s="32"/>
      <c r="JK64" s="32"/>
      <c r="JL64" s="32"/>
      <c r="JM64" s="32"/>
      <c r="JN64" s="32"/>
      <c r="JO64" s="32"/>
      <c r="JP64" s="32"/>
      <c r="JQ64" s="32"/>
      <c r="JR64" s="32"/>
      <c r="JS64" s="32"/>
      <c r="JT64" s="32"/>
      <c r="JU64" s="32"/>
      <c r="JV64" s="32"/>
      <c r="JW64" s="32"/>
      <c r="JX64" s="32"/>
      <c r="JY64" s="32"/>
      <c r="JZ64" s="32"/>
      <c r="KA64" s="32"/>
      <c r="KB64" s="32"/>
      <c r="KC64" s="32"/>
      <c r="KD64" s="32"/>
      <c r="KE64" s="32"/>
      <c r="KF64" s="32"/>
      <c r="KG64" s="32"/>
      <c r="KH64" s="32"/>
      <c r="KI64" s="32"/>
      <c r="KJ64" s="32"/>
      <c r="KK64" s="32"/>
      <c r="KL64" s="32"/>
      <c r="KM64" s="32"/>
      <c r="KN64" s="32"/>
      <c r="KO64" s="32"/>
      <c r="KP64" s="32"/>
      <c r="KQ64" s="32"/>
      <c r="KR64" s="32"/>
      <c r="KS64" s="32"/>
      <c r="KT64" s="32"/>
      <c r="KU64" s="32"/>
      <c r="KV64" s="32"/>
    </row>
    <row r="65" spans="1:308" ht="10" customHeight="1">
      <c r="A65" s="27" t="s">
        <v>110</v>
      </c>
      <c r="B65" s="32">
        <f>B38*((137.34+16)/137.34)</f>
        <v>867.91065239551483</v>
      </c>
      <c r="C65" s="32">
        <f>C38*((137.34+16)/137.34)</f>
        <v>423.73377603028979</v>
      </c>
      <c r="D65" s="32">
        <f>D38*((137.34+16)/137.34)</f>
        <v>525.35250888306393</v>
      </c>
      <c r="E65" s="32">
        <f>E38*((137.34+16)/137.34)</f>
        <v>327.9716397262269</v>
      </c>
      <c r="F65" s="32">
        <f>F38*((137.34+16)/137.34)</f>
        <v>630.02308064657052</v>
      </c>
      <c r="G65" s="32">
        <f>G38*((137.34+16)/137.34)</f>
        <v>468.40691868355901</v>
      </c>
      <c r="H65" s="32">
        <f>H38*((137.34+16)/137.34)</f>
        <v>391.92471384884226</v>
      </c>
      <c r="I65" s="32">
        <f>I38*((137.34+16)/137.34)</f>
        <v>262.98228687199651</v>
      </c>
      <c r="J65" s="32">
        <f>J38*((137.34+16)/137.34)</f>
        <v>420.60757827289939</v>
      </c>
      <c r="K65" s="32">
        <f>K38*((137.34+16)/137.34)</f>
        <v>247.82329812145045</v>
      </c>
      <c r="L65" s="32">
        <f>L38*((137.34+16)/137.34)</f>
        <v>514.58666535605062</v>
      </c>
      <c r="M65" s="32">
        <f>M38*((137.34+16)/137.34)</f>
        <v>292.06000123780399</v>
      </c>
      <c r="N65" s="32">
        <f>N38*((137.34+16)/137.34)</f>
        <v>262.91479449541288</v>
      </c>
      <c r="O65" s="32">
        <f>O38*((137.34+16)/137.34)</f>
        <v>412.31198922382413</v>
      </c>
      <c r="P65" s="32">
        <f>P38*((137.34+16)/137.34)</f>
        <v>470.89537209844184</v>
      </c>
      <c r="Q65" s="32">
        <f>Q38*((137.34+16)/137.34)</f>
        <v>1148.7883559050533</v>
      </c>
      <c r="R65" s="32">
        <f>R38*((137.34+16)/137.34)</f>
        <v>283.13934011213047</v>
      </c>
      <c r="S65" s="32">
        <f>S38*((137.34+16)/137.34)</f>
        <v>413.85275811853796</v>
      </c>
      <c r="T65" s="32">
        <f>T38*((137.34+16)/137.34)</f>
        <v>492.6360119775739</v>
      </c>
      <c r="U65" s="32">
        <f>U38*((137.34+16)/137.34)</f>
        <v>893.57896898208833</v>
      </c>
      <c r="V65" s="32">
        <f>V38*((137.34+16)/137.34)</f>
        <v>441.57828030435417</v>
      </c>
      <c r="W65" s="32">
        <f>W38*((137.34+16)/137.34)</f>
        <v>278.32315334207078</v>
      </c>
      <c r="X65" s="32">
        <f>X38*((137.34+16)/137.34)</f>
        <v>462.65493810980053</v>
      </c>
      <c r="Y65" s="32"/>
      <c r="Z65" s="32">
        <f>Z38*((137.34+16)/137.34)</f>
        <v>423.73377603028979</v>
      </c>
      <c r="AA65" s="32">
        <f>AA38*((137.34+16)/137.34)</f>
        <v>421.76873743993008</v>
      </c>
      <c r="AB65" s="32">
        <f>AB38*((137.34+16)/137.34)</f>
        <v>441.57828030435417</v>
      </c>
      <c r="AC65" s="32">
        <f>AC38*((137.34+16)/137.34)</f>
        <v>439.18612494539104</v>
      </c>
      <c r="AD65" s="32"/>
      <c r="AE65" s="33">
        <f>AE38*((137.34+16)/137.34)</f>
        <v>1266.1100917431193</v>
      </c>
      <c r="AF65" s="32">
        <f>AF38*((137.34+16)/137.34)</f>
        <v>1260.4047808358819</v>
      </c>
      <c r="AG65" s="33">
        <f>AG38*((137.34+16)/137.34)</f>
        <v>763.57380224260953</v>
      </c>
      <c r="AH65" s="32">
        <f>AH38*((137.34+16)/137.34)</f>
        <v>762.16701325178394</v>
      </c>
      <c r="AI65" s="33">
        <f>AI38*((137.34+16)/137.34)</f>
        <v>1496.1089267511286</v>
      </c>
      <c r="AJ65" s="32">
        <f>AJ38*((137.34+16)/137.34)</f>
        <v>1484.2517052570265</v>
      </c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  <c r="GB65" s="32"/>
      <c r="GC65" s="32"/>
      <c r="GD65" s="32"/>
      <c r="GE65" s="32"/>
      <c r="GF65" s="32"/>
      <c r="GG65" s="32"/>
      <c r="GH65" s="32"/>
      <c r="GI65" s="32"/>
      <c r="GJ65" s="32"/>
      <c r="GK65" s="32"/>
      <c r="GL65" s="32"/>
      <c r="GM65" s="32"/>
      <c r="GN65" s="32"/>
      <c r="GO65" s="32"/>
      <c r="GP65" s="32"/>
      <c r="GQ65" s="32"/>
      <c r="GR65" s="32"/>
      <c r="GS65" s="32"/>
      <c r="GT65" s="32"/>
      <c r="GU65" s="32"/>
      <c r="GV65" s="32"/>
      <c r="GW65" s="32"/>
      <c r="GX65" s="32"/>
      <c r="GY65" s="32"/>
      <c r="GZ65" s="32"/>
      <c r="HA65" s="32"/>
      <c r="HB65" s="32"/>
      <c r="HC65" s="32"/>
      <c r="HD65" s="32"/>
      <c r="HE65" s="32"/>
      <c r="HF65" s="32"/>
      <c r="HG65" s="32"/>
      <c r="HH65" s="32"/>
      <c r="HI65" s="32"/>
      <c r="HJ65" s="32"/>
      <c r="HK65" s="32"/>
      <c r="HL65" s="32"/>
      <c r="HM65" s="32"/>
      <c r="HN65" s="32"/>
      <c r="HO65" s="32"/>
      <c r="HP65" s="32"/>
      <c r="HQ65" s="32"/>
      <c r="HR65" s="32"/>
      <c r="HS65" s="32"/>
      <c r="HT65" s="32"/>
      <c r="HU65" s="32"/>
      <c r="HV65" s="32"/>
      <c r="HW65" s="32"/>
      <c r="HX65" s="32"/>
      <c r="HY65" s="32"/>
      <c r="HZ65" s="32"/>
      <c r="IA65" s="32"/>
      <c r="IB65" s="32"/>
      <c r="IC65" s="32"/>
      <c r="ID65" s="32"/>
      <c r="IE65" s="32"/>
      <c r="IF65" s="32"/>
      <c r="IG65" s="32"/>
      <c r="IH65" s="32"/>
      <c r="II65" s="32"/>
      <c r="IJ65" s="32"/>
      <c r="IK65" s="32"/>
      <c r="IL65" s="32"/>
      <c r="IM65" s="32"/>
      <c r="IN65" s="32"/>
      <c r="IO65" s="32"/>
      <c r="IP65" s="32"/>
      <c r="IQ65" s="32"/>
      <c r="IR65" s="32"/>
      <c r="IS65" s="32"/>
      <c r="IT65" s="32"/>
      <c r="IU65" s="32"/>
      <c r="IV65" s="32"/>
      <c r="IW65" s="32"/>
      <c r="IX65" s="32"/>
      <c r="IY65" s="32"/>
      <c r="IZ65" s="32"/>
      <c r="JA65" s="32"/>
      <c r="JB65" s="32"/>
      <c r="JC65" s="32"/>
      <c r="JD65" s="32"/>
      <c r="JE65" s="32"/>
      <c r="JF65" s="32"/>
      <c r="JG65" s="32"/>
      <c r="JH65" s="32"/>
      <c r="JI65" s="32"/>
      <c r="JJ65" s="32"/>
      <c r="JK65" s="32"/>
      <c r="JL65" s="32"/>
      <c r="JM65" s="32"/>
      <c r="JN65" s="32"/>
      <c r="JO65" s="32"/>
      <c r="JP65" s="32"/>
      <c r="JQ65" s="32"/>
      <c r="JR65" s="32"/>
      <c r="JS65" s="32"/>
      <c r="JT65" s="32"/>
      <c r="JU65" s="32"/>
      <c r="JV65" s="32"/>
      <c r="JW65" s="32"/>
      <c r="JX65" s="32"/>
      <c r="JY65" s="32"/>
      <c r="JZ65" s="32"/>
      <c r="KA65" s="32"/>
      <c r="KB65" s="32"/>
      <c r="KC65" s="32"/>
      <c r="KD65" s="32"/>
      <c r="KE65" s="32"/>
      <c r="KF65" s="32"/>
      <c r="KG65" s="32"/>
      <c r="KH65" s="32"/>
      <c r="KI65" s="32"/>
      <c r="KJ65" s="32"/>
      <c r="KK65" s="32"/>
      <c r="KL65" s="32"/>
      <c r="KM65" s="32"/>
      <c r="KN65" s="32"/>
      <c r="KO65" s="32"/>
      <c r="KP65" s="32"/>
      <c r="KQ65" s="32"/>
      <c r="KR65" s="32"/>
      <c r="KS65" s="32"/>
      <c r="KT65" s="32"/>
      <c r="KU65" s="32"/>
      <c r="KV65" s="32"/>
    </row>
    <row r="66" spans="1:308" ht="10" customHeight="1">
      <c r="A66" s="27" t="s">
        <v>111</v>
      </c>
      <c r="B66" s="32">
        <f>B39*((85.47*2+16)/(85.47*2))</f>
        <v>68.809317889317896</v>
      </c>
      <c r="C66" s="32">
        <f>C39*((85.47*2+16)/(85.47*2))</f>
        <v>20.723721773721774</v>
      </c>
      <c r="D66" s="32">
        <f>D39*((85.47*2+16)/(85.47*2))</f>
        <v>38.18255514800515</v>
      </c>
      <c r="E66" s="32">
        <f>E39*((85.47*2+16)/(85.47*2))</f>
        <v>39.161819351819354</v>
      </c>
      <c r="F66" s="32">
        <f>F39*((85.47*2+16)/(85.47*2))</f>
        <v>45.081312618462619</v>
      </c>
      <c r="G66" s="32">
        <f>G39*((85.47*2+16)/(85.47*2))</f>
        <v>99.847000865800879</v>
      </c>
      <c r="H66" s="32">
        <f>H39*((85.47*2+16)/(85.47*2))</f>
        <v>82.315279045279041</v>
      </c>
      <c r="I66" s="32">
        <f>I39*((85.47*2+16)/(85.47*2))</f>
        <v>61.987440505440496</v>
      </c>
      <c r="J66" s="32">
        <f>J39*((85.47*2+16)/(85.47*2))</f>
        <v>153.85859716859716</v>
      </c>
      <c r="K66" s="32">
        <f>K39*((85.47*2+16)/(85.47*2))</f>
        <v>91.522790353340341</v>
      </c>
      <c r="L66" s="32">
        <f>L39*((85.47*2+16)/(85.47*2))</f>
        <v>168.56407358722356</v>
      </c>
      <c r="M66" s="32">
        <f>M39*((85.47*2+16)/(85.47*2))</f>
        <v>61.805902889902889</v>
      </c>
      <c r="N66" s="32">
        <f>N39*((85.47*2+16)/(85.47*2))</f>
        <v>58.615433976833977</v>
      </c>
      <c r="O66" s="32">
        <f>O39*((85.47*2+16)/(85.47*2))</f>
        <v>140.92130806130808</v>
      </c>
      <c r="P66" s="32">
        <f>P39*((85.47*2+16)/(85.47*2))</f>
        <v>28.171739891189894</v>
      </c>
      <c r="Q66" s="32">
        <f>Q39*((85.47*2+16)/(85.47*2))</f>
        <v>162.60739791739792</v>
      </c>
      <c r="R66" s="32">
        <f>R39*((85.47*2+16)/(85.47*2))</f>
        <v>72.154039095589084</v>
      </c>
      <c r="S66" s="32">
        <f>S39*((85.47*2+16)/(85.47*2))</f>
        <v>90.593831753831751</v>
      </c>
      <c r="T66" s="32">
        <f>T39*((85.47*2+16)/(85.47*2))</f>
        <v>83.622951357201359</v>
      </c>
      <c r="U66" s="32">
        <f>U39*((85.47*2+16)/(85.47*2))</f>
        <v>109.8849374049374</v>
      </c>
      <c r="V66" s="32">
        <f>V39*((85.47*2+16)/(85.47*2))</f>
        <v>86.495620083070065</v>
      </c>
      <c r="W66" s="32">
        <f>W39*((85.47*2+16)/(85.47*2))</f>
        <v>46.402983011583004</v>
      </c>
      <c r="X66" s="32">
        <f>X39*((85.47*2+16)/(85.47*2))</f>
        <v>86.339727389727386</v>
      </c>
      <c r="Y66" s="32"/>
      <c r="Z66" s="32">
        <f>Z39*((85.47*2+16)/(85.47*2))</f>
        <v>20.723721773721774</v>
      </c>
      <c r="AA66" s="32">
        <f>AA39*((85.47*2+16)/(85.47*2))</f>
        <v>20.559681759681759</v>
      </c>
      <c r="AB66" s="32">
        <f>AB39*((85.47*2+16)/(85.47*2))</f>
        <v>86.495620083070065</v>
      </c>
      <c r="AC66" s="32">
        <f>AC39*((85.47*2+16)/(85.47*2))</f>
        <v>86.897463437463429</v>
      </c>
      <c r="AD66" s="32"/>
      <c r="AE66" s="33">
        <f>AE39*((85.47*2+16)/(85.47*2))</f>
        <v>74.13515034515035</v>
      </c>
      <c r="AF66" s="32">
        <f>AF39*((85.47*2+16)/(85.47*2))</f>
        <v>73.610222300222304</v>
      </c>
      <c r="AG66" s="33">
        <f>AG39*((85.47*2+16)/(85.47*2))</f>
        <v>50.32747630747631</v>
      </c>
      <c r="AH66" s="32">
        <f>AH39*((85.47*2+16)/(85.47*2))</f>
        <v>50.447772317772319</v>
      </c>
      <c r="AI66" s="33">
        <f>AI39*((85.47*2+16)/(85.47*2))</f>
        <v>267.9320229320229</v>
      </c>
      <c r="AJ66" s="32">
        <f>AJ39*((85.47*2+16)/(85.47*2))</f>
        <v>267.4070948870949</v>
      </c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32"/>
      <c r="GK66" s="32"/>
      <c r="GL66" s="32"/>
      <c r="GM66" s="32"/>
      <c r="GN66" s="32"/>
      <c r="GO66" s="32"/>
      <c r="GP66" s="32"/>
      <c r="GQ66" s="32"/>
      <c r="GR66" s="32"/>
      <c r="GS66" s="32"/>
      <c r="GT66" s="32"/>
      <c r="GU66" s="32"/>
      <c r="GV66" s="32"/>
      <c r="GW66" s="32"/>
      <c r="GX66" s="32"/>
      <c r="GY66" s="32"/>
      <c r="GZ66" s="32"/>
      <c r="HA66" s="32"/>
      <c r="HB66" s="32"/>
      <c r="HC66" s="32"/>
      <c r="HD66" s="32"/>
      <c r="HE66" s="32"/>
      <c r="HF66" s="32"/>
      <c r="HG66" s="32"/>
      <c r="HH66" s="32"/>
      <c r="HI66" s="32"/>
      <c r="HJ66" s="32"/>
      <c r="HK66" s="32"/>
      <c r="HL66" s="32"/>
      <c r="HM66" s="32"/>
      <c r="HN66" s="32"/>
      <c r="HO66" s="32"/>
      <c r="HP66" s="32"/>
      <c r="HQ66" s="32"/>
      <c r="HR66" s="32"/>
      <c r="HS66" s="32"/>
      <c r="HT66" s="32"/>
      <c r="HU66" s="32"/>
      <c r="HV66" s="32"/>
      <c r="HW66" s="32"/>
      <c r="HX66" s="32"/>
      <c r="HY66" s="32"/>
      <c r="HZ66" s="32"/>
      <c r="IA66" s="32"/>
      <c r="IB66" s="32"/>
      <c r="IC66" s="32"/>
      <c r="ID66" s="32"/>
      <c r="IE66" s="32"/>
      <c r="IF66" s="32"/>
      <c r="IG66" s="32"/>
      <c r="IH66" s="32"/>
      <c r="II66" s="32"/>
      <c r="IJ66" s="32"/>
      <c r="IK66" s="32"/>
      <c r="IL66" s="32"/>
      <c r="IM66" s="32"/>
      <c r="IN66" s="32"/>
      <c r="IO66" s="32"/>
      <c r="IP66" s="32"/>
      <c r="IQ66" s="32"/>
      <c r="IR66" s="32"/>
      <c r="IS66" s="32"/>
      <c r="IT66" s="32"/>
      <c r="IU66" s="32"/>
      <c r="IV66" s="32"/>
      <c r="IW66" s="32"/>
      <c r="IX66" s="32"/>
      <c r="IY66" s="32"/>
      <c r="IZ66" s="32"/>
      <c r="JA66" s="32"/>
      <c r="JB66" s="32"/>
      <c r="JC66" s="32"/>
      <c r="JD66" s="32"/>
      <c r="JE66" s="32"/>
      <c r="JF66" s="32"/>
      <c r="JG66" s="32"/>
      <c r="JH66" s="32"/>
      <c r="JI66" s="32"/>
      <c r="JJ66" s="32"/>
      <c r="JK66" s="32"/>
      <c r="JL66" s="32"/>
      <c r="JM66" s="32"/>
      <c r="JN66" s="32"/>
      <c r="JO66" s="32"/>
      <c r="JP66" s="32"/>
      <c r="JQ66" s="32"/>
      <c r="JR66" s="32"/>
      <c r="JS66" s="32"/>
      <c r="JT66" s="32"/>
      <c r="JU66" s="32"/>
      <c r="JV66" s="32"/>
      <c r="JW66" s="32"/>
      <c r="JX66" s="32"/>
      <c r="JY66" s="32"/>
      <c r="JZ66" s="32"/>
      <c r="KA66" s="32"/>
      <c r="KB66" s="32"/>
      <c r="KC66" s="32"/>
      <c r="KD66" s="32"/>
      <c r="KE66" s="32"/>
      <c r="KF66" s="32"/>
      <c r="KG66" s="32"/>
      <c r="KH66" s="32"/>
      <c r="KI66" s="32"/>
      <c r="KJ66" s="32"/>
      <c r="KK66" s="32"/>
      <c r="KL66" s="32"/>
      <c r="KM66" s="32"/>
      <c r="KN66" s="32"/>
      <c r="KO66" s="32"/>
      <c r="KP66" s="32"/>
      <c r="KQ66" s="32"/>
      <c r="KR66" s="32"/>
      <c r="KS66" s="32"/>
      <c r="KT66" s="32"/>
      <c r="KU66" s="32"/>
      <c r="KV66" s="32"/>
    </row>
    <row r="67" spans="1:308" ht="10" customHeight="1">
      <c r="A67" s="27" t="s">
        <v>112</v>
      </c>
      <c r="B67" s="32">
        <f>B40*((87.62+16)/87.62)</f>
        <v>393.8908171650308</v>
      </c>
      <c r="C67" s="32">
        <f>C40*((87.62+16)/87.62)</f>
        <v>296.86976261127597</v>
      </c>
      <c r="D67" s="32">
        <f>D40*((87.62+16)/87.62)</f>
        <v>325.6029074298105</v>
      </c>
      <c r="E67" s="32">
        <f>E40*((87.62+16)/87.62)</f>
        <v>398.81046108194482</v>
      </c>
      <c r="F67" s="32">
        <f>F40*((87.62+16)/87.62)</f>
        <v>571.00237381876286</v>
      </c>
      <c r="G67" s="32">
        <f>G40*((87.62+16)/87.62)</f>
        <v>142.78001079662178</v>
      </c>
      <c r="H67" s="32">
        <f>H40*((87.62+16)/87.62)</f>
        <v>142.27941337594157</v>
      </c>
      <c r="I67" s="32">
        <f>I40*((87.62+16)/87.62)</f>
        <v>92.074624594841367</v>
      </c>
      <c r="J67" s="32">
        <f>J40*((87.62+16)/87.62)</f>
        <v>110.24259758046108</v>
      </c>
      <c r="K67" s="32">
        <f>K40*((87.62+16)/87.62)</f>
        <v>36.253932195845692</v>
      </c>
      <c r="L67" s="32">
        <f>L40*((87.62+16)/87.62)</f>
        <v>36.083459438484361</v>
      </c>
      <c r="M67" s="32">
        <f>M40*((87.62+16)/87.62)</f>
        <v>147.36911613786808</v>
      </c>
      <c r="N67" s="32">
        <f>N40*((87.62+16)/87.62)</f>
        <v>113.54230682492582</v>
      </c>
      <c r="O67" s="32">
        <f>O40*((87.62+16)/87.62)</f>
        <v>44.998185345811457</v>
      </c>
      <c r="P67" s="32">
        <f>P40*((87.62+16)/87.62)</f>
        <v>626.93062429810539</v>
      </c>
      <c r="Q67" s="32">
        <f>Q40*((87.62+16)/87.62)</f>
        <v>1111.0353526592103</v>
      </c>
      <c r="R67" s="32">
        <f>R40*((87.62+16)/87.62)</f>
        <v>40.019351963022139</v>
      </c>
      <c r="S67" s="32">
        <f>S40*((87.62+16)/87.62)</f>
        <v>129.36534809404247</v>
      </c>
      <c r="T67" s="32">
        <f>T40*((87.62+16)/87.62)</f>
        <v>270.78074900707605</v>
      </c>
      <c r="U67" s="32">
        <f>U40*((87.62+16)/87.62)</f>
        <v>83.503859849349467</v>
      </c>
      <c r="V67" s="32">
        <f>V40*((87.62+16)/87.62)</f>
        <v>204.52112804154305</v>
      </c>
      <c r="W67" s="32">
        <f>W40*((87.62+16)/87.62)</f>
        <v>179.08260725861678</v>
      </c>
      <c r="X67" s="32">
        <f>X40*((87.62+16)/87.62)</f>
        <v>119.32501711937915</v>
      </c>
      <c r="Y67" s="32"/>
      <c r="Z67" s="32">
        <f>Z40*((87.62+16)/87.62)</f>
        <v>296.86976261127597</v>
      </c>
      <c r="AA67" s="32">
        <f>AA40*((87.62+16)/87.62)</f>
        <v>297.07080575211137</v>
      </c>
      <c r="AB67" s="32">
        <f>AB40*((87.62+16)/87.62)</f>
        <v>204.52112804154305</v>
      </c>
      <c r="AC67" s="32">
        <f>AC40*((87.62+16)/87.62)</f>
        <v>203.85774480712166</v>
      </c>
      <c r="AD67" s="32"/>
      <c r="AE67" s="33">
        <f>AE40*((87.62+16)/87.62)</f>
        <v>779.92912577037214</v>
      </c>
      <c r="AF67" s="32">
        <f>AF40*((87.62+16)/87.62)</f>
        <v>777.42199954348325</v>
      </c>
      <c r="AG67" s="33">
        <f>AG40*((87.62+16)/87.62)</f>
        <v>399.01150422278016</v>
      </c>
      <c r="AH67" s="32">
        <f>AH40*((87.62+16)/87.62)</f>
        <v>388.73465190595755</v>
      </c>
      <c r="AI67" s="33">
        <f>AI40*((87.62+16)/87.62)</f>
        <v>283.82561059118922</v>
      </c>
      <c r="AJ67" s="32">
        <f>AJ40*((87.62+16)/87.62)</f>
        <v>283.64821958456974</v>
      </c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32"/>
      <c r="GK67" s="32"/>
      <c r="GL67" s="32"/>
      <c r="GM67" s="32"/>
      <c r="GN67" s="32"/>
      <c r="GO67" s="32"/>
      <c r="GP67" s="32"/>
      <c r="GQ67" s="32"/>
      <c r="GR67" s="32"/>
      <c r="GS67" s="32"/>
      <c r="GT67" s="32"/>
      <c r="GU67" s="32"/>
      <c r="GV67" s="32"/>
      <c r="GW67" s="32"/>
      <c r="GX67" s="32"/>
      <c r="GY67" s="32"/>
      <c r="GZ67" s="32"/>
      <c r="HA67" s="32"/>
      <c r="HB67" s="32"/>
      <c r="HC67" s="32"/>
      <c r="HD67" s="32"/>
      <c r="HE67" s="32"/>
      <c r="HF67" s="32"/>
      <c r="HG67" s="32"/>
      <c r="HH67" s="32"/>
      <c r="HI67" s="32"/>
      <c r="HJ67" s="32"/>
      <c r="HK67" s="32"/>
      <c r="HL67" s="32"/>
      <c r="HM67" s="32"/>
      <c r="HN67" s="32"/>
      <c r="HO67" s="32"/>
      <c r="HP67" s="32"/>
      <c r="HQ67" s="32"/>
      <c r="HR67" s="32"/>
      <c r="HS67" s="32"/>
      <c r="HT67" s="32"/>
      <c r="HU67" s="32"/>
      <c r="HV67" s="32"/>
      <c r="HW67" s="32"/>
      <c r="HX67" s="32"/>
      <c r="HY67" s="32"/>
      <c r="HZ67" s="32"/>
      <c r="IA67" s="32"/>
      <c r="IB67" s="32"/>
      <c r="IC67" s="32"/>
      <c r="ID67" s="32"/>
      <c r="IE67" s="32"/>
      <c r="IF67" s="32"/>
      <c r="IG67" s="32"/>
      <c r="IH67" s="32"/>
      <c r="II67" s="32"/>
      <c r="IJ67" s="32"/>
      <c r="IK67" s="32"/>
      <c r="IL67" s="32"/>
      <c r="IM67" s="32"/>
      <c r="IN67" s="32"/>
      <c r="IO67" s="32"/>
      <c r="IP67" s="32"/>
      <c r="IQ67" s="32"/>
      <c r="IR67" s="32"/>
      <c r="IS67" s="32"/>
      <c r="IT67" s="32"/>
      <c r="IU67" s="32"/>
      <c r="IV67" s="32"/>
      <c r="IW67" s="32"/>
      <c r="IX67" s="32"/>
      <c r="IY67" s="32"/>
      <c r="IZ67" s="32"/>
      <c r="JA67" s="32"/>
      <c r="JB67" s="32"/>
      <c r="JC67" s="32"/>
      <c r="JD67" s="32"/>
      <c r="JE67" s="32"/>
      <c r="JF67" s="32"/>
      <c r="JG67" s="32"/>
      <c r="JH67" s="32"/>
      <c r="JI67" s="32"/>
      <c r="JJ67" s="32"/>
      <c r="JK67" s="32"/>
      <c r="JL67" s="32"/>
      <c r="JM67" s="32"/>
      <c r="JN67" s="32"/>
      <c r="JO67" s="32"/>
      <c r="JP67" s="32"/>
      <c r="JQ67" s="32"/>
      <c r="JR67" s="32"/>
      <c r="JS67" s="32"/>
      <c r="JT67" s="32"/>
      <c r="JU67" s="32"/>
      <c r="JV67" s="32"/>
      <c r="JW67" s="32"/>
      <c r="JX67" s="32"/>
      <c r="JY67" s="32"/>
      <c r="JZ67" s="32"/>
      <c r="KA67" s="32"/>
      <c r="KB67" s="32"/>
      <c r="KC67" s="32"/>
      <c r="KD67" s="32"/>
      <c r="KE67" s="32"/>
      <c r="KF67" s="32"/>
      <c r="KG67" s="32"/>
      <c r="KH67" s="32"/>
      <c r="KI67" s="32"/>
      <c r="KJ67" s="32"/>
      <c r="KK67" s="32"/>
      <c r="KL67" s="32"/>
      <c r="KM67" s="32"/>
      <c r="KN67" s="32"/>
      <c r="KO67" s="32"/>
      <c r="KP67" s="32"/>
      <c r="KQ67" s="32"/>
      <c r="KR67" s="32"/>
      <c r="KS67" s="32"/>
      <c r="KT67" s="32"/>
      <c r="KU67" s="32"/>
      <c r="KV67" s="32"/>
    </row>
    <row r="68" spans="1:308" ht="10" customHeight="1">
      <c r="A68" s="27" t="s">
        <v>113</v>
      </c>
      <c r="B68" s="32">
        <f>B41*((91.22+16*2)/91.22)</f>
        <v>251.32792478403854</v>
      </c>
      <c r="C68" s="32">
        <f>C41*((91.22+16*2)/91.22)</f>
        <v>234.30844932909451</v>
      </c>
      <c r="D68" s="32">
        <f>D41*((91.22+16*2)/91.22)</f>
        <v>242.01526003345757</v>
      </c>
      <c r="E68" s="32">
        <f>E41*((91.22+16*2)/91.22)</f>
        <v>173.05234549002409</v>
      </c>
      <c r="F68" s="32">
        <f>F41*((91.22+16*2)/91.22)</f>
        <v>215.26869910255422</v>
      </c>
      <c r="G68" s="32">
        <f>G41*((91.22+16*2)/91.22)</f>
        <v>197.53986872000652</v>
      </c>
      <c r="H68" s="32">
        <f>H41*((91.22+16*2)/91.22)</f>
        <v>214.43138293356719</v>
      </c>
      <c r="I68" s="32">
        <f>I41*((91.22+16*2)/91.22)</f>
        <v>206.07138857450119</v>
      </c>
      <c r="J68" s="32">
        <f>J41*((91.22+16*2)/91.22)</f>
        <v>240.86409913396184</v>
      </c>
      <c r="K68" s="32">
        <f>K41*((91.22+16*2)/91.22)</f>
        <v>282.25357238755754</v>
      </c>
      <c r="L68" s="32">
        <f>L41*((91.22+16*2)/91.22)</f>
        <v>305.33422235225822</v>
      </c>
      <c r="M68" s="32">
        <f>M41*((91.22+16*2)/91.22)</f>
        <v>205.54014280772859</v>
      </c>
      <c r="N68" s="32">
        <f>N41*((91.22+16*2)/91.22)</f>
        <v>148.99479164200832</v>
      </c>
      <c r="O68" s="32">
        <f>O41*((91.22+16*2)/91.22)</f>
        <v>145.58305218373164</v>
      </c>
      <c r="P68" s="32">
        <f>P41*((91.22+16*2)/91.22)</f>
        <v>175.25339090420957</v>
      </c>
      <c r="Q68" s="32">
        <f>Q41*((91.22+16*2)/91.22)</f>
        <v>216.67263073010304</v>
      </c>
      <c r="R68" s="32">
        <f>R41*((91.22+16*2)/91.22)</f>
        <v>335.74669424936417</v>
      </c>
      <c r="S68" s="32">
        <f>S41*((91.22+16*2)/91.22)</f>
        <v>272.05946690199517</v>
      </c>
      <c r="T68" s="32">
        <f>T41*((91.22+16*2)/91.22)</f>
        <v>249.63921460834248</v>
      </c>
      <c r="U68" s="32">
        <f>U41*((91.22+16*2)/91.22)</f>
        <v>303.71709202806403</v>
      </c>
      <c r="V68" s="32">
        <f>V41*((91.22+16*2)/91.22)</f>
        <v>276.21852242242932</v>
      </c>
      <c r="W68" s="32">
        <f>W41*((91.22+16*2)/91.22)</f>
        <v>209.95729201973253</v>
      </c>
      <c r="X68" s="32">
        <f>X41*((91.22+16*2)/91.22)</f>
        <v>265.98008225389168</v>
      </c>
      <c r="Y68" s="32"/>
      <c r="Z68" s="32">
        <f>Z41*((91.22+16*2)/91.22)</f>
        <v>234.30844932909451</v>
      </c>
      <c r="AA68" s="32">
        <f>AA41*((91.22+16*2)/91.22)</f>
        <v>232.97770844990131</v>
      </c>
      <c r="AB68" s="32">
        <f>AB41*((91.22+16*2)/91.22)</f>
        <v>276.21852242242932</v>
      </c>
      <c r="AC68" s="32">
        <f>AC41*((91.22+16*2)/91.22)</f>
        <v>273.39020778118834</v>
      </c>
      <c r="AD68" s="32"/>
      <c r="AE68" s="33">
        <f>AE41*((91.22+16*2)/91.22)</f>
        <v>313.3856610392458</v>
      </c>
      <c r="AF68" s="32">
        <f>AF41*((91.22+16*2)/91.22)</f>
        <v>315.80582233062921</v>
      </c>
      <c r="AG68" s="33">
        <f>AG41*((91.22+16*2)/91.22)</f>
        <v>251.92424906818681</v>
      </c>
      <c r="AH68" s="32">
        <f>AH41*((91.22+16*2)/91.22)</f>
        <v>243.35748730760795</v>
      </c>
      <c r="AI68" s="33">
        <f>AI41*((91.22+16*2)/91.22)</f>
        <v>742.94014470510854</v>
      </c>
      <c r="AJ68" s="32">
        <f>AJ41*((91.22+16*2)/91.22)</f>
        <v>770.76663012497272</v>
      </c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32"/>
      <c r="GD68" s="32"/>
      <c r="GE68" s="32"/>
      <c r="GF68" s="32"/>
      <c r="GG68" s="32"/>
      <c r="GH68" s="32"/>
      <c r="GI68" s="32"/>
      <c r="GJ68" s="32"/>
      <c r="GK68" s="32"/>
      <c r="GL68" s="32"/>
      <c r="GM68" s="32"/>
      <c r="GN68" s="32"/>
      <c r="GO68" s="32"/>
      <c r="GP68" s="32"/>
      <c r="GQ68" s="32"/>
      <c r="GR68" s="32"/>
      <c r="GS68" s="32"/>
      <c r="GT68" s="32"/>
      <c r="GU68" s="32"/>
      <c r="GV68" s="32"/>
      <c r="GW68" s="32"/>
      <c r="GX68" s="32"/>
      <c r="GY68" s="32"/>
      <c r="GZ68" s="32"/>
      <c r="HA68" s="32"/>
      <c r="HB68" s="32"/>
      <c r="HC68" s="32"/>
      <c r="HD68" s="32"/>
      <c r="HE68" s="32"/>
      <c r="HF68" s="32"/>
      <c r="HG68" s="32"/>
      <c r="HH68" s="32"/>
      <c r="HI68" s="32"/>
      <c r="HJ68" s="32"/>
      <c r="HK68" s="32"/>
      <c r="HL68" s="32"/>
      <c r="HM68" s="32"/>
      <c r="HN68" s="32"/>
      <c r="HO68" s="32"/>
      <c r="HP68" s="32"/>
      <c r="HQ68" s="32"/>
      <c r="HR68" s="32"/>
      <c r="HS68" s="32"/>
      <c r="HT68" s="32"/>
      <c r="HU68" s="32"/>
      <c r="HV68" s="32"/>
      <c r="HW68" s="32"/>
      <c r="HX68" s="32"/>
      <c r="HY68" s="32"/>
      <c r="HZ68" s="32"/>
      <c r="IA68" s="32"/>
      <c r="IB68" s="32"/>
      <c r="IC68" s="32"/>
      <c r="ID68" s="32"/>
      <c r="IE68" s="32"/>
      <c r="IF68" s="32"/>
      <c r="IG68" s="32"/>
      <c r="IH68" s="32"/>
      <c r="II68" s="32"/>
      <c r="IJ68" s="32"/>
      <c r="IK68" s="32"/>
      <c r="IL68" s="32"/>
      <c r="IM68" s="32"/>
      <c r="IN68" s="32"/>
      <c r="IO68" s="32"/>
      <c r="IP68" s="32"/>
      <c r="IQ68" s="32"/>
      <c r="IR68" s="32"/>
      <c r="IS68" s="32"/>
      <c r="IT68" s="32"/>
      <c r="IU68" s="32"/>
      <c r="IV68" s="32"/>
      <c r="IW68" s="32"/>
      <c r="IX68" s="32"/>
      <c r="IY68" s="32"/>
      <c r="IZ68" s="32"/>
      <c r="JA68" s="32"/>
      <c r="JB68" s="32"/>
      <c r="JC68" s="32"/>
      <c r="JD68" s="32"/>
      <c r="JE68" s="32"/>
      <c r="JF68" s="32"/>
      <c r="JG68" s="32"/>
      <c r="JH68" s="32"/>
      <c r="JI68" s="32"/>
      <c r="JJ68" s="32"/>
      <c r="JK68" s="32"/>
      <c r="JL68" s="32"/>
      <c r="JM68" s="32"/>
      <c r="JN68" s="32"/>
      <c r="JO68" s="32"/>
      <c r="JP68" s="32"/>
      <c r="JQ68" s="32"/>
      <c r="JR68" s="32"/>
      <c r="JS68" s="32"/>
      <c r="JT68" s="32"/>
      <c r="JU68" s="32"/>
      <c r="JV68" s="32"/>
      <c r="JW68" s="32"/>
      <c r="JX68" s="32"/>
      <c r="JY68" s="32"/>
      <c r="JZ68" s="32"/>
      <c r="KA68" s="32"/>
      <c r="KB68" s="32"/>
      <c r="KC68" s="32"/>
      <c r="KD68" s="32"/>
      <c r="KE68" s="32"/>
      <c r="KF68" s="32"/>
      <c r="KG68" s="32"/>
      <c r="KH68" s="32"/>
      <c r="KI68" s="32"/>
      <c r="KJ68" s="32"/>
      <c r="KK68" s="32"/>
      <c r="KL68" s="32"/>
      <c r="KM68" s="32"/>
      <c r="KN68" s="32"/>
      <c r="KO68" s="32"/>
      <c r="KP68" s="32"/>
      <c r="KQ68" s="32"/>
      <c r="KR68" s="32"/>
      <c r="KS68" s="32"/>
      <c r="KT68" s="32"/>
      <c r="KU68" s="32"/>
      <c r="KV68" s="32"/>
    </row>
    <row r="69" spans="1:308" ht="10" customHeight="1">
      <c r="A69" s="27" t="s">
        <v>114</v>
      </c>
      <c r="B69" s="32">
        <f>B42*((88.905*2+16*3)/(88.905*2))</f>
        <v>56.639817783026828</v>
      </c>
      <c r="C69" s="32">
        <f>C42*((88.905*2+16*3)/(88.905*2))</f>
        <v>52.525176311793487</v>
      </c>
      <c r="D69" s="32">
        <f>D42*((88.905*2+16*3)/(88.905*2))</f>
        <v>56.356618694111695</v>
      </c>
      <c r="E69" s="32">
        <f>E42*((88.905*2+16*3)/(88.905*2))</f>
        <v>36.599989876834819</v>
      </c>
      <c r="F69" s="32">
        <f>F42*((88.905*2+16*3)/(88.905*2))</f>
        <v>43.429977231314318</v>
      </c>
      <c r="G69" s="32">
        <f>G42*((88.905*2+16*3)/(88.905*2))</f>
        <v>43.644789455036275</v>
      </c>
      <c r="H69" s="32">
        <f>H42*((88.905*2+16*3)/(88.905*2))</f>
        <v>54.91268432596592</v>
      </c>
      <c r="I69" s="32">
        <f>I42*((88.905*2+16*3)/(88.905*2))</f>
        <v>50.886113961531962</v>
      </c>
      <c r="J69" s="32">
        <f>J42*((88.905*2+16*3)/(88.905*2))</f>
        <v>63.497553568415718</v>
      </c>
      <c r="K69" s="32">
        <f>K42*((88.905*2+16*3)/(88.905*2))</f>
        <v>72.492807499578191</v>
      </c>
      <c r="L69" s="32">
        <f>L42*((88.905*2+16*3)/(88.905*2))</f>
        <v>62.155850261515099</v>
      </c>
      <c r="M69" s="32">
        <f>M42*((88.905*2+16*3)/(88.905*2))</f>
        <v>33.87715128226759</v>
      </c>
      <c r="N69" s="32">
        <f>N42*((88.905*2+16*3)/(88.905*2))</f>
        <v>55.331641184410316</v>
      </c>
      <c r="O69" s="32">
        <f>O42*((88.905*2+16*3)/(88.905*2))</f>
        <v>40.740030369495521</v>
      </c>
      <c r="P69" s="32">
        <f>P42*((88.905*2+16*3)/(88.905*2))</f>
        <v>42.355916112704577</v>
      </c>
      <c r="Q69" s="32">
        <f>Q42*((88.905*2+16*3)/(88.905*2))</f>
        <v>43.66091783364265</v>
      </c>
      <c r="R69" s="32">
        <f>R42*((88.905*2+16*3)/(88.905*2))</f>
        <v>82.601618027669971</v>
      </c>
      <c r="S69" s="32">
        <f>S42*((88.905*2+16*3)/(88.905*2))</f>
        <v>58.77333558292559</v>
      </c>
      <c r="T69" s="32">
        <f>T42*((88.905*2+16*3)/(88.905*2))</f>
        <v>59.806250286823008</v>
      </c>
      <c r="U69" s="32">
        <f>U42*((88.905*2+16*3)/(88.905*2))</f>
        <v>67.955081828918509</v>
      </c>
      <c r="V69" s="32">
        <f>V42*((88.905*2+16*3)/(88.905*2))</f>
        <v>60.905583431752994</v>
      </c>
      <c r="W69" s="32">
        <f>W42*((88.905*2+16*3)/(88.905*2))</f>
        <v>49.460276396153198</v>
      </c>
      <c r="X69" s="32">
        <f>X42*((88.905*2+16*3)/(88.905*2))</f>
        <v>67.510598953939592</v>
      </c>
      <c r="Y69" s="32"/>
      <c r="Z69" s="32">
        <f>Z42*((88.905*2+16*3)/(88.905*2))</f>
        <v>52.525176311793487</v>
      </c>
      <c r="AA69" s="32">
        <f>AA42*((88.905*2+16*3)/(88.905*2))</f>
        <v>52.220388054665086</v>
      </c>
      <c r="AB69" s="32">
        <f>AB42*((88.905*2+16*3)/(88.905*2))</f>
        <v>60.905583431752994</v>
      </c>
      <c r="AC69" s="32">
        <f>AC42*((88.905*2+16*3)/(88.905*2))</f>
        <v>59.801995950733932</v>
      </c>
      <c r="AD69" s="32"/>
      <c r="AE69" s="33">
        <f>AE42*((88.905*2+16*3)/(88.905*2))</f>
        <v>24.30686350598954</v>
      </c>
      <c r="AF69" s="32">
        <f>AF42*((88.905*2+16*3)/(88.905*2))</f>
        <v>24.573553230976884</v>
      </c>
      <c r="AG69" s="33">
        <f>AG42*((88.905*2+16*3)/(88.905*2))</f>
        <v>45.807135144255099</v>
      </c>
      <c r="AH69" s="32">
        <f>AH42*((88.905*2+16*3)/(88.905*2))</f>
        <v>45.984928294246664</v>
      </c>
      <c r="AI69" s="33">
        <f>AI42*((88.905*2+16*3)/(88.905*2))</f>
        <v>35.558629998312803</v>
      </c>
      <c r="AJ69" s="32">
        <f>AJ42*((88.905*2+16*3)/(88.905*2))</f>
        <v>32.142461616332035</v>
      </c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32"/>
      <c r="GK69" s="32"/>
      <c r="GL69" s="32"/>
      <c r="GM69" s="32"/>
      <c r="GN69" s="32"/>
      <c r="GO69" s="32"/>
      <c r="GP69" s="32"/>
      <c r="GQ69" s="32"/>
      <c r="GR69" s="32"/>
      <c r="GS69" s="32"/>
      <c r="GT69" s="32"/>
      <c r="GU69" s="32"/>
      <c r="GV69" s="32"/>
      <c r="GW69" s="32"/>
      <c r="GX69" s="32"/>
      <c r="GY69" s="32"/>
      <c r="GZ69" s="32"/>
      <c r="HA69" s="32"/>
      <c r="HB69" s="32"/>
      <c r="HC69" s="32"/>
      <c r="HD69" s="32"/>
      <c r="HE69" s="32"/>
      <c r="HF69" s="32"/>
      <c r="HG69" s="32"/>
      <c r="HH69" s="32"/>
      <c r="HI69" s="32"/>
      <c r="HJ69" s="32"/>
      <c r="HK69" s="32"/>
      <c r="HL69" s="32"/>
      <c r="HM69" s="32"/>
      <c r="HN69" s="32"/>
      <c r="HO69" s="32"/>
      <c r="HP69" s="32"/>
      <c r="HQ69" s="32"/>
      <c r="HR69" s="32"/>
      <c r="HS69" s="32"/>
      <c r="HT69" s="32"/>
      <c r="HU69" s="32"/>
      <c r="HV69" s="32"/>
      <c r="HW69" s="32"/>
      <c r="HX69" s="32"/>
      <c r="HY69" s="32"/>
      <c r="HZ69" s="32"/>
      <c r="IA69" s="32"/>
      <c r="IB69" s="32"/>
      <c r="IC69" s="32"/>
      <c r="ID69" s="32"/>
      <c r="IE69" s="32"/>
      <c r="IF69" s="32"/>
      <c r="IG69" s="32"/>
      <c r="IH69" s="32"/>
      <c r="II69" s="32"/>
      <c r="IJ69" s="32"/>
      <c r="IK69" s="32"/>
      <c r="IL69" s="32"/>
      <c r="IM69" s="32"/>
      <c r="IN69" s="32"/>
      <c r="IO69" s="32"/>
      <c r="IP69" s="32"/>
      <c r="IQ69" s="32"/>
      <c r="IR69" s="32"/>
      <c r="IS69" s="32"/>
      <c r="IT69" s="32"/>
      <c r="IU69" s="32"/>
      <c r="IV69" s="32"/>
      <c r="IW69" s="32"/>
      <c r="IX69" s="32"/>
      <c r="IY69" s="32"/>
      <c r="IZ69" s="32"/>
      <c r="JA69" s="32"/>
      <c r="JB69" s="32"/>
      <c r="JC69" s="32"/>
      <c r="JD69" s="32"/>
      <c r="JE69" s="32"/>
      <c r="JF69" s="32"/>
      <c r="JG69" s="32"/>
      <c r="JH69" s="32"/>
      <c r="JI69" s="32"/>
      <c r="JJ69" s="32"/>
      <c r="JK69" s="32"/>
      <c r="JL69" s="32"/>
      <c r="JM69" s="32"/>
      <c r="JN69" s="32"/>
      <c r="JO69" s="32"/>
      <c r="JP69" s="32"/>
      <c r="JQ69" s="32"/>
      <c r="JR69" s="32"/>
      <c r="JS69" s="32"/>
      <c r="JT69" s="32"/>
      <c r="JU69" s="32"/>
      <c r="JV69" s="32"/>
      <c r="JW69" s="32"/>
      <c r="JX69" s="32"/>
      <c r="JY69" s="32"/>
      <c r="JZ69" s="32"/>
      <c r="KA69" s="32"/>
      <c r="KB69" s="32"/>
      <c r="KC69" s="32"/>
      <c r="KD69" s="32"/>
      <c r="KE69" s="32"/>
      <c r="KF69" s="32"/>
      <c r="KG69" s="32"/>
      <c r="KH69" s="32"/>
      <c r="KI69" s="32"/>
      <c r="KJ69" s="32"/>
      <c r="KK69" s="32"/>
      <c r="KL69" s="32"/>
      <c r="KM69" s="32"/>
      <c r="KN69" s="32"/>
      <c r="KO69" s="32"/>
      <c r="KP69" s="32"/>
      <c r="KQ69" s="32"/>
      <c r="KR69" s="32"/>
      <c r="KS69" s="32"/>
      <c r="KT69" s="32"/>
      <c r="KU69" s="32"/>
      <c r="KV69" s="32"/>
    </row>
    <row r="70" spans="1:308" ht="10" customHeight="1">
      <c r="A70" s="34" t="s">
        <v>115</v>
      </c>
      <c r="B70" s="32">
        <f>B43*((92.906*2+16*5)/(92.906*2))</f>
        <v>12.445721481927968</v>
      </c>
      <c r="C70" s="32">
        <f>C43*((92.906*2+16*5)/(92.906*2))</f>
        <v>11.88780982928982</v>
      </c>
      <c r="D70" s="32">
        <f>D43*((92.906*2+16*5)/(92.906*2))</f>
        <v>12.070347077691428</v>
      </c>
      <c r="E70" s="32">
        <f>E43*((92.906*2+16*5)/(92.906*2))</f>
        <v>11.415730738596</v>
      </c>
      <c r="F70" s="32">
        <f>F43*((92.906*2+16*5)/(92.906*2))</f>
        <v>14.561279552450864</v>
      </c>
      <c r="G70" s="32">
        <f>G43*((92.906*2+16*5)/(92.906*2))</f>
        <v>8.2983636159128569</v>
      </c>
      <c r="H70" s="32">
        <f>H43*((92.906*2+16*5)/(92.906*2))</f>
        <v>8.6976996103588569</v>
      </c>
      <c r="I70" s="32">
        <f>I43*((92.906*2+16*5)/(92.906*2))</f>
        <v>8.568664658902545</v>
      </c>
      <c r="J70" s="32">
        <f>J43*((92.906*2+16*5)/(92.906*2))</f>
        <v>11.172538479753728</v>
      </c>
      <c r="K70" s="32">
        <f>K43*((92.906*2+16*5)/(92.906*2))</f>
        <v>13.237526865864423</v>
      </c>
      <c r="L70" s="32">
        <f>L43*((92.906*2+16*5)/(92.906*2))</f>
        <v>12.896127850730844</v>
      </c>
      <c r="M70" s="32">
        <f>M43*((92.906*2+16*5)/(92.906*2))</f>
        <v>8.3268314156243921</v>
      </c>
      <c r="N70" s="32">
        <f>N43*((92.906*2+16*5)/(92.906*2))</f>
        <v>3.6538921619701634</v>
      </c>
      <c r="O70" s="32">
        <f>O43*((92.906*2+16*5)/(92.906*2))</f>
        <v>3.8910761414763306</v>
      </c>
      <c r="P70" s="32">
        <f>P43*((92.906*2+16*5)/(92.906*2))</f>
        <v>7.0600143284610244</v>
      </c>
      <c r="Q70" s="32">
        <f>Q43*((92.906*2+16*5)/(92.906*2))</f>
        <v>10.171158590403202</v>
      </c>
      <c r="R70" s="32">
        <f>R43*((92.906*2+16*5)/(92.906*2))</f>
        <v>15.301442344950807</v>
      </c>
      <c r="S70" s="32">
        <f>S43*((92.906*2+16*5)/(92.906*2))</f>
        <v>11.88780982928982</v>
      </c>
      <c r="T70" s="32">
        <f>T43*((92.906*2+16*5)/(92.906*2))</f>
        <v>12.540065772931779</v>
      </c>
      <c r="U70" s="32">
        <f>U43*((92.906*2+16*5)/(92.906*2))</f>
        <v>14.133761866833144</v>
      </c>
      <c r="V70" s="32">
        <f>V43*((92.906*2+16*5)/(92.906*2))</f>
        <v>11.700265681441456</v>
      </c>
      <c r="W70" s="32">
        <f>W43*((92.906*2+16*5)/(92.906*2))</f>
        <v>9.743712431920434</v>
      </c>
      <c r="X70" s="32">
        <f>X43*((92.906*2+16*5)/(92.906*2))</f>
        <v>11.759060986373324</v>
      </c>
      <c r="Y70" s="32"/>
      <c r="Z70" s="32">
        <f>Z43*((92.906*2+16*5)/(92.906*2))</f>
        <v>11.88780982928982</v>
      </c>
      <c r="AA70" s="32">
        <f>AA43*((92.906*2+16*5)/(92.906*2))</f>
        <v>11.401425311605276</v>
      </c>
      <c r="AB70" s="32">
        <f>AB43*((92.906*2+16*5)/(92.906*2))</f>
        <v>11.700265681441456</v>
      </c>
      <c r="AC70" s="32">
        <f>AC43*((92.906*2+16*5)/(92.906*2))</f>
        <v>11.573090435493938</v>
      </c>
      <c r="AD70" s="32"/>
      <c r="AE70" s="33">
        <f>AE43*((92.906*2+16*5)/(92.906*2))</f>
        <v>20.199262910899186</v>
      </c>
      <c r="AF70" s="32">
        <f>AF43*((92.906*2+16*5)/(92.906*2))</f>
        <v>19.326631864465156</v>
      </c>
      <c r="AG70" s="33">
        <f>AG43*((92.906*2+16*5)/(92.906*2))</f>
        <v>17.795951176457923</v>
      </c>
      <c r="AH70" s="32">
        <f>AH43*((92.906*2+16*5)/(92.906*2))</f>
        <v>17.624286052569261</v>
      </c>
      <c r="AI70" s="33">
        <f>AI43*((92.906*2+16*5)/(92.906*2))</f>
        <v>38.624652874948872</v>
      </c>
      <c r="AJ70" s="32">
        <f>AJ43*((92.906*2+16*5)/(92.906*2))</f>
        <v>37.065361332960194</v>
      </c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32"/>
      <c r="GK70" s="32"/>
      <c r="GL70" s="32"/>
      <c r="GM70" s="32"/>
      <c r="GN70" s="32"/>
      <c r="GO70" s="32"/>
      <c r="GP70" s="32"/>
      <c r="GQ70" s="32"/>
      <c r="GR70" s="32"/>
      <c r="GS70" s="32"/>
      <c r="GT70" s="32"/>
      <c r="GU70" s="32"/>
      <c r="GV70" s="32"/>
      <c r="GW70" s="32"/>
      <c r="GX70" s="32"/>
      <c r="GY70" s="32"/>
      <c r="GZ70" s="32"/>
      <c r="HA70" s="32"/>
      <c r="HB70" s="32"/>
      <c r="HC70" s="32"/>
      <c r="HD70" s="32"/>
      <c r="HE70" s="32"/>
      <c r="HF70" s="32"/>
      <c r="HG70" s="32"/>
      <c r="HH70" s="32"/>
      <c r="HI70" s="32"/>
      <c r="HJ70" s="32"/>
      <c r="HK70" s="32"/>
      <c r="HL70" s="32"/>
      <c r="HM70" s="32"/>
      <c r="HN70" s="32"/>
      <c r="HO70" s="32"/>
      <c r="HP70" s="32"/>
      <c r="HQ70" s="32"/>
      <c r="HR70" s="32"/>
      <c r="HS70" s="32"/>
      <c r="HT70" s="32"/>
      <c r="HU70" s="32"/>
      <c r="HV70" s="32"/>
      <c r="HW70" s="32"/>
      <c r="HX70" s="32"/>
      <c r="HY70" s="32"/>
      <c r="HZ70" s="32"/>
      <c r="IA70" s="32"/>
      <c r="IB70" s="32"/>
      <c r="IC70" s="32"/>
      <c r="ID70" s="32"/>
      <c r="IE70" s="32"/>
      <c r="IF70" s="32"/>
      <c r="IG70" s="32"/>
      <c r="IH70" s="32"/>
      <c r="II70" s="32"/>
      <c r="IJ70" s="32"/>
      <c r="IK70" s="32"/>
      <c r="IL70" s="32"/>
      <c r="IM70" s="32"/>
      <c r="IN70" s="32"/>
      <c r="IO70" s="32"/>
      <c r="IP70" s="32"/>
      <c r="IQ70" s="32"/>
      <c r="IR70" s="32"/>
      <c r="IS70" s="32"/>
      <c r="IT70" s="32"/>
      <c r="IU70" s="32"/>
      <c r="IV70" s="32"/>
      <c r="IW70" s="32"/>
      <c r="IX70" s="32"/>
      <c r="IY70" s="32"/>
      <c r="IZ70" s="32"/>
      <c r="JA70" s="32"/>
      <c r="JB70" s="32"/>
      <c r="JC70" s="32"/>
      <c r="JD70" s="32"/>
      <c r="JE70" s="32"/>
      <c r="JF70" s="32"/>
      <c r="JG70" s="32"/>
      <c r="JH70" s="32"/>
      <c r="JI70" s="32"/>
      <c r="JJ70" s="32"/>
      <c r="JK70" s="32"/>
      <c r="JL70" s="32"/>
      <c r="JM70" s="32"/>
      <c r="JN70" s="32"/>
      <c r="JO70" s="32"/>
      <c r="JP70" s="32"/>
      <c r="JQ70" s="32"/>
      <c r="JR70" s="32"/>
      <c r="JS70" s="32"/>
      <c r="JT70" s="32"/>
      <c r="JU70" s="32"/>
      <c r="JV70" s="32"/>
      <c r="JW70" s="32"/>
      <c r="JX70" s="32"/>
      <c r="JY70" s="32"/>
      <c r="JZ70" s="32"/>
      <c r="KA70" s="32"/>
      <c r="KB70" s="32"/>
      <c r="KC70" s="32"/>
      <c r="KD70" s="32"/>
      <c r="KE70" s="32"/>
      <c r="KF70" s="32"/>
      <c r="KG70" s="32"/>
      <c r="KH70" s="32"/>
      <c r="KI70" s="32"/>
      <c r="KJ70" s="32"/>
      <c r="KK70" s="32"/>
      <c r="KL70" s="32"/>
      <c r="KM70" s="32"/>
      <c r="KN70" s="32"/>
      <c r="KO70" s="32"/>
      <c r="KP70" s="32"/>
      <c r="KQ70" s="32"/>
      <c r="KR70" s="32"/>
      <c r="KS70" s="32"/>
      <c r="KT70" s="32"/>
      <c r="KU70" s="32"/>
      <c r="KV70" s="32"/>
    </row>
    <row r="71" spans="1:308" ht="10" customHeight="1">
      <c r="A71" s="27" t="s">
        <v>116</v>
      </c>
      <c r="B71" s="32">
        <f>B44*((69.72*2+16*3)/(69.72*2))</f>
        <v>27.946626506024096</v>
      </c>
      <c r="C71" s="32">
        <f>C44*((69.72*2+16*3)/(69.72*2))</f>
        <v>27.395490533562825</v>
      </c>
      <c r="D71" s="32">
        <f>D44*((69.72*2+16*3)/(69.72*2))</f>
        <v>25.880874784853702</v>
      </c>
      <c r="E71" s="32">
        <f>E44*((69.72*2+16*3)/(69.72*2))</f>
        <v>22.69067125645439</v>
      </c>
      <c r="F71" s="32">
        <f>F44*((69.72*2+16*3)/(69.72*2))</f>
        <v>25.412745266781414</v>
      </c>
      <c r="G71" s="32">
        <f>G44*((69.72*2+16*3)/(69.72*2))</f>
        <v>23.673978485370053</v>
      </c>
      <c r="H71" s="32">
        <f>H44*((69.72*2+16*3)/(69.72*2))</f>
        <v>26.024371772805509</v>
      </c>
      <c r="I71" s="32">
        <f>I44*((69.72*2+16*3)/(69.72*2))</f>
        <v>26.978576333907053</v>
      </c>
      <c r="J71" s="32">
        <f>J44*((69.72*2+16*3)/(69.72*2))</f>
        <v>16.843253012048194</v>
      </c>
      <c r="K71" s="32">
        <f>K44*((69.72*2+16*3)/(69.72*2))</f>
        <v>26.563006368330466</v>
      </c>
      <c r="L71" s="32">
        <f>L44*((69.72*2+16*3)/(69.72*2))</f>
        <v>27.600015748709122</v>
      </c>
      <c r="M71" s="32">
        <f>M44*((69.72*2+16*3)/(69.72*2))</f>
        <v>24.356110068846821</v>
      </c>
      <c r="N71" s="32">
        <f>N44*((69.72*2+16*3)/(69.72*2))</f>
        <v>20.467576936316696</v>
      </c>
      <c r="O71" s="32">
        <f>O44*((69.72*2+16*3)/(69.72*2))</f>
        <v>21.35987951807229</v>
      </c>
      <c r="P71" s="32">
        <f>P44*((69.72*2+16*3)/(69.72*2))</f>
        <v>24.583487263339073</v>
      </c>
      <c r="Q71" s="32">
        <f>Q44*((69.72*2+16*3)/(69.72*2))</f>
        <v>23.752616179001723</v>
      </c>
      <c r="R71" s="32">
        <f>R44*((69.72*2+16*3)/(69.72*2))</f>
        <v>31.565304647160076</v>
      </c>
      <c r="S71" s="32">
        <f>S44*((69.72*2+16*3)/(69.72*2))</f>
        <v>28.726282271944925</v>
      </c>
      <c r="T71" s="32">
        <f>T44*((69.72*2+16*3)/(69.72*2))</f>
        <v>26.683382530120483</v>
      </c>
      <c r="U71" s="32">
        <f>U44*((69.72*2+16*3)/(69.72*2))</f>
        <v>18.21437177280551</v>
      </c>
      <c r="V71" s="32">
        <f>V44*((69.72*2+16*3)/(69.72*2))</f>
        <v>27.36551411359725</v>
      </c>
      <c r="W71" s="32">
        <f>W44*((69.72*2+16*3)/(69.72*2))</f>
        <v>27.001764371772808</v>
      </c>
      <c r="X71" s="32">
        <f>X44*((69.72*2+16*3)/(69.72*2))</f>
        <v>26.562065404475046</v>
      </c>
      <c r="Y71" s="32"/>
      <c r="Z71" s="32">
        <f>Z44*((69.72*2+16*3)/(69.72*2))</f>
        <v>27.395490533562825</v>
      </c>
      <c r="AA71" s="32">
        <f>AA44*((69.72*2+16*3)/(69.72*2))</f>
        <v>26.52173838209983</v>
      </c>
      <c r="AB71" s="32">
        <f>AB44*((69.72*2+16*3)/(69.72*2))</f>
        <v>27.36551411359725</v>
      </c>
      <c r="AC71" s="32">
        <f>AC44*((69.72*2+16*3)/(69.72*2))</f>
        <v>28.417108433734942</v>
      </c>
      <c r="AD71" s="32"/>
      <c r="AE71" s="33">
        <f>AE44*((69.72*2+16*3)/(69.72*2))</f>
        <v>27.449259896729782</v>
      </c>
      <c r="AF71" s="32">
        <f>AF44*((69.72*2+16*3)/(69.72*2))</f>
        <v>28.309569707401032</v>
      </c>
      <c r="AG71" s="33">
        <f>AG44*((69.72*2+16*3)/(69.72*2))</f>
        <v>29.66724612736661</v>
      </c>
      <c r="AH71" s="32">
        <f>AH44*((69.72*2+16*3)/(69.72*2))</f>
        <v>29.586592082616182</v>
      </c>
      <c r="AI71" s="33">
        <f>AI44*((69.72*2+16*3)/(69.72*2))</f>
        <v>29.573149741824444</v>
      </c>
      <c r="AJ71" s="32">
        <f>AJ44*((69.72*2+16*3)/(69.72*2))</f>
        <v>28.69939759036145</v>
      </c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  <c r="HL71" s="32"/>
      <c r="HM71" s="32"/>
      <c r="HN71" s="32"/>
      <c r="HO71" s="32"/>
      <c r="HP71" s="32"/>
      <c r="HQ71" s="32"/>
      <c r="HR71" s="32"/>
      <c r="HS71" s="32"/>
      <c r="HT71" s="32"/>
      <c r="HU71" s="32"/>
      <c r="HV71" s="32"/>
      <c r="HW71" s="32"/>
      <c r="HX71" s="32"/>
      <c r="HY71" s="32"/>
      <c r="HZ71" s="32"/>
      <c r="IA71" s="32"/>
      <c r="IB71" s="32"/>
      <c r="IC71" s="32"/>
      <c r="ID71" s="32"/>
      <c r="IE71" s="32"/>
      <c r="IF71" s="32"/>
      <c r="IG71" s="32"/>
      <c r="IH71" s="32"/>
      <c r="II71" s="32"/>
      <c r="IJ71" s="32"/>
      <c r="IK71" s="32"/>
      <c r="IL71" s="32"/>
      <c r="IM71" s="32"/>
      <c r="IN71" s="32"/>
      <c r="IO71" s="32"/>
      <c r="IP71" s="32"/>
      <c r="IQ71" s="32"/>
      <c r="IR71" s="32"/>
      <c r="IS71" s="32"/>
      <c r="IT71" s="32"/>
      <c r="IU71" s="32"/>
      <c r="IV71" s="32"/>
      <c r="IW71" s="32"/>
      <c r="IX71" s="32"/>
      <c r="IY71" s="32"/>
      <c r="IZ71" s="32"/>
      <c r="JA71" s="32"/>
      <c r="JB71" s="32"/>
      <c r="JC71" s="32"/>
      <c r="JD71" s="32"/>
      <c r="JE71" s="32"/>
      <c r="JF71" s="32"/>
      <c r="JG71" s="32"/>
      <c r="JH71" s="32"/>
      <c r="JI71" s="32"/>
      <c r="JJ71" s="32"/>
      <c r="JK71" s="32"/>
      <c r="JL71" s="32"/>
      <c r="JM71" s="32"/>
      <c r="JN71" s="32"/>
      <c r="JO71" s="32"/>
      <c r="JP71" s="32"/>
      <c r="JQ71" s="32"/>
      <c r="JR71" s="32"/>
      <c r="JS71" s="32"/>
      <c r="JT71" s="32"/>
      <c r="JU71" s="32"/>
      <c r="JV71" s="32"/>
      <c r="JW71" s="32"/>
      <c r="JX71" s="32"/>
      <c r="JY71" s="32"/>
      <c r="JZ71" s="32"/>
      <c r="KA71" s="32"/>
      <c r="KB71" s="32"/>
      <c r="KC71" s="32"/>
      <c r="KD71" s="32"/>
      <c r="KE71" s="32"/>
      <c r="KF71" s="32"/>
      <c r="KG71" s="32"/>
      <c r="KH71" s="32"/>
      <c r="KI71" s="32"/>
      <c r="KJ71" s="32"/>
      <c r="KK71" s="32"/>
      <c r="KL71" s="32"/>
      <c r="KM71" s="32"/>
      <c r="KN71" s="32"/>
      <c r="KO71" s="32"/>
      <c r="KP71" s="32"/>
      <c r="KQ71" s="32"/>
      <c r="KR71" s="32"/>
      <c r="KS71" s="32"/>
      <c r="KT71" s="32"/>
      <c r="KU71" s="32"/>
      <c r="KV71" s="32"/>
    </row>
    <row r="72" spans="1:308" ht="10" customHeight="1">
      <c r="A72" s="27" t="s">
        <v>117</v>
      </c>
      <c r="B72" s="32">
        <f>B45*((63.546+16)/63.546)</f>
        <v>129.86029081295439</v>
      </c>
      <c r="C72" s="32">
        <f>C45*((63.546+16)/63.546)</f>
        <v>121.53591319673937</v>
      </c>
      <c r="D72" s="32">
        <f>D45*((63.546+16)/63.546)</f>
        <v>143.11107265602871</v>
      </c>
      <c r="E72" s="32">
        <f>E45*((63.546+16)/63.546)</f>
        <v>83.018454662763972</v>
      </c>
      <c r="F72" s="32">
        <f>F45*((63.546+16)/63.546)</f>
        <v>134.35501660057281</v>
      </c>
      <c r="G72" s="32">
        <f>G45*((63.546+16)/63.546)</f>
        <v>26.592005232430051</v>
      </c>
      <c r="H72" s="32">
        <f>H45*((63.546+16)/63.546)</f>
        <v>209.11086929153686</v>
      </c>
      <c r="I72" s="32">
        <f>I45*((63.546+16)/63.546)</f>
        <v>34.155922788216408</v>
      </c>
      <c r="J72" s="32">
        <f>J45*((63.546+16)/63.546)</f>
        <v>10.915574859157147</v>
      </c>
      <c r="K72" s="32">
        <f>K45*((63.546+16)/63.546)</f>
        <v>93.489269917854784</v>
      </c>
      <c r="L72" s="32">
        <f>L45*((63.546+16)/63.546)</f>
        <v>73.87240464545367</v>
      </c>
      <c r="M72" s="32">
        <f>M45*((63.546+16)/63.546)</f>
        <v>23.141894951688538</v>
      </c>
      <c r="N72" s="32">
        <f>N45*((63.546+16)/63.546)</f>
        <v>15.974167698989708</v>
      </c>
      <c r="O72" s="32">
        <f>O45*((63.546+16)/63.546)</f>
        <v>61.337519277373872</v>
      </c>
      <c r="P72" s="32">
        <f>P45*((63.546+16)/63.546)</f>
        <v>178.22248378025367</v>
      </c>
      <c r="Q72" s="32">
        <f>Q45*((63.546+16)/63.546)</f>
        <v>186.95425518522015</v>
      </c>
      <c r="R72" s="32">
        <f>R45*((63.546+16)/63.546)</f>
        <v>226.56139352594971</v>
      </c>
      <c r="S72" s="32">
        <f>S45*((63.546+16)/63.546)</f>
        <v>244.81180908318382</v>
      </c>
      <c r="T72" s="32">
        <f>T45*((63.546+16)/63.546)</f>
        <v>92.604945622069039</v>
      </c>
      <c r="U72" s="32">
        <f>U45*((63.546+16)/63.546)</f>
        <v>48.431604506971325</v>
      </c>
      <c r="V72" s="32">
        <f>V45*((63.546+16)/63.546)</f>
        <v>75.454036392534533</v>
      </c>
      <c r="W72" s="32">
        <f>W45*((63.546+16)/63.546)</f>
        <v>59.670766074969315</v>
      </c>
      <c r="X72" s="32">
        <f>X45*((63.546+16)/63.546)</f>
        <v>60.811769112139238</v>
      </c>
      <c r="Y72" s="32"/>
      <c r="Z72" s="32">
        <f>Z45*((63.546+16)/63.546)</f>
        <v>121.53591319673937</v>
      </c>
      <c r="AA72" s="32">
        <f>AA45*((63.546+16)/63.546)</f>
        <v>120.75980580996443</v>
      </c>
      <c r="AB72" s="32">
        <f>AB45*((63.546+16)/63.546)</f>
        <v>75.454036392534533</v>
      </c>
      <c r="AC72" s="32">
        <f>AC45*((63.546+16)/63.546)</f>
        <v>76.496649041639131</v>
      </c>
      <c r="AD72" s="32"/>
      <c r="AE72" s="33">
        <f>AE45*((63.546+16)/63.546)</f>
        <v>64.479502407704658</v>
      </c>
      <c r="AF72" s="32">
        <f>AF45*((63.546+16)/63.546)</f>
        <v>61.53780505460611</v>
      </c>
      <c r="AG72" s="33">
        <f>AG45*((63.546+16)/63.546)</f>
        <v>24.61011487741164</v>
      </c>
      <c r="AH72" s="32">
        <f>AH45*((63.546+16)/63.546)</f>
        <v>23.082935826015802</v>
      </c>
      <c r="AI72" s="33">
        <f>AI45*((63.546+16)/63.546)</f>
        <v>53.826802631164824</v>
      </c>
      <c r="AJ72" s="32">
        <f>AJ45*((63.546+16)/63.546)</f>
        <v>53.939463380857966</v>
      </c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32"/>
      <c r="GD72" s="32"/>
      <c r="GE72" s="32"/>
      <c r="GF72" s="32"/>
      <c r="GG72" s="32"/>
      <c r="GH72" s="32"/>
      <c r="GI72" s="32"/>
      <c r="GJ72" s="32"/>
      <c r="GK72" s="32"/>
      <c r="GL72" s="32"/>
      <c r="GM72" s="32"/>
      <c r="GN72" s="32"/>
      <c r="GO72" s="32"/>
      <c r="GP72" s="32"/>
      <c r="GQ72" s="32"/>
      <c r="GR72" s="32"/>
      <c r="GS72" s="32"/>
      <c r="GT72" s="32"/>
      <c r="GU72" s="32"/>
      <c r="GV72" s="32"/>
      <c r="GW72" s="32"/>
      <c r="GX72" s="32"/>
      <c r="GY72" s="32"/>
      <c r="GZ72" s="32"/>
      <c r="HA72" s="32"/>
      <c r="HB72" s="32"/>
      <c r="HC72" s="32"/>
      <c r="HD72" s="32"/>
      <c r="HE72" s="32"/>
      <c r="HF72" s="32"/>
      <c r="HG72" s="32"/>
      <c r="HH72" s="32"/>
      <c r="HI72" s="32"/>
      <c r="HJ72" s="32"/>
      <c r="HK72" s="32"/>
      <c r="HL72" s="32"/>
      <c r="HM72" s="32"/>
      <c r="HN72" s="32"/>
      <c r="HO72" s="32"/>
      <c r="HP72" s="32"/>
      <c r="HQ72" s="32"/>
      <c r="HR72" s="32"/>
      <c r="HS72" s="32"/>
      <c r="HT72" s="32"/>
      <c r="HU72" s="32"/>
      <c r="HV72" s="32"/>
      <c r="HW72" s="32"/>
      <c r="HX72" s="32"/>
      <c r="HY72" s="32"/>
      <c r="HZ72" s="32"/>
      <c r="IA72" s="32"/>
      <c r="IB72" s="32"/>
      <c r="IC72" s="32"/>
      <c r="ID72" s="32"/>
      <c r="IE72" s="32"/>
      <c r="IF72" s="32"/>
      <c r="IG72" s="32"/>
      <c r="IH72" s="32"/>
      <c r="II72" s="32"/>
      <c r="IJ72" s="32"/>
      <c r="IK72" s="32"/>
      <c r="IL72" s="32"/>
      <c r="IM72" s="32"/>
      <c r="IN72" s="32"/>
      <c r="IO72" s="32"/>
      <c r="IP72" s="32"/>
      <c r="IQ72" s="32"/>
      <c r="IR72" s="32"/>
      <c r="IS72" s="32"/>
      <c r="IT72" s="32"/>
      <c r="IU72" s="32"/>
      <c r="IV72" s="32"/>
      <c r="IW72" s="32"/>
      <c r="IX72" s="32"/>
      <c r="IY72" s="32"/>
      <c r="IZ72" s="32"/>
      <c r="JA72" s="32"/>
      <c r="JB72" s="32"/>
      <c r="JC72" s="32"/>
      <c r="JD72" s="32"/>
      <c r="JE72" s="32"/>
      <c r="JF72" s="32"/>
      <c r="JG72" s="32"/>
      <c r="JH72" s="32"/>
      <c r="JI72" s="32"/>
      <c r="JJ72" s="32"/>
      <c r="JK72" s="32"/>
      <c r="JL72" s="32"/>
      <c r="JM72" s="32"/>
      <c r="JN72" s="32"/>
      <c r="JO72" s="32"/>
      <c r="JP72" s="32"/>
      <c r="JQ72" s="32"/>
      <c r="JR72" s="32"/>
      <c r="JS72" s="32"/>
      <c r="JT72" s="32"/>
      <c r="JU72" s="32"/>
      <c r="JV72" s="32"/>
      <c r="JW72" s="32"/>
      <c r="JX72" s="32"/>
      <c r="JY72" s="32"/>
      <c r="JZ72" s="32"/>
      <c r="KA72" s="32"/>
      <c r="KB72" s="32"/>
      <c r="KC72" s="32"/>
      <c r="KD72" s="32"/>
      <c r="KE72" s="32"/>
      <c r="KF72" s="32"/>
      <c r="KG72" s="32"/>
      <c r="KH72" s="32"/>
      <c r="KI72" s="32"/>
      <c r="KJ72" s="32"/>
      <c r="KK72" s="32"/>
      <c r="KL72" s="32"/>
      <c r="KM72" s="32"/>
      <c r="KN72" s="32"/>
      <c r="KO72" s="32"/>
      <c r="KP72" s="32"/>
      <c r="KQ72" s="32"/>
      <c r="KR72" s="32"/>
      <c r="KS72" s="32"/>
      <c r="KT72" s="32"/>
      <c r="KU72" s="32"/>
      <c r="KV72" s="32"/>
    </row>
    <row r="73" spans="1:308" ht="10" customHeight="1">
      <c r="A73" s="27" t="s">
        <v>118</v>
      </c>
      <c r="B73" s="32">
        <f>B46*((65.37+16)/65.37)</f>
        <v>146.59545510172862</v>
      </c>
      <c r="C73" s="32">
        <f>C46*((65.37+16)/65.37)</f>
        <v>121.42639590026005</v>
      </c>
      <c r="D73" s="32">
        <f>D46*((65.37+16)/65.37)</f>
        <v>217.32605064249654</v>
      </c>
      <c r="E73" s="32">
        <f>E46*((65.37+16)/65.37)</f>
        <v>99.394133394523465</v>
      </c>
      <c r="F73" s="32">
        <f>F46*((65.37+16)/65.37)</f>
        <v>433.93374994645859</v>
      </c>
      <c r="G73" s="32">
        <f>G46*((65.37+16)/65.37)</f>
        <v>75.36496370659323</v>
      </c>
      <c r="H73" s="32">
        <f>H46*((65.37+16)/65.37)</f>
        <v>108.92899954107388</v>
      </c>
      <c r="I73" s="32">
        <f>I46*((65.37+16)/65.37)</f>
        <v>131.69112742083522</v>
      </c>
      <c r="J73" s="32">
        <f>J46*((65.37+16)/65.37)</f>
        <v>176.19586201621539</v>
      </c>
      <c r="K73" s="32">
        <f>K46*((65.37+16)/65.37)</f>
        <v>214.97283074040075</v>
      </c>
      <c r="L73" s="32">
        <f>L46*((65.37+16)/65.37)</f>
        <v>146.26509564020191</v>
      </c>
      <c r="M73" s="32">
        <f>M46*((65.37+16)/65.37)</f>
        <v>163.26391973382283</v>
      </c>
      <c r="N73" s="32">
        <f>N46*((65.37+16)/65.37)</f>
        <v>144.25455832950894</v>
      </c>
      <c r="O73" s="32">
        <f>O46*((65.37+16)/65.37)</f>
        <v>266.26673856509098</v>
      </c>
      <c r="P73" s="32">
        <f>P46*((65.37+16)/65.37)</f>
        <v>125.26561099892916</v>
      </c>
      <c r="Q73" s="32">
        <f>Q46*((65.37+16)/65.37)</f>
        <v>137.93192137065932</v>
      </c>
      <c r="R73" s="32">
        <f>R46*((65.37+16)/65.37)</f>
        <v>575.63474415634073</v>
      </c>
      <c r="S73" s="32">
        <f>S46*((65.37+16)/65.37)</f>
        <v>112.28985314364385</v>
      </c>
      <c r="T73" s="32">
        <f>T46*((65.37+16)/65.37)</f>
        <v>144.67348250726633</v>
      </c>
      <c r="U73" s="32">
        <f>U46*((65.37+16)/65.37)</f>
        <v>180.61476212329814</v>
      </c>
      <c r="V73" s="32">
        <f>V46*((65.37+16)/65.37)</f>
        <v>166.92998863392992</v>
      </c>
      <c r="W73" s="32">
        <f>W46*((65.37+16)/65.37)</f>
        <v>154.70457246443323</v>
      </c>
      <c r="X73" s="32">
        <f>X46*((65.37+16)/65.37)</f>
        <v>201.20310234052315</v>
      </c>
      <c r="Y73" s="32"/>
      <c r="Z73" s="32">
        <f>Z46*((65.37+16)/65.37)</f>
        <v>121.42639590026005</v>
      </c>
      <c r="AA73" s="32">
        <f>AA46*((65.37+16)/65.37)</f>
        <v>123.54248890928559</v>
      </c>
      <c r="AB73" s="32">
        <f>AB46*((65.37+16)/65.37)</f>
        <v>166.92998863392992</v>
      </c>
      <c r="AC73" s="32">
        <f>AC46*((65.37+16)/65.37)</f>
        <v>164.53245525470399</v>
      </c>
      <c r="AD73" s="32"/>
      <c r="AE73" s="33">
        <f>AE46*((65.37+16)/65.37)</f>
        <v>107.92074346030289</v>
      </c>
      <c r="AF73" s="32">
        <f>AF46*((65.37+16)/65.37)</f>
        <v>111.56789199938808</v>
      </c>
      <c r="AG73" s="33">
        <f>AG46*((65.37+16)/65.37)</f>
        <v>161.19649686400487</v>
      </c>
      <c r="AH73" s="32">
        <f>AH46*((65.37+16)/65.37)</f>
        <v>163.79804650451277</v>
      </c>
      <c r="AI73" s="33">
        <f>AI46*((65.37+16)/65.37)</f>
        <v>149.37127122533272</v>
      </c>
      <c r="AJ73" s="32">
        <f>AJ46*((65.37+16)/65.37)</f>
        <v>141.8778124521952</v>
      </c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32"/>
      <c r="GK73" s="32"/>
      <c r="GL73" s="32"/>
      <c r="GM73" s="32"/>
      <c r="GN73" s="32"/>
      <c r="GO73" s="32"/>
      <c r="GP73" s="32"/>
      <c r="GQ73" s="32"/>
      <c r="GR73" s="32"/>
      <c r="GS73" s="32"/>
      <c r="GT73" s="32"/>
      <c r="GU73" s="32"/>
      <c r="GV73" s="32"/>
      <c r="GW73" s="32"/>
      <c r="GX73" s="32"/>
      <c r="GY73" s="32"/>
      <c r="GZ73" s="32"/>
      <c r="HA73" s="32"/>
      <c r="HB73" s="32"/>
      <c r="HC73" s="32"/>
      <c r="HD73" s="32"/>
      <c r="HE73" s="32"/>
      <c r="HF73" s="32"/>
      <c r="HG73" s="32"/>
      <c r="HH73" s="32"/>
      <c r="HI73" s="32"/>
      <c r="HJ73" s="32"/>
      <c r="HK73" s="32"/>
      <c r="HL73" s="32"/>
      <c r="HM73" s="32"/>
      <c r="HN73" s="32"/>
      <c r="HO73" s="32"/>
      <c r="HP73" s="32"/>
      <c r="HQ73" s="32"/>
      <c r="HR73" s="32"/>
      <c r="HS73" s="32"/>
      <c r="HT73" s="32"/>
      <c r="HU73" s="32"/>
      <c r="HV73" s="32"/>
      <c r="HW73" s="32"/>
      <c r="HX73" s="32"/>
      <c r="HY73" s="32"/>
      <c r="HZ73" s="32"/>
      <c r="IA73" s="32"/>
      <c r="IB73" s="32"/>
      <c r="IC73" s="32"/>
      <c r="ID73" s="32"/>
      <c r="IE73" s="32"/>
      <c r="IF73" s="32"/>
      <c r="IG73" s="32"/>
      <c r="IH73" s="32"/>
      <c r="II73" s="32"/>
      <c r="IJ73" s="32"/>
      <c r="IK73" s="32"/>
      <c r="IL73" s="32"/>
      <c r="IM73" s="32"/>
      <c r="IN73" s="32"/>
      <c r="IO73" s="32"/>
      <c r="IP73" s="32"/>
      <c r="IQ73" s="32"/>
      <c r="IR73" s="32"/>
      <c r="IS73" s="32"/>
      <c r="IT73" s="32"/>
      <c r="IU73" s="32"/>
      <c r="IV73" s="32"/>
      <c r="IW73" s="32"/>
      <c r="IX73" s="32"/>
      <c r="IY73" s="32"/>
      <c r="IZ73" s="32"/>
      <c r="JA73" s="32"/>
      <c r="JB73" s="32"/>
      <c r="JC73" s="32"/>
      <c r="JD73" s="32"/>
      <c r="JE73" s="32"/>
      <c r="JF73" s="32"/>
      <c r="JG73" s="32"/>
      <c r="JH73" s="32"/>
      <c r="JI73" s="32"/>
      <c r="JJ73" s="32"/>
      <c r="JK73" s="32"/>
      <c r="JL73" s="32"/>
      <c r="JM73" s="32"/>
      <c r="JN73" s="32"/>
      <c r="JO73" s="32"/>
      <c r="JP73" s="32"/>
      <c r="JQ73" s="32"/>
      <c r="JR73" s="32"/>
      <c r="JS73" s="32"/>
      <c r="JT73" s="32"/>
      <c r="JU73" s="32"/>
      <c r="JV73" s="32"/>
      <c r="JW73" s="32"/>
      <c r="JX73" s="32"/>
      <c r="JY73" s="32"/>
      <c r="JZ73" s="32"/>
      <c r="KA73" s="32"/>
      <c r="KB73" s="32"/>
      <c r="KC73" s="32"/>
      <c r="KD73" s="32"/>
      <c r="KE73" s="32"/>
      <c r="KF73" s="32"/>
      <c r="KG73" s="32"/>
      <c r="KH73" s="32"/>
      <c r="KI73" s="32"/>
      <c r="KJ73" s="32"/>
      <c r="KK73" s="32"/>
      <c r="KL73" s="32"/>
      <c r="KM73" s="32"/>
      <c r="KN73" s="32"/>
      <c r="KO73" s="32"/>
      <c r="KP73" s="32"/>
      <c r="KQ73" s="32"/>
      <c r="KR73" s="32"/>
      <c r="KS73" s="32"/>
      <c r="KT73" s="32"/>
      <c r="KU73" s="32"/>
      <c r="KV73" s="32"/>
    </row>
    <row r="74" spans="1:308" ht="10" customHeight="1">
      <c r="A74" s="27" t="s">
        <v>119</v>
      </c>
      <c r="B74" s="32">
        <f>B47*((207.19+16)/207.19)</f>
        <v>5.1060408320864914</v>
      </c>
      <c r="C74" s="32">
        <f>C47*((207.19+16)/207.19)</f>
        <v>4.9229127853660897</v>
      </c>
      <c r="D74" s="32">
        <f>D47*((207.19+16)/207.19)</f>
        <v>7.6957945798542404</v>
      </c>
      <c r="E74" s="32">
        <f>E47*((207.19+16)/207.19)</f>
        <v>5.2568521646797626</v>
      </c>
      <c r="F74" s="32">
        <f>F47*((207.19+16)/207.19)</f>
        <v>35.467109003812929</v>
      </c>
      <c r="G74" s="32">
        <f>G47*((207.19+16)/207.19)</f>
        <v>22.304942229354698</v>
      </c>
      <c r="H74" s="32">
        <f>H47*((207.19+16)/207.19)</f>
        <v>35.569930015927412</v>
      </c>
      <c r="I74" s="32">
        <f>I47*((207.19+16)/207.19)</f>
        <v>31.438992171436841</v>
      </c>
      <c r="J74" s="32">
        <f>J47*((207.19+16)/207.19)</f>
        <v>47.721014527728173</v>
      </c>
      <c r="K74" s="32">
        <f>K47*((207.19+16)/207.19)</f>
        <v>26.056374127612337</v>
      </c>
      <c r="L74" s="32">
        <f>L47*((207.19+16)/207.19)</f>
        <v>14.268798788551571</v>
      </c>
      <c r="M74" s="32">
        <f>M47*((207.19+16)/207.19)</f>
        <v>18.832188129253343</v>
      </c>
      <c r="N74" s="32">
        <f>N47*((207.19+16)/207.19)</f>
        <v>4.6390643129494666</v>
      </c>
      <c r="O74" s="32">
        <f>O47*((207.19+16)/207.19)</f>
        <v>13.012863555190888</v>
      </c>
      <c r="P74" s="32">
        <f>P47*((207.19+16)/207.19)</f>
        <v>11.972426943867948</v>
      </c>
      <c r="Q74" s="32">
        <f>Q47*((207.19+16)/207.19)</f>
        <v>11.332394420580144</v>
      </c>
      <c r="R74" s="32">
        <f>R47*((207.19+16)/207.19)</f>
        <v>7.0741287224286884</v>
      </c>
      <c r="S74" s="32">
        <f>S47*((207.19+16)/207.19)</f>
        <v>13.626881123606353</v>
      </c>
      <c r="T74" s="32">
        <f>T47*((207.19+16)/207.19)</f>
        <v>10.889870881799315</v>
      </c>
      <c r="U74" s="32">
        <f>U47*((207.19+16)/207.19)</f>
        <v>20.079451710989915</v>
      </c>
      <c r="V74" s="32">
        <f>V47*((207.19+16)/207.19)</f>
        <v>12.218949611467735</v>
      </c>
      <c r="W74" s="32">
        <f>W47*((207.19+16)/207.19)</f>
        <v>11.251064023360202</v>
      </c>
      <c r="X74" s="32">
        <f>X47*((207.19+16)/207.19)</f>
        <v>22.998728220473964</v>
      </c>
      <c r="Y74" s="32"/>
      <c r="Z74" s="32">
        <f>Z47*((207.19+16)/207.19)</f>
        <v>4.9229127853660897</v>
      </c>
      <c r="AA74" s="32">
        <f>AA47*((207.19+16)/207.19)</f>
        <v>3.9426391235098222</v>
      </c>
      <c r="AB74" s="32">
        <f>AB47*((207.19+16)/207.19)</f>
        <v>12.218949611467735</v>
      </c>
      <c r="AC74" s="32">
        <f>AC47*((207.19+16)/207.19)</f>
        <v>11.860234084656595</v>
      </c>
      <c r="AD74" s="32"/>
      <c r="AE74" s="33">
        <f>AE47*((207.19+16)/207.19)</f>
        <v>14.154720787682804</v>
      </c>
      <c r="AF74" s="32">
        <f>AF47*((207.19+16)/207.19)</f>
        <v>14.208581977894687</v>
      </c>
      <c r="AG74" s="33">
        <f>AG47*((207.19+16)/207.19)</f>
        <v>11.407800086876779</v>
      </c>
      <c r="AH74" s="32">
        <f>AH47*((207.19+16)/207.19)</f>
        <v>11.375483372749651</v>
      </c>
      <c r="AI74" s="33">
        <f>AI47*((207.19+16)/207.19)</f>
        <v>45.243399777981566</v>
      </c>
      <c r="AJ74" s="32">
        <f>AJ47*((207.19+16)/207.19)</f>
        <v>44.435481924803319</v>
      </c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32"/>
      <c r="GK74" s="32"/>
      <c r="GL74" s="32"/>
      <c r="GM74" s="32"/>
      <c r="GN74" s="32"/>
      <c r="GO74" s="32"/>
      <c r="GP74" s="32"/>
      <c r="GQ74" s="32"/>
      <c r="GR74" s="32"/>
      <c r="GS74" s="32"/>
      <c r="GT74" s="32"/>
      <c r="GU74" s="32"/>
      <c r="GV74" s="32"/>
      <c r="GW74" s="32"/>
      <c r="GX74" s="32"/>
      <c r="GY74" s="32"/>
      <c r="GZ74" s="3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32"/>
      <c r="HM74" s="32"/>
      <c r="HN74" s="32"/>
      <c r="HO74" s="32"/>
      <c r="HP74" s="32"/>
      <c r="HQ74" s="32"/>
      <c r="HR74" s="32"/>
      <c r="HS74" s="32"/>
      <c r="HT74" s="32"/>
      <c r="HU74" s="32"/>
      <c r="HV74" s="32"/>
      <c r="HW74" s="32"/>
      <c r="HX74" s="32"/>
      <c r="HY74" s="32"/>
      <c r="HZ74" s="32"/>
      <c r="IA74" s="32"/>
      <c r="IB74" s="32"/>
      <c r="IC74" s="32"/>
      <c r="ID74" s="32"/>
      <c r="IE74" s="32"/>
      <c r="IF74" s="32"/>
      <c r="IG74" s="32"/>
      <c r="IH74" s="32"/>
      <c r="II74" s="32"/>
      <c r="IJ74" s="32"/>
      <c r="IK74" s="32"/>
      <c r="IL74" s="32"/>
      <c r="IM74" s="32"/>
      <c r="IN74" s="32"/>
      <c r="IO74" s="32"/>
      <c r="IP74" s="32"/>
      <c r="IQ74" s="32"/>
      <c r="IR74" s="32"/>
      <c r="IS74" s="32"/>
      <c r="IT74" s="32"/>
      <c r="IU74" s="32"/>
      <c r="IV74" s="32"/>
      <c r="IW74" s="32"/>
      <c r="IX74" s="32"/>
      <c r="IY74" s="32"/>
      <c r="IZ74" s="32"/>
      <c r="JA74" s="32"/>
      <c r="JB74" s="32"/>
      <c r="JC74" s="32"/>
      <c r="JD74" s="32"/>
      <c r="JE74" s="32"/>
      <c r="JF74" s="32"/>
      <c r="JG74" s="32"/>
      <c r="JH74" s="32"/>
      <c r="JI74" s="32"/>
      <c r="JJ74" s="32"/>
      <c r="JK74" s="32"/>
      <c r="JL74" s="32"/>
      <c r="JM74" s="32"/>
      <c r="JN74" s="32"/>
      <c r="JO74" s="32"/>
      <c r="JP74" s="32"/>
      <c r="JQ74" s="32"/>
      <c r="JR74" s="32"/>
      <c r="JS74" s="32"/>
      <c r="JT74" s="32"/>
      <c r="JU74" s="32"/>
      <c r="JV74" s="32"/>
      <c r="JW74" s="32"/>
      <c r="JX74" s="32"/>
      <c r="JY74" s="32"/>
      <c r="JZ74" s="32"/>
      <c r="KA74" s="32"/>
      <c r="KB74" s="32"/>
      <c r="KC74" s="32"/>
      <c r="KD74" s="32"/>
      <c r="KE74" s="32"/>
      <c r="KF74" s="32"/>
      <c r="KG74" s="32"/>
      <c r="KH74" s="32"/>
      <c r="KI74" s="32"/>
      <c r="KJ74" s="32"/>
      <c r="KK74" s="32"/>
      <c r="KL74" s="32"/>
      <c r="KM74" s="32"/>
      <c r="KN74" s="32"/>
      <c r="KO74" s="32"/>
      <c r="KP74" s="32"/>
      <c r="KQ74" s="32"/>
      <c r="KR74" s="32"/>
      <c r="KS74" s="32"/>
      <c r="KT74" s="32"/>
      <c r="KU74" s="32"/>
      <c r="KV74" s="32"/>
    </row>
    <row r="75" spans="1:308" ht="10" customHeight="1">
      <c r="A75" s="34" t="s">
        <v>120</v>
      </c>
      <c r="B75" s="32">
        <f>B48*((138.91*2+16*3)/(138.91*2))</f>
        <v>20.441446260168455</v>
      </c>
      <c r="C75" s="32">
        <f>C48*((138.91*2+16*3)/(138.91*2))</f>
        <v>15.726895831833561</v>
      </c>
      <c r="D75" s="32">
        <f>D48*((138.91*2+16*3)/(138.91*2))</f>
        <v>18.308815855589948</v>
      </c>
      <c r="E75" s="32">
        <f>E48*((138.91*2+16*3)/(138.91*2))</f>
        <v>8.1976884313584346</v>
      </c>
      <c r="F75" s="32">
        <f>F48*((138.91*2+16*3)/(138.91*2))</f>
        <v>9.0785587862644874</v>
      </c>
      <c r="G75" s="32">
        <f>G48*((138.91*2+16*3)/(138.91*2))</f>
        <v>15.624923155280397</v>
      </c>
      <c r="H75" s="32">
        <f>H48*((138.91*2+16*3)/(138.91*2))</f>
        <v>16.371921387949033</v>
      </c>
      <c r="I75" s="32">
        <f>I48*((138.91*2+16*3)/(138.91*2))</f>
        <v>15.79374393492189</v>
      </c>
      <c r="J75" s="32">
        <f>J48*((138.91*2+16*3)/(138.91*2))</f>
        <v>30.445206248650205</v>
      </c>
      <c r="K75" s="32">
        <f>K48*((138.91*2+16*3)/(138.91*2))</f>
        <v>20.047511561442661</v>
      </c>
      <c r="L75" s="32">
        <f>L48*((138.91*2+16*3)/(138.91*2))</f>
        <v>26.071463868691957</v>
      </c>
      <c r="M75" s="32">
        <f>M48*((138.91*2+16*3)/(138.91*2))</f>
        <v>14.866431739975523</v>
      </c>
      <c r="N75" s="32">
        <f>N48*((138.91*2+16*3)/(138.91*2))</f>
        <v>27.644505283996832</v>
      </c>
      <c r="O75" s="32">
        <f>O48*((138.91*2+16*3)/(138.91*2))</f>
        <v>12.44312936433662</v>
      </c>
      <c r="P75" s="32">
        <f>P48*((138.91*2+16*3)/(138.91*2))</f>
        <v>7.8299652256856955</v>
      </c>
      <c r="Q75" s="32">
        <f>Q48*((138.91*2+16*3)/(138.91*2))</f>
        <v>13.533808941040961</v>
      </c>
      <c r="R75" s="32">
        <f>R48*((138.91*2+16*3)/(138.91*2))</f>
        <v>25.777039021668706</v>
      </c>
      <c r="S75" s="32">
        <f>S48*((138.91*2+16*3)/(138.91*2))</f>
        <v>26.844790871787488</v>
      </c>
      <c r="T75" s="32">
        <f>T48*((138.91*2+16*3)/(138.91*2))</f>
        <v>22.8130879526312</v>
      </c>
      <c r="U75" s="32">
        <f>U48*((138.91*2+16*3)/(138.91*2))</f>
        <v>33.646878554459725</v>
      </c>
      <c r="V75" s="32">
        <f>V48*((138.91*2+16*3)/(138.91*2))</f>
        <v>22.626382373479231</v>
      </c>
      <c r="W75" s="32">
        <f>W48*((138.91*2+16*3)/(138.91*2))</f>
        <v>12.028436570441292</v>
      </c>
      <c r="X75" s="32">
        <f>X48*((138.91*2+16*3)/(138.91*2))</f>
        <v>25.214635375422937</v>
      </c>
      <c r="Y75" s="32"/>
      <c r="Z75" s="32">
        <f>Z48*((138.91*2+16*3)/(138.91*2))</f>
        <v>15.726895831833561</v>
      </c>
      <c r="AA75" s="32">
        <f>AA48*((138.91*2+16*3)/(138.91*2))</f>
        <v>15.351608235548197</v>
      </c>
      <c r="AB75" s="32">
        <f>AB48*((138.91*2+16*3)/(138.91*2))</f>
        <v>22.626382373479231</v>
      </c>
      <c r="AC75" s="32">
        <f>AC48*((138.91*2+16*3)/(138.91*2))</f>
        <v>25.965210567993665</v>
      </c>
      <c r="AD75" s="32"/>
      <c r="AE75" s="33">
        <f>AE48*((138.91*2+16*3)/(138.91*2))</f>
        <v>44.811684543949319</v>
      </c>
      <c r="AF75" s="32">
        <f>AF48*((138.91*2+16*3)/(138.91*2))</f>
        <v>41.656923187675474</v>
      </c>
      <c r="AG75" s="33">
        <f>AG48*((138.91*2+16*3)/(138.91*2))</f>
        <v>29.413165358865452</v>
      </c>
      <c r="AH75" s="32">
        <f>AH48*((138.91*2+16*3)/(138.91*2))</f>
        <v>25.249818587574691</v>
      </c>
      <c r="AI75" s="33">
        <f>AI48*((138.91*2+16*3)/(138.91*2))</f>
        <v>211.09927291051761</v>
      </c>
      <c r="AJ75" s="32">
        <f>AJ48*((138.91*2+16*3)/(138.91*2))</f>
        <v>218.48774746238573</v>
      </c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  <c r="GB75" s="32"/>
      <c r="GC75" s="32"/>
      <c r="GD75" s="32"/>
      <c r="GE75" s="32"/>
      <c r="GF75" s="32"/>
      <c r="GG75" s="32"/>
      <c r="GH75" s="32"/>
      <c r="GI75" s="32"/>
      <c r="GJ75" s="32"/>
      <c r="GK75" s="32"/>
      <c r="GL75" s="32"/>
      <c r="GM75" s="32"/>
      <c r="GN75" s="32"/>
      <c r="GO75" s="32"/>
      <c r="GP75" s="32"/>
      <c r="GQ75" s="32"/>
      <c r="GR75" s="32"/>
      <c r="GS75" s="32"/>
      <c r="GT75" s="32"/>
      <c r="GU75" s="32"/>
      <c r="GV75" s="32"/>
      <c r="GW75" s="32"/>
      <c r="GX75" s="32"/>
      <c r="GY75" s="32"/>
      <c r="GZ75" s="3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32"/>
      <c r="HM75" s="32"/>
      <c r="HN75" s="32"/>
      <c r="HO75" s="32"/>
      <c r="HP75" s="32"/>
      <c r="HQ75" s="32"/>
      <c r="HR75" s="32"/>
      <c r="HS75" s="32"/>
      <c r="HT75" s="32"/>
      <c r="HU75" s="32"/>
      <c r="HV75" s="32"/>
      <c r="HW75" s="32"/>
      <c r="HX75" s="32"/>
      <c r="HY75" s="32"/>
      <c r="HZ75" s="32"/>
      <c r="IA75" s="32"/>
      <c r="IB75" s="32"/>
      <c r="IC75" s="32"/>
      <c r="ID75" s="32"/>
      <c r="IE75" s="32"/>
      <c r="IF75" s="32"/>
      <c r="IG75" s="32"/>
      <c r="IH75" s="32"/>
      <c r="II75" s="32"/>
      <c r="IJ75" s="32"/>
      <c r="IK75" s="32"/>
      <c r="IL75" s="32"/>
      <c r="IM75" s="32"/>
      <c r="IN75" s="32"/>
      <c r="IO75" s="32"/>
      <c r="IP75" s="32"/>
      <c r="IQ75" s="32"/>
      <c r="IR75" s="32"/>
      <c r="IS75" s="32"/>
      <c r="IT75" s="32"/>
      <c r="IU75" s="32"/>
      <c r="IV75" s="32"/>
      <c r="IW75" s="32"/>
      <c r="IX75" s="32"/>
      <c r="IY75" s="32"/>
      <c r="IZ75" s="32"/>
      <c r="JA75" s="32"/>
      <c r="JB75" s="32"/>
      <c r="JC75" s="32"/>
      <c r="JD75" s="32"/>
      <c r="JE75" s="32"/>
      <c r="JF75" s="32"/>
      <c r="JG75" s="32"/>
      <c r="JH75" s="32"/>
      <c r="JI75" s="32"/>
      <c r="JJ75" s="32"/>
      <c r="JK75" s="32"/>
      <c r="JL75" s="32"/>
      <c r="JM75" s="32"/>
      <c r="JN75" s="32"/>
      <c r="JO75" s="32"/>
      <c r="JP75" s="32"/>
      <c r="JQ75" s="32"/>
      <c r="JR75" s="32"/>
      <c r="JS75" s="32"/>
      <c r="JT75" s="32"/>
      <c r="JU75" s="32"/>
      <c r="JV75" s="32"/>
      <c r="JW75" s="32"/>
      <c r="JX75" s="32"/>
      <c r="JY75" s="32"/>
      <c r="JZ75" s="32"/>
      <c r="KA75" s="32"/>
      <c r="KB75" s="32"/>
      <c r="KC75" s="32"/>
      <c r="KD75" s="32"/>
      <c r="KE75" s="32"/>
      <c r="KF75" s="32"/>
      <c r="KG75" s="32"/>
      <c r="KH75" s="32"/>
      <c r="KI75" s="32"/>
      <c r="KJ75" s="32"/>
      <c r="KK75" s="32"/>
      <c r="KL75" s="32"/>
      <c r="KM75" s="32"/>
      <c r="KN75" s="32"/>
      <c r="KO75" s="32"/>
      <c r="KP75" s="32"/>
      <c r="KQ75" s="32"/>
      <c r="KR75" s="32"/>
      <c r="KS75" s="32"/>
      <c r="KT75" s="32"/>
      <c r="KU75" s="32"/>
      <c r="KV75" s="32"/>
    </row>
    <row r="76" spans="1:308" ht="10" customHeight="1">
      <c r="A76" s="27" t="s">
        <v>121</v>
      </c>
      <c r="B76" s="32">
        <f>B49*((140.12+16*2)/(140.02))</f>
        <v>49.797037566061988</v>
      </c>
      <c r="C76" s="32">
        <f>C49*((140.12+16*2)/(140.02))</f>
        <v>50.42395657763177</v>
      </c>
      <c r="D76" s="32">
        <f>D49*((140.12+16*2)/(140.02))</f>
        <v>49.13219610055706</v>
      </c>
      <c r="E76" s="32">
        <f>E49*((140.12+16*2)/(140.02))</f>
        <v>37.184902156834738</v>
      </c>
      <c r="F76" s="32">
        <f>F49*((140.12+16*2)/(140.02))</f>
        <v>44.753474117983146</v>
      </c>
      <c r="G76" s="32">
        <f>G49*((140.12+16*2)/(140.02))</f>
        <v>38.858099828595911</v>
      </c>
      <c r="H76" s="32">
        <f>H49*((140.12+16*2)/(140.02))</f>
        <v>40.823490929867162</v>
      </c>
      <c r="I76" s="32">
        <f>I49*((140.12+16*2)/(140.02))</f>
        <v>43.893734595057836</v>
      </c>
      <c r="J76" s="32">
        <f>J49*((140.12+16*2)/(140.02))</f>
        <v>63.232772461076983</v>
      </c>
      <c r="K76" s="32">
        <f>K49*((140.12+16*2)/(140.02))</f>
        <v>54.831873318097408</v>
      </c>
      <c r="L76" s="32">
        <f>L49*((140.12+16*2)/(140.02))</f>
        <v>66.106212726753313</v>
      </c>
      <c r="M76" s="32">
        <f>M49*((140.12+16*2)/(140.02))</f>
        <v>35.347783602342517</v>
      </c>
      <c r="N76" s="32">
        <f>N49*((140.12+16*2)/(140.02))</f>
        <v>70.242956263390937</v>
      </c>
      <c r="O76" s="32">
        <f>O49*((140.12+16*2)/(140.02))</f>
        <v>31.395120697043275</v>
      </c>
      <c r="P76" s="32">
        <f>P49*((140.12+16*2)/(140.02))</f>
        <v>31.470535366376229</v>
      </c>
      <c r="Q76" s="32">
        <f>Q49*((140.12+16*2)/(140.02))</f>
        <v>43.490969861448363</v>
      </c>
      <c r="R76" s="32">
        <f>R49*((140.12+16*2)/(140.02))</f>
        <v>75.685842536780456</v>
      </c>
      <c r="S76" s="32">
        <f>S49*((140.12+16*2)/(140.02))</f>
        <v>64.2530524210827</v>
      </c>
      <c r="T76" s="32">
        <f>T49*((140.12+16*2)/(140.02))</f>
        <v>50.465382402513924</v>
      </c>
      <c r="U76" s="32">
        <f>U49*((140.12+16*2)/(140.02))</f>
        <v>85.924782173975146</v>
      </c>
      <c r="V76" s="32">
        <f>V49*((140.12+16*2)/(140.02))</f>
        <v>58.305496343379517</v>
      </c>
      <c r="W76" s="32">
        <f>W49*((140.12+16*2)/(140.02))</f>
        <v>39.952811055563487</v>
      </c>
      <c r="X76" s="32">
        <f>X49*((140.12+16*2)/(140.02))</f>
        <v>59.446673332381081</v>
      </c>
      <c r="Y76" s="32"/>
      <c r="Z76" s="32">
        <f>Z49*((140.12+16*2)/(140.02))</f>
        <v>50.42395657763177</v>
      </c>
      <c r="AA76" s="32">
        <f>AA49*((140.12+16*2)/(140.02))</f>
        <v>47.289361519782886</v>
      </c>
      <c r="AB76" s="32">
        <f>AB49*((140.12+16*2)/(140.02))</f>
        <v>58.305496343379517</v>
      </c>
      <c r="AC76" s="32">
        <f>AC49*((140.12+16*2)/(140.02))</f>
        <v>59.569598628767316</v>
      </c>
      <c r="AD76" s="32"/>
      <c r="AE76" s="33">
        <f>AE49*((140.12+16*2)/(140.02))</f>
        <v>85.347033280959863</v>
      </c>
      <c r="AF76" s="32">
        <f>AF49*((140.12+16*2)/(140.02))</f>
        <v>85.260985573489492</v>
      </c>
      <c r="AG76" s="33">
        <f>AG49*((140.12+16*2)/(140.02))</f>
        <v>65.297917440365651</v>
      </c>
      <c r="AH76" s="32">
        <f>AH49*((140.12+16*2)/(140.02))</f>
        <v>64.720168547350369</v>
      </c>
      <c r="AI76" s="33">
        <f>AI49*((140.12+16*2)/(140.02))</f>
        <v>503.99371518354519</v>
      </c>
      <c r="AJ76" s="32">
        <f>AJ49*((140.12+16*2)/(140.02))</f>
        <v>540.72379374375089</v>
      </c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32"/>
      <c r="GK76" s="32"/>
      <c r="GL76" s="32"/>
      <c r="GM76" s="32"/>
      <c r="GN76" s="32"/>
      <c r="GO76" s="32"/>
      <c r="GP76" s="32"/>
      <c r="GQ76" s="32"/>
      <c r="GR76" s="32"/>
      <c r="GS76" s="32"/>
      <c r="GT76" s="32"/>
      <c r="GU76" s="32"/>
      <c r="GV76" s="32"/>
      <c r="GW76" s="32"/>
      <c r="GX76" s="32"/>
      <c r="GY76" s="32"/>
      <c r="GZ76" s="3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32"/>
      <c r="HM76" s="32"/>
      <c r="HN76" s="32"/>
      <c r="HO76" s="32"/>
      <c r="HP76" s="32"/>
      <c r="HQ76" s="32"/>
      <c r="HR76" s="32"/>
      <c r="HS76" s="32"/>
      <c r="HT76" s="32"/>
      <c r="HU76" s="32"/>
      <c r="HV76" s="32"/>
      <c r="HW76" s="32"/>
      <c r="HX76" s="32"/>
      <c r="HY76" s="32"/>
      <c r="HZ76" s="32"/>
      <c r="IA76" s="32"/>
      <c r="IB76" s="32"/>
      <c r="IC76" s="32"/>
      <c r="ID76" s="32"/>
      <c r="IE76" s="32"/>
      <c r="IF76" s="32"/>
      <c r="IG76" s="32"/>
      <c r="IH76" s="32"/>
      <c r="II76" s="32"/>
      <c r="IJ76" s="32"/>
      <c r="IK76" s="32"/>
      <c r="IL76" s="32"/>
      <c r="IM76" s="32"/>
      <c r="IN76" s="32"/>
      <c r="IO76" s="32"/>
      <c r="IP76" s="32"/>
      <c r="IQ76" s="32"/>
      <c r="IR76" s="32"/>
      <c r="IS76" s="32"/>
      <c r="IT76" s="32"/>
      <c r="IU76" s="32"/>
      <c r="IV76" s="32"/>
      <c r="IW76" s="32"/>
      <c r="IX76" s="32"/>
      <c r="IY76" s="32"/>
      <c r="IZ76" s="32"/>
      <c r="JA76" s="32"/>
      <c r="JB76" s="32"/>
      <c r="JC76" s="32"/>
      <c r="JD76" s="32"/>
      <c r="JE76" s="32"/>
      <c r="JF76" s="32"/>
      <c r="JG76" s="32"/>
      <c r="JH76" s="32"/>
      <c r="JI76" s="32"/>
      <c r="JJ76" s="32"/>
      <c r="JK76" s="32"/>
      <c r="JL76" s="32"/>
      <c r="JM76" s="32"/>
      <c r="JN76" s="32"/>
      <c r="JO76" s="32"/>
      <c r="JP76" s="32"/>
      <c r="JQ76" s="32"/>
      <c r="JR76" s="32"/>
      <c r="JS76" s="32"/>
      <c r="JT76" s="32"/>
      <c r="JU76" s="32"/>
      <c r="JV76" s="32"/>
      <c r="JW76" s="32"/>
      <c r="JX76" s="32"/>
      <c r="JY76" s="32"/>
      <c r="JZ76" s="32"/>
      <c r="KA76" s="32"/>
      <c r="KB76" s="32"/>
      <c r="KC76" s="32"/>
      <c r="KD76" s="32"/>
      <c r="KE76" s="32"/>
      <c r="KF76" s="32"/>
      <c r="KG76" s="32"/>
      <c r="KH76" s="32"/>
      <c r="KI76" s="32"/>
      <c r="KJ76" s="32"/>
      <c r="KK76" s="32"/>
      <c r="KL76" s="32"/>
      <c r="KM76" s="32"/>
      <c r="KN76" s="32"/>
      <c r="KO76" s="32"/>
      <c r="KP76" s="32"/>
      <c r="KQ76" s="32"/>
      <c r="KR76" s="32"/>
      <c r="KS76" s="32"/>
      <c r="KT76" s="32"/>
      <c r="KU76" s="32"/>
      <c r="KV76" s="32"/>
    </row>
    <row r="77" spans="1:308" ht="10" customHeight="1">
      <c r="A77" s="34" t="s">
        <v>122</v>
      </c>
      <c r="B77" s="32">
        <f>B50*((232.038+16*2)/(232.038))</f>
        <v>1.3768692196967738</v>
      </c>
      <c r="C77" s="32">
        <f>C50*((232.038+16*2)/(232.038))</f>
        <v>2.1051306251562245</v>
      </c>
      <c r="D77" s="32">
        <f>D50*((232.038+16*2)/(232.038))</f>
        <v>2.1965046733724649</v>
      </c>
      <c r="E77" s="32">
        <f>E50*((232.038+16*2)/(232.038))</f>
        <v>1.8320325981089307</v>
      </c>
      <c r="F77" s="32">
        <f>F50*((232.038+16*2)/(232.038))</f>
        <v>2.1512159172204552</v>
      </c>
      <c r="G77" s="32">
        <f>G50*((232.038+16*2)/(232.038))</f>
        <v>3.8042555167688055</v>
      </c>
      <c r="H77" s="32">
        <f>H50*((232.038+16*2)/(232.038))</f>
        <v>4.3126730104551845</v>
      </c>
      <c r="I77" s="32">
        <f>I50*((232.038+16*2)/(232.038))</f>
        <v>3.5108458239598686</v>
      </c>
      <c r="J77" s="32">
        <f>J50*((232.038+16*2)/(232.038))</f>
        <v>5.1319670915970663</v>
      </c>
      <c r="K77" s="32">
        <f>K50*((232.038+16*2)/(232.038))</f>
        <v>8.5482527236918102</v>
      </c>
      <c r="L77" s="32">
        <f>L50*((232.038+16*2)/(232.038))</f>
        <v>7.9594419982933822</v>
      </c>
      <c r="M77" s="32">
        <f>M50*((232.038+16*2)/(232.038))</f>
        <v>3.1136019854506594</v>
      </c>
      <c r="N77" s="32">
        <f>N50*((232.038+16*2)/(232.038))</f>
        <v>2.0502834380575599</v>
      </c>
      <c r="O77" s="32">
        <f>O50*((232.038+16*2)/(232.038))</f>
        <v>1.3085947129349502</v>
      </c>
      <c r="P77" s="32">
        <f>P50*((232.038+16*2)/(232.038))</f>
        <v>1.5511398982063285</v>
      </c>
      <c r="Q77" s="32">
        <f>Q50*((232.038+16*2)/(232.038))</f>
        <v>3.2999344934881356</v>
      </c>
      <c r="R77" s="32">
        <f>R50*((232.038+16*2)/(232.038))</f>
        <v>8.1519761073617261</v>
      </c>
      <c r="S77" s="32">
        <f>S50*((232.038+16*2)/(232.038))</f>
        <v>6.3609082133098891</v>
      </c>
      <c r="T77" s="32">
        <f>T50*((232.038+16*2)/(232.038))</f>
        <v>5.6044835738111862</v>
      </c>
      <c r="U77" s="32">
        <f>U50*((232.038+16*2)/(232.038))</f>
        <v>7.0322741964678199</v>
      </c>
      <c r="V77" s="32">
        <f>V50*((232.038+16*2)/(232.038))</f>
        <v>6.1592708366733051</v>
      </c>
      <c r="W77" s="32">
        <f>W50*((232.038+16*2)/(232.038))</f>
        <v>4.0329751144209141</v>
      </c>
      <c r="X77" s="32">
        <f>X50*((232.038+16*2)/(232.038))</f>
        <v>5.7350585679931738</v>
      </c>
      <c r="Y77" s="32"/>
      <c r="Z77" s="32">
        <f>Z50*((232.038+16*2)/(232.038))</f>
        <v>2.1051306251562245</v>
      </c>
      <c r="AA77" s="32">
        <f>AA50*((232.038+16*2)/(232.038))</f>
        <v>1.2858365440143424</v>
      </c>
      <c r="AB77" s="32">
        <f>AB50*((232.038+16*2)/(232.038))</f>
        <v>6.1592708366733051</v>
      </c>
      <c r="AC77" s="32">
        <f>AC50*((232.038+16*2)/(232.038))</f>
        <v>5.712300399072566</v>
      </c>
      <c r="AD77" s="32"/>
      <c r="AE77" s="33">
        <f>AE50*((232.038+16*2)/(232.038))</f>
        <v>7.0254467457916387</v>
      </c>
      <c r="AF77" s="32">
        <f>AF50*((232.038+16*2)/(232.038))</f>
        <v>6.7477970849602222</v>
      </c>
      <c r="AG77" s="33">
        <f>AG50*((232.038+16*2)/(232.038))</f>
        <v>6.6317304234651226</v>
      </c>
      <c r="AH77" s="32">
        <f>AH50*((232.038+16*2)/(232.038))</f>
        <v>5.9057448348977335</v>
      </c>
      <c r="AI77" s="33">
        <f>AI50*((232.038+16*2)/(232.038))</f>
        <v>119.48038683319112</v>
      </c>
      <c r="AJ77" s="32">
        <f>AJ50*((232.038+16*2)/(232.038))</f>
        <v>121.81309914755343</v>
      </c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32"/>
      <c r="HM77" s="32"/>
      <c r="HN77" s="32"/>
      <c r="HO77" s="32"/>
      <c r="HP77" s="32"/>
      <c r="HQ77" s="32"/>
      <c r="HR77" s="32"/>
      <c r="HS77" s="32"/>
      <c r="HT77" s="32"/>
      <c r="HU77" s="32"/>
      <c r="HV77" s="32"/>
      <c r="HW77" s="32"/>
      <c r="HX77" s="32"/>
      <c r="HY77" s="32"/>
      <c r="HZ77" s="32"/>
      <c r="IA77" s="32"/>
      <c r="IB77" s="32"/>
      <c r="IC77" s="32"/>
      <c r="ID77" s="32"/>
      <c r="IE77" s="32"/>
      <c r="IF77" s="32"/>
      <c r="IG77" s="32"/>
      <c r="IH77" s="32"/>
      <c r="II77" s="32"/>
      <c r="IJ77" s="32"/>
      <c r="IK77" s="32"/>
      <c r="IL77" s="32"/>
      <c r="IM77" s="32"/>
      <c r="IN77" s="32"/>
      <c r="IO77" s="32"/>
      <c r="IP77" s="32"/>
      <c r="IQ77" s="32"/>
      <c r="IR77" s="32"/>
      <c r="IS77" s="32"/>
      <c r="IT77" s="32"/>
      <c r="IU77" s="32"/>
      <c r="IV77" s="32"/>
      <c r="IW77" s="32"/>
      <c r="IX77" s="32"/>
      <c r="IY77" s="32"/>
      <c r="IZ77" s="32"/>
      <c r="JA77" s="32"/>
      <c r="JB77" s="32"/>
      <c r="JC77" s="32"/>
      <c r="JD77" s="32"/>
      <c r="JE77" s="32"/>
      <c r="JF77" s="32"/>
      <c r="JG77" s="32"/>
      <c r="JH77" s="32"/>
      <c r="JI77" s="32"/>
      <c r="JJ77" s="32"/>
      <c r="JK77" s="32"/>
      <c r="JL77" s="32"/>
      <c r="JM77" s="32"/>
      <c r="JN77" s="32"/>
      <c r="JO77" s="32"/>
      <c r="JP77" s="32"/>
      <c r="JQ77" s="32"/>
      <c r="JR77" s="32"/>
      <c r="JS77" s="32"/>
      <c r="JT77" s="32"/>
      <c r="JU77" s="32"/>
      <c r="JV77" s="32"/>
      <c r="JW77" s="32"/>
      <c r="JX77" s="32"/>
      <c r="JY77" s="32"/>
      <c r="JZ77" s="32"/>
      <c r="KA77" s="32"/>
      <c r="KB77" s="32"/>
      <c r="KC77" s="32"/>
      <c r="KD77" s="32"/>
      <c r="KE77" s="32"/>
      <c r="KF77" s="32"/>
      <c r="KG77" s="32"/>
      <c r="KH77" s="32"/>
      <c r="KI77" s="32"/>
      <c r="KJ77" s="32"/>
      <c r="KK77" s="32"/>
      <c r="KL77" s="32"/>
      <c r="KM77" s="32"/>
      <c r="KN77" s="32"/>
      <c r="KO77" s="32"/>
      <c r="KP77" s="32"/>
      <c r="KQ77" s="32"/>
      <c r="KR77" s="32"/>
      <c r="KS77" s="32"/>
      <c r="KT77" s="32"/>
      <c r="KU77" s="32"/>
      <c r="KV77" s="32"/>
    </row>
    <row r="78" spans="1:308" ht="10" customHeight="1">
      <c r="A78" s="34" t="s">
        <v>123</v>
      </c>
      <c r="B78" s="32">
        <f>B51*((144.24*2+16*3)/(144.24*2))</f>
        <v>26.80362728785358</v>
      </c>
      <c r="C78" s="32">
        <f>C51*((144.24*2+16*3)/(144.24*2))</f>
        <v>27.17687188019967</v>
      </c>
      <c r="D78" s="32">
        <f>D51*((144.24*2+16*3)/(144.24*2))</f>
        <v>26.344653078202999</v>
      </c>
      <c r="E78" s="32">
        <f>E51*((144.24*2+16*3)/(144.24*2))</f>
        <v>20.960016638935109</v>
      </c>
      <c r="F78" s="32">
        <f>F51*((144.24*2+16*3)/(144.24*2))</f>
        <v>24.1279884359401</v>
      </c>
      <c r="G78" s="32">
        <f>G51*((144.24*2+16*3)/(144.24*2))</f>
        <v>22.097012978369385</v>
      </c>
      <c r="H78" s="32">
        <f>H51*((144.24*2+16*3)/(144.24*2))</f>
        <v>22.884559068219637</v>
      </c>
      <c r="I78" s="32">
        <f>I51*((144.24*2+16*3)/(144.24*2))</f>
        <v>20.677983693843593</v>
      </c>
      <c r="J78" s="32">
        <f>J51*((144.24*2+16*3)/(144.24*2))</f>
        <v>32.39063227953411</v>
      </c>
      <c r="K78" s="32">
        <f>K51*((144.24*2+16*3)/(144.24*2))</f>
        <v>29.153201996672216</v>
      </c>
      <c r="L78" s="32">
        <f>L51*((144.24*2+16*3)/(144.24*2))</f>
        <v>32.095419134775369</v>
      </c>
      <c r="M78" s="32">
        <f>M51*((144.24*2+16*3)/(144.24*2))</f>
        <v>17.628866971713808</v>
      </c>
      <c r="N78" s="32">
        <f>N51*((144.24*2+16*3)/(144.24*2))</f>
        <v>40.461580033277869</v>
      </c>
      <c r="O78" s="32">
        <f>O51*((144.24*2+16*3)/(144.24*2))</f>
        <v>18.288985024958404</v>
      </c>
      <c r="P78" s="32">
        <f>P51*((144.24*2+16*3)/(144.24*2))</f>
        <v>16.410281697171381</v>
      </c>
      <c r="Q78" s="32">
        <f>Q51*((144.24*2+16*3)/(144.24*2))</f>
        <v>21.053327787021633</v>
      </c>
      <c r="R78" s="32">
        <f>R51*((144.24*2+16*3)/(144.24*2))</f>
        <v>42.720118053244597</v>
      </c>
      <c r="S78" s="32">
        <f>S51*((144.24*2+16*3)/(144.24*2))</f>
        <v>31.410865224625624</v>
      </c>
      <c r="T78" s="32">
        <f>T51*((144.24*2+16*3)/(144.24*2))</f>
        <v>27.110620965058235</v>
      </c>
      <c r="U78" s="32">
        <f>U51*((144.24*2+16*3)/(144.24*2))</f>
        <v>41.313510815307822</v>
      </c>
      <c r="V78" s="32">
        <f>V51*((144.24*2+16*3)/(144.24*2))</f>
        <v>29.315680033277872</v>
      </c>
      <c r="W78" s="32">
        <f>W51*((144.24*2+16*3)/(144.24*2))</f>
        <v>20.346262562396007</v>
      </c>
      <c r="X78" s="32">
        <f>X51*((144.24*2+16*3)/(144.24*2))</f>
        <v>32.192346089850254</v>
      </c>
      <c r="Y78" s="32"/>
      <c r="Z78" s="32">
        <f>Z51*((144.24*2+16*3)/(144.24*2))</f>
        <v>27.17687188019967</v>
      </c>
      <c r="AA78" s="32">
        <f>AA51*((144.24*2+16*3)/(144.24*2))</f>
        <v>25.287321131447587</v>
      </c>
      <c r="AB78" s="32">
        <f>AB51*((144.24*2+16*3)/(144.24*2))</f>
        <v>29.315680033277872</v>
      </c>
      <c r="AC78" s="32">
        <f>AC51*((144.24*2+16*3)/(144.24*2))</f>
        <v>29.311364392678868</v>
      </c>
      <c r="AD78" s="32"/>
      <c r="AE78" s="33">
        <f>AE51*((144.24*2+16*3)/(144.24*2))</f>
        <v>35.563211314475872</v>
      </c>
      <c r="AF78" s="32">
        <f>AF51*((144.24*2+16*3)/(144.24*2))</f>
        <v>32.833860232945092</v>
      </c>
      <c r="AG78" s="33">
        <f>AG51*((144.24*2+16*3)/(144.24*2))</f>
        <v>32.962163061564063</v>
      </c>
      <c r="AH78" s="32">
        <f>AH51*((144.24*2+16*3)/(144.24*2))</f>
        <v>31.550831946755409</v>
      </c>
      <c r="AI78" s="33">
        <f>AI51*((144.24*2+16*3)/(144.24*2))</f>
        <v>233.27787021630618</v>
      </c>
      <c r="AJ78" s="32">
        <f>AJ51*((144.24*2+16*3)/(144.24*2))</f>
        <v>240.56780366056574</v>
      </c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32"/>
      <c r="GG78" s="32"/>
      <c r="GH78" s="32"/>
      <c r="GI78" s="32"/>
      <c r="GJ78" s="32"/>
      <c r="GK78" s="32"/>
      <c r="GL78" s="32"/>
      <c r="GM78" s="32"/>
      <c r="GN78" s="32"/>
      <c r="GO78" s="32"/>
      <c r="GP78" s="32"/>
      <c r="GQ78" s="32"/>
      <c r="GR78" s="32"/>
      <c r="GS78" s="32"/>
      <c r="GT78" s="32"/>
      <c r="GU78" s="32"/>
      <c r="GV78" s="32"/>
      <c r="GW78" s="32"/>
      <c r="GX78" s="32"/>
      <c r="GY78" s="32"/>
      <c r="GZ78" s="3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32"/>
      <c r="HM78" s="32"/>
      <c r="HN78" s="32"/>
      <c r="HO78" s="32"/>
      <c r="HP78" s="32"/>
      <c r="HQ78" s="32"/>
      <c r="HR78" s="32"/>
      <c r="HS78" s="32"/>
      <c r="HT78" s="32"/>
      <c r="HU78" s="32"/>
      <c r="HV78" s="32"/>
      <c r="HW78" s="32"/>
      <c r="HX78" s="32"/>
      <c r="HY78" s="32"/>
      <c r="HZ78" s="32"/>
      <c r="IA78" s="32"/>
      <c r="IB78" s="32"/>
      <c r="IC78" s="32"/>
      <c r="ID78" s="32"/>
      <c r="IE78" s="32"/>
      <c r="IF78" s="32"/>
      <c r="IG78" s="32"/>
      <c r="IH78" s="32"/>
      <c r="II78" s="32"/>
      <c r="IJ78" s="32"/>
      <c r="IK78" s="32"/>
      <c r="IL78" s="32"/>
      <c r="IM78" s="32"/>
      <c r="IN78" s="32"/>
      <c r="IO78" s="32"/>
      <c r="IP78" s="32"/>
      <c r="IQ78" s="32"/>
      <c r="IR78" s="32"/>
      <c r="IS78" s="32"/>
      <c r="IT78" s="32"/>
      <c r="IU78" s="32"/>
      <c r="IV78" s="32"/>
      <c r="IW78" s="32"/>
      <c r="IX78" s="32"/>
      <c r="IY78" s="32"/>
      <c r="IZ78" s="32"/>
      <c r="JA78" s="32"/>
      <c r="JB78" s="32"/>
      <c r="JC78" s="32"/>
      <c r="JD78" s="32"/>
      <c r="JE78" s="32"/>
      <c r="JF78" s="32"/>
      <c r="JG78" s="32"/>
      <c r="JH78" s="32"/>
      <c r="JI78" s="32"/>
      <c r="JJ78" s="32"/>
      <c r="JK78" s="32"/>
      <c r="JL78" s="32"/>
      <c r="JM78" s="32"/>
      <c r="JN78" s="32"/>
      <c r="JO78" s="32"/>
      <c r="JP78" s="32"/>
      <c r="JQ78" s="32"/>
      <c r="JR78" s="32"/>
      <c r="JS78" s="32"/>
      <c r="JT78" s="32"/>
      <c r="JU78" s="32"/>
      <c r="JV78" s="32"/>
      <c r="JW78" s="32"/>
      <c r="JX78" s="32"/>
      <c r="JY78" s="32"/>
      <c r="JZ78" s="32"/>
      <c r="KA78" s="32"/>
      <c r="KB78" s="32"/>
      <c r="KC78" s="32"/>
      <c r="KD78" s="32"/>
      <c r="KE78" s="32"/>
      <c r="KF78" s="32"/>
      <c r="KG78" s="32"/>
      <c r="KH78" s="32"/>
      <c r="KI78" s="32"/>
      <c r="KJ78" s="32"/>
      <c r="KK78" s="32"/>
      <c r="KL78" s="32"/>
      <c r="KM78" s="32"/>
      <c r="KN78" s="32"/>
      <c r="KO78" s="32"/>
      <c r="KP78" s="32"/>
      <c r="KQ78" s="32"/>
      <c r="KR78" s="32"/>
      <c r="KS78" s="32"/>
      <c r="KT78" s="32"/>
      <c r="KU78" s="32"/>
      <c r="KV78" s="32"/>
    </row>
    <row r="79" spans="1:308" ht="10" customHeight="1">
      <c r="A79" s="34" t="s">
        <v>124</v>
      </c>
      <c r="B79" s="32">
        <f>B52*((238.03*2+16*3)/(238.03*2))</f>
        <v>0.69352140486493297</v>
      </c>
      <c r="C79" s="32">
        <f>C52*((238.03*2+16*3)/(238.03*2))</f>
        <v>0.59444691845565678</v>
      </c>
      <c r="D79" s="32">
        <f>D52*((238.03*2+16*3)/(238.03*2))</f>
        <v>1.1829493677267571</v>
      </c>
      <c r="E79" s="32">
        <f>E52*((238.03*2+16*3)/(238.03*2))</f>
        <v>0.67150485232953816</v>
      </c>
      <c r="F79" s="32">
        <f>F52*((238.03*2+16*3)/(238.03*2))</f>
        <v>0</v>
      </c>
      <c r="G79" s="32">
        <f>G52*((238.03*2+16*3)/(238.03*2))</f>
        <v>1.2267623072721925</v>
      </c>
      <c r="H79" s="32">
        <f>H52*((238.03*2+16*3)/(238.03*2))</f>
        <v>0.92469520648657721</v>
      </c>
      <c r="I79" s="32">
        <f>I52*((238.03*2+16*3)/(238.03*2))</f>
        <v>1.8033207767928408</v>
      </c>
      <c r="J79" s="32">
        <f>J52*((238.03*2+16*3)/(238.03*2))</f>
        <v>0</v>
      </c>
      <c r="K79" s="32">
        <f>K52*((238.03*2+16*3)/(238.03*2))</f>
        <v>1.0296040793177328</v>
      </c>
      <c r="L79" s="32">
        <f>L52*((238.03*2+16*3)/(238.03*2))</f>
        <v>3.2304887535184634</v>
      </c>
      <c r="M79" s="32">
        <f>M52*((238.03*2+16*3)/(238.03*2))</f>
        <v>0.24097116749989494</v>
      </c>
      <c r="N79" s="32">
        <f>N52*((238.03*2+16*3)/(238.03*2))</f>
        <v>1.2859868335924041</v>
      </c>
      <c r="O79" s="32">
        <f>O52*((238.03*2+16*3)/(238.03*2))</f>
        <v>0.28621518296013104</v>
      </c>
      <c r="P79" s="32">
        <f>P52*((238.03*2+16*3)/(238.03*2))</f>
        <v>0</v>
      </c>
      <c r="Q79" s="32">
        <f>Q52*((238.03*2+16*3)/(238.03*2))</f>
        <v>0</v>
      </c>
      <c r="R79" s="32">
        <f>R52*((238.03*2+16*3)/(238.03*2))</f>
        <v>1.6867981724992647</v>
      </c>
      <c r="S79" s="32">
        <f>S52*((238.03*2+16*3)/(238.03*2))</f>
        <v>1.1888938369113136</v>
      </c>
      <c r="T79" s="32">
        <f>T52*((238.03*2+16*3)/(238.03*2))</f>
        <v>1.2158090723858337</v>
      </c>
      <c r="U79" s="32">
        <f>U52*((238.03*2+16*3)/(238.03*2))</f>
        <v>3.2034083938999283</v>
      </c>
      <c r="V79" s="32">
        <f>V52*((238.03*2+16*3)/(238.03*2))</f>
        <v>0.23001793261353609</v>
      </c>
      <c r="W79" s="32">
        <f>W52*((238.03*2+16*3)/(238.03*2))</f>
        <v>1.2314958660673021</v>
      </c>
      <c r="X79" s="32">
        <f>X52*((238.03*2+16*3)/(238.03*2))</f>
        <v>2.0695559383271012</v>
      </c>
      <c r="Y79" s="32"/>
      <c r="Z79" s="32">
        <f>Z52*((238.03*2+16*3)/(238.03*2))</f>
        <v>0.59444691845565678</v>
      </c>
      <c r="AA79" s="32">
        <f>AA52*((238.03*2+16*3)/(238.03*2))</f>
        <v>0</v>
      </c>
      <c r="AB79" s="32">
        <f>AB52*((238.03*2+16*3)/(238.03*2))</f>
        <v>0.23001793261353609</v>
      </c>
      <c r="AC79" s="32">
        <f>AC52*((238.03*2+16*3)/(238.03*2))</f>
        <v>2.3998042263580222</v>
      </c>
      <c r="AD79" s="32"/>
      <c r="AE79" s="33">
        <f>AE52*((238.03*2+16*3)/(238.03*2))</f>
        <v>2.0750600764609501</v>
      </c>
      <c r="AF79" s="32">
        <f>AF52*((238.03*2+16*3)/(238.03*2))</f>
        <v>0.73755450993572236</v>
      </c>
      <c r="AG79" s="33">
        <f>AG52*((238.03*2+16*3)/(238.03*2))</f>
        <v>1.8526928958534636</v>
      </c>
      <c r="AH79" s="32">
        <f>AH52*((238.03*2+16*3)/(238.03*2))</f>
        <v>1.0347779691635506</v>
      </c>
      <c r="AI79" s="33">
        <f>AI52*((238.03*2+16*3)/(238.03*2))</f>
        <v>2.6419863042473635</v>
      </c>
      <c r="AJ79" s="32">
        <f>AJ52*((238.03*2+16*3)/(238.03*2))</f>
        <v>1.7172910977607863</v>
      </c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  <c r="GB79" s="32"/>
      <c r="GC79" s="32"/>
      <c r="GD79" s="32"/>
      <c r="GE79" s="32"/>
      <c r="GF79" s="32"/>
      <c r="GG79" s="32"/>
      <c r="GH79" s="32"/>
      <c r="GI79" s="32"/>
      <c r="GJ79" s="32"/>
      <c r="GK79" s="32"/>
      <c r="GL79" s="32"/>
      <c r="GM79" s="32"/>
      <c r="GN79" s="32"/>
      <c r="GO79" s="32"/>
      <c r="GP79" s="32"/>
      <c r="GQ79" s="32"/>
      <c r="GR79" s="32"/>
      <c r="GS79" s="32"/>
      <c r="GT79" s="32"/>
      <c r="GU79" s="32"/>
      <c r="GV79" s="32"/>
      <c r="GW79" s="32"/>
      <c r="GX79" s="32"/>
      <c r="GY79" s="32"/>
      <c r="GZ79" s="3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32"/>
      <c r="HM79" s="32"/>
      <c r="HN79" s="32"/>
      <c r="HO79" s="32"/>
      <c r="HP79" s="32"/>
      <c r="HQ79" s="32"/>
      <c r="HR79" s="32"/>
      <c r="HS79" s="32"/>
      <c r="HT79" s="32"/>
      <c r="HU79" s="32"/>
      <c r="HV79" s="32"/>
      <c r="HW79" s="32"/>
      <c r="HX79" s="32"/>
      <c r="HY79" s="32"/>
      <c r="HZ79" s="32"/>
      <c r="IA79" s="32"/>
      <c r="IB79" s="32"/>
      <c r="IC79" s="32"/>
      <c r="ID79" s="32"/>
      <c r="IE79" s="32"/>
      <c r="IF79" s="32"/>
      <c r="IG79" s="32"/>
      <c r="IH79" s="32"/>
      <c r="II79" s="32"/>
      <c r="IJ79" s="32"/>
      <c r="IK79" s="32"/>
      <c r="IL79" s="32"/>
      <c r="IM79" s="32"/>
      <c r="IN79" s="32"/>
      <c r="IO79" s="32"/>
      <c r="IP79" s="32"/>
      <c r="IQ79" s="32"/>
      <c r="IR79" s="32"/>
      <c r="IS79" s="32"/>
      <c r="IT79" s="32"/>
      <c r="IU79" s="32"/>
      <c r="IV79" s="32"/>
      <c r="IW79" s="32"/>
      <c r="IX79" s="32"/>
      <c r="IY79" s="32"/>
      <c r="IZ79" s="32"/>
      <c r="JA79" s="32"/>
      <c r="JB79" s="32"/>
      <c r="JC79" s="32"/>
      <c r="JD79" s="32"/>
      <c r="JE79" s="32"/>
      <c r="JF79" s="32"/>
      <c r="JG79" s="32"/>
      <c r="JH79" s="32"/>
      <c r="JI79" s="32"/>
      <c r="JJ79" s="32"/>
      <c r="JK79" s="32"/>
      <c r="JL79" s="32"/>
      <c r="JM79" s="32"/>
      <c r="JN79" s="32"/>
      <c r="JO79" s="32"/>
      <c r="JP79" s="32"/>
      <c r="JQ79" s="32"/>
      <c r="JR79" s="32"/>
      <c r="JS79" s="32"/>
      <c r="JT79" s="32"/>
      <c r="JU79" s="32"/>
      <c r="JV79" s="32"/>
      <c r="JW79" s="32"/>
      <c r="JX79" s="32"/>
      <c r="JY79" s="32"/>
      <c r="JZ79" s="32"/>
      <c r="KA79" s="32"/>
      <c r="KB79" s="32"/>
      <c r="KC79" s="32"/>
      <c r="KD79" s="32"/>
      <c r="KE79" s="32"/>
      <c r="KF79" s="32"/>
      <c r="KG79" s="32"/>
      <c r="KH79" s="32"/>
      <c r="KI79" s="32"/>
      <c r="KJ79" s="32"/>
      <c r="KK79" s="32"/>
      <c r="KL79" s="32"/>
      <c r="KM79" s="32"/>
      <c r="KN79" s="32"/>
      <c r="KO79" s="32"/>
      <c r="KP79" s="32"/>
      <c r="KQ79" s="32"/>
      <c r="KR79" s="32"/>
      <c r="KS79" s="32"/>
      <c r="KT79" s="32"/>
      <c r="KU79" s="32"/>
      <c r="KV79" s="32"/>
    </row>
    <row r="80" spans="1:308" ht="10" customHeight="1">
      <c r="A80" s="35" t="s">
        <v>98</v>
      </c>
      <c r="B80" s="36">
        <f>SUM(B61:B79)</f>
        <v>2692.5763479504703</v>
      </c>
      <c r="C80" s="36">
        <f>SUM(C61:C79)</f>
        <v>2079.2588784303562</v>
      </c>
      <c r="D80" s="36">
        <f>SUM(D61:D79)</f>
        <v>2324.2268040225745</v>
      </c>
      <c r="E80" s="36">
        <f>SUM(E61:E79)</f>
        <v>2075.5522478864873</v>
      </c>
      <c r="F80" s="36">
        <f>SUM(F61:F79)</f>
        <v>2967.5408548703335</v>
      </c>
      <c r="G80" s="36">
        <f>SUM(G61:G79)</f>
        <v>2005.2036636388414</v>
      </c>
      <c r="H80" s="36">
        <f>SUM(H61:H79)</f>
        <v>2046.4500433692615</v>
      </c>
      <c r="I80" s="36">
        <f>SUM(I61:I79)</f>
        <v>1724.8897921619837</v>
      </c>
      <c r="J80" s="36">
        <f>SUM(J61:J79)</f>
        <v>2036.5768195654234</v>
      </c>
      <c r="K80" s="36">
        <f>SUM(K61:K79)</f>
        <v>1872.8394742776479</v>
      </c>
      <c r="L80" s="36">
        <f>SUM(L61:L79)</f>
        <v>2099.599475397019</v>
      </c>
      <c r="M80" s="36">
        <f>SUM(M61:M79)</f>
        <v>1868.047692189125</v>
      </c>
      <c r="N80" s="36">
        <f>SUM(N61:N79)</f>
        <v>1555.5270839980478</v>
      </c>
      <c r="O80" s="36">
        <f>SUM(O61:O79)</f>
        <v>1925.7226872543681</v>
      </c>
      <c r="P80" s="36">
        <f>SUM(P61:P79)</f>
        <v>2530.3108197493079</v>
      </c>
      <c r="Q80" s="36">
        <f>SUM(Q61:Q79)</f>
        <v>3752.1075026933927</v>
      </c>
      <c r="R80" s="36">
        <f>SUM(R61:R79)</f>
        <v>2552.6696090221981</v>
      </c>
      <c r="S80" s="36">
        <f>SUM(S61:S79)</f>
        <v>2178.3022754880585</v>
      </c>
      <c r="T80" s="36">
        <f>SUM(T61:T79)</f>
        <v>2207.2960081036431</v>
      </c>
      <c r="U80" s="36">
        <f>SUM(U61:U79)</f>
        <v>2588.6012497090678</v>
      </c>
      <c r="V80" s="36">
        <f>SUM(V61:V79)</f>
        <v>2128.6653559200563</v>
      </c>
      <c r="W80" s="36">
        <f>SUM(W61:W79)</f>
        <v>1811.1605597566613</v>
      </c>
      <c r="X80" s="36">
        <f>SUM(X61:X79)</f>
        <v>2119.4749559181905</v>
      </c>
      <c r="Y80" s="36"/>
      <c r="Z80" s="36">
        <f>SUM(Z61:Z79)</f>
        <v>2079.2588784303562</v>
      </c>
      <c r="AA80" s="36">
        <f>SUM(AA61:AA79)</f>
        <v>2072.5562934721975</v>
      </c>
      <c r="AB80" s="36">
        <f>SUM(AB61:AB79)</f>
        <v>2128.6653559200563</v>
      </c>
      <c r="AC80" s="36">
        <f>SUM(AC61:AC79)</f>
        <v>2144.3389590856964</v>
      </c>
      <c r="AD80" s="36"/>
      <c r="AE80" s="36">
        <f>SUM(AE61:AE79)</f>
        <v>3109.0491528142798</v>
      </c>
      <c r="AF80" s="36">
        <f>SUM(AF61:AF79)</f>
        <v>3104.3783515958494</v>
      </c>
      <c r="AG80" s="36">
        <f>SUM(AG61:AG79)</f>
        <v>2596.4126054111921</v>
      </c>
      <c r="AH80" s="36">
        <f>SUM(AH61:AH79)</f>
        <v>2550.2635016889221</v>
      </c>
      <c r="AI80" s="36">
        <f>SUM(AI61:AI79)</f>
        <v>4350.5240013641915</v>
      </c>
      <c r="AJ80" s="36">
        <f>SUM(AJ61:AJ79)</f>
        <v>4406.3775614342003</v>
      </c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  <c r="IZ80" s="36"/>
      <c r="JA80" s="36"/>
      <c r="JB80" s="36"/>
      <c r="JC80" s="36"/>
      <c r="JD80" s="36"/>
      <c r="JE80" s="36"/>
      <c r="JF80" s="36"/>
      <c r="JG80" s="36"/>
      <c r="JH80" s="36"/>
      <c r="JI80" s="36"/>
      <c r="JJ80" s="36"/>
      <c r="JK80" s="36"/>
      <c r="JL80" s="36"/>
      <c r="JM80" s="36"/>
      <c r="JN80" s="36"/>
      <c r="JO80" s="36"/>
      <c r="JP80" s="36"/>
      <c r="JQ80" s="36"/>
      <c r="JR80" s="36"/>
      <c r="JS80" s="36"/>
      <c r="JT80" s="36"/>
      <c r="JU80" s="36"/>
      <c r="JV80" s="36"/>
      <c r="JW80" s="36"/>
      <c r="JX80" s="36"/>
      <c r="JY80" s="36"/>
      <c r="JZ80" s="36"/>
      <c r="KA80" s="36"/>
      <c r="KB80" s="36"/>
      <c r="KC80" s="36"/>
      <c r="KD80" s="36"/>
      <c r="KE80" s="36"/>
      <c r="KF80" s="36"/>
      <c r="KG80" s="36"/>
      <c r="KH80" s="36"/>
      <c r="KI80" s="36"/>
      <c r="KJ80" s="36"/>
      <c r="KK80" s="36"/>
      <c r="KL80" s="36"/>
      <c r="KM80" s="36"/>
      <c r="KN80" s="36"/>
      <c r="KO80" s="36"/>
      <c r="KP80" s="36"/>
      <c r="KQ80" s="36"/>
      <c r="KR80" s="36"/>
      <c r="KS80" s="36"/>
      <c r="KT80" s="36"/>
      <c r="KU80" s="36"/>
      <c r="KV80" s="36"/>
    </row>
    <row r="81" spans="1:308" ht="10" customHeight="1">
      <c r="A81" s="35" t="s">
        <v>99</v>
      </c>
      <c r="B81" s="37">
        <f>B80/10000</f>
        <v>0.26925763479504705</v>
      </c>
      <c r="C81" s="37">
        <f t="shared" ref="C81:AJ81" si="3">C80/10000</f>
        <v>0.20792588784303562</v>
      </c>
      <c r="D81" s="37">
        <f t="shared" si="3"/>
        <v>0.23242268040225744</v>
      </c>
      <c r="E81" s="37">
        <f t="shared" si="3"/>
        <v>0.20755522478864874</v>
      </c>
      <c r="F81" s="37">
        <f t="shared" si="3"/>
        <v>0.29675408548703336</v>
      </c>
      <c r="G81" s="37">
        <f t="shared" si="3"/>
        <v>0.20052036636388412</v>
      </c>
      <c r="H81" s="37">
        <f t="shared" si="3"/>
        <v>0.20464500433692615</v>
      </c>
      <c r="I81" s="37">
        <f t="shared" si="3"/>
        <v>0.17248897921619838</v>
      </c>
      <c r="J81" s="37">
        <f t="shared" si="3"/>
        <v>0.20365768195654235</v>
      </c>
      <c r="K81" s="37">
        <f t="shared" si="3"/>
        <v>0.1872839474277648</v>
      </c>
      <c r="L81" s="37">
        <f t="shared" si="3"/>
        <v>0.2099599475397019</v>
      </c>
      <c r="M81" s="37">
        <f t="shared" si="3"/>
        <v>0.18680476921891251</v>
      </c>
      <c r="N81" s="37">
        <f t="shared" si="3"/>
        <v>0.15555270839980478</v>
      </c>
      <c r="O81" s="37">
        <f t="shared" si="3"/>
        <v>0.19257226872543681</v>
      </c>
      <c r="P81" s="37">
        <f t="shared" si="3"/>
        <v>0.25303108197493079</v>
      </c>
      <c r="Q81" s="37">
        <f t="shared" si="3"/>
        <v>0.37521075026933925</v>
      </c>
      <c r="R81" s="37">
        <f t="shared" si="3"/>
        <v>0.25526696090221979</v>
      </c>
      <c r="S81" s="37">
        <f t="shared" si="3"/>
        <v>0.21783022754880585</v>
      </c>
      <c r="T81" s="37">
        <f t="shared" si="3"/>
        <v>0.2207296008103643</v>
      </c>
      <c r="U81" s="37">
        <f t="shared" si="3"/>
        <v>0.25886012497090677</v>
      </c>
      <c r="V81" s="37">
        <f t="shared" si="3"/>
        <v>0.21286653559200563</v>
      </c>
      <c r="W81" s="37">
        <f t="shared" si="3"/>
        <v>0.18111605597566613</v>
      </c>
      <c r="X81" s="37">
        <f t="shared" si="3"/>
        <v>0.21194749559181905</v>
      </c>
      <c r="Y81" s="37"/>
      <c r="Z81" s="37">
        <f t="shared" si="3"/>
        <v>0.20792588784303562</v>
      </c>
      <c r="AA81" s="37">
        <f t="shared" si="3"/>
        <v>0.20725562934721975</v>
      </c>
      <c r="AB81" s="37">
        <f t="shared" si="3"/>
        <v>0.21286653559200563</v>
      </c>
      <c r="AC81" s="37">
        <f>AC80/10000</f>
        <v>0.21443389590856965</v>
      </c>
      <c r="AD81" s="37"/>
      <c r="AE81" s="37">
        <f t="shared" si="3"/>
        <v>0.310904915281428</v>
      </c>
      <c r="AF81" s="37">
        <f t="shared" si="3"/>
        <v>0.31043783515958495</v>
      </c>
      <c r="AG81" s="37">
        <f t="shared" si="3"/>
        <v>0.25964126054111919</v>
      </c>
      <c r="AH81" s="37">
        <f t="shared" si="3"/>
        <v>0.25502635016889219</v>
      </c>
      <c r="AI81" s="37">
        <f t="shared" si="3"/>
        <v>0.43505240013641916</v>
      </c>
      <c r="AJ81" s="37">
        <f t="shared" si="3"/>
        <v>0.44063775614342005</v>
      </c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  <c r="IW81" s="37"/>
      <c r="IX81" s="37"/>
      <c r="IY81" s="37"/>
      <c r="IZ81" s="37"/>
      <c r="JA81" s="37"/>
      <c r="JB81" s="37"/>
      <c r="JC81" s="37"/>
      <c r="JD81" s="37"/>
      <c r="JE81" s="37"/>
      <c r="JF81" s="37"/>
      <c r="JG81" s="37"/>
      <c r="JH81" s="37"/>
      <c r="JI81" s="37"/>
      <c r="JJ81" s="37"/>
      <c r="JK81" s="37"/>
      <c r="JL81" s="37"/>
      <c r="JM81" s="37"/>
      <c r="JN81" s="37"/>
      <c r="JO81" s="37"/>
      <c r="JP81" s="37"/>
      <c r="JQ81" s="37"/>
      <c r="JR81" s="37"/>
      <c r="JS81" s="37"/>
      <c r="JT81" s="37"/>
      <c r="JU81" s="37"/>
      <c r="JV81" s="37"/>
      <c r="JW81" s="37"/>
      <c r="JX81" s="37"/>
      <c r="JY81" s="37"/>
      <c r="JZ81" s="37"/>
      <c r="KA81" s="37"/>
      <c r="KB81" s="37"/>
      <c r="KC81" s="37"/>
      <c r="KD81" s="37"/>
      <c r="KE81" s="37"/>
      <c r="KF81" s="37"/>
      <c r="KG81" s="37"/>
      <c r="KH81" s="37"/>
      <c r="KI81" s="37"/>
      <c r="KJ81" s="37"/>
      <c r="KK81" s="37"/>
      <c r="KL81" s="37"/>
      <c r="KM81" s="37"/>
      <c r="KN81" s="37"/>
      <c r="KO81" s="37"/>
      <c r="KP81" s="37"/>
      <c r="KQ81" s="37"/>
      <c r="KR81" s="37"/>
      <c r="KS81" s="37"/>
      <c r="KT81" s="37"/>
      <c r="KU81" s="37"/>
      <c r="KV81" s="37"/>
    </row>
    <row r="82" spans="1:308" ht="10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7"/>
      <c r="AF82" s="38"/>
      <c r="AG82" s="37"/>
      <c r="AH82" s="38"/>
      <c r="AI82" s="37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</row>
    <row r="83" spans="1:308" s="21" customFormat="1" ht="10" customHeight="1">
      <c r="A83" s="14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  <c r="IN83" s="39"/>
      <c r="IO83" s="39"/>
      <c r="IP83" s="39"/>
      <c r="IQ83" s="39"/>
      <c r="IR83" s="39"/>
      <c r="IS83" s="39"/>
      <c r="IT83" s="39"/>
      <c r="IU83" s="39"/>
      <c r="IV83" s="39"/>
      <c r="IW83" s="39"/>
      <c r="IX83" s="39"/>
      <c r="IY83" s="39"/>
      <c r="IZ83" s="39"/>
      <c r="JA83" s="39"/>
      <c r="JB83" s="39"/>
      <c r="JC83" s="39"/>
      <c r="JD83" s="39"/>
      <c r="JE83" s="39"/>
      <c r="JF83" s="39"/>
      <c r="JG83" s="39"/>
      <c r="JH83" s="39"/>
      <c r="JI83" s="39"/>
      <c r="JJ83" s="39"/>
      <c r="JK83" s="39"/>
      <c r="JL83" s="39"/>
      <c r="JM83" s="39"/>
      <c r="JN83" s="39"/>
      <c r="JO83" s="39"/>
      <c r="JP83" s="39"/>
      <c r="JQ83" s="39"/>
      <c r="JR83" s="39"/>
      <c r="JS83" s="39"/>
      <c r="JT83" s="39"/>
      <c r="JU83" s="39"/>
      <c r="JV83" s="39"/>
      <c r="JW83" s="39"/>
      <c r="JX83" s="39"/>
      <c r="JY83" s="39"/>
      <c r="JZ83" s="39"/>
      <c r="KA83" s="39"/>
      <c r="KB83" s="39"/>
      <c r="KC83" s="39"/>
      <c r="KD83" s="39"/>
      <c r="KE83" s="39"/>
      <c r="KF83" s="39"/>
      <c r="KG83" s="39"/>
      <c r="KH83" s="39"/>
      <c r="KI83" s="39"/>
      <c r="KJ83" s="39"/>
      <c r="KK83" s="39"/>
      <c r="KL83" s="39"/>
      <c r="KM83" s="39"/>
      <c r="KN83" s="39"/>
      <c r="KO83" s="39"/>
    </row>
    <row r="84" spans="1:308" s="21" customFormat="1" ht="10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  <c r="IW84" s="14"/>
      <c r="IX84" s="14"/>
      <c r="IY84" s="14"/>
      <c r="IZ84" s="14"/>
      <c r="JA84" s="14"/>
      <c r="JB84" s="14"/>
      <c r="JC84" s="14"/>
      <c r="JD84" s="14"/>
      <c r="JE84" s="14"/>
      <c r="JF84" s="14"/>
      <c r="JG84" s="14"/>
      <c r="JH84" s="14"/>
      <c r="JI84" s="14"/>
      <c r="JJ84" s="14"/>
      <c r="JK84" s="14"/>
      <c r="JL84" s="14"/>
      <c r="JM84" s="14"/>
      <c r="JN84" s="14"/>
      <c r="JO84" s="14"/>
      <c r="JP84" s="14"/>
      <c r="JQ84" s="14"/>
      <c r="JR84" s="14"/>
      <c r="JS84" s="14"/>
      <c r="JT84" s="14"/>
      <c r="JU84" s="14"/>
      <c r="JV84" s="14"/>
      <c r="JW84" s="14"/>
      <c r="JX84" s="14"/>
      <c r="JY84" s="14"/>
      <c r="JZ84" s="14"/>
      <c r="KA84" s="14"/>
      <c r="KB84" s="14"/>
      <c r="KC84" s="14"/>
      <c r="KD84" s="14"/>
      <c r="KE84" s="14"/>
      <c r="KF84" s="14"/>
      <c r="KG84" s="14"/>
      <c r="KH84" s="14"/>
      <c r="KI84" s="14"/>
      <c r="KJ84" s="14"/>
      <c r="KK84" s="14"/>
      <c r="KL84" s="14"/>
      <c r="KM84" s="14"/>
      <c r="KN84" s="14"/>
      <c r="KO84" s="14"/>
    </row>
    <row r="85" spans="1:308" s="21" customFormat="1" ht="10" customHeight="1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9"/>
      <c r="AF85" s="28"/>
      <c r="AG85" s="29"/>
      <c r="AH85" s="28"/>
      <c r="AI85" s="29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8"/>
      <c r="IK85" s="28"/>
      <c r="IL85" s="28"/>
      <c r="IM85" s="28"/>
      <c r="IN85" s="28"/>
      <c r="IO85" s="28"/>
      <c r="IP85" s="28"/>
      <c r="IQ85" s="28"/>
      <c r="IR85" s="28"/>
      <c r="IS85" s="28"/>
      <c r="IT85" s="28"/>
      <c r="IU85" s="28"/>
      <c r="IV85" s="28"/>
      <c r="IW85" s="28"/>
      <c r="IX85" s="28"/>
      <c r="IY85" s="28"/>
      <c r="IZ85" s="28"/>
      <c r="JA85" s="28"/>
      <c r="JB85" s="28"/>
      <c r="JC85" s="28"/>
      <c r="JD85" s="28"/>
      <c r="JE85" s="28"/>
      <c r="JF85" s="28"/>
      <c r="JG85" s="28"/>
      <c r="JH85" s="28"/>
      <c r="JI85" s="28"/>
      <c r="JJ85" s="28"/>
      <c r="JK85" s="28"/>
      <c r="JL85" s="28"/>
      <c r="JM85" s="28"/>
      <c r="JN85" s="28"/>
      <c r="JO85" s="28"/>
      <c r="JP85" s="28"/>
      <c r="JQ85" s="28"/>
      <c r="JR85" s="28"/>
      <c r="JS85" s="28"/>
      <c r="JT85" s="28"/>
      <c r="JU85" s="28"/>
      <c r="JV85" s="28"/>
      <c r="JW85" s="28"/>
      <c r="JX85" s="28"/>
      <c r="JY85" s="28"/>
      <c r="JZ85" s="28"/>
      <c r="KA85" s="28"/>
      <c r="KB85" s="28"/>
      <c r="KC85" s="28"/>
      <c r="KD85" s="28"/>
      <c r="KE85" s="28"/>
      <c r="KF85" s="28"/>
      <c r="KG85" s="28"/>
      <c r="KH85" s="28"/>
      <c r="KI85" s="28"/>
      <c r="KJ85" s="28"/>
      <c r="KK85" s="28"/>
      <c r="KL85" s="28"/>
      <c r="KM85" s="28"/>
      <c r="KN85" s="28"/>
      <c r="KO85" s="28"/>
    </row>
    <row r="86" spans="1:308" s="21" customFormat="1" ht="10" customHeight="1">
      <c r="A86" s="39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9"/>
      <c r="AF86" s="28"/>
      <c r="AG86" s="29"/>
      <c r="AH86" s="28"/>
      <c r="AI86" s="29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P86" s="28"/>
      <c r="GQ86" s="28"/>
      <c r="GR86" s="28"/>
      <c r="GS86" s="28"/>
      <c r="GT86" s="28"/>
      <c r="GU86" s="28"/>
      <c r="GV86" s="28"/>
      <c r="GW86" s="28"/>
      <c r="GX86" s="28"/>
      <c r="GY86" s="28"/>
      <c r="GZ86" s="28"/>
      <c r="HA86" s="28"/>
      <c r="HB86" s="28"/>
      <c r="HC86" s="28"/>
      <c r="HD86" s="28"/>
      <c r="HE86" s="28"/>
      <c r="HF86" s="28"/>
      <c r="HG86" s="28"/>
      <c r="HH86" s="28"/>
      <c r="HI86" s="28"/>
      <c r="HJ86" s="28"/>
      <c r="HK86" s="28"/>
      <c r="HL86" s="28"/>
      <c r="HM86" s="28"/>
      <c r="HN86" s="28"/>
      <c r="HO86" s="28"/>
      <c r="HP86" s="28"/>
      <c r="HQ86" s="28"/>
      <c r="HR86" s="28"/>
      <c r="HS86" s="28"/>
      <c r="HT86" s="28"/>
      <c r="HU86" s="28"/>
      <c r="HV86" s="28"/>
      <c r="HW86" s="28"/>
      <c r="HX86" s="28"/>
      <c r="HY86" s="28"/>
      <c r="HZ86" s="28"/>
      <c r="IA86" s="28"/>
      <c r="IB86" s="28"/>
      <c r="IC86" s="28"/>
      <c r="ID86" s="28"/>
      <c r="IE86" s="28"/>
      <c r="IF86" s="28"/>
      <c r="IG86" s="28"/>
      <c r="IH86" s="28"/>
      <c r="II86" s="28"/>
      <c r="IJ86" s="28"/>
      <c r="IK86" s="28"/>
      <c r="IL86" s="28"/>
      <c r="IM86" s="28"/>
      <c r="IN86" s="28"/>
      <c r="IO86" s="28"/>
      <c r="IP86" s="28"/>
      <c r="IQ86" s="28"/>
      <c r="IR86" s="28"/>
      <c r="IS86" s="28"/>
      <c r="IT86" s="28"/>
      <c r="IU86" s="28"/>
      <c r="IV86" s="28"/>
      <c r="IW86" s="28"/>
      <c r="IX86" s="28"/>
      <c r="IY86" s="28"/>
      <c r="IZ86" s="28"/>
      <c r="JA86" s="28"/>
      <c r="JB86" s="28"/>
      <c r="JC86" s="28"/>
      <c r="JD86" s="28"/>
      <c r="JE86" s="28"/>
      <c r="JF86" s="28"/>
      <c r="JG86" s="28"/>
      <c r="JH86" s="28"/>
      <c r="JI86" s="28"/>
      <c r="JJ86" s="28"/>
      <c r="JK86" s="28"/>
      <c r="JL86" s="28"/>
      <c r="JM86" s="28"/>
      <c r="JN86" s="28"/>
      <c r="JO86" s="28"/>
      <c r="JP86" s="28"/>
      <c r="JQ86" s="28"/>
      <c r="JR86" s="28"/>
      <c r="JS86" s="28"/>
      <c r="JT86" s="28"/>
      <c r="JU86" s="28"/>
      <c r="JV86" s="28"/>
      <c r="JW86" s="28"/>
      <c r="JX86" s="28"/>
      <c r="JY86" s="28"/>
      <c r="JZ86" s="28"/>
      <c r="KA86" s="28"/>
      <c r="KB86" s="28"/>
      <c r="KC86" s="28"/>
      <c r="KD86" s="28"/>
      <c r="KE86" s="28"/>
      <c r="KF86" s="28"/>
      <c r="KG86" s="28"/>
      <c r="KH86" s="28"/>
      <c r="KI86" s="28"/>
      <c r="KJ86" s="28"/>
      <c r="KK86" s="28"/>
      <c r="KL86" s="28"/>
      <c r="KM86" s="28"/>
      <c r="KN86" s="28"/>
      <c r="KO86" s="28"/>
    </row>
    <row r="87" spans="1:308" s="21" customFormat="1" ht="10" customHeight="1">
      <c r="A87" s="39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9"/>
      <c r="AF87" s="28"/>
      <c r="AG87" s="29"/>
      <c r="AH87" s="28"/>
      <c r="AI87" s="29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8"/>
      <c r="IK87" s="28"/>
      <c r="IL87" s="28"/>
      <c r="IM87" s="28"/>
      <c r="IN87" s="28"/>
      <c r="IO87" s="28"/>
      <c r="IP87" s="28"/>
      <c r="IQ87" s="28"/>
      <c r="IR87" s="28"/>
      <c r="IS87" s="28"/>
      <c r="IT87" s="28"/>
      <c r="IU87" s="28"/>
      <c r="IV87" s="28"/>
      <c r="IW87" s="28"/>
      <c r="IX87" s="28"/>
      <c r="IY87" s="28"/>
      <c r="IZ87" s="28"/>
      <c r="JA87" s="28"/>
      <c r="JB87" s="28"/>
      <c r="JC87" s="28"/>
      <c r="JD87" s="28"/>
      <c r="JE87" s="28"/>
      <c r="JF87" s="28"/>
      <c r="JG87" s="28"/>
      <c r="JH87" s="28"/>
      <c r="JI87" s="28"/>
      <c r="JJ87" s="28"/>
      <c r="JK87" s="28"/>
      <c r="JL87" s="28"/>
      <c r="JM87" s="28"/>
      <c r="JN87" s="28"/>
      <c r="JO87" s="28"/>
      <c r="JP87" s="28"/>
      <c r="JQ87" s="28"/>
      <c r="JR87" s="28"/>
      <c r="JS87" s="28"/>
      <c r="JT87" s="28"/>
      <c r="JU87" s="28"/>
      <c r="JV87" s="28"/>
      <c r="JW87" s="28"/>
      <c r="JX87" s="28"/>
      <c r="JY87" s="28"/>
      <c r="JZ87" s="28"/>
      <c r="KA87" s="28"/>
      <c r="KB87" s="28"/>
      <c r="KC87" s="28"/>
      <c r="KD87" s="28"/>
      <c r="KE87" s="28"/>
      <c r="KF87" s="28"/>
      <c r="KG87" s="28"/>
      <c r="KH87" s="28"/>
      <c r="KI87" s="28"/>
      <c r="KJ87" s="28"/>
      <c r="KK87" s="28"/>
      <c r="KL87" s="28"/>
      <c r="KM87" s="28"/>
      <c r="KN87" s="28"/>
      <c r="KO87" s="28"/>
    </row>
    <row r="88" spans="1:308" s="21" customFormat="1" ht="10" customHeight="1">
      <c r="A88" s="39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9"/>
      <c r="AF88" s="28"/>
      <c r="AG88" s="29"/>
      <c r="AH88" s="28"/>
      <c r="AI88" s="29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  <c r="IA88" s="28"/>
      <c r="IB88" s="28"/>
      <c r="IC88" s="28"/>
      <c r="ID88" s="28"/>
      <c r="IE88" s="28"/>
      <c r="IF88" s="28"/>
      <c r="IG88" s="28"/>
      <c r="IH88" s="28"/>
      <c r="II88" s="28"/>
      <c r="IJ88" s="28"/>
      <c r="IK88" s="28"/>
      <c r="IL88" s="28"/>
      <c r="IM88" s="28"/>
      <c r="IN88" s="28"/>
      <c r="IO88" s="28"/>
      <c r="IP88" s="28"/>
      <c r="IQ88" s="28"/>
      <c r="IR88" s="28"/>
      <c r="IS88" s="28"/>
      <c r="IT88" s="28"/>
      <c r="IU88" s="28"/>
      <c r="IV88" s="28"/>
      <c r="IW88" s="28"/>
      <c r="IX88" s="28"/>
      <c r="IY88" s="28"/>
      <c r="IZ88" s="28"/>
      <c r="JA88" s="28"/>
      <c r="JB88" s="28"/>
      <c r="JC88" s="28"/>
      <c r="JD88" s="28"/>
      <c r="JE88" s="28"/>
      <c r="JF88" s="28"/>
      <c r="JG88" s="28"/>
      <c r="JH88" s="28"/>
      <c r="JI88" s="28"/>
      <c r="JJ88" s="28"/>
      <c r="JK88" s="28"/>
      <c r="JL88" s="28"/>
      <c r="JM88" s="28"/>
      <c r="JN88" s="28"/>
      <c r="JO88" s="28"/>
      <c r="JP88" s="28"/>
      <c r="JQ88" s="28"/>
      <c r="JR88" s="28"/>
      <c r="JS88" s="28"/>
      <c r="JT88" s="28"/>
      <c r="JU88" s="28"/>
      <c r="JV88" s="28"/>
      <c r="JW88" s="28"/>
      <c r="JX88" s="28"/>
      <c r="JY88" s="28"/>
      <c r="JZ88" s="28"/>
      <c r="KA88" s="28"/>
      <c r="KB88" s="28"/>
      <c r="KC88" s="28"/>
      <c r="KD88" s="28"/>
      <c r="KE88" s="28"/>
      <c r="KF88" s="28"/>
      <c r="KG88" s="28"/>
      <c r="KH88" s="28"/>
      <c r="KI88" s="28"/>
      <c r="KJ88" s="28"/>
      <c r="KK88" s="28"/>
      <c r="KL88" s="28"/>
      <c r="KM88" s="28"/>
      <c r="KN88" s="28"/>
      <c r="KO88" s="28"/>
    </row>
    <row r="89" spans="1:308" s="21" customFormat="1" ht="10" customHeight="1">
      <c r="A89" s="39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9"/>
      <c r="AF89" s="28"/>
      <c r="AG89" s="29"/>
      <c r="AH89" s="28"/>
      <c r="AI89" s="29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  <c r="GP89" s="28"/>
      <c r="GQ89" s="28"/>
      <c r="GR89" s="28"/>
      <c r="GS89" s="28"/>
      <c r="GT89" s="28"/>
      <c r="GU89" s="28"/>
      <c r="GV89" s="28"/>
      <c r="GW89" s="28"/>
      <c r="GX89" s="28"/>
      <c r="GY89" s="28"/>
      <c r="GZ89" s="28"/>
      <c r="HA89" s="28"/>
      <c r="HB89" s="28"/>
      <c r="HC89" s="28"/>
      <c r="HD89" s="28"/>
      <c r="HE89" s="28"/>
      <c r="HF89" s="28"/>
      <c r="HG89" s="28"/>
      <c r="HH89" s="28"/>
      <c r="HI89" s="28"/>
      <c r="HJ89" s="28"/>
      <c r="HK89" s="28"/>
      <c r="HL89" s="28"/>
      <c r="HM89" s="28"/>
      <c r="HN89" s="28"/>
      <c r="HO89" s="28"/>
      <c r="HP89" s="28"/>
      <c r="HQ89" s="28"/>
      <c r="HR89" s="28"/>
      <c r="HS89" s="28"/>
      <c r="HT89" s="28"/>
      <c r="HU89" s="28"/>
      <c r="HV89" s="28"/>
      <c r="HW89" s="28"/>
      <c r="HX89" s="28"/>
      <c r="HY89" s="28"/>
      <c r="HZ89" s="28"/>
      <c r="IA89" s="28"/>
      <c r="IB89" s="28"/>
      <c r="IC89" s="28"/>
      <c r="ID89" s="28"/>
      <c r="IE89" s="28"/>
      <c r="IF89" s="28"/>
      <c r="IG89" s="28"/>
      <c r="IH89" s="28"/>
      <c r="II89" s="28"/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8"/>
      <c r="IU89" s="28"/>
      <c r="IV89" s="28"/>
      <c r="IW89" s="28"/>
      <c r="IX89" s="28"/>
      <c r="IY89" s="28"/>
      <c r="IZ89" s="28"/>
      <c r="JA89" s="28"/>
      <c r="JB89" s="28"/>
      <c r="JC89" s="28"/>
      <c r="JD89" s="28"/>
      <c r="JE89" s="28"/>
      <c r="JF89" s="28"/>
      <c r="JG89" s="28"/>
      <c r="JH89" s="28"/>
      <c r="JI89" s="28"/>
      <c r="JJ89" s="28"/>
      <c r="JK89" s="28"/>
      <c r="JL89" s="28"/>
      <c r="JM89" s="28"/>
      <c r="JN89" s="28"/>
      <c r="JO89" s="28"/>
      <c r="JP89" s="28"/>
      <c r="JQ89" s="28"/>
      <c r="JR89" s="28"/>
      <c r="JS89" s="28"/>
      <c r="JT89" s="28"/>
      <c r="JU89" s="28"/>
      <c r="JV89" s="28"/>
      <c r="JW89" s="28"/>
      <c r="JX89" s="28"/>
      <c r="JY89" s="28"/>
      <c r="JZ89" s="28"/>
      <c r="KA89" s="28"/>
      <c r="KB89" s="28"/>
      <c r="KC89" s="28"/>
      <c r="KD89" s="28"/>
      <c r="KE89" s="28"/>
      <c r="KF89" s="28"/>
      <c r="KG89" s="28"/>
      <c r="KH89" s="28"/>
      <c r="KI89" s="28"/>
      <c r="KJ89" s="28"/>
      <c r="KK89" s="28"/>
      <c r="KL89" s="28"/>
      <c r="KM89" s="28"/>
      <c r="KN89" s="28"/>
      <c r="KO89" s="28"/>
    </row>
    <row r="90" spans="1:308" s="21" customFormat="1" ht="10" customHeight="1">
      <c r="A90" s="39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9"/>
      <c r="AF90" s="28"/>
      <c r="AG90" s="29"/>
      <c r="AH90" s="28"/>
      <c r="AI90" s="29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28"/>
      <c r="HP90" s="28"/>
      <c r="HQ90" s="28"/>
      <c r="HR90" s="28"/>
      <c r="HS90" s="28"/>
      <c r="HT90" s="28"/>
      <c r="HU90" s="28"/>
      <c r="HV90" s="28"/>
      <c r="HW90" s="28"/>
      <c r="HX90" s="28"/>
      <c r="HY90" s="28"/>
      <c r="HZ90" s="28"/>
      <c r="IA90" s="28"/>
      <c r="IB90" s="28"/>
      <c r="IC90" s="28"/>
      <c r="ID90" s="28"/>
      <c r="IE90" s="28"/>
      <c r="IF90" s="28"/>
      <c r="IG90" s="28"/>
      <c r="IH90" s="28"/>
      <c r="II90" s="28"/>
      <c r="IJ90" s="28"/>
      <c r="IK90" s="28"/>
      <c r="IL90" s="28"/>
      <c r="IM90" s="28"/>
      <c r="IN90" s="28"/>
      <c r="IO90" s="28"/>
      <c r="IP90" s="28"/>
      <c r="IQ90" s="28"/>
      <c r="IR90" s="28"/>
      <c r="IS90" s="28"/>
      <c r="IT90" s="28"/>
      <c r="IU90" s="28"/>
      <c r="IV90" s="28"/>
      <c r="IW90" s="28"/>
      <c r="IX90" s="28"/>
      <c r="IY90" s="28"/>
      <c r="IZ90" s="28"/>
      <c r="JA90" s="28"/>
      <c r="JB90" s="28"/>
      <c r="JC90" s="28"/>
      <c r="JD90" s="28"/>
      <c r="JE90" s="28"/>
      <c r="JF90" s="28"/>
      <c r="JG90" s="28"/>
      <c r="JH90" s="28"/>
      <c r="JI90" s="28"/>
      <c r="JJ90" s="28"/>
      <c r="JK90" s="28"/>
      <c r="JL90" s="28"/>
      <c r="JM90" s="28"/>
      <c r="JN90" s="28"/>
      <c r="JO90" s="28"/>
      <c r="JP90" s="28"/>
      <c r="JQ90" s="28"/>
      <c r="JR90" s="28"/>
      <c r="JS90" s="28"/>
      <c r="JT90" s="28"/>
      <c r="JU90" s="28"/>
      <c r="JV90" s="28"/>
      <c r="JW90" s="28"/>
      <c r="JX90" s="28"/>
      <c r="JY90" s="28"/>
      <c r="JZ90" s="28"/>
      <c r="KA90" s="28"/>
      <c r="KB90" s="28"/>
      <c r="KC90" s="28"/>
      <c r="KD90" s="28"/>
      <c r="KE90" s="28"/>
      <c r="KF90" s="28"/>
      <c r="KG90" s="28"/>
      <c r="KH90" s="28"/>
      <c r="KI90" s="28"/>
      <c r="KJ90" s="28"/>
      <c r="KK90" s="28"/>
      <c r="KL90" s="28"/>
      <c r="KM90" s="28"/>
      <c r="KN90" s="28"/>
      <c r="KO90" s="28"/>
    </row>
    <row r="91" spans="1:308" s="21" customFormat="1" ht="10" customHeight="1">
      <c r="A91" s="39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9"/>
      <c r="AF91" s="28"/>
      <c r="AG91" s="29"/>
      <c r="AH91" s="28"/>
      <c r="AI91" s="29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28"/>
      <c r="HP91" s="28"/>
      <c r="HQ91" s="28"/>
      <c r="HR91" s="28"/>
      <c r="HS91" s="28"/>
      <c r="HT91" s="28"/>
      <c r="HU91" s="28"/>
      <c r="HV91" s="28"/>
      <c r="HW91" s="28"/>
      <c r="HX91" s="28"/>
      <c r="HY91" s="28"/>
      <c r="HZ91" s="28"/>
      <c r="IA91" s="28"/>
      <c r="IB91" s="28"/>
      <c r="IC91" s="28"/>
      <c r="ID91" s="28"/>
      <c r="IE91" s="28"/>
      <c r="IF91" s="28"/>
      <c r="IG91" s="28"/>
      <c r="IH91" s="28"/>
      <c r="II91" s="28"/>
      <c r="IJ91" s="28"/>
      <c r="IK91" s="28"/>
      <c r="IL91" s="28"/>
      <c r="IM91" s="28"/>
      <c r="IN91" s="28"/>
      <c r="IO91" s="28"/>
      <c r="IP91" s="28"/>
      <c r="IQ91" s="28"/>
      <c r="IR91" s="28"/>
      <c r="IS91" s="28"/>
      <c r="IT91" s="28"/>
      <c r="IU91" s="28"/>
      <c r="IV91" s="28"/>
      <c r="IW91" s="28"/>
      <c r="IX91" s="28"/>
      <c r="IY91" s="28"/>
      <c r="IZ91" s="28"/>
      <c r="JA91" s="28"/>
      <c r="JB91" s="28"/>
      <c r="JC91" s="28"/>
      <c r="JD91" s="28"/>
      <c r="JE91" s="28"/>
      <c r="JF91" s="28"/>
      <c r="JG91" s="28"/>
      <c r="JH91" s="28"/>
      <c r="JI91" s="28"/>
      <c r="JJ91" s="28"/>
      <c r="JK91" s="28"/>
      <c r="JL91" s="28"/>
      <c r="JM91" s="28"/>
      <c r="JN91" s="28"/>
      <c r="JO91" s="28"/>
      <c r="JP91" s="28"/>
      <c r="JQ91" s="28"/>
      <c r="JR91" s="28"/>
      <c r="JS91" s="28"/>
      <c r="JT91" s="28"/>
      <c r="JU91" s="28"/>
      <c r="JV91" s="28"/>
      <c r="JW91" s="28"/>
      <c r="JX91" s="28"/>
      <c r="JY91" s="28"/>
      <c r="JZ91" s="28"/>
      <c r="KA91" s="28"/>
      <c r="KB91" s="28"/>
      <c r="KC91" s="28"/>
      <c r="KD91" s="28"/>
      <c r="KE91" s="28"/>
      <c r="KF91" s="28"/>
      <c r="KG91" s="28"/>
      <c r="KH91" s="28"/>
      <c r="KI91" s="28"/>
      <c r="KJ91" s="28"/>
      <c r="KK91" s="28"/>
      <c r="KL91" s="28"/>
      <c r="KM91" s="28"/>
      <c r="KN91" s="28"/>
      <c r="KO91" s="28"/>
    </row>
    <row r="92" spans="1:308" s="21" customFormat="1" ht="10" customHeight="1">
      <c r="A92" s="39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9"/>
      <c r="AF92" s="28"/>
      <c r="AG92" s="29"/>
      <c r="AH92" s="28"/>
      <c r="AI92" s="29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  <c r="IA92" s="28"/>
      <c r="IB92" s="28"/>
      <c r="IC92" s="28"/>
      <c r="ID92" s="28"/>
      <c r="IE92" s="28"/>
      <c r="IF92" s="28"/>
      <c r="IG92" s="28"/>
      <c r="IH92" s="28"/>
      <c r="II92" s="28"/>
      <c r="IJ92" s="28"/>
      <c r="IK92" s="28"/>
      <c r="IL92" s="28"/>
      <c r="IM92" s="28"/>
      <c r="IN92" s="28"/>
      <c r="IO92" s="28"/>
      <c r="IP92" s="28"/>
      <c r="IQ92" s="28"/>
      <c r="IR92" s="28"/>
      <c r="IS92" s="28"/>
      <c r="IT92" s="28"/>
      <c r="IU92" s="28"/>
      <c r="IV92" s="28"/>
      <c r="IW92" s="28"/>
      <c r="IX92" s="28"/>
      <c r="IY92" s="28"/>
      <c r="IZ92" s="28"/>
      <c r="JA92" s="28"/>
      <c r="JB92" s="28"/>
      <c r="JC92" s="28"/>
      <c r="JD92" s="28"/>
      <c r="JE92" s="28"/>
      <c r="JF92" s="28"/>
      <c r="JG92" s="28"/>
      <c r="JH92" s="28"/>
      <c r="JI92" s="28"/>
      <c r="JJ92" s="28"/>
      <c r="JK92" s="28"/>
      <c r="JL92" s="28"/>
      <c r="JM92" s="28"/>
      <c r="JN92" s="28"/>
      <c r="JO92" s="28"/>
      <c r="JP92" s="28"/>
      <c r="JQ92" s="28"/>
      <c r="JR92" s="28"/>
      <c r="JS92" s="28"/>
      <c r="JT92" s="28"/>
      <c r="JU92" s="28"/>
      <c r="JV92" s="28"/>
      <c r="JW92" s="28"/>
      <c r="JX92" s="28"/>
      <c r="JY92" s="28"/>
      <c r="JZ92" s="28"/>
      <c r="KA92" s="28"/>
      <c r="KB92" s="28"/>
      <c r="KC92" s="28"/>
      <c r="KD92" s="28"/>
      <c r="KE92" s="28"/>
      <c r="KF92" s="28"/>
      <c r="KG92" s="28"/>
      <c r="KH92" s="28"/>
      <c r="KI92" s="28"/>
      <c r="KJ92" s="28"/>
      <c r="KK92" s="28"/>
      <c r="KL92" s="28"/>
      <c r="KM92" s="28"/>
      <c r="KN92" s="28"/>
      <c r="KO92" s="28"/>
    </row>
    <row r="93" spans="1:308" s="21" customFormat="1" ht="10" customHeight="1">
      <c r="A93" s="39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9"/>
      <c r="AF93" s="28"/>
      <c r="AG93" s="29"/>
      <c r="AH93" s="28"/>
      <c r="AI93" s="29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8"/>
      <c r="GV93" s="28"/>
      <c r="GW93" s="28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28"/>
      <c r="HI93" s="28"/>
      <c r="HJ93" s="28"/>
      <c r="HK93" s="28"/>
      <c r="HL93" s="28"/>
      <c r="HM93" s="28"/>
      <c r="HN93" s="28"/>
      <c r="HO93" s="28"/>
      <c r="HP93" s="28"/>
      <c r="HQ93" s="28"/>
      <c r="HR93" s="28"/>
      <c r="HS93" s="28"/>
      <c r="HT93" s="28"/>
      <c r="HU93" s="28"/>
      <c r="HV93" s="28"/>
      <c r="HW93" s="28"/>
      <c r="HX93" s="28"/>
      <c r="HY93" s="28"/>
      <c r="HZ93" s="28"/>
      <c r="IA93" s="28"/>
      <c r="IB93" s="28"/>
      <c r="IC93" s="28"/>
      <c r="ID93" s="28"/>
      <c r="IE93" s="28"/>
      <c r="IF93" s="28"/>
      <c r="IG93" s="28"/>
      <c r="IH93" s="28"/>
      <c r="II93" s="28"/>
      <c r="IJ93" s="28"/>
      <c r="IK93" s="28"/>
      <c r="IL93" s="28"/>
      <c r="IM93" s="28"/>
      <c r="IN93" s="28"/>
      <c r="IO93" s="28"/>
      <c r="IP93" s="28"/>
      <c r="IQ93" s="28"/>
      <c r="IR93" s="28"/>
      <c r="IS93" s="28"/>
      <c r="IT93" s="28"/>
      <c r="IU93" s="28"/>
      <c r="IV93" s="28"/>
      <c r="IW93" s="28"/>
      <c r="IX93" s="28"/>
      <c r="IY93" s="28"/>
      <c r="IZ93" s="28"/>
      <c r="JA93" s="28"/>
      <c r="JB93" s="28"/>
      <c r="JC93" s="28"/>
      <c r="JD93" s="28"/>
      <c r="JE93" s="28"/>
      <c r="JF93" s="28"/>
      <c r="JG93" s="28"/>
      <c r="JH93" s="28"/>
      <c r="JI93" s="28"/>
      <c r="JJ93" s="28"/>
      <c r="JK93" s="28"/>
      <c r="JL93" s="28"/>
      <c r="JM93" s="28"/>
      <c r="JN93" s="28"/>
      <c r="JO93" s="28"/>
      <c r="JP93" s="28"/>
      <c r="JQ93" s="28"/>
      <c r="JR93" s="28"/>
      <c r="JS93" s="28"/>
      <c r="JT93" s="28"/>
      <c r="JU93" s="28"/>
      <c r="JV93" s="28"/>
      <c r="JW93" s="28"/>
      <c r="JX93" s="28"/>
      <c r="JY93" s="28"/>
      <c r="JZ93" s="28"/>
      <c r="KA93" s="28"/>
      <c r="KB93" s="28"/>
      <c r="KC93" s="28"/>
      <c r="KD93" s="28"/>
      <c r="KE93" s="28"/>
      <c r="KF93" s="28"/>
      <c r="KG93" s="28"/>
      <c r="KH93" s="28"/>
      <c r="KI93" s="28"/>
      <c r="KJ93" s="28"/>
      <c r="KK93" s="28"/>
      <c r="KL93" s="28"/>
      <c r="KM93" s="28"/>
      <c r="KN93" s="28"/>
      <c r="KO93" s="28"/>
    </row>
    <row r="94" spans="1:308" s="21" customFormat="1" ht="10" customHeight="1">
      <c r="A94" s="39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9"/>
      <c r="AF94" s="28"/>
      <c r="AG94" s="29"/>
      <c r="AH94" s="28"/>
      <c r="AI94" s="29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28"/>
      <c r="HC94" s="28"/>
      <c r="HD94" s="28"/>
      <c r="HE94" s="28"/>
      <c r="HF94" s="28"/>
      <c r="HG94" s="28"/>
      <c r="HH94" s="28"/>
      <c r="HI94" s="28"/>
      <c r="HJ94" s="28"/>
      <c r="HK94" s="28"/>
      <c r="HL94" s="28"/>
      <c r="HM94" s="28"/>
      <c r="HN94" s="28"/>
      <c r="HO94" s="28"/>
      <c r="HP94" s="28"/>
      <c r="HQ94" s="28"/>
      <c r="HR94" s="28"/>
      <c r="HS94" s="28"/>
      <c r="HT94" s="28"/>
      <c r="HU94" s="28"/>
      <c r="HV94" s="28"/>
      <c r="HW94" s="28"/>
      <c r="HX94" s="28"/>
      <c r="HY94" s="28"/>
      <c r="HZ94" s="28"/>
      <c r="IA94" s="28"/>
      <c r="IB94" s="28"/>
      <c r="IC94" s="28"/>
      <c r="ID94" s="28"/>
      <c r="IE94" s="28"/>
      <c r="IF94" s="28"/>
      <c r="IG94" s="28"/>
      <c r="IH94" s="28"/>
      <c r="II94" s="28"/>
      <c r="IJ94" s="28"/>
      <c r="IK94" s="28"/>
      <c r="IL94" s="28"/>
      <c r="IM94" s="28"/>
      <c r="IN94" s="28"/>
      <c r="IO94" s="28"/>
      <c r="IP94" s="28"/>
      <c r="IQ94" s="28"/>
      <c r="IR94" s="28"/>
      <c r="IS94" s="28"/>
      <c r="IT94" s="28"/>
      <c r="IU94" s="28"/>
      <c r="IV94" s="28"/>
      <c r="IW94" s="28"/>
      <c r="IX94" s="28"/>
      <c r="IY94" s="28"/>
      <c r="IZ94" s="28"/>
      <c r="JA94" s="28"/>
      <c r="JB94" s="28"/>
      <c r="JC94" s="28"/>
      <c r="JD94" s="28"/>
      <c r="JE94" s="28"/>
      <c r="JF94" s="28"/>
      <c r="JG94" s="28"/>
      <c r="JH94" s="28"/>
      <c r="JI94" s="28"/>
      <c r="JJ94" s="28"/>
      <c r="JK94" s="28"/>
      <c r="JL94" s="28"/>
      <c r="JM94" s="28"/>
      <c r="JN94" s="28"/>
      <c r="JO94" s="28"/>
      <c r="JP94" s="28"/>
      <c r="JQ94" s="28"/>
      <c r="JR94" s="28"/>
      <c r="JS94" s="28"/>
      <c r="JT94" s="28"/>
      <c r="JU94" s="28"/>
      <c r="JV94" s="28"/>
      <c r="JW94" s="28"/>
      <c r="JX94" s="28"/>
      <c r="JY94" s="28"/>
      <c r="JZ94" s="28"/>
      <c r="KA94" s="28"/>
      <c r="KB94" s="28"/>
      <c r="KC94" s="28"/>
      <c r="KD94" s="28"/>
      <c r="KE94" s="28"/>
      <c r="KF94" s="28"/>
      <c r="KG94" s="28"/>
      <c r="KH94" s="28"/>
      <c r="KI94" s="28"/>
      <c r="KJ94" s="28"/>
      <c r="KK94" s="28"/>
      <c r="KL94" s="28"/>
      <c r="KM94" s="28"/>
      <c r="KN94" s="28"/>
      <c r="KO94" s="28"/>
    </row>
    <row r="95" spans="1:308" s="21" customFormat="1" ht="10" customHeight="1">
      <c r="A95" s="39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9"/>
      <c r="AF95" s="28"/>
      <c r="AG95" s="29"/>
      <c r="AH95" s="28"/>
      <c r="AI95" s="29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  <c r="FM95" s="28"/>
      <c r="FN95" s="28"/>
      <c r="FO95" s="28"/>
      <c r="FP95" s="28"/>
      <c r="FQ95" s="28"/>
      <c r="FR95" s="28"/>
      <c r="FS95" s="28"/>
      <c r="FT95" s="28"/>
      <c r="FU95" s="28"/>
      <c r="FV95" s="28"/>
      <c r="FW95" s="28"/>
      <c r="FX95" s="28"/>
      <c r="FY95" s="28"/>
      <c r="FZ95" s="28"/>
      <c r="GA95" s="28"/>
      <c r="GB95" s="28"/>
      <c r="GC95" s="28"/>
      <c r="GD95" s="28"/>
      <c r="GE95" s="28"/>
      <c r="GF95" s="28"/>
      <c r="GG95" s="28"/>
      <c r="GH95" s="28"/>
      <c r="GI95" s="28"/>
      <c r="GJ95" s="28"/>
      <c r="GK95" s="28"/>
      <c r="GL95" s="28"/>
      <c r="GM95" s="28"/>
      <c r="GN95" s="28"/>
      <c r="GO95" s="28"/>
      <c r="GP95" s="28"/>
      <c r="GQ95" s="28"/>
      <c r="GR95" s="28"/>
      <c r="GS95" s="28"/>
      <c r="GT95" s="28"/>
      <c r="GU95" s="28"/>
      <c r="GV95" s="28"/>
      <c r="GW95" s="28"/>
      <c r="GX95" s="28"/>
      <c r="GY95" s="28"/>
      <c r="GZ95" s="28"/>
      <c r="HA95" s="28"/>
      <c r="HB95" s="28"/>
      <c r="HC95" s="28"/>
      <c r="HD95" s="28"/>
      <c r="HE95" s="28"/>
      <c r="HF95" s="28"/>
      <c r="HG95" s="28"/>
      <c r="HH95" s="28"/>
      <c r="HI95" s="28"/>
      <c r="HJ95" s="28"/>
      <c r="HK95" s="28"/>
      <c r="HL95" s="28"/>
      <c r="HM95" s="28"/>
      <c r="HN95" s="28"/>
      <c r="HO95" s="28"/>
      <c r="HP95" s="28"/>
      <c r="HQ95" s="28"/>
      <c r="HR95" s="28"/>
      <c r="HS95" s="28"/>
      <c r="HT95" s="28"/>
      <c r="HU95" s="28"/>
      <c r="HV95" s="28"/>
      <c r="HW95" s="28"/>
      <c r="HX95" s="28"/>
      <c r="HY95" s="28"/>
      <c r="HZ95" s="28"/>
      <c r="IA95" s="28"/>
      <c r="IB95" s="28"/>
      <c r="IC95" s="28"/>
      <c r="ID95" s="28"/>
      <c r="IE95" s="28"/>
      <c r="IF95" s="28"/>
      <c r="IG95" s="28"/>
      <c r="IH95" s="28"/>
      <c r="II95" s="28"/>
      <c r="IJ95" s="28"/>
      <c r="IK95" s="28"/>
      <c r="IL95" s="28"/>
      <c r="IM95" s="28"/>
      <c r="IN95" s="28"/>
      <c r="IO95" s="28"/>
      <c r="IP95" s="28"/>
      <c r="IQ95" s="28"/>
      <c r="IR95" s="28"/>
      <c r="IS95" s="28"/>
      <c r="IT95" s="28"/>
      <c r="IU95" s="28"/>
      <c r="IV95" s="28"/>
      <c r="IW95" s="28"/>
      <c r="IX95" s="28"/>
      <c r="IY95" s="28"/>
      <c r="IZ95" s="28"/>
      <c r="JA95" s="28"/>
      <c r="JB95" s="28"/>
      <c r="JC95" s="28"/>
      <c r="JD95" s="28"/>
      <c r="JE95" s="28"/>
      <c r="JF95" s="28"/>
      <c r="JG95" s="28"/>
      <c r="JH95" s="28"/>
      <c r="JI95" s="28"/>
      <c r="JJ95" s="28"/>
      <c r="JK95" s="28"/>
      <c r="JL95" s="28"/>
      <c r="JM95" s="28"/>
      <c r="JN95" s="28"/>
      <c r="JO95" s="28"/>
      <c r="JP95" s="28"/>
      <c r="JQ95" s="28"/>
      <c r="JR95" s="28"/>
      <c r="JS95" s="28"/>
      <c r="JT95" s="28"/>
      <c r="JU95" s="28"/>
      <c r="JV95" s="28"/>
      <c r="JW95" s="28"/>
      <c r="JX95" s="28"/>
      <c r="JY95" s="28"/>
      <c r="JZ95" s="28"/>
      <c r="KA95" s="28"/>
      <c r="KB95" s="28"/>
      <c r="KC95" s="28"/>
      <c r="KD95" s="28"/>
      <c r="KE95" s="28"/>
      <c r="KF95" s="28"/>
      <c r="KG95" s="28"/>
      <c r="KH95" s="28"/>
      <c r="KI95" s="28"/>
      <c r="KJ95" s="28"/>
      <c r="KK95" s="28"/>
      <c r="KL95" s="28"/>
      <c r="KM95" s="28"/>
      <c r="KN95" s="28"/>
      <c r="KO95" s="28"/>
    </row>
    <row r="96" spans="1:308" s="21" customFormat="1" ht="10" customHeight="1">
      <c r="A96" s="39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9"/>
      <c r="AF96" s="28"/>
      <c r="AG96" s="29"/>
      <c r="AH96" s="28"/>
      <c r="AI96" s="29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8"/>
      <c r="GV96" s="28"/>
      <c r="GW96" s="28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28"/>
      <c r="HI96" s="28"/>
      <c r="HJ96" s="28"/>
      <c r="HK96" s="28"/>
      <c r="HL96" s="28"/>
      <c r="HM96" s="28"/>
      <c r="HN96" s="28"/>
      <c r="HO96" s="28"/>
      <c r="HP96" s="28"/>
      <c r="HQ96" s="28"/>
      <c r="HR96" s="28"/>
      <c r="HS96" s="28"/>
      <c r="HT96" s="28"/>
      <c r="HU96" s="28"/>
      <c r="HV96" s="28"/>
      <c r="HW96" s="28"/>
      <c r="HX96" s="28"/>
      <c r="HY96" s="28"/>
      <c r="HZ96" s="28"/>
      <c r="IA96" s="28"/>
      <c r="IB96" s="28"/>
      <c r="IC96" s="28"/>
      <c r="ID96" s="28"/>
      <c r="IE96" s="28"/>
      <c r="IF96" s="28"/>
      <c r="IG96" s="28"/>
      <c r="IH96" s="28"/>
      <c r="II96" s="28"/>
      <c r="IJ96" s="28"/>
      <c r="IK96" s="28"/>
      <c r="IL96" s="28"/>
      <c r="IM96" s="28"/>
      <c r="IN96" s="28"/>
      <c r="IO96" s="28"/>
      <c r="IP96" s="28"/>
      <c r="IQ96" s="28"/>
      <c r="IR96" s="28"/>
      <c r="IS96" s="28"/>
      <c r="IT96" s="28"/>
      <c r="IU96" s="28"/>
      <c r="IV96" s="28"/>
      <c r="IW96" s="28"/>
      <c r="IX96" s="28"/>
      <c r="IY96" s="28"/>
      <c r="IZ96" s="28"/>
      <c r="JA96" s="28"/>
      <c r="JB96" s="28"/>
      <c r="JC96" s="28"/>
      <c r="JD96" s="28"/>
      <c r="JE96" s="28"/>
      <c r="JF96" s="28"/>
      <c r="JG96" s="28"/>
      <c r="JH96" s="28"/>
      <c r="JI96" s="28"/>
      <c r="JJ96" s="28"/>
      <c r="JK96" s="28"/>
      <c r="JL96" s="28"/>
      <c r="JM96" s="28"/>
      <c r="JN96" s="28"/>
      <c r="JO96" s="28"/>
      <c r="JP96" s="28"/>
      <c r="JQ96" s="28"/>
      <c r="JR96" s="28"/>
      <c r="JS96" s="28"/>
      <c r="JT96" s="28"/>
      <c r="JU96" s="28"/>
      <c r="JV96" s="28"/>
      <c r="JW96" s="28"/>
      <c r="JX96" s="28"/>
      <c r="JY96" s="28"/>
      <c r="JZ96" s="28"/>
      <c r="KA96" s="28"/>
      <c r="KB96" s="28"/>
      <c r="KC96" s="28"/>
      <c r="KD96" s="28"/>
      <c r="KE96" s="28"/>
      <c r="KF96" s="28"/>
      <c r="KG96" s="28"/>
      <c r="KH96" s="28"/>
      <c r="KI96" s="28"/>
      <c r="KJ96" s="28"/>
      <c r="KK96" s="28"/>
      <c r="KL96" s="28"/>
      <c r="KM96" s="28"/>
      <c r="KN96" s="28"/>
      <c r="KO96" s="28"/>
    </row>
    <row r="97" spans="1:301" s="21" customFormat="1" ht="10" customHeight="1">
      <c r="A97" s="39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9"/>
      <c r="AF97" s="28"/>
      <c r="AG97" s="29"/>
      <c r="AH97" s="28"/>
      <c r="AI97" s="29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  <c r="GO97" s="28"/>
      <c r="GP97" s="28"/>
      <c r="GQ97" s="28"/>
      <c r="GR97" s="28"/>
      <c r="GS97" s="28"/>
      <c r="GT97" s="28"/>
      <c r="GU97" s="28"/>
      <c r="GV97" s="28"/>
      <c r="GW97" s="28"/>
      <c r="GX97" s="28"/>
      <c r="GY97" s="28"/>
      <c r="GZ97" s="28"/>
      <c r="HA97" s="28"/>
      <c r="HB97" s="28"/>
      <c r="HC97" s="28"/>
      <c r="HD97" s="28"/>
      <c r="HE97" s="28"/>
      <c r="HF97" s="28"/>
      <c r="HG97" s="28"/>
      <c r="HH97" s="28"/>
      <c r="HI97" s="28"/>
      <c r="HJ97" s="28"/>
      <c r="HK97" s="28"/>
      <c r="HL97" s="28"/>
      <c r="HM97" s="28"/>
      <c r="HN97" s="28"/>
      <c r="HO97" s="28"/>
      <c r="HP97" s="28"/>
      <c r="HQ97" s="28"/>
      <c r="HR97" s="28"/>
      <c r="HS97" s="28"/>
      <c r="HT97" s="28"/>
      <c r="HU97" s="28"/>
      <c r="HV97" s="28"/>
      <c r="HW97" s="28"/>
      <c r="HX97" s="28"/>
      <c r="HY97" s="28"/>
      <c r="HZ97" s="28"/>
      <c r="IA97" s="28"/>
      <c r="IB97" s="28"/>
      <c r="IC97" s="28"/>
      <c r="ID97" s="28"/>
      <c r="IE97" s="28"/>
      <c r="IF97" s="28"/>
      <c r="IG97" s="28"/>
      <c r="IH97" s="28"/>
      <c r="II97" s="28"/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  <c r="IW97" s="28"/>
      <c r="IX97" s="28"/>
      <c r="IY97" s="28"/>
      <c r="IZ97" s="28"/>
      <c r="JA97" s="28"/>
      <c r="JB97" s="28"/>
      <c r="JC97" s="28"/>
      <c r="JD97" s="28"/>
      <c r="JE97" s="28"/>
      <c r="JF97" s="28"/>
      <c r="JG97" s="28"/>
      <c r="JH97" s="28"/>
      <c r="JI97" s="28"/>
      <c r="JJ97" s="28"/>
      <c r="JK97" s="28"/>
      <c r="JL97" s="28"/>
      <c r="JM97" s="28"/>
      <c r="JN97" s="28"/>
      <c r="JO97" s="28"/>
      <c r="JP97" s="28"/>
      <c r="JQ97" s="28"/>
      <c r="JR97" s="28"/>
      <c r="JS97" s="28"/>
      <c r="JT97" s="28"/>
      <c r="JU97" s="28"/>
      <c r="JV97" s="28"/>
      <c r="JW97" s="28"/>
      <c r="JX97" s="28"/>
      <c r="JY97" s="28"/>
      <c r="JZ97" s="28"/>
      <c r="KA97" s="28"/>
      <c r="KB97" s="28"/>
      <c r="KC97" s="28"/>
      <c r="KD97" s="28"/>
      <c r="KE97" s="28"/>
      <c r="KF97" s="28"/>
      <c r="KG97" s="28"/>
      <c r="KH97" s="28"/>
      <c r="KI97" s="28"/>
      <c r="KJ97" s="28"/>
      <c r="KK97" s="28"/>
      <c r="KL97" s="28"/>
      <c r="KM97" s="28"/>
      <c r="KN97" s="28"/>
      <c r="KO97" s="28"/>
    </row>
    <row r="98" spans="1:301" s="21" customFormat="1" ht="10" customHeight="1">
      <c r="A98" s="39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9"/>
      <c r="AF98" s="28"/>
      <c r="AG98" s="29"/>
      <c r="AH98" s="28"/>
      <c r="AI98" s="29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  <c r="FM98" s="28"/>
      <c r="FN98" s="28"/>
      <c r="FO98" s="28"/>
      <c r="FP98" s="28"/>
      <c r="FQ98" s="28"/>
      <c r="FR98" s="28"/>
      <c r="FS98" s="28"/>
      <c r="FT98" s="28"/>
      <c r="FU98" s="28"/>
      <c r="FV98" s="28"/>
      <c r="FW98" s="28"/>
      <c r="FX98" s="28"/>
      <c r="FY98" s="28"/>
      <c r="FZ98" s="28"/>
      <c r="GA98" s="28"/>
      <c r="GB98" s="28"/>
      <c r="GC98" s="28"/>
      <c r="GD98" s="28"/>
      <c r="GE98" s="28"/>
      <c r="GF98" s="28"/>
      <c r="GG98" s="28"/>
      <c r="GH98" s="28"/>
      <c r="GI98" s="28"/>
      <c r="GJ98" s="28"/>
      <c r="GK98" s="28"/>
      <c r="GL98" s="28"/>
      <c r="GM98" s="28"/>
      <c r="GN98" s="28"/>
      <c r="GO98" s="28"/>
      <c r="GP98" s="28"/>
      <c r="GQ98" s="28"/>
      <c r="GR98" s="28"/>
      <c r="GS98" s="28"/>
      <c r="GT98" s="28"/>
      <c r="GU98" s="28"/>
      <c r="GV98" s="28"/>
      <c r="GW98" s="28"/>
      <c r="GX98" s="28"/>
      <c r="GY98" s="28"/>
      <c r="GZ98" s="28"/>
      <c r="HA98" s="28"/>
      <c r="HB98" s="28"/>
      <c r="HC98" s="28"/>
      <c r="HD98" s="28"/>
      <c r="HE98" s="28"/>
      <c r="HF98" s="28"/>
      <c r="HG98" s="28"/>
      <c r="HH98" s="28"/>
      <c r="HI98" s="28"/>
      <c r="HJ98" s="28"/>
      <c r="HK98" s="28"/>
      <c r="HL98" s="28"/>
      <c r="HM98" s="28"/>
      <c r="HN98" s="28"/>
      <c r="HO98" s="28"/>
      <c r="HP98" s="28"/>
      <c r="HQ98" s="28"/>
      <c r="HR98" s="28"/>
      <c r="HS98" s="28"/>
      <c r="HT98" s="28"/>
      <c r="HU98" s="28"/>
      <c r="HV98" s="28"/>
      <c r="HW98" s="28"/>
      <c r="HX98" s="28"/>
      <c r="HY98" s="28"/>
      <c r="HZ98" s="28"/>
      <c r="IA98" s="28"/>
      <c r="IB98" s="28"/>
      <c r="IC98" s="28"/>
      <c r="ID98" s="28"/>
      <c r="IE98" s="28"/>
      <c r="IF98" s="28"/>
      <c r="IG98" s="28"/>
      <c r="IH98" s="28"/>
      <c r="II98" s="28"/>
      <c r="IJ98" s="28"/>
      <c r="IK98" s="28"/>
      <c r="IL98" s="28"/>
      <c r="IM98" s="28"/>
      <c r="IN98" s="28"/>
      <c r="IO98" s="28"/>
      <c r="IP98" s="28"/>
      <c r="IQ98" s="28"/>
      <c r="IR98" s="28"/>
      <c r="IS98" s="28"/>
      <c r="IT98" s="28"/>
      <c r="IU98" s="28"/>
      <c r="IV98" s="28"/>
      <c r="IW98" s="28"/>
      <c r="IX98" s="28"/>
      <c r="IY98" s="28"/>
      <c r="IZ98" s="28"/>
      <c r="JA98" s="28"/>
      <c r="JB98" s="28"/>
      <c r="JC98" s="28"/>
      <c r="JD98" s="28"/>
      <c r="JE98" s="28"/>
      <c r="JF98" s="28"/>
      <c r="JG98" s="28"/>
      <c r="JH98" s="28"/>
      <c r="JI98" s="28"/>
      <c r="JJ98" s="28"/>
      <c r="JK98" s="28"/>
      <c r="JL98" s="28"/>
      <c r="JM98" s="28"/>
      <c r="JN98" s="28"/>
      <c r="JO98" s="28"/>
      <c r="JP98" s="28"/>
      <c r="JQ98" s="28"/>
      <c r="JR98" s="28"/>
      <c r="JS98" s="28"/>
      <c r="JT98" s="28"/>
      <c r="JU98" s="28"/>
      <c r="JV98" s="28"/>
      <c r="JW98" s="28"/>
      <c r="JX98" s="28"/>
      <c r="JY98" s="28"/>
      <c r="JZ98" s="28"/>
      <c r="KA98" s="28"/>
      <c r="KB98" s="28"/>
      <c r="KC98" s="28"/>
      <c r="KD98" s="28"/>
      <c r="KE98" s="28"/>
      <c r="KF98" s="28"/>
      <c r="KG98" s="28"/>
      <c r="KH98" s="28"/>
      <c r="KI98" s="28"/>
      <c r="KJ98" s="28"/>
      <c r="KK98" s="28"/>
      <c r="KL98" s="28"/>
      <c r="KM98" s="28"/>
      <c r="KN98" s="28"/>
      <c r="KO98" s="28"/>
    </row>
    <row r="99" spans="1:301" s="21" customFormat="1" ht="10" customHeight="1">
      <c r="A99" s="39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9"/>
      <c r="AF99" s="28"/>
      <c r="AG99" s="29"/>
      <c r="AH99" s="28"/>
      <c r="AI99" s="29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  <c r="FQ99" s="28"/>
      <c r="FR99" s="28"/>
      <c r="FS99" s="28"/>
      <c r="FT99" s="28"/>
      <c r="FU99" s="28"/>
      <c r="FV99" s="28"/>
      <c r="FW99" s="28"/>
      <c r="FX99" s="28"/>
      <c r="FY99" s="28"/>
      <c r="FZ99" s="28"/>
      <c r="GA99" s="28"/>
      <c r="GB99" s="28"/>
      <c r="GC99" s="28"/>
      <c r="GD99" s="28"/>
      <c r="GE99" s="28"/>
      <c r="GF99" s="28"/>
      <c r="GG99" s="28"/>
      <c r="GH99" s="28"/>
      <c r="GI99" s="28"/>
      <c r="GJ99" s="28"/>
      <c r="GK99" s="28"/>
      <c r="GL99" s="28"/>
      <c r="GM99" s="28"/>
      <c r="GN99" s="28"/>
      <c r="GO99" s="28"/>
      <c r="GP99" s="28"/>
      <c r="GQ99" s="28"/>
      <c r="GR99" s="28"/>
      <c r="GS99" s="28"/>
      <c r="GT99" s="28"/>
      <c r="GU99" s="28"/>
      <c r="GV99" s="28"/>
      <c r="GW99" s="28"/>
      <c r="GX99" s="28"/>
      <c r="GY99" s="28"/>
      <c r="GZ99" s="28"/>
      <c r="HA99" s="28"/>
      <c r="HB99" s="28"/>
      <c r="HC99" s="28"/>
      <c r="HD99" s="28"/>
      <c r="HE99" s="28"/>
      <c r="HF99" s="28"/>
      <c r="HG99" s="28"/>
      <c r="HH99" s="28"/>
      <c r="HI99" s="28"/>
      <c r="HJ99" s="28"/>
      <c r="HK99" s="28"/>
      <c r="HL99" s="28"/>
      <c r="HM99" s="28"/>
      <c r="HN99" s="28"/>
      <c r="HO99" s="28"/>
      <c r="HP99" s="28"/>
      <c r="HQ99" s="28"/>
      <c r="HR99" s="28"/>
      <c r="HS99" s="28"/>
      <c r="HT99" s="28"/>
      <c r="HU99" s="28"/>
      <c r="HV99" s="28"/>
      <c r="HW99" s="28"/>
      <c r="HX99" s="28"/>
      <c r="HY99" s="28"/>
      <c r="HZ99" s="28"/>
      <c r="IA99" s="28"/>
      <c r="IB99" s="28"/>
      <c r="IC99" s="28"/>
      <c r="ID99" s="28"/>
      <c r="IE99" s="28"/>
      <c r="IF99" s="28"/>
      <c r="IG99" s="28"/>
      <c r="IH99" s="28"/>
      <c r="II99" s="28"/>
      <c r="IJ99" s="28"/>
      <c r="IK99" s="28"/>
      <c r="IL99" s="28"/>
      <c r="IM99" s="28"/>
      <c r="IN99" s="28"/>
      <c r="IO99" s="28"/>
      <c r="IP99" s="28"/>
      <c r="IQ99" s="28"/>
      <c r="IR99" s="28"/>
      <c r="IS99" s="28"/>
      <c r="IT99" s="28"/>
      <c r="IU99" s="28"/>
      <c r="IV99" s="28"/>
      <c r="IW99" s="28"/>
      <c r="IX99" s="28"/>
      <c r="IY99" s="28"/>
      <c r="IZ99" s="28"/>
      <c r="JA99" s="28"/>
      <c r="JB99" s="28"/>
      <c r="JC99" s="28"/>
      <c r="JD99" s="28"/>
      <c r="JE99" s="28"/>
      <c r="JF99" s="28"/>
      <c r="JG99" s="28"/>
      <c r="JH99" s="28"/>
      <c r="JI99" s="28"/>
      <c r="JJ99" s="28"/>
      <c r="JK99" s="28"/>
      <c r="JL99" s="28"/>
      <c r="JM99" s="28"/>
      <c r="JN99" s="28"/>
      <c r="JO99" s="28"/>
      <c r="JP99" s="28"/>
      <c r="JQ99" s="28"/>
      <c r="JR99" s="28"/>
      <c r="JS99" s="28"/>
      <c r="JT99" s="28"/>
      <c r="JU99" s="28"/>
      <c r="JV99" s="28"/>
      <c r="JW99" s="28"/>
      <c r="JX99" s="28"/>
      <c r="JY99" s="28"/>
      <c r="JZ99" s="28"/>
      <c r="KA99" s="28"/>
      <c r="KB99" s="28"/>
      <c r="KC99" s="28"/>
      <c r="KD99" s="28"/>
      <c r="KE99" s="28"/>
      <c r="KF99" s="28"/>
      <c r="KG99" s="28"/>
      <c r="KH99" s="28"/>
      <c r="KI99" s="28"/>
      <c r="KJ99" s="28"/>
      <c r="KK99" s="28"/>
      <c r="KL99" s="28"/>
      <c r="KM99" s="28"/>
      <c r="KN99" s="28"/>
      <c r="KO99" s="28"/>
    </row>
    <row r="100" spans="1:301" s="21" customFormat="1" ht="10" customHeight="1">
      <c r="A100" s="39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9"/>
      <c r="AF100" s="28"/>
      <c r="AG100" s="29"/>
      <c r="AH100" s="28"/>
      <c r="AI100" s="29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  <c r="FM100" s="28"/>
      <c r="FN100" s="28"/>
      <c r="FO100" s="28"/>
      <c r="FP100" s="28"/>
      <c r="FQ100" s="28"/>
      <c r="FR100" s="28"/>
      <c r="FS100" s="28"/>
      <c r="FT100" s="28"/>
      <c r="FU100" s="28"/>
      <c r="FV100" s="28"/>
      <c r="FW100" s="28"/>
      <c r="FX100" s="28"/>
      <c r="FY100" s="28"/>
      <c r="FZ100" s="28"/>
      <c r="GA100" s="28"/>
      <c r="GB100" s="28"/>
      <c r="GC100" s="28"/>
      <c r="GD100" s="28"/>
      <c r="GE100" s="28"/>
      <c r="GF100" s="28"/>
      <c r="GG100" s="28"/>
      <c r="GH100" s="28"/>
      <c r="GI100" s="28"/>
      <c r="GJ100" s="28"/>
      <c r="GK100" s="28"/>
      <c r="GL100" s="28"/>
      <c r="GM100" s="28"/>
      <c r="GN100" s="28"/>
      <c r="GO100" s="28"/>
      <c r="GP100" s="28"/>
      <c r="GQ100" s="28"/>
      <c r="GR100" s="28"/>
      <c r="GS100" s="28"/>
      <c r="GT100" s="28"/>
      <c r="GU100" s="28"/>
      <c r="GV100" s="28"/>
      <c r="GW100" s="28"/>
      <c r="GX100" s="28"/>
      <c r="GY100" s="28"/>
      <c r="GZ100" s="28"/>
      <c r="HA100" s="28"/>
      <c r="HB100" s="28"/>
      <c r="HC100" s="28"/>
      <c r="HD100" s="28"/>
      <c r="HE100" s="28"/>
      <c r="HF100" s="28"/>
      <c r="HG100" s="28"/>
      <c r="HH100" s="28"/>
      <c r="HI100" s="28"/>
      <c r="HJ100" s="28"/>
      <c r="HK100" s="28"/>
      <c r="HL100" s="28"/>
      <c r="HM100" s="28"/>
      <c r="HN100" s="28"/>
      <c r="HO100" s="28"/>
      <c r="HP100" s="28"/>
      <c r="HQ100" s="28"/>
      <c r="HR100" s="28"/>
      <c r="HS100" s="28"/>
      <c r="HT100" s="28"/>
      <c r="HU100" s="28"/>
      <c r="HV100" s="28"/>
      <c r="HW100" s="28"/>
      <c r="HX100" s="28"/>
      <c r="HY100" s="28"/>
      <c r="HZ100" s="28"/>
      <c r="IA100" s="28"/>
      <c r="IB100" s="28"/>
      <c r="IC100" s="28"/>
      <c r="ID100" s="28"/>
      <c r="IE100" s="28"/>
      <c r="IF100" s="28"/>
      <c r="IG100" s="28"/>
      <c r="IH100" s="28"/>
      <c r="II100" s="28"/>
      <c r="IJ100" s="28"/>
      <c r="IK100" s="28"/>
      <c r="IL100" s="28"/>
      <c r="IM100" s="28"/>
      <c r="IN100" s="28"/>
      <c r="IO100" s="28"/>
      <c r="IP100" s="28"/>
      <c r="IQ100" s="28"/>
      <c r="IR100" s="28"/>
      <c r="IS100" s="28"/>
      <c r="IT100" s="28"/>
      <c r="IU100" s="28"/>
      <c r="IV100" s="28"/>
      <c r="IW100" s="28"/>
      <c r="IX100" s="28"/>
      <c r="IY100" s="28"/>
      <c r="IZ100" s="28"/>
      <c r="JA100" s="28"/>
      <c r="JB100" s="28"/>
      <c r="JC100" s="28"/>
      <c r="JD100" s="28"/>
      <c r="JE100" s="28"/>
      <c r="JF100" s="28"/>
      <c r="JG100" s="28"/>
      <c r="JH100" s="28"/>
      <c r="JI100" s="28"/>
      <c r="JJ100" s="28"/>
      <c r="JK100" s="28"/>
      <c r="JL100" s="28"/>
      <c r="JM100" s="28"/>
      <c r="JN100" s="28"/>
      <c r="JO100" s="28"/>
      <c r="JP100" s="28"/>
      <c r="JQ100" s="28"/>
      <c r="JR100" s="28"/>
      <c r="JS100" s="28"/>
      <c r="JT100" s="28"/>
      <c r="JU100" s="28"/>
      <c r="JV100" s="28"/>
      <c r="JW100" s="28"/>
      <c r="JX100" s="28"/>
      <c r="JY100" s="28"/>
      <c r="JZ100" s="28"/>
      <c r="KA100" s="28"/>
      <c r="KB100" s="28"/>
      <c r="KC100" s="28"/>
      <c r="KD100" s="28"/>
      <c r="KE100" s="28"/>
      <c r="KF100" s="28"/>
      <c r="KG100" s="28"/>
      <c r="KH100" s="28"/>
      <c r="KI100" s="28"/>
      <c r="KJ100" s="28"/>
      <c r="KK100" s="28"/>
      <c r="KL100" s="28"/>
      <c r="KM100" s="28"/>
      <c r="KN100" s="28"/>
      <c r="KO100" s="28"/>
    </row>
    <row r="101" spans="1:301" s="21" customFormat="1" ht="10" customHeight="1">
      <c r="A101" s="39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9"/>
      <c r="AF101" s="28"/>
      <c r="AG101" s="29"/>
      <c r="AH101" s="28"/>
      <c r="AI101" s="29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  <c r="FM101" s="28"/>
      <c r="FN101" s="28"/>
      <c r="FO101" s="28"/>
      <c r="FP101" s="28"/>
      <c r="FQ101" s="28"/>
      <c r="FR101" s="28"/>
      <c r="FS101" s="28"/>
      <c r="FT101" s="28"/>
      <c r="FU101" s="28"/>
      <c r="FV101" s="28"/>
      <c r="FW101" s="28"/>
      <c r="FX101" s="28"/>
      <c r="FY101" s="28"/>
      <c r="FZ101" s="28"/>
      <c r="GA101" s="28"/>
      <c r="GB101" s="28"/>
      <c r="GC101" s="28"/>
      <c r="GD101" s="28"/>
      <c r="GE101" s="28"/>
      <c r="GF101" s="28"/>
      <c r="GG101" s="28"/>
      <c r="GH101" s="28"/>
      <c r="GI101" s="28"/>
      <c r="GJ101" s="28"/>
      <c r="GK101" s="28"/>
      <c r="GL101" s="28"/>
      <c r="GM101" s="28"/>
      <c r="GN101" s="28"/>
      <c r="GO101" s="28"/>
      <c r="GP101" s="28"/>
      <c r="GQ101" s="28"/>
      <c r="GR101" s="28"/>
      <c r="GS101" s="28"/>
      <c r="GT101" s="28"/>
      <c r="GU101" s="28"/>
      <c r="GV101" s="28"/>
      <c r="GW101" s="28"/>
      <c r="GX101" s="28"/>
      <c r="GY101" s="28"/>
      <c r="GZ101" s="28"/>
      <c r="HA101" s="28"/>
      <c r="HB101" s="28"/>
      <c r="HC101" s="28"/>
      <c r="HD101" s="28"/>
      <c r="HE101" s="28"/>
      <c r="HF101" s="28"/>
      <c r="HG101" s="28"/>
      <c r="HH101" s="28"/>
      <c r="HI101" s="28"/>
      <c r="HJ101" s="28"/>
      <c r="HK101" s="28"/>
      <c r="HL101" s="28"/>
      <c r="HM101" s="28"/>
      <c r="HN101" s="28"/>
      <c r="HO101" s="28"/>
      <c r="HP101" s="28"/>
      <c r="HQ101" s="28"/>
      <c r="HR101" s="28"/>
      <c r="HS101" s="28"/>
      <c r="HT101" s="28"/>
      <c r="HU101" s="28"/>
      <c r="HV101" s="28"/>
      <c r="HW101" s="28"/>
      <c r="HX101" s="28"/>
      <c r="HY101" s="28"/>
      <c r="HZ101" s="28"/>
      <c r="IA101" s="28"/>
      <c r="IB101" s="28"/>
      <c r="IC101" s="28"/>
      <c r="ID101" s="28"/>
      <c r="IE101" s="28"/>
      <c r="IF101" s="28"/>
      <c r="IG101" s="28"/>
      <c r="IH101" s="28"/>
      <c r="II101" s="28"/>
      <c r="IJ101" s="28"/>
      <c r="IK101" s="28"/>
      <c r="IL101" s="28"/>
      <c r="IM101" s="28"/>
      <c r="IN101" s="28"/>
      <c r="IO101" s="28"/>
      <c r="IP101" s="28"/>
      <c r="IQ101" s="28"/>
      <c r="IR101" s="28"/>
      <c r="IS101" s="28"/>
      <c r="IT101" s="28"/>
      <c r="IU101" s="28"/>
      <c r="IV101" s="28"/>
      <c r="IW101" s="28"/>
      <c r="IX101" s="28"/>
      <c r="IY101" s="28"/>
      <c r="IZ101" s="28"/>
      <c r="JA101" s="28"/>
      <c r="JB101" s="28"/>
      <c r="JC101" s="28"/>
      <c r="JD101" s="28"/>
      <c r="JE101" s="28"/>
      <c r="JF101" s="28"/>
      <c r="JG101" s="28"/>
      <c r="JH101" s="28"/>
      <c r="JI101" s="28"/>
      <c r="JJ101" s="28"/>
      <c r="JK101" s="28"/>
      <c r="JL101" s="28"/>
      <c r="JM101" s="28"/>
      <c r="JN101" s="28"/>
      <c r="JO101" s="28"/>
      <c r="JP101" s="28"/>
      <c r="JQ101" s="28"/>
      <c r="JR101" s="28"/>
      <c r="JS101" s="28"/>
      <c r="JT101" s="28"/>
      <c r="JU101" s="28"/>
      <c r="JV101" s="28"/>
      <c r="JW101" s="28"/>
      <c r="JX101" s="28"/>
      <c r="JY101" s="28"/>
      <c r="JZ101" s="28"/>
      <c r="KA101" s="28"/>
      <c r="KB101" s="28"/>
      <c r="KC101" s="28"/>
      <c r="KD101" s="28"/>
      <c r="KE101" s="28"/>
      <c r="KF101" s="28"/>
      <c r="KG101" s="28"/>
      <c r="KH101" s="28"/>
      <c r="KI101" s="28"/>
      <c r="KJ101" s="28"/>
      <c r="KK101" s="28"/>
      <c r="KL101" s="28"/>
      <c r="KM101" s="28"/>
      <c r="KN101" s="28"/>
      <c r="KO101" s="28"/>
    </row>
    <row r="102" spans="1:301" s="21" customFormat="1" ht="10" customHeight="1">
      <c r="A102" s="39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9"/>
      <c r="AF102" s="28"/>
      <c r="AG102" s="29"/>
      <c r="AH102" s="28"/>
      <c r="AI102" s="29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  <c r="FM102" s="28"/>
      <c r="FN102" s="28"/>
      <c r="FO102" s="28"/>
      <c r="FP102" s="28"/>
      <c r="FQ102" s="28"/>
      <c r="FR102" s="28"/>
      <c r="FS102" s="28"/>
      <c r="FT102" s="28"/>
      <c r="FU102" s="28"/>
      <c r="FV102" s="28"/>
      <c r="FW102" s="28"/>
      <c r="FX102" s="28"/>
      <c r="FY102" s="28"/>
      <c r="FZ102" s="28"/>
      <c r="GA102" s="28"/>
      <c r="GB102" s="28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  <c r="GO102" s="28"/>
      <c r="GP102" s="28"/>
      <c r="GQ102" s="28"/>
      <c r="GR102" s="28"/>
      <c r="GS102" s="28"/>
      <c r="GT102" s="28"/>
      <c r="GU102" s="28"/>
      <c r="GV102" s="28"/>
      <c r="GW102" s="28"/>
      <c r="GX102" s="28"/>
      <c r="GY102" s="28"/>
      <c r="GZ102" s="28"/>
      <c r="HA102" s="28"/>
      <c r="HB102" s="28"/>
      <c r="HC102" s="28"/>
      <c r="HD102" s="28"/>
      <c r="HE102" s="28"/>
      <c r="HF102" s="28"/>
      <c r="HG102" s="28"/>
      <c r="HH102" s="28"/>
      <c r="HI102" s="28"/>
      <c r="HJ102" s="28"/>
      <c r="HK102" s="28"/>
      <c r="HL102" s="28"/>
      <c r="HM102" s="28"/>
      <c r="HN102" s="28"/>
      <c r="HO102" s="28"/>
      <c r="HP102" s="28"/>
      <c r="HQ102" s="28"/>
      <c r="HR102" s="28"/>
      <c r="HS102" s="28"/>
      <c r="HT102" s="28"/>
      <c r="HU102" s="28"/>
      <c r="HV102" s="28"/>
      <c r="HW102" s="28"/>
      <c r="HX102" s="28"/>
      <c r="HY102" s="28"/>
      <c r="HZ102" s="28"/>
      <c r="IA102" s="28"/>
      <c r="IB102" s="28"/>
      <c r="IC102" s="28"/>
      <c r="ID102" s="28"/>
      <c r="IE102" s="28"/>
      <c r="IF102" s="28"/>
      <c r="IG102" s="28"/>
      <c r="IH102" s="28"/>
      <c r="II102" s="28"/>
      <c r="IJ102" s="28"/>
      <c r="IK102" s="28"/>
      <c r="IL102" s="28"/>
      <c r="IM102" s="28"/>
      <c r="IN102" s="28"/>
      <c r="IO102" s="28"/>
      <c r="IP102" s="28"/>
      <c r="IQ102" s="28"/>
      <c r="IR102" s="28"/>
      <c r="IS102" s="28"/>
      <c r="IT102" s="28"/>
      <c r="IU102" s="28"/>
      <c r="IV102" s="28"/>
      <c r="IW102" s="28"/>
      <c r="IX102" s="28"/>
      <c r="IY102" s="28"/>
      <c r="IZ102" s="28"/>
      <c r="JA102" s="28"/>
      <c r="JB102" s="28"/>
      <c r="JC102" s="28"/>
      <c r="JD102" s="28"/>
      <c r="JE102" s="28"/>
      <c r="JF102" s="28"/>
      <c r="JG102" s="28"/>
      <c r="JH102" s="28"/>
      <c r="JI102" s="28"/>
      <c r="JJ102" s="28"/>
      <c r="JK102" s="28"/>
      <c r="JL102" s="28"/>
      <c r="JM102" s="28"/>
      <c r="JN102" s="28"/>
      <c r="JO102" s="28"/>
      <c r="JP102" s="28"/>
      <c r="JQ102" s="28"/>
      <c r="JR102" s="28"/>
      <c r="JS102" s="28"/>
      <c r="JT102" s="28"/>
      <c r="JU102" s="28"/>
      <c r="JV102" s="28"/>
      <c r="JW102" s="28"/>
      <c r="JX102" s="28"/>
      <c r="JY102" s="28"/>
      <c r="JZ102" s="28"/>
      <c r="KA102" s="28"/>
      <c r="KB102" s="28"/>
      <c r="KC102" s="28"/>
      <c r="KD102" s="28"/>
      <c r="KE102" s="28"/>
      <c r="KF102" s="28"/>
      <c r="KG102" s="28"/>
      <c r="KH102" s="28"/>
      <c r="KI102" s="28"/>
      <c r="KJ102" s="28"/>
      <c r="KK102" s="28"/>
      <c r="KL102" s="28"/>
      <c r="KM102" s="28"/>
      <c r="KN102" s="28"/>
      <c r="KO102" s="28"/>
    </row>
    <row r="103" spans="1:301" s="21" customFormat="1" ht="10" customHeight="1">
      <c r="A103" s="39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9"/>
      <c r="AF103" s="28"/>
      <c r="AG103" s="29"/>
      <c r="AH103" s="28"/>
      <c r="AI103" s="29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  <c r="FM103" s="28"/>
      <c r="FN103" s="28"/>
      <c r="FO103" s="28"/>
      <c r="FP103" s="28"/>
      <c r="FQ103" s="28"/>
      <c r="FR103" s="28"/>
      <c r="FS103" s="28"/>
      <c r="FT103" s="28"/>
      <c r="FU103" s="28"/>
      <c r="FV103" s="28"/>
      <c r="FW103" s="28"/>
      <c r="FX103" s="28"/>
      <c r="FY103" s="28"/>
      <c r="FZ103" s="28"/>
      <c r="GA103" s="28"/>
      <c r="GB103" s="28"/>
      <c r="GC103" s="28"/>
      <c r="GD103" s="28"/>
      <c r="GE103" s="28"/>
      <c r="GF103" s="28"/>
      <c r="GG103" s="28"/>
      <c r="GH103" s="28"/>
      <c r="GI103" s="28"/>
      <c r="GJ103" s="28"/>
      <c r="GK103" s="28"/>
      <c r="GL103" s="28"/>
      <c r="GM103" s="28"/>
      <c r="GN103" s="28"/>
      <c r="GO103" s="28"/>
      <c r="GP103" s="28"/>
      <c r="GQ103" s="28"/>
      <c r="GR103" s="28"/>
      <c r="GS103" s="28"/>
      <c r="GT103" s="28"/>
      <c r="GU103" s="28"/>
      <c r="GV103" s="28"/>
      <c r="GW103" s="28"/>
      <c r="GX103" s="28"/>
      <c r="GY103" s="28"/>
      <c r="GZ103" s="28"/>
      <c r="HA103" s="28"/>
      <c r="HB103" s="28"/>
      <c r="HC103" s="28"/>
      <c r="HD103" s="28"/>
      <c r="HE103" s="28"/>
      <c r="HF103" s="28"/>
      <c r="HG103" s="28"/>
      <c r="HH103" s="28"/>
      <c r="HI103" s="28"/>
      <c r="HJ103" s="28"/>
      <c r="HK103" s="28"/>
      <c r="HL103" s="28"/>
      <c r="HM103" s="28"/>
      <c r="HN103" s="28"/>
      <c r="HO103" s="28"/>
      <c r="HP103" s="28"/>
      <c r="HQ103" s="28"/>
      <c r="HR103" s="28"/>
      <c r="HS103" s="28"/>
      <c r="HT103" s="28"/>
      <c r="HU103" s="28"/>
      <c r="HV103" s="28"/>
      <c r="HW103" s="28"/>
      <c r="HX103" s="28"/>
      <c r="HY103" s="28"/>
      <c r="HZ103" s="28"/>
      <c r="IA103" s="28"/>
      <c r="IB103" s="28"/>
      <c r="IC103" s="28"/>
      <c r="ID103" s="28"/>
      <c r="IE103" s="28"/>
      <c r="IF103" s="28"/>
      <c r="IG103" s="28"/>
      <c r="IH103" s="28"/>
      <c r="II103" s="28"/>
      <c r="IJ103" s="28"/>
      <c r="IK103" s="28"/>
      <c r="IL103" s="28"/>
      <c r="IM103" s="28"/>
      <c r="IN103" s="28"/>
      <c r="IO103" s="28"/>
      <c r="IP103" s="28"/>
      <c r="IQ103" s="28"/>
      <c r="IR103" s="28"/>
      <c r="IS103" s="28"/>
      <c r="IT103" s="28"/>
      <c r="IU103" s="28"/>
      <c r="IV103" s="28"/>
      <c r="IW103" s="28"/>
      <c r="IX103" s="28"/>
      <c r="IY103" s="28"/>
      <c r="IZ103" s="28"/>
      <c r="JA103" s="28"/>
      <c r="JB103" s="28"/>
      <c r="JC103" s="28"/>
      <c r="JD103" s="28"/>
      <c r="JE103" s="28"/>
      <c r="JF103" s="28"/>
      <c r="JG103" s="28"/>
      <c r="JH103" s="28"/>
      <c r="JI103" s="28"/>
      <c r="JJ103" s="28"/>
      <c r="JK103" s="28"/>
      <c r="JL103" s="28"/>
      <c r="JM103" s="28"/>
      <c r="JN103" s="28"/>
      <c r="JO103" s="28"/>
      <c r="JP103" s="28"/>
      <c r="JQ103" s="28"/>
      <c r="JR103" s="28"/>
      <c r="JS103" s="28"/>
      <c r="JT103" s="28"/>
      <c r="JU103" s="28"/>
      <c r="JV103" s="28"/>
      <c r="JW103" s="28"/>
      <c r="JX103" s="28"/>
      <c r="JY103" s="28"/>
      <c r="JZ103" s="28"/>
      <c r="KA103" s="28"/>
      <c r="KB103" s="28"/>
      <c r="KC103" s="28"/>
      <c r="KD103" s="28"/>
      <c r="KE103" s="28"/>
      <c r="KF103" s="28"/>
      <c r="KG103" s="28"/>
      <c r="KH103" s="28"/>
      <c r="KI103" s="28"/>
      <c r="KJ103" s="28"/>
      <c r="KK103" s="28"/>
      <c r="KL103" s="28"/>
      <c r="KM103" s="28"/>
      <c r="KN103" s="28"/>
      <c r="KO103" s="28"/>
    </row>
    <row r="104" spans="1:301" s="21" customFormat="1" ht="10" customHeight="1">
      <c r="A104" s="39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9"/>
      <c r="AF104" s="28"/>
      <c r="AG104" s="29"/>
      <c r="AH104" s="28"/>
      <c r="AI104" s="29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  <c r="FM104" s="28"/>
      <c r="FN104" s="28"/>
      <c r="FO104" s="28"/>
      <c r="FP104" s="28"/>
      <c r="FQ104" s="28"/>
      <c r="FR104" s="28"/>
      <c r="FS104" s="28"/>
      <c r="FT104" s="28"/>
      <c r="FU104" s="28"/>
      <c r="FV104" s="28"/>
      <c r="FW104" s="28"/>
      <c r="FX104" s="28"/>
      <c r="FY104" s="28"/>
      <c r="FZ104" s="28"/>
      <c r="GA104" s="28"/>
      <c r="GB104" s="28"/>
      <c r="GC104" s="28"/>
      <c r="GD104" s="28"/>
      <c r="GE104" s="28"/>
      <c r="GF104" s="28"/>
      <c r="GG104" s="28"/>
      <c r="GH104" s="28"/>
      <c r="GI104" s="28"/>
      <c r="GJ104" s="28"/>
      <c r="GK104" s="28"/>
      <c r="GL104" s="28"/>
      <c r="GM104" s="28"/>
      <c r="GN104" s="28"/>
      <c r="GO104" s="28"/>
      <c r="GP104" s="28"/>
      <c r="GQ104" s="28"/>
      <c r="GR104" s="28"/>
      <c r="GS104" s="28"/>
      <c r="GT104" s="28"/>
      <c r="GU104" s="28"/>
      <c r="GV104" s="28"/>
      <c r="GW104" s="28"/>
      <c r="GX104" s="28"/>
      <c r="GY104" s="28"/>
      <c r="GZ104" s="28"/>
      <c r="HA104" s="28"/>
      <c r="HB104" s="28"/>
      <c r="HC104" s="28"/>
      <c r="HD104" s="28"/>
      <c r="HE104" s="28"/>
      <c r="HF104" s="28"/>
      <c r="HG104" s="28"/>
      <c r="HH104" s="28"/>
      <c r="HI104" s="28"/>
      <c r="HJ104" s="28"/>
      <c r="HK104" s="28"/>
      <c r="HL104" s="28"/>
      <c r="HM104" s="28"/>
      <c r="HN104" s="28"/>
      <c r="HO104" s="28"/>
      <c r="HP104" s="28"/>
      <c r="HQ104" s="28"/>
      <c r="HR104" s="28"/>
      <c r="HS104" s="28"/>
      <c r="HT104" s="28"/>
      <c r="HU104" s="28"/>
      <c r="HV104" s="28"/>
      <c r="HW104" s="28"/>
      <c r="HX104" s="28"/>
      <c r="HY104" s="28"/>
      <c r="HZ104" s="28"/>
      <c r="IA104" s="28"/>
      <c r="IB104" s="28"/>
      <c r="IC104" s="28"/>
      <c r="ID104" s="28"/>
      <c r="IE104" s="28"/>
      <c r="IF104" s="28"/>
      <c r="IG104" s="28"/>
      <c r="IH104" s="28"/>
      <c r="II104" s="28"/>
      <c r="IJ104" s="28"/>
      <c r="IK104" s="28"/>
      <c r="IL104" s="28"/>
      <c r="IM104" s="28"/>
      <c r="IN104" s="28"/>
      <c r="IO104" s="28"/>
      <c r="IP104" s="28"/>
      <c r="IQ104" s="28"/>
      <c r="IR104" s="28"/>
      <c r="IS104" s="28"/>
      <c r="IT104" s="28"/>
      <c r="IU104" s="28"/>
      <c r="IV104" s="28"/>
      <c r="IW104" s="28"/>
      <c r="IX104" s="28"/>
      <c r="IY104" s="28"/>
      <c r="IZ104" s="28"/>
      <c r="JA104" s="28"/>
      <c r="JB104" s="28"/>
      <c r="JC104" s="28"/>
      <c r="JD104" s="28"/>
      <c r="JE104" s="28"/>
      <c r="JF104" s="28"/>
      <c r="JG104" s="28"/>
      <c r="JH104" s="28"/>
      <c r="JI104" s="28"/>
      <c r="JJ104" s="28"/>
      <c r="JK104" s="28"/>
      <c r="JL104" s="28"/>
      <c r="JM104" s="28"/>
      <c r="JN104" s="28"/>
      <c r="JO104" s="28"/>
      <c r="JP104" s="28"/>
      <c r="JQ104" s="28"/>
      <c r="JR104" s="28"/>
      <c r="JS104" s="28"/>
      <c r="JT104" s="28"/>
      <c r="JU104" s="28"/>
      <c r="JV104" s="28"/>
      <c r="JW104" s="28"/>
      <c r="JX104" s="28"/>
      <c r="JY104" s="28"/>
      <c r="JZ104" s="28"/>
      <c r="KA104" s="28"/>
      <c r="KB104" s="28"/>
      <c r="KC104" s="28"/>
      <c r="KD104" s="28"/>
      <c r="KE104" s="28"/>
      <c r="KF104" s="28"/>
      <c r="KG104" s="28"/>
      <c r="KH104" s="28"/>
      <c r="KI104" s="28"/>
      <c r="KJ104" s="28"/>
      <c r="KK104" s="28"/>
      <c r="KL104" s="28"/>
      <c r="KM104" s="28"/>
      <c r="KN104" s="28"/>
      <c r="KO104" s="28"/>
    </row>
    <row r="105" spans="1:301" s="21" customFormat="1" ht="10" customHeight="1">
      <c r="A105" s="39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9"/>
      <c r="AF105" s="28"/>
      <c r="AG105" s="29"/>
      <c r="AH105" s="28"/>
      <c r="AI105" s="29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  <c r="FM105" s="28"/>
      <c r="FN105" s="28"/>
      <c r="FO105" s="28"/>
      <c r="FP105" s="28"/>
      <c r="FQ105" s="28"/>
      <c r="FR105" s="28"/>
      <c r="FS105" s="28"/>
      <c r="FT105" s="28"/>
      <c r="FU105" s="28"/>
      <c r="FV105" s="28"/>
      <c r="FW105" s="28"/>
      <c r="FX105" s="28"/>
      <c r="FY105" s="28"/>
      <c r="FZ105" s="28"/>
      <c r="GA105" s="28"/>
      <c r="GB105" s="28"/>
      <c r="GC105" s="28"/>
      <c r="GD105" s="28"/>
      <c r="GE105" s="28"/>
      <c r="GF105" s="28"/>
      <c r="GG105" s="28"/>
      <c r="GH105" s="28"/>
      <c r="GI105" s="28"/>
      <c r="GJ105" s="28"/>
      <c r="GK105" s="28"/>
      <c r="GL105" s="28"/>
      <c r="GM105" s="28"/>
      <c r="GN105" s="28"/>
      <c r="GO105" s="28"/>
      <c r="GP105" s="28"/>
      <c r="GQ105" s="28"/>
      <c r="GR105" s="28"/>
      <c r="GS105" s="28"/>
      <c r="GT105" s="28"/>
      <c r="GU105" s="28"/>
      <c r="GV105" s="28"/>
      <c r="GW105" s="28"/>
      <c r="GX105" s="28"/>
      <c r="GY105" s="28"/>
      <c r="GZ105" s="28"/>
      <c r="HA105" s="28"/>
      <c r="HB105" s="28"/>
      <c r="HC105" s="28"/>
      <c r="HD105" s="28"/>
      <c r="HE105" s="28"/>
      <c r="HF105" s="28"/>
      <c r="HG105" s="28"/>
      <c r="HH105" s="28"/>
      <c r="HI105" s="28"/>
      <c r="HJ105" s="28"/>
      <c r="HK105" s="28"/>
      <c r="HL105" s="28"/>
      <c r="HM105" s="28"/>
      <c r="HN105" s="28"/>
      <c r="HO105" s="28"/>
      <c r="HP105" s="28"/>
      <c r="HQ105" s="28"/>
      <c r="HR105" s="28"/>
      <c r="HS105" s="28"/>
      <c r="HT105" s="28"/>
      <c r="HU105" s="28"/>
      <c r="HV105" s="28"/>
      <c r="HW105" s="28"/>
      <c r="HX105" s="28"/>
      <c r="HY105" s="28"/>
      <c r="HZ105" s="28"/>
      <c r="IA105" s="28"/>
      <c r="IB105" s="28"/>
      <c r="IC105" s="28"/>
      <c r="ID105" s="28"/>
      <c r="IE105" s="28"/>
      <c r="IF105" s="28"/>
      <c r="IG105" s="28"/>
      <c r="IH105" s="28"/>
      <c r="II105" s="28"/>
      <c r="IJ105" s="28"/>
      <c r="IK105" s="28"/>
      <c r="IL105" s="28"/>
      <c r="IM105" s="28"/>
      <c r="IN105" s="28"/>
      <c r="IO105" s="28"/>
      <c r="IP105" s="28"/>
      <c r="IQ105" s="28"/>
      <c r="IR105" s="28"/>
      <c r="IS105" s="28"/>
      <c r="IT105" s="28"/>
      <c r="IU105" s="28"/>
      <c r="IV105" s="28"/>
      <c r="IW105" s="28"/>
      <c r="IX105" s="28"/>
      <c r="IY105" s="28"/>
      <c r="IZ105" s="28"/>
      <c r="JA105" s="28"/>
      <c r="JB105" s="28"/>
      <c r="JC105" s="28"/>
      <c r="JD105" s="28"/>
      <c r="JE105" s="28"/>
      <c r="JF105" s="28"/>
      <c r="JG105" s="28"/>
      <c r="JH105" s="28"/>
      <c r="JI105" s="28"/>
      <c r="JJ105" s="28"/>
      <c r="JK105" s="28"/>
      <c r="JL105" s="28"/>
      <c r="JM105" s="28"/>
      <c r="JN105" s="28"/>
      <c r="JO105" s="28"/>
      <c r="JP105" s="28"/>
      <c r="JQ105" s="28"/>
      <c r="JR105" s="28"/>
      <c r="JS105" s="28"/>
      <c r="JT105" s="28"/>
      <c r="JU105" s="28"/>
      <c r="JV105" s="28"/>
      <c r="JW105" s="28"/>
      <c r="JX105" s="28"/>
      <c r="JY105" s="28"/>
      <c r="JZ105" s="28"/>
      <c r="KA105" s="28"/>
      <c r="KB105" s="28"/>
      <c r="KC105" s="28"/>
      <c r="KD105" s="28"/>
      <c r="KE105" s="28"/>
      <c r="KF105" s="28"/>
      <c r="KG105" s="28"/>
      <c r="KH105" s="28"/>
      <c r="KI105" s="28"/>
      <c r="KJ105" s="28"/>
      <c r="KK105" s="28"/>
      <c r="KL105" s="28"/>
      <c r="KM105" s="28"/>
      <c r="KN105" s="28"/>
      <c r="KO105" s="28"/>
    </row>
    <row r="106" spans="1:301" s="21" customFormat="1" ht="10" customHeight="1">
      <c r="A106" s="39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9"/>
      <c r="AF106" s="28"/>
      <c r="AG106" s="29"/>
      <c r="AH106" s="28"/>
      <c r="AI106" s="29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  <c r="FM106" s="28"/>
      <c r="FN106" s="28"/>
      <c r="FO106" s="28"/>
      <c r="FP106" s="28"/>
      <c r="FQ106" s="28"/>
      <c r="FR106" s="28"/>
      <c r="FS106" s="28"/>
      <c r="FT106" s="28"/>
      <c r="FU106" s="28"/>
      <c r="FV106" s="28"/>
      <c r="FW106" s="28"/>
      <c r="FX106" s="28"/>
      <c r="FY106" s="28"/>
      <c r="FZ106" s="28"/>
      <c r="GA106" s="28"/>
      <c r="GB106" s="28"/>
      <c r="GC106" s="28"/>
      <c r="GD106" s="28"/>
      <c r="GE106" s="28"/>
      <c r="GF106" s="28"/>
      <c r="GG106" s="28"/>
      <c r="GH106" s="28"/>
      <c r="GI106" s="28"/>
      <c r="GJ106" s="28"/>
      <c r="GK106" s="28"/>
      <c r="GL106" s="28"/>
      <c r="GM106" s="28"/>
      <c r="GN106" s="28"/>
      <c r="GO106" s="28"/>
      <c r="GP106" s="28"/>
      <c r="GQ106" s="28"/>
      <c r="GR106" s="28"/>
      <c r="GS106" s="28"/>
      <c r="GT106" s="28"/>
      <c r="GU106" s="28"/>
      <c r="GV106" s="28"/>
      <c r="GW106" s="28"/>
      <c r="GX106" s="28"/>
      <c r="GY106" s="28"/>
      <c r="GZ106" s="28"/>
      <c r="HA106" s="28"/>
      <c r="HB106" s="28"/>
      <c r="HC106" s="28"/>
      <c r="HD106" s="28"/>
      <c r="HE106" s="28"/>
      <c r="HF106" s="28"/>
      <c r="HG106" s="28"/>
      <c r="HH106" s="28"/>
      <c r="HI106" s="28"/>
      <c r="HJ106" s="28"/>
      <c r="HK106" s="28"/>
      <c r="HL106" s="28"/>
      <c r="HM106" s="28"/>
      <c r="HN106" s="28"/>
      <c r="HO106" s="28"/>
      <c r="HP106" s="28"/>
      <c r="HQ106" s="28"/>
      <c r="HR106" s="28"/>
      <c r="HS106" s="28"/>
      <c r="HT106" s="28"/>
      <c r="HU106" s="28"/>
      <c r="HV106" s="28"/>
      <c r="HW106" s="28"/>
      <c r="HX106" s="28"/>
      <c r="HY106" s="28"/>
      <c r="HZ106" s="28"/>
      <c r="IA106" s="28"/>
      <c r="IB106" s="28"/>
      <c r="IC106" s="28"/>
      <c r="ID106" s="28"/>
      <c r="IE106" s="28"/>
      <c r="IF106" s="28"/>
      <c r="IG106" s="28"/>
      <c r="IH106" s="28"/>
      <c r="II106" s="28"/>
      <c r="IJ106" s="28"/>
      <c r="IK106" s="28"/>
      <c r="IL106" s="28"/>
      <c r="IM106" s="28"/>
      <c r="IN106" s="28"/>
      <c r="IO106" s="28"/>
      <c r="IP106" s="28"/>
      <c r="IQ106" s="28"/>
      <c r="IR106" s="28"/>
      <c r="IS106" s="28"/>
      <c r="IT106" s="28"/>
      <c r="IU106" s="28"/>
      <c r="IV106" s="28"/>
      <c r="IW106" s="28"/>
      <c r="IX106" s="28"/>
      <c r="IY106" s="28"/>
      <c r="IZ106" s="28"/>
      <c r="JA106" s="28"/>
      <c r="JB106" s="28"/>
      <c r="JC106" s="28"/>
      <c r="JD106" s="28"/>
      <c r="JE106" s="28"/>
      <c r="JF106" s="28"/>
      <c r="JG106" s="28"/>
      <c r="JH106" s="28"/>
      <c r="JI106" s="28"/>
      <c r="JJ106" s="28"/>
      <c r="JK106" s="28"/>
      <c r="JL106" s="28"/>
      <c r="JM106" s="28"/>
      <c r="JN106" s="28"/>
      <c r="JO106" s="28"/>
      <c r="JP106" s="28"/>
      <c r="JQ106" s="28"/>
      <c r="JR106" s="28"/>
      <c r="JS106" s="28"/>
      <c r="JT106" s="28"/>
      <c r="JU106" s="28"/>
      <c r="JV106" s="28"/>
      <c r="JW106" s="28"/>
      <c r="JX106" s="28"/>
      <c r="JY106" s="28"/>
      <c r="JZ106" s="28"/>
      <c r="KA106" s="28"/>
      <c r="KB106" s="28"/>
      <c r="KC106" s="28"/>
      <c r="KD106" s="28"/>
      <c r="KE106" s="28"/>
      <c r="KF106" s="28"/>
      <c r="KG106" s="28"/>
      <c r="KH106" s="28"/>
      <c r="KI106" s="28"/>
      <c r="KJ106" s="28"/>
      <c r="KK106" s="28"/>
      <c r="KL106" s="28"/>
      <c r="KM106" s="28"/>
      <c r="KN106" s="28"/>
      <c r="KO106" s="28"/>
    </row>
    <row r="107" spans="1:301" s="21" customFormat="1" ht="10" customHeight="1">
      <c r="A107" s="39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9"/>
      <c r="AF107" s="28"/>
      <c r="AG107" s="29"/>
      <c r="AH107" s="28"/>
      <c r="AI107" s="29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/>
      <c r="FS107" s="28"/>
      <c r="FT107" s="28"/>
      <c r="FU107" s="28"/>
      <c r="FV107" s="28"/>
      <c r="FW107" s="28"/>
      <c r="FX107" s="28"/>
      <c r="FY107" s="28"/>
      <c r="FZ107" s="28"/>
      <c r="GA107" s="28"/>
      <c r="GB107" s="28"/>
      <c r="GC107" s="28"/>
      <c r="GD107" s="28"/>
      <c r="GE107" s="28"/>
      <c r="GF107" s="28"/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/>
      <c r="GT107" s="28"/>
      <c r="GU107" s="28"/>
      <c r="GV107" s="28"/>
      <c r="GW107" s="28"/>
      <c r="GX107" s="28"/>
      <c r="GY107" s="28"/>
      <c r="GZ107" s="28"/>
      <c r="HA107" s="28"/>
      <c r="HB107" s="28"/>
      <c r="HC107" s="28"/>
      <c r="HD107" s="28"/>
      <c r="HE107" s="28"/>
      <c r="HF107" s="28"/>
      <c r="HG107" s="28"/>
      <c r="HH107" s="28"/>
      <c r="HI107" s="28"/>
      <c r="HJ107" s="28"/>
      <c r="HK107" s="28"/>
      <c r="HL107" s="28"/>
      <c r="HM107" s="28"/>
      <c r="HN107" s="28"/>
      <c r="HO107" s="28"/>
      <c r="HP107" s="28"/>
      <c r="HQ107" s="28"/>
      <c r="HR107" s="28"/>
      <c r="HS107" s="28"/>
      <c r="HT107" s="28"/>
      <c r="HU107" s="28"/>
      <c r="HV107" s="28"/>
      <c r="HW107" s="28"/>
      <c r="HX107" s="28"/>
      <c r="HY107" s="28"/>
      <c r="HZ107" s="28"/>
      <c r="IA107" s="28"/>
      <c r="IB107" s="28"/>
      <c r="IC107" s="28"/>
      <c r="ID107" s="28"/>
      <c r="IE107" s="28"/>
      <c r="IF107" s="28"/>
      <c r="IG107" s="28"/>
      <c r="IH107" s="28"/>
      <c r="II107" s="28"/>
      <c r="IJ107" s="28"/>
      <c r="IK107" s="28"/>
      <c r="IL107" s="28"/>
      <c r="IM107" s="28"/>
      <c r="IN107" s="28"/>
      <c r="IO107" s="28"/>
      <c r="IP107" s="28"/>
      <c r="IQ107" s="28"/>
      <c r="IR107" s="28"/>
      <c r="IS107" s="28"/>
      <c r="IT107" s="28"/>
      <c r="IU107" s="28"/>
      <c r="IV107" s="28"/>
      <c r="IW107" s="28"/>
      <c r="IX107" s="28"/>
      <c r="IY107" s="28"/>
      <c r="IZ107" s="28"/>
      <c r="JA107" s="28"/>
      <c r="JB107" s="28"/>
      <c r="JC107" s="28"/>
      <c r="JD107" s="28"/>
      <c r="JE107" s="28"/>
      <c r="JF107" s="28"/>
      <c r="JG107" s="28"/>
      <c r="JH107" s="28"/>
      <c r="JI107" s="28"/>
      <c r="JJ107" s="28"/>
      <c r="JK107" s="28"/>
      <c r="JL107" s="28"/>
      <c r="JM107" s="28"/>
      <c r="JN107" s="28"/>
      <c r="JO107" s="28"/>
      <c r="JP107" s="28"/>
      <c r="JQ107" s="28"/>
      <c r="JR107" s="28"/>
      <c r="JS107" s="28"/>
      <c r="JT107" s="28"/>
      <c r="JU107" s="28"/>
      <c r="JV107" s="28"/>
      <c r="JW107" s="28"/>
      <c r="JX107" s="28"/>
      <c r="JY107" s="28"/>
      <c r="JZ107" s="28"/>
      <c r="KA107" s="28"/>
      <c r="KB107" s="28"/>
      <c r="KC107" s="28"/>
      <c r="KD107" s="28"/>
      <c r="KE107" s="28"/>
      <c r="KF107" s="28"/>
      <c r="KG107" s="28"/>
      <c r="KH107" s="28"/>
      <c r="KI107" s="28"/>
      <c r="KJ107" s="28"/>
      <c r="KK107" s="28"/>
      <c r="KL107" s="28"/>
      <c r="KM107" s="28"/>
      <c r="KN107" s="28"/>
      <c r="KO107" s="28"/>
    </row>
    <row r="108" spans="1:301" s="21" customFormat="1" ht="10" customHeight="1">
      <c r="A108" s="39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9"/>
      <c r="AF108" s="28"/>
      <c r="AG108" s="29"/>
      <c r="AH108" s="28"/>
      <c r="AI108" s="29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  <c r="FQ108" s="28"/>
      <c r="FR108" s="28"/>
      <c r="FS108" s="28"/>
      <c r="FT108" s="28"/>
      <c r="FU108" s="28"/>
      <c r="FV108" s="28"/>
      <c r="FW108" s="28"/>
      <c r="FX108" s="28"/>
      <c r="FY108" s="28"/>
      <c r="FZ108" s="28"/>
      <c r="GA108" s="28"/>
      <c r="GB108" s="28"/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8"/>
      <c r="HA108" s="28"/>
      <c r="HB108" s="28"/>
      <c r="HC108" s="28"/>
      <c r="HD108" s="28"/>
      <c r="HE108" s="28"/>
      <c r="HF108" s="28"/>
      <c r="HG108" s="28"/>
      <c r="HH108" s="28"/>
      <c r="HI108" s="28"/>
      <c r="HJ108" s="28"/>
      <c r="HK108" s="28"/>
      <c r="HL108" s="28"/>
      <c r="HM108" s="28"/>
      <c r="HN108" s="28"/>
      <c r="HO108" s="28"/>
      <c r="HP108" s="28"/>
      <c r="HQ108" s="28"/>
      <c r="HR108" s="28"/>
      <c r="HS108" s="28"/>
      <c r="HT108" s="28"/>
      <c r="HU108" s="28"/>
      <c r="HV108" s="28"/>
      <c r="HW108" s="28"/>
      <c r="HX108" s="28"/>
      <c r="HY108" s="28"/>
      <c r="HZ108" s="28"/>
      <c r="IA108" s="28"/>
      <c r="IB108" s="28"/>
      <c r="IC108" s="28"/>
      <c r="ID108" s="28"/>
      <c r="IE108" s="28"/>
      <c r="IF108" s="28"/>
      <c r="IG108" s="28"/>
      <c r="IH108" s="28"/>
      <c r="II108" s="28"/>
      <c r="IJ108" s="28"/>
      <c r="IK108" s="28"/>
      <c r="IL108" s="28"/>
      <c r="IM108" s="28"/>
      <c r="IN108" s="28"/>
      <c r="IO108" s="28"/>
      <c r="IP108" s="28"/>
      <c r="IQ108" s="28"/>
      <c r="IR108" s="28"/>
      <c r="IS108" s="28"/>
      <c r="IT108" s="28"/>
      <c r="IU108" s="28"/>
      <c r="IV108" s="28"/>
      <c r="IW108" s="28"/>
      <c r="IX108" s="28"/>
      <c r="IY108" s="28"/>
      <c r="IZ108" s="28"/>
      <c r="JA108" s="28"/>
      <c r="JB108" s="28"/>
      <c r="JC108" s="28"/>
      <c r="JD108" s="28"/>
      <c r="JE108" s="28"/>
      <c r="JF108" s="28"/>
      <c r="JG108" s="28"/>
      <c r="JH108" s="28"/>
      <c r="JI108" s="28"/>
      <c r="JJ108" s="28"/>
      <c r="JK108" s="28"/>
      <c r="JL108" s="28"/>
      <c r="JM108" s="28"/>
      <c r="JN108" s="28"/>
      <c r="JO108" s="28"/>
      <c r="JP108" s="28"/>
      <c r="JQ108" s="28"/>
      <c r="JR108" s="28"/>
      <c r="JS108" s="28"/>
      <c r="JT108" s="28"/>
      <c r="JU108" s="28"/>
      <c r="JV108" s="28"/>
      <c r="JW108" s="28"/>
      <c r="JX108" s="28"/>
      <c r="JY108" s="28"/>
      <c r="JZ108" s="28"/>
      <c r="KA108" s="28"/>
      <c r="KB108" s="28"/>
      <c r="KC108" s="28"/>
      <c r="KD108" s="28"/>
      <c r="KE108" s="28"/>
      <c r="KF108" s="28"/>
      <c r="KG108" s="28"/>
      <c r="KH108" s="28"/>
      <c r="KI108" s="28"/>
      <c r="KJ108" s="28"/>
      <c r="KK108" s="28"/>
      <c r="KL108" s="28"/>
      <c r="KM108" s="28"/>
      <c r="KN108" s="28"/>
      <c r="KO108" s="28"/>
    </row>
    <row r="109" spans="1:301" s="21" customFormat="1" ht="10" customHeight="1">
      <c r="A109" s="39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9"/>
      <c r="AF109" s="28"/>
      <c r="AG109" s="29"/>
      <c r="AH109" s="28"/>
      <c r="AI109" s="29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  <c r="FQ109" s="28"/>
      <c r="FR109" s="28"/>
      <c r="FS109" s="28"/>
      <c r="FT109" s="28"/>
      <c r="FU109" s="28"/>
      <c r="FV109" s="28"/>
      <c r="FW109" s="28"/>
      <c r="FX109" s="28"/>
      <c r="FY109" s="28"/>
      <c r="FZ109" s="28"/>
      <c r="GA109" s="28"/>
      <c r="GB109" s="28"/>
      <c r="GC109" s="28"/>
      <c r="GD109" s="28"/>
      <c r="GE109" s="28"/>
      <c r="GF109" s="28"/>
      <c r="GG109" s="28"/>
      <c r="GH109" s="28"/>
      <c r="GI109" s="28"/>
      <c r="GJ109" s="28"/>
      <c r="GK109" s="28"/>
      <c r="GL109" s="28"/>
      <c r="GM109" s="28"/>
      <c r="GN109" s="28"/>
      <c r="GO109" s="28"/>
      <c r="GP109" s="28"/>
      <c r="GQ109" s="28"/>
      <c r="GR109" s="28"/>
      <c r="GS109" s="28"/>
      <c r="GT109" s="28"/>
      <c r="GU109" s="28"/>
      <c r="GV109" s="28"/>
      <c r="GW109" s="28"/>
      <c r="GX109" s="28"/>
      <c r="GY109" s="28"/>
      <c r="GZ109" s="28"/>
      <c r="HA109" s="28"/>
      <c r="HB109" s="28"/>
      <c r="HC109" s="28"/>
      <c r="HD109" s="28"/>
      <c r="HE109" s="28"/>
      <c r="HF109" s="28"/>
      <c r="HG109" s="28"/>
      <c r="HH109" s="28"/>
      <c r="HI109" s="28"/>
      <c r="HJ109" s="28"/>
      <c r="HK109" s="28"/>
      <c r="HL109" s="28"/>
      <c r="HM109" s="28"/>
      <c r="HN109" s="28"/>
      <c r="HO109" s="28"/>
      <c r="HP109" s="28"/>
      <c r="HQ109" s="28"/>
      <c r="HR109" s="28"/>
      <c r="HS109" s="28"/>
      <c r="HT109" s="28"/>
      <c r="HU109" s="28"/>
      <c r="HV109" s="28"/>
      <c r="HW109" s="28"/>
      <c r="HX109" s="28"/>
      <c r="HY109" s="28"/>
      <c r="HZ109" s="28"/>
      <c r="IA109" s="28"/>
      <c r="IB109" s="28"/>
      <c r="IC109" s="28"/>
      <c r="ID109" s="28"/>
      <c r="IE109" s="28"/>
      <c r="IF109" s="28"/>
      <c r="IG109" s="28"/>
      <c r="IH109" s="28"/>
      <c r="II109" s="28"/>
      <c r="IJ109" s="28"/>
      <c r="IK109" s="28"/>
      <c r="IL109" s="28"/>
      <c r="IM109" s="28"/>
      <c r="IN109" s="28"/>
      <c r="IO109" s="28"/>
      <c r="IP109" s="28"/>
      <c r="IQ109" s="28"/>
      <c r="IR109" s="28"/>
      <c r="IS109" s="28"/>
      <c r="IT109" s="28"/>
      <c r="IU109" s="28"/>
      <c r="IV109" s="28"/>
      <c r="IW109" s="28"/>
      <c r="IX109" s="28"/>
      <c r="IY109" s="28"/>
      <c r="IZ109" s="28"/>
      <c r="JA109" s="28"/>
      <c r="JB109" s="28"/>
      <c r="JC109" s="28"/>
      <c r="JD109" s="28"/>
      <c r="JE109" s="28"/>
      <c r="JF109" s="28"/>
      <c r="JG109" s="28"/>
      <c r="JH109" s="28"/>
      <c r="JI109" s="28"/>
      <c r="JJ109" s="28"/>
      <c r="JK109" s="28"/>
      <c r="JL109" s="28"/>
      <c r="JM109" s="28"/>
      <c r="JN109" s="28"/>
      <c r="JO109" s="28"/>
      <c r="JP109" s="28"/>
      <c r="JQ109" s="28"/>
      <c r="JR109" s="28"/>
      <c r="JS109" s="28"/>
      <c r="JT109" s="28"/>
      <c r="JU109" s="28"/>
      <c r="JV109" s="28"/>
      <c r="JW109" s="28"/>
      <c r="JX109" s="28"/>
      <c r="JY109" s="28"/>
      <c r="JZ109" s="28"/>
      <c r="KA109" s="28"/>
      <c r="KB109" s="28"/>
      <c r="KC109" s="28"/>
      <c r="KD109" s="28"/>
      <c r="KE109" s="28"/>
      <c r="KF109" s="28"/>
      <c r="KG109" s="28"/>
      <c r="KH109" s="28"/>
      <c r="KI109" s="28"/>
      <c r="KJ109" s="28"/>
      <c r="KK109" s="28"/>
      <c r="KL109" s="28"/>
      <c r="KM109" s="28"/>
      <c r="KN109" s="28"/>
      <c r="KO109" s="28"/>
    </row>
    <row r="110" spans="1:301" s="21" customFormat="1" ht="10" customHeight="1">
      <c r="A110" s="39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9"/>
      <c r="AF110" s="28"/>
      <c r="AG110" s="29"/>
      <c r="AH110" s="28"/>
      <c r="AI110" s="29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28"/>
      <c r="GB110" s="28"/>
      <c r="GC110" s="28"/>
      <c r="GD110" s="28"/>
      <c r="GE110" s="28"/>
      <c r="GF110" s="28"/>
      <c r="GG110" s="28"/>
      <c r="GH110" s="28"/>
      <c r="GI110" s="28"/>
      <c r="GJ110" s="28"/>
      <c r="GK110" s="28"/>
      <c r="GL110" s="28"/>
      <c r="GM110" s="28"/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HH110" s="28"/>
      <c r="HI110" s="28"/>
      <c r="HJ110" s="28"/>
      <c r="HK110" s="28"/>
      <c r="HL110" s="28"/>
      <c r="HM110" s="28"/>
      <c r="HN110" s="28"/>
      <c r="HO110" s="28"/>
      <c r="HP110" s="28"/>
      <c r="HQ110" s="28"/>
      <c r="HR110" s="28"/>
      <c r="HS110" s="28"/>
      <c r="HT110" s="28"/>
      <c r="HU110" s="28"/>
      <c r="HV110" s="28"/>
      <c r="HW110" s="28"/>
      <c r="HX110" s="28"/>
      <c r="HY110" s="28"/>
      <c r="HZ110" s="28"/>
      <c r="IA110" s="28"/>
      <c r="IB110" s="28"/>
      <c r="IC110" s="28"/>
      <c r="ID110" s="28"/>
      <c r="IE110" s="28"/>
      <c r="IF110" s="28"/>
      <c r="IG110" s="28"/>
      <c r="IH110" s="28"/>
      <c r="II110" s="28"/>
      <c r="IJ110" s="28"/>
      <c r="IK110" s="28"/>
      <c r="IL110" s="28"/>
      <c r="IM110" s="28"/>
      <c r="IN110" s="28"/>
      <c r="IO110" s="28"/>
      <c r="IP110" s="28"/>
      <c r="IQ110" s="28"/>
      <c r="IR110" s="28"/>
      <c r="IS110" s="28"/>
      <c r="IT110" s="28"/>
      <c r="IU110" s="28"/>
      <c r="IV110" s="28"/>
      <c r="IW110" s="28"/>
      <c r="IX110" s="28"/>
      <c r="IY110" s="28"/>
      <c r="IZ110" s="28"/>
      <c r="JA110" s="28"/>
      <c r="JB110" s="28"/>
      <c r="JC110" s="28"/>
      <c r="JD110" s="28"/>
      <c r="JE110" s="28"/>
      <c r="JF110" s="28"/>
      <c r="JG110" s="28"/>
      <c r="JH110" s="28"/>
      <c r="JI110" s="28"/>
      <c r="JJ110" s="28"/>
      <c r="JK110" s="28"/>
      <c r="JL110" s="28"/>
      <c r="JM110" s="28"/>
      <c r="JN110" s="28"/>
      <c r="JO110" s="28"/>
      <c r="JP110" s="28"/>
      <c r="JQ110" s="28"/>
      <c r="JR110" s="28"/>
      <c r="JS110" s="28"/>
      <c r="JT110" s="28"/>
      <c r="JU110" s="28"/>
      <c r="JV110" s="28"/>
      <c r="JW110" s="28"/>
      <c r="JX110" s="28"/>
      <c r="JY110" s="28"/>
      <c r="JZ110" s="28"/>
      <c r="KA110" s="28"/>
      <c r="KB110" s="28"/>
      <c r="KC110" s="28"/>
      <c r="KD110" s="28"/>
      <c r="KE110" s="28"/>
      <c r="KF110" s="28"/>
      <c r="KG110" s="28"/>
      <c r="KH110" s="28"/>
      <c r="KI110" s="28"/>
      <c r="KJ110" s="28"/>
      <c r="KK110" s="28"/>
      <c r="KL110" s="28"/>
      <c r="KM110" s="28"/>
      <c r="KN110" s="28"/>
      <c r="KO110" s="28"/>
    </row>
    <row r="111" spans="1:301" s="21" customFormat="1" ht="10" customHeight="1">
      <c r="A111" s="39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9"/>
      <c r="AF111" s="28"/>
      <c r="AG111" s="29"/>
      <c r="AH111" s="28"/>
      <c r="AI111" s="29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28"/>
      <c r="GB111" s="28"/>
      <c r="GC111" s="28"/>
      <c r="GD111" s="28"/>
      <c r="GE111" s="28"/>
      <c r="GF111" s="28"/>
      <c r="GG111" s="28"/>
      <c r="GH111" s="28"/>
      <c r="GI111" s="28"/>
      <c r="GJ111" s="28"/>
      <c r="GK111" s="28"/>
      <c r="GL111" s="28"/>
      <c r="GM111" s="28"/>
      <c r="GN111" s="28"/>
      <c r="GO111" s="28"/>
      <c r="GP111" s="28"/>
      <c r="GQ111" s="28"/>
      <c r="GR111" s="28"/>
      <c r="GS111" s="28"/>
      <c r="GT111" s="28"/>
      <c r="GU111" s="28"/>
      <c r="GV111" s="28"/>
      <c r="GW111" s="28"/>
      <c r="GX111" s="28"/>
      <c r="GY111" s="28"/>
      <c r="GZ111" s="28"/>
      <c r="HA111" s="28"/>
      <c r="HB111" s="28"/>
      <c r="HC111" s="28"/>
      <c r="HD111" s="28"/>
      <c r="HE111" s="28"/>
      <c r="HF111" s="28"/>
      <c r="HG111" s="28"/>
      <c r="HH111" s="28"/>
      <c r="HI111" s="28"/>
      <c r="HJ111" s="28"/>
      <c r="HK111" s="28"/>
      <c r="HL111" s="28"/>
      <c r="HM111" s="28"/>
      <c r="HN111" s="28"/>
      <c r="HO111" s="28"/>
      <c r="HP111" s="28"/>
      <c r="HQ111" s="28"/>
      <c r="HR111" s="28"/>
      <c r="HS111" s="28"/>
      <c r="HT111" s="28"/>
      <c r="HU111" s="28"/>
      <c r="HV111" s="28"/>
      <c r="HW111" s="28"/>
      <c r="HX111" s="28"/>
      <c r="HY111" s="28"/>
      <c r="HZ111" s="28"/>
      <c r="IA111" s="28"/>
      <c r="IB111" s="28"/>
      <c r="IC111" s="28"/>
      <c r="ID111" s="28"/>
      <c r="IE111" s="28"/>
      <c r="IF111" s="28"/>
      <c r="IG111" s="28"/>
      <c r="IH111" s="28"/>
      <c r="II111" s="28"/>
      <c r="IJ111" s="28"/>
      <c r="IK111" s="28"/>
      <c r="IL111" s="28"/>
      <c r="IM111" s="28"/>
      <c r="IN111" s="28"/>
      <c r="IO111" s="28"/>
      <c r="IP111" s="28"/>
      <c r="IQ111" s="28"/>
      <c r="IR111" s="28"/>
      <c r="IS111" s="28"/>
      <c r="IT111" s="28"/>
      <c r="IU111" s="28"/>
      <c r="IV111" s="28"/>
      <c r="IW111" s="28"/>
      <c r="IX111" s="28"/>
      <c r="IY111" s="28"/>
      <c r="IZ111" s="28"/>
      <c r="JA111" s="28"/>
      <c r="JB111" s="28"/>
      <c r="JC111" s="28"/>
      <c r="JD111" s="28"/>
      <c r="JE111" s="28"/>
      <c r="JF111" s="28"/>
      <c r="JG111" s="28"/>
      <c r="JH111" s="28"/>
      <c r="JI111" s="28"/>
      <c r="JJ111" s="28"/>
      <c r="JK111" s="28"/>
      <c r="JL111" s="28"/>
      <c r="JM111" s="28"/>
      <c r="JN111" s="28"/>
      <c r="JO111" s="28"/>
      <c r="JP111" s="28"/>
      <c r="JQ111" s="28"/>
      <c r="JR111" s="28"/>
      <c r="JS111" s="28"/>
      <c r="JT111" s="28"/>
      <c r="JU111" s="28"/>
      <c r="JV111" s="28"/>
      <c r="JW111" s="28"/>
      <c r="JX111" s="28"/>
      <c r="JY111" s="28"/>
      <c r="JZ111" s="28"/>
      <c r="KA111" s="28"/>
      <c r="KB111" s="28"/>
      <c r="KC111" s="28"/>
      <c r="KD111" s="28"/>
      <c r="KE111" s="28"/>
      <c r="KF111" s="28"/>
      <c r="KG111" s="28"/>
      <c r="KH111" s="28"/>
      <c r="KI111" s="28"/>
      <c r="KJ111" s="28"/>
      <c r="KK111" s="28"/>
      <c r="KL111" s="28"/>
      <c r="KM111" s="28"/>
      <c r="KN111" s="28"/>
      <c r="KO111" s="28"/>
    </row>
    <row r="112" spans="1:301" s="21" customFormat="1" ht="10" customHeight="1">
      <c r="A112" s="39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9"/>
      <c r="AF112" s="28"/>
      <c r="AG112" s="29"/>
      <c r="AH112" s="28"/>
      <c r="AI112" s="29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28"/>
      <c r="HP112" s="28"/>
      <c r="HQ112" s="28"/>
      <c r="HR112" s="28"/>
      <c r="HS112" s="28"/>
      <c r="HT112" s="28"/>
      <c r="HU112" s="28"/>
      <c r="HV112" s="28"/>
      <c r="HW112" s="28"/>
      <c r="HX112" s="28"/>
      <c r="HY112" s="28"/>
      <c r="HZ112" s="28"/>
      <c r="IA112" s="28"/>
      <c r="IB112" s="28"/>
      <c r="IC112" s="28"/>
      <c r="ID112" s="28"/>
      <c r="IE112" s="28"/>
      <c r="IF112" s="28"/>
      <c r="IG112" s="28"/>
      <c r="IH112" s="28"/>
      <c r="II112" s="28"/>
      <c r="IJ112" s="28"/>
      <c r="IK112" s="28"/>
      <c r="IL112" s="28"/>
      <c r="IM112" s="28"/>
      <c r="IN112" s="28"/>
      <c r="IO112" s="28"/>
      <c r="IP112" s="28"/>
      <c r="IQ112" s="28"/>
      <c r="IR112" s="28"/>
      <c r="IS112" s="28"/>
      <c r="IT112" s="28"/>
      <c r="IU112" s="28"/>
      <c r="IV112" s="28"/>
      <c r="IW112" s="28"/>
      <c r="IX112" s="28"/>
      <c r="IY112" s="28"/>
      <c r="IZ112" s="28"/>
      <c r="JA112" s="28"/>
      <c r="JB112" s="28"/>
      <c r="JC112" s="28"/>
      <c r="JD112" s="28"/>
      <c r="JE112" s="28"/>
      <c r="JF112" s="28"/>
      <c r="JG112" s="28"/>
      <c r="JH112" s="28"/>
      <c r="JI112" s="28"/>
      <c r="JJ112" s="28"/>
      <c r="JK112" s="28"/>
      <c r="JL112" s="28"/>
      <c r="JM112" s="28"/>
      <c r="JN112" s="28"/>
      <c r="JO112" s="28"/>
      <c r="JP112" s="28"/>
      <c r="JQ112" s="28"/>
      <c r="JR112" s="28"/>
      <c r="JS112" s="28"/>
      <c r="JT112" s="28"/>
      <c r="JU112" s="28"/>
      <c r="JV112" s="28"/>
      <c r="JW112" s="28"/>
      <c r="JX112" s="28"/>
      <c r="JY112" s="28"/>
      <c r="JZ112" s="28"/>
      <c r="KA112" s="28"/>
      <c r="KB112" s="28"/>
      <c r="KC112" s="28"/>
      <c r="KD112" s="28"/>
      <c r="KE112" s="28"/>
      <c r="KF112" s="28"/>
      <c r="KG112" s="28"/>
      <c r="KH112" s="28"/>
      <c r="KI112" s="28"/>
      <c r="KJ112" s="28"/>
      <c r="KK112" s="28"/>
      <c r="KL112" s="28"/>
      <c r="KM112" s="28"/>
      <c r="KN112" s="28"/>
      <c r="KO112" s="28"/>
    </row>
    <row r="113" spans="1:301" s="21" customFormat="1" ht="10" customHeight="1">
      <c r="A113" s="39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9"/>
      <c r="AF113" s="28"/>
      <c r="AG113" s="29"/>
      <c r="AH113" s="28"/>
      <c r="AI113" s="29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H113" s="28"/>
      <c r="GI113" s="28"/>
      <c r="GJ113" s="28"/>
      <c r="GK113" s="28"/>
      <c r="GL113" s="28"/>
      <c r="GM113" s="28"/>
      <c r="GN113" s="28"/>
      <c r="GO113" s="28"/>
      <c r="GP113" s="28"/>
      <c r="GQ113" s="28"/>
      <c r="GR113" s="28"/>
      <c r="GS113" s="28"/>
      <c r="GT113" s="28"/>
      <c r="GU113" s="28"/>
      <c r="GV113" s="28"/>
      <c r="GW113" s="28"/>
      <c r="GX113" s="28"/>
      <c r="GY113" s="28"/>
      <c r="GZ113" s="28"/>
      <c r="HA113" s="28"/>
      <c r="HB113" s="28"/>
      <c r="HC113" s="28"/>
      <c r="HD113" s="28"/>
      <c r="HE113" s="28"/>
      <c r="HF113" s="28"/>
      <c r="HG113" s="28"/>
      <c r="HH113" s="28"/>
      <c r="HI113" s="28"/>
      <c r="HJ113" s="28"/>
      <c r="HK113" s="28"/>
      <c r="HL113" s="28"/>
      <c r="HM113" s="28"/>
      <c r="HN113" s="28"/>
      <c r="HO113" s="28"/>
      <c r="HP113" s="28"/>
      <c r="HQ113" s="28"/>
      <c r="HR113" s="28"/>
      <c r="HS113" s="28"/>
      <c r="HT113" s="28"/>
      <c r="HU113" s="28"/>
      <c r="HV113" s="28"/>
      <c r="HW113" s="28"/>
      <c r="HX113" s="28"/>
      <c r="HY113" s="28"/>
      <c r="HZ113" s="28"/>
      <c r="IA113" s="28"/>
      <c r="IB113" s="28"/>
      <c r="IC113" s="28"/>
      <c r="ID113" s="28"/>
      <c r="IE113" s="28"/>
      <c r="IF113" s="28"/>
      <c r="IG113" s="28"/>
      <c r="IH113" s="28"/>
      <c r="II113" s="28"/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  <c r="IX113" s="28"/>
      <c r="IY113" s="28"/>
      <c r="IZ113" s="28"/>
      <c r="JA113" s="28"/>
      <c r="JB113" s="28"/>
      <c r="JC113" s="28"/>
      <c r="JD113" s="28"/>
      <c r="JE113" s="28"/>
      <c r="JF113" s="28"/>
      <c r="JG113" s="28"/>
      <c r="JH113" s="28"/>
      <c r="JI113" s="28"/>
      <c r="JJ113" s="28"/>
      <c r="JK113" s="28"/>
      <c r="JL113" s="28"/>
      <c r="JM113" s="28"/>
      <c r="JN113" s="28"/>
      <c r="JO113" s="28"/>
      <c r="JP113" s="28"/>
      <c r="JQ113" s="28"/>
      <c r="JR113" s="28"/>
      <c r="JS113" s="28"/>
      <c r="JT113" s="28"/>
      <c r="JU113" s="28"/>
      <c r="JV113" s="28"/>
      <c r="JW113" s="28"/>
      <c r="JX113" s="28"/>
      <c r="JY113" s="28"/>
      <c r="JZ113" s="28"/>
      <c r="KA113" s="28"/>
      <c r="KB113" s="28"/>
      <c r="KC113" s="28"/>
      <c r="KD113" s="28"/>
      <c r="KE113" s="28"/>
      <c r="KF113" s="28"/>
      <c r="KG113" s="28"/>
      <c r="KH113" s="28"/>
      <c r="KI113" s="28"/>
      <c r="KJ113" s="28"/>
      <c r="KK113" s="28"/>
      <c r="KL113" s="28"/>
      <c r="KM113" s="28"/>
      <c r="KN113" s="28"/>
      <c r="KO113" s="28"/>
    </row>
    <row r="114" spans="1:301" s="21" customFormat="1" ht="10" customHeight="1">
      <c r="A114" s="39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9"/>
      <c r="AF114" s="28"/>
      <c r="AG114" s="29"/>
      <c r="AH114" s="28"/>
      <c r="AI114" s="29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8"/>
      <c r="HA114" s="28"/>
      <c r="HB114" s="28"/>
      <c r="HC114" s="28"/>
      <c r="HD114" s="28"/>
      <c r="HE114" s="28"/>
      <c r="HF114" s="28"/>
      <c r="HG114" s="28"/>
      <c r="HH114" s="28"/>
      <c r="HI114" s="28"/>
      <c r="HJ114" s="28"/>
      <c r="HK114" s="28"/>
      <c r="HL114" s="28"/>
      <c r="HM114" s="28"/>
      <c r="HN114" s="28"/>
      <c r="HO114" s="28"/>
      <c r="HP114" s="28"/>
      <c r="HQ114" s="28"/>
      <c r="HR114" s="28"/>
      <c r="HS114" s="28"/>
      <c r="HT114" s="28"/>
      <c r="HU114" s="28"/>
      <c r="HV114" s="28"/>
      <c r="HW114" s="28"/>
      <c r="HX114" s="28"/>
      <c r="HY114" s="28"/>
      <c r="HZ114" s="28"/>
      <c r="IA114" s="28"/>
      <c r="IB114" s="28"/>
      <c r="IC114" s="28"/>
      <c r="ID114" s="28"/>
      <c r="IE114" s="28"/>
      <c r="IF114" s="28"/>
      <c r="IG114" s="28"/>
      <c r="IH114" s="28"/>
      <c r="II114" s="28"/>
      <c r="IJ114" s="28"/>
      <c r="IK114" s="28"/>
      <c r="IL114" s="28"/>
      <c r="IM114" s="28"/>
      <c r="IN114" s="28"/>
      <c r="IO114" s="28"/>
      <c r="IP114" s="28"/>
      <c r="IQ114" s="28"/>
      <c r="IR114" s="28"/>
      <c r="IS114" s="28"/>
      <c r="IT114" s="28"/>
      <c r="IU114" s="28"/>
      <c r="IV114" s="28"/>
      <c r="IW114" s="28"/>
      <c r="IX114" s="28"/>
      <c r="IY114" s="28"/>
      <c r="IZ114" s="28"/>
      <c r="JA114" s="28"/>
      <c r="JB114" s="28"/>
      <c r="JC114" s="28"/>
      <c r="JD114" s="28"/>
      <c r="JE114" s="28"/>
      <c r="JF114" s="28"/>
      <c r="JG114" s="28"/>
      <c r="JH114" s="28"/>
      <c r="JI114" s="28"/>
      <c r="JJ114" s="28"/>
      <c r="JK114" s="28"/>
      <c r="JL114" s="28"/>
      <c r="JM114" s="28"/>
      <c r="JN114" s="28"/>
      <c r="JO114" s="28"/>
      <c r="JP114" s="28"/>
      <c r="JQ114" s="28"/>
      <c r="JR114" s="28"/>
      <c r="JS114" s="28"/>
      <c r="JT114" s="28"/>
      <c r="JU114" s="28"/>
      <c r="JV114" s="28"/>
      <c r="JW114" s="28"/>
      <c r="JX114" s="28"/>
      <c r="JY114" s="28"/>
      <c r="JZ114" s="28"/>
      <c r="KA114" s="28"/>
      <c r="KB114" s="28"/>
      <c r="KC114" s="28"/>
      <c r="KD114" s="28"/>
      <c r="KE114" s="28"/>
      <c r="KF114" s="28"/>
      <c r="KG114" s="28"/>
      <c r="KH114" s="28"/>
      <c r="KI114" s="28"/>
      <c r="KJ114" s="28"/>
      <c r="KK114" s="28"/>
      <c r="KL114" s="28"/>
      <c r="KM114" s="28"/>
      <c r="KN114" s="28"/>
      <c r="KO114" s="28"/>
    </row>
    <row r="115" spans="1:301" s="21" customFormat="1" ht="10" customHeight="1">
      <c r="A115" s="39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9"/>
      <c r="AF115" s="28"/>
      <c r="AG115" s="29"/>
      <c r="AH115" s="28"/>
      <c r="AI115" s="29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H115" s="28"/>
      <c r="GI115" s="28"/>
      <c r="GJ115" s="28"/>
      <c r="GK115" s="28"/>
      <c r="GL115" s="28"/>
      <c r="GM115" s="28"/>
      <c r="GN115" s="28"/>
      <c r="GO115" s="28"/>
      <c r="GP115" s="28"/>
      <c r="GQ115" s="28"/>
      <c r="GR115" s="28"/>
      <c r="GS115" s="28"/>
      <c r="GT115" s="28"/>
      <c r="GU115" s="28"/>
      <c r="GV115" s="28"/>
      <c r="GW115" s="28"/>
      <c r="GX115" s="28"/>
      <c r="GY115" s="28"/>
      <c r="GZ115" s="28"/>
      <c r="HA115" s="28"/>
      <c r="HB115" s="28"/>
      <c r="HC115" s="28"/>
      <c r="HD115" s="28"/>
      <c r="HE115" s="28"/>
      <c r="HF115" s="28"/>
      <c r="HG115" s="28"/>
      <c r="HH115" s="28"/>
      <c r="HI115" s="28"/>
      <c r="HJ115" s="28"/>
      <c r="HK115" s="28"/>
      <c r="HL115" s="28"/>
      <c r="HM115" s="28"/>
      <c r="HN115" s="28"/>
      <c r="HO115" s="28"/>
      <c r="HP115" s="28"/>
      <c r="HQ115" s="28"/>
      <c r="HR115" s="28"/>
      <c r="HS115" s="28"/>
      <c r="HT115" s="28"/>
      <c r="HU115" s="28"/>
      <c r="HV115" s="28"/>
      <c r="HW115" s="28"/>
      <c r="HX115" s="28"/>
      <c r="HY115" s="28"/>
      <c r="HZ115" s="28"/>
      <c r="IA115" s="28"/>
      <c r="IB115" s="28"/>
      <c r="IC115" s="28"/>
      <c r="ID115" s="28"/>
      <c r="IE115" s="28"/>
      <c r="IF115" s="28"/>
      <c r="IG115" s="28"/>
      <c r="IH115" s="28"/>
      <c r="II115" s="28"/>
      <c r="IJ115" s="28"/>
      <c r="IK115" s="28"/>
      <c r="IL115" s="28"/>
      <c r="IM115" s="28"/>
      <c r="IN115" s="28"/>
      <c r="IO115" s="28"/>
      <c r="IP115" s="28"/>
      <c r="IQ115" s="28"/>
      <c r="IR115" s="28"/>
      <c r="IS115" s="28"/>
      <c r="IT115" s="28"/>
      <c r="IU115" s="28"/>
      <c r="IV115" s="28"/>
      <c r="IW115" s="28"/>
      <c r="IX115" s="28"/>
      <c r="IY115" s="28"/>
      <c r="IZ115" s="28"/>
      <c r="JA115" s="28"/>
      <c r="JB115" s="28"/>
      <c r="JC115" s="28"/>
      <c r="JD115" s="28"/>
      <c r="JE115" s="28"/>
      <c r="JF115" s="28"/>
      <c r="JG115" s="28"/>
      <c r="JH115" s="28"/>
      <c r="JI115" s="28"/>
      <c r="JJ115" s="28"/>
      <c r="JK115" s="28"/>
      <c r="JL115" s="28"/>
      <c r="JM115" s="28"/>
      <c r="JN115" s="28"/>
      <c r="JO115" s="28"/>
      <c r="JP115" s="28"/>
      <c r="JQ115" s="28"/>
      <c r="JR115" s="28"/>
      <c r="JS115" s="28"/>
      <c r="JT115" s="28"/>
      <c r="JU115" s="28"/>
      <c r="JV115" s="28"/>
      <c r="JW115" s="28"/>
      <c r="JX115" s="28"/>
      <c r="JY115" s="28"/>
      <c r="JZ115" s="28"/>
      <c r="KA115" s="28"/>
      <c r="KB115" s="28"/>
      <c r="KC115" s="28"/>
      <c r="KD115" s="28"/>
      <c r="KE115" s="28"/>
      <c r="KF115" s="28"/>
      <c r="KG115" s="28"/>
      <c r="KH115" s="28"/>
      <c r="KI115" s="28"/>
      <c r="KJ115" s="28"/>
      <c r="KK115" s="28"/>
      <c r="KL115" s="28"/>
      <c r="KM115" s="28"/>
      <c r="KN115" s="28"/>
      <c r="KO115" s="28"/>
    </row>
    <row r="116" spans="1:301" s="21" customFormat="1" ht="10" customHeight="1">
      <c r="A116" s="39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9"/>
      <c r="AF116" s="28"/>
      <c r="AG116" s="29"/>
      <c r="AH116" s="28"/>
      <c r="AI116" s="29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H116" s="28"/>
      <c r="GI116" s="28"/>
      <c r="GJ116" s="28"/>
      <c r="GK116" s="28"/>
      <c r="GL116" s="28"/>
      <c r="GM116" s="28"/>
      <c r="GN116" s="28"/>
      <c r="GO116" s="28"/>
      <c r="GP116" s="28"/>
      <c r="GQ116" s="28"/>
      <c r="GR116" s="28"/>
      <c r="GS116" s="28"/>
      <c r="GT116" s="28"/>
      <c r="GU116" s="28"/>
      <c r="GV116" s="28"/>
      <c r="GW116" s="28"/>
      <c r="GX116" s="28"/>
      <c r="GY116" s="28"/>
      <c r="GZ116" s="28"/>
      <c r="HA116" s="28"/>
      <c r="HB116" s="28"/>
      <c r="HC116" s="28"/>
      <c r="HD116" s="28"/>
      <c r="HE116" s="28"/>
      <c r="HF116" s="28"/>
      <c r="HG116" s="28"/>
      <c r="HH116" s="28"/>
      <c r="HI116" s="28"/>
      <c r="HJ116" s="28"/>
      <c r="HK116" s="28"/>
      <c r="HL116" s="28"/>
      <c r="HM116" s="28"/>
      <c r="HN116" s="28"/>
      <c r="HO116" s="28"/>
      <c r="HP116" s="28"/>
      <c r="HQ116" s="28"/>
      <c r="HR116" s="28"/>
      <c r="HS116" s="28"/>
      <c r="HT116" s="28"/>
      <c r="HU116" s="28"/>
      <c r="HV116" s="28"/>
      <c r="HW116" s="28"/>
      <c r="HX116" s="28"/>
      <c r="HY116" s="28"/>
      <c r="HZ116" s="28"/>
      <c r="IA116" s="28"/>
      <c r="IB116" s="28"/>
      <c r="IC116" s="28"/>
      <c r="ID116" s="28"/>
      <c r="IE116" s="28"/>
      <c r="IF116" s="28"/>
      <c r="IG116" s="28"/>
      <c r="IH116" s="28"/>
      <c r="II116" s="28"/>
      <c r="IJ116" s="28"/>
      <c r="IK116" s="28"/>
      <c r="IL116" s="28"/>
      <c r="IM116" s="28"/>
      <c r="IN116" s="28"/>
      <c r="IO116" s="28"/>
      <c r="IP116" s="28"/>
      <c r="IQ116" s="28"/>
      <c r="IR116" s="28"/>
      <c r="IS116" s="28"/>
      <c r="IT116" s="28"/>
      <c r="IU116" s="28"/>
      <c r="IV116" s="28"/>
      <c r="IW116" s="28"/>
      <c r="IX116" s="28"/>
      <c r="IY116" s="28"/>
      <c r="IZ116" s="28"/>
      <c r="JA116" s="28"/>
      <c r="JB116" s="28"/>
      <c r="JC116" s="28"/>
      <c r="JD116" s="28"/>
      <c r="JE116" s="28"/>
      <c r="JF116" s="28"/>
      <c r="JG116" s="28"/>
      <c r="JH116" s="28"/>
      <c r="JI116" s="28"/>
      <c r="JJ116" s="28"/>
      <c r="JK116" s="28"/>
      <c r="JL116" s="28"/>
      <c r="JM116" s="28"/>
      <c r="JN116" s="28"/>
      <c r="JO116" s="28"/>
      <c r="JP116" s="28"/>
      <c r="JQ116" s="28"/>
      <c r="JR116" s="28"/>
      <c r="JS116" s="28"/>
      <c r="JT116" s="28"/>
      <c r="JU116" s="28"/>
      <c r="JV116" s="28"/>
      <c r="JW116" s="28"/>
      <c r="JX116" s="28"/>
      <c r="JY116" s="28"/>
      <c r="JZ116" s="28"/>
      <c r="KA116" s="28"/>
      <c r="KB116" s="28"/>
      <c r="KC116" s="28"/>
      <c r="KD116" s="28"/>
      <c r="KE116" s="28"/>
      <c r="KF116" s="28"/>
      <c r="KG116" s="28"/>
      <c r="KH116" s="28"/>
      <c r="KI116" s="28"/>
      <c r="KJ116" s="28"/>
      <c r="KK116" s="28"/>
      <c r="KL116" s="28"/>
      <c r="KM116" s="28"/>
      <c r="KN116" s="28"/>
      <c r="KO116" s="28"/>
    </row>
    <row r="117" spans="1:301" s="21" customFormat="1" ht="10" customHeight="1">
      <c r="A117" s="39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9"/>
      <c r="AF117" s="28"/>
      <c r="AG117" s="29"/>
      <c r="AH117" s="28"/>
      <c r="AI117" s="29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H117" s="28"/>
      <c r="GI117" s="28"/>
      <c r="GJ117" s="28"/>
      <c r="GK117" s="28"/>
      <c r="GL117" s="28"/>
      <c r="GM117" s="28"/>
      <c r="GN117" s="28"/>
      <c r="GO117" s="28"/>
      <c r="GP117" s="28"/>
      <c r="GQ117" s="28"/>
      <c r="GR117" s="28"/>
      <c r="GS117" s="28"/>
      <c r="GT117" s="28"/>
      <c r="GU117" s="28"/>
      <c r="GV117" s="28"/>
      <c r="GW117" s="28"/>
      <c r="GX117" s="28"/>
      <c r="GY117" s="28"/>
      <c r="GZ117" s="28"/>
      <c r="HA117" s="28"/>
      <c r="HB117" s="28"/>
      <c r="HC117" s="28"/>
      <c r="HD117" s="28"/>
      <c r="HE117" s="28"/>
      <c r="HF117" s="28"/>
      <c r="HG117" s="28"/>
      <c r="HH117" s="28"/>
      <c r="HI117" s="28"/>
      <c r="HJ117" s="28"/>
      <c r="HK117" s="28"/>
      <c r="HL117" s="28"/>
      <c r="HM117" s="28"/>
      <c r="HN117" s="28"/>
      <c r="HO117" s="28"/>
      <c r="HP117" s="28"/>
      <c r="HQ117" s="28"/>
      <c r="HR117" s="28"/>
      <c r="HS117" s="28"/>
      <c r="HT117" s="28"/>
      <c r="HU117" s="28"/>
      <c r="HV117" s="28"/>
      <c r="HW117" s="28"/>
      <c r="HX117" s="28"/>
      <c r="HY117" s="28"/>
      <c r="HZ117" s="28"/>
      <c r="IA117" s="28"/>
      <c r="IB117" s="28"/>
      <c r="IC117" s="28"/>
      <c r="ID117" s="28"/>
      <c r="IE117" s="28"/>
      <c r="IF117" s="28"/>
      <c r="IG117" s="28"/>
      <c r="IH117" s="28"/>
      <c r="II117" s="28"/>
      <c r="IJ117" s="28"/>
      <c r="IK117" s="28"/>
      <c r="IL117" s="28"/>
      <c r="IM117" s="28"/>
      <c r="IN117" s="28"/>
      <c r="IO117" s="28"/>
      <c r="IP117" s="28"/>
      <c r="IQ117" s="28"/>
      <c r="IR117" s="28"/>
      <c r="IS117" s="28"/>
      <c r="IT117" s="28"/>
      <c r="IU117" s="28"/>
      <c r="IV117" s="28"/>
      <c r="IW117" s="28"/>
      <c r="IX117" s="28"/>
      <c r="IY117" s="28"/>
      <c r="IZ117" s="28"/>
      <c r="JA117" s="28"/>
      <c r="JB117" s="28"/>
      <c r="JC117" s="28"/>
      <c r="JD117" s="28"/>
      <c r="JE117" s="28"/>
      <c r="JF117" s="28"/>
      <c r="JG117" s="28"/>
      <c r="JH117" s="28"/>
      <c r="JI117" s="28"/>
      <c r="JJ117" s="28"/>
      <c r="JK117" s="28"/>
      <c r="JL117" s="28"/>
      <c r="JM117" s="28"/>
      <c r="JN117" s="28"/>
      <c r="JO117" s="28"/>
      <c r="JP117" s="28"/>
      <c r="JQ117" s="28"/>
      <c r="JR117" s="28"/>
      <c r="JS117" s="28"/>
      <c r="JT117" s="28"/>
      <c r="JU117" s="28"/>
      <c r="JV117" s="28"/>
      <c r="JW117" s="28"/>
      <c r="JX117" s="28"/>
      <c r="JY117" s="28"/>
      <c r="JZ117" s="28"/>
      <c r="KA117" s="28"/>
      <c r="KB117" s="28"/>
      <c r="KC117" s="28"/>
      <c r="KD117" s="28"/>
      <c r="KE117" s="28"/>
      <c r="KF117" s="28"/>
      <c r="KG117" s="28"/>
      <c r="KH117" s="28"/>
      <c r="KI117" s="28"/>
      <c r="KJ117" s="28"/>
      <c r="KK117" s="28"/>
      <c r="KL117" s="28"/>
      <c r="KM117" s="28"/>
      <c r="KN117" s="28"/>
      <c r="KO117" s="28"/>
    </row>
    <row r="118" spans="1:301" s="21" customFormat="1" ht="10" customHeight="1">
      <c r="A118" s="39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9"/>
      <c r="AF118" s="28"/>
      <c r="AG118" s="29"/>
      <c r="AH118" s="28"/>
      <c r="AI118" s="29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28"/>
      <c r="GB118" s="28"/>
      <c r="GC118" s="28"/>
      <c r="GD118" s="28"/>
      <c r="GE118" s="28"/>
      <c r="GF118" s="28"/>
      <c r="GG118" s="28"/>
      <c r="GH118" s="28"/>
      <c r="GI118" s="28"/>
      <c r="GJ118" s="28"/>
      <c r="GK118" s="28"/>
      <c r="GL118" s="28"/>
      <c r="GM118" s="28"/>
      <c r="GN118" s="28"/>
      <c r="GO118" s="28"/>
      <c r="GP118" s="28"/>
      <c r="GQ118" s="28"/>
      <c r="GR118" s="28"/>
      <c r="GS118" s="28"/>
      <c r="GT118" s="28"/>
      <c r="GU118" s="28"/>
      <c r="GV118" s="28"/>
      <c r="GW118" s="28"/>
      <c r="GX118" s="28"/>
      <c r="GY118" s="28"/>
      <c r="GZ118" s="28"/>
      <c r="HA118" s="28"/>
      <c r="HB118" s="28"/>
      <c r="HC118" s="28"/>
      <c r="HD118" s="28"/>
      <c r="HE118" s="28"/>
      <c r="HF118" s="28"/>
      <c r="HG118" s="28"/>
      <c r="HH118" s="28"/>
      <c r="HI118" s="28"/>
      <c r="HJ118" s="28"/>
      <c r="HK118" s="28"/>
      <c r="HL118" s="28"/>
      <c r="HM118" s="28"/>
      <c r="HN118" s="28"/>
      <c r="HO118" s="28"/>
      <c r="HP118" s="28"/>
      <c r="HQ118" s="28"/>
      <c r="HR118" s="28"/>
      <c r="HS118" s="28"/>
      <c r="HT118" s="28"/>
      <c r="HU118" s="28"/>
      <c r="HV118" s="28"/>
      <c r="HW118" s="28"/>
      <c r="HX118" s="28"/>
      <c r="HY118" s="28"/>
      <c r="HZ118" s="28"/>
      <c r="IA118" s="28"/>
      <c r="IB118" s="28"/>
      <c r="IC118" s="28"/>
      <c r="ID118" s="28"/>
      <c r="IE118" s="28"/>
      <c r="IF118" s="28"/>
      <c r="IG118" s="28"/>
      <c r="IH118" s="28"/>
      <c r="II118" s="28"/>
      <c r="IJ118" s="28"/>
      <c r="IK118" s="28"/>
      <c r="IL118" s="28"/>
      <c r="IM118" s="28"/>
      <c r="IN118" s="28"/>
      <c r="IO118" s="28"/>
      <c r="IP118" s="28"/>
      <c r="IQ118" s="28"/>
      <c r="IR118" s="28"/>
      <c r="IS118" s="28"/>
      <c r="IT118" s="28"/>
      <c r="IU118" s="28"/>
      <c r="IV118" s="28"/>
      <c r="IW118" s="28"/>
      <c r="IX118" s="28"/>
      <c r="IY118" s="28"/>
      <c r="IZ118" s="28"/>
      <c r="JA118" s="28"/>
      <c r="JB118" s="28"/>
      <c r="JC118" s="28"/>
      <c r="JD118" s="28"/>
      <c r="JE118" s="28"/>
      <c r="JF118" s="28"/>
      <c r="JG118" s="28"/>
      <c r="JH118" s="28"/>
      <c r="JI118" s="28"/>
      <c r="JJ118" s="28"/>
      <c r="JK118" s="28"/>
      <c r="JL118" s="28"/>
      <c r="JM118" s="28"/>
      <c r="JN118" s="28"/>
      <c r="JO118" s="28"/>
      <c r="JP118" s="28"/>
      <c r="JQ118" s="28"/>
      <c r="JR118" s="28"/>
      <c r="JS118" s="28"/>
      <c r="JT118" s="28"/>
      <c r="JU118" s="28"/>
      <c r="JV118" s="28"/>
      <c r="JW118" s="28"/>
      <c r="JX118" s="28"/>
      <c r="JY118" s="28"/>
      <c r="JZ118" s="28"/>
      <c r="KA118" s="28"/>
      <c r="KB118" s="28"/>
      <c r="KC118" s="28"/>
      <c r="KD118" s="28"/>
      <c r="KE118" s="28"/>
      <c r="KF118" s="28"/>
      <c r="KG118" s="28"/>
      <c r="KH118" s="28"/>
      <c r="KI118" s="28"/>
      <c r="KJ118" s="28"/>
      <c r="KK118" s="28"/>
      <c r="KL118" s="28"/>
      <c r="KM118" s="28"/>
      <c r="KN118" s="28"/>
      <c r="KO118" s="28"/>
    </row>
    <row r="119" spans="1:301" s="21" customFormat="1" ht="10" customHeight="1">
      <c r="A119" s="39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9"/>
      <c r="AF119" s="28"/>
      <c r="AG119" s="29"/>
      <c r="AH119" s="28"/>
      <c r="AI119" s="29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  <c r="IA119" s="28"/>
      <c r="IB119" s="28"/>
      <c r="IC119" s="28"/>
      <c r="ID119" s="28"/>
      <c r="IE119" s="28"/>
      <c r="IF119" s="28"/>
      <c r="IG119" s="28"/>
      <c r="IH119" s="28"/>
      <c r="II119" s="28"/>
      <c r="IJ119" s="28"/>
      <c r="IK119" s="28"/>
      <c r="IL119" s="28"/>
      <c r="IM119" s="28"/>
      <c r="IN119" s="28"/>
      <c r="IO119" s="28"/>
      <c r="IP119" s="28"/>
      <c r="IQ119" s="28"/>
      <c r="IR119" s="28"/>
      <c r="IS119" s="28"/>
      <c r="IT119" s="28"/>
      <c r="IU119" s="28"/>
      <c r="IV119" s="28"/>
      <c r="IW119" s="28"/>
      <c r="IX119" s="28"/>
      <c r="IY119" s="28"/>
      <c r="IZ119" s="28"/>
      <c r="JA119" s="28"/>
      <c r="JB119" s="28"/>
      <c r="JC119" s="28"/>
      <c r="JD119" s="28"/>
      <c r="JE119" s="28"/>
      <c r="JF119" s="28"/>
      <c r="JG119" s="28"/>
      <c r="JH119" s="28"/>
      <c r="JI119" s="28"/>
      <c r="JJ119" s="28"/>
      <c r="JK119" s="28"/>
      <c r="JL119" s="28"/>
      <c r="JM119" s="28"/>
      <c r="JN119" s="28"/>
      <c r="JO119" s="28"/>
      <c r="JP119" s="28"/>
      <c r="JQ119" s="28"/>
      <c r="JR119" s="28"/>
      <c r="JS119" s="28"/>
      <c r="JT119" s="28"/>
      <c r="JU119" s="28"/>
      <c r="JV119" s="28"/>
      <c r="JW119" s="28"/>
      <c r="JX119" s="28"/>
      <c r="JY119" s="28"/>
      <c r="JZ119" s="28"/>
      <c r="KA119" s="28"/>
      <c r="KB119" s="28"/>
      <c r="KC119" s="28"/>
      <c r="KD119" s="28"/>
      <c r="KE119" s="28"/>
      <c r="KF119" s="28"/>
      <c r="KG119" s="28"/>
      <c r="KH119" s="28"/>
      <c r="KI119" s="28"/>
      <c r="KJ119" s="28"/>
      <c r="KK119" s="28"/>
      <c r="KL119" s="28"/>
      <c r="KM119" s="28"/>
      <c r="KN119" s="28"/>
      <c r="KO119" s="28"/>
    </row>
    <row r="120" spans="1:301" s="21" customFormat="1" ht="10" customHeight="1">
      <c r="A120" s="39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9"/>
      <c r="AF120" s="28"/>
      <c r="AG120" s="29"/>
      <c r="AH120" s="28"/>
      <c r="AI120" s="29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28"/>
      <c r="GB120" s="28"/>
      <c r="GC120" s="28"/>
      <c r="GD120" s="28"/>
      <c r="GE120" s="28"/>
      <c r="GF120" s="28"/>
      <c r="GG120" s="28"/>
      <c r="GH120" s="28"/>
      <c r="GI120" s="28"/>
      <c r="GJ120" s="28"/>
      <c r="GK120" s="28"/>
      <c r="GL120" s="28"/>
      <c r="GM120" s="28"/>
      <c r="GN120" s="28"/>
      <c r="GO120" s="28"/>
      <c r="GP120" s="28"/>
      <c r="GQ120" s="28"/>
      <c r="GR120" s="28"/>
      <c r="GS120" s="28"/>
      <c r="GT120" s="28"/>
      <c r="GU120" s="28"/>
      <c r="GV120" s="28"/>
      <c r="GW120" s="28"/>
      <c r="GX120" s="28"/>
      <c r="GY120" s="28"/>
      <c r="GZ120" s="28"/>
      <c r="HA120" s="28"/>
      <c r="HB120" s="28"/>
      <c r="HC120" s="28"/>
      <c r="HD120" s="28"/>
      <c r="HE120" s="28"/>
      <c r="HF120" s="28"/>
      <c r="HG120" s="28"/>
      <c r="HH120" s="28"/>
      <c r="HI120" s="28"/>
      <c r="HJ120" s="28"/>
      <c r="HK120" s="28"/>
      <c r="HL120" s="28"/>
      <c r="HM120" s="28"/>
      <c r="HN120" s="28"/>
      <c r="HO120" s="28"/>
      <c r="HP120" s="28"/>
      <c r="HQ120" s="28"/>
      <c r="HR120" s="28"/>
      <c r="HS120" s="28"/>
      <c r="HT120" s="28"/>
      <c r="HU120" s="28"/>
      <c r="HV120" s="28"/>
      <c r="HW120" s="28"/>
      <c r="HX120" s="28"/>
      <c r="HY120" s="28"/>
      <c r="HZ120" s="28"/>
      <c r="IA120" s="28"/>
      <c r="IB120" s="28"/>
      <c r="IC120" s="28"/>
      <c r="ID120" s="28"/>
      <c r="IE120" s="28"/>
      <c r="IF120" s="28"/>
      <c r="IG120" s="28"/>
      <c r="IH120" s="28"/>
      <c r="II120" s="28"/>
      <c r="IJ120" s="28"/>
      <c r="IK120" s="28"/>
      <c r="IL120" s="28"/>
      <c r="IM120" s="28"/>
      <c r="IN120" s="28"/>
      <c r="IO120" s="28"/>
      <c r="IP120" s="28"/>
      <c r="IQ120" s="28"/>
      <c r="IR120" s="28"/>
      <c r="IS120" s="28"/>
      <c r="IT120" s="28"/>
      <c r="IU120" s="28"/>
      <c r="IV120" s="28"/>
      <c r="IW120" s="28"/>
      <c r="IX120" s="28"/>
      <c r="IY120" s="28"/>
      <c r="IZ120" s="28"/>
      <c r="JA120" s="28"/>
      <c r="JB120" s="28"/>
      <c r="JC120" s="28"/>
      <c r="JD120" s="28"/>
      <c r="JE120" s="28"/>
      <c r="JF120" s="28"/>
      <c r="JG120" s="28"/>
      <c r="JH120" s="28"/>
      <c r="JI120" s="28"/>
      <c r="JJ120" s="28"/>
      <c r="JK120" s="28"/>
      <c r="JL120" s="28"/>
      <c r="JM120" s="28"/>
      <c r="JN120" s="28"/>
      <c r="JO120" s="28"/>
      <c r="JP120" s="28"/>
      <c r="JQ120" s="28"/>
      <c r="JR120" s="28"/>
      <c r="JS120" s="28"/>
      <c r="JT120" s="28"/>
      <c r="JU120" s="28"/>
      <c r="JV120" s="28"/>
      <c r="JW120" s="28"/>
      <c r="JX120" s="28"/>
      <c r="JY120" s="28"/>
      <c r="JZ120" s="28"/>
      <c r="KA120" s="28"/>
      <c r="KB120" s="28"/>
      <c r="KC120" s="28"/>
      <c r="KD120" s="28"/>
      <c r="KE120" s="28"/>
      <c r="KF120" s="28"/>
      <c r="KG120" s="28"/>
      <c r="KH120" s="28"/>
      <c r="KI120" s="28"/>
      <c r="KJ120" s="28"/>
      <c r="KK120" s="28"/>
      <c r="KL120" s="28"/>
      <c r="KM120" s="28"/>
      <c r="KN120" s="28"/>
      <c r="KO120" s="28"/>
    </row>
    <row r="121" spans="1:301" s="21" customFormat="1" ht="10" customHeight="1">
      <c r="A121" s="39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9"/>
      <c r="AF121" s="28"/>
      <c r="AG121" s="29"/>
      <c r="AH121" s="28"/>
      <c r="AI121" s="29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  <c r="FM121" s="28"/>
      <c r="FN121" s="28"/>
      <c r="FO121" s="28"/>
      <c r="FP121" s="28"/>
      <c r="FQ121" s="28"/>
      <c r="FR121" s="28"/>
      <c r="FS121" s="28"/>
      <c r="FT121" s="28"/>
      <c r="FU121" s="28"/>
      <c r="FV121" s="28"/>
      <c r="FW121" s="28"/>
      <c r="FX121" s="28"/>
      <c r="FY121" s="28"/>
      <c r="FZ121" s="28"/>
      <c r="GA121" s="28"/>
      <c r="GB121" s="28"/>
      <c r="GC121" s="28"/>
      <c r="GD121" s="28"/>
      <c r="GE121" s="28"/>
      <c r="GF121" s="28"/>
      <c r="GG121" s="28"/>
      <c r="GH121" s="28"/>
      <c r="GI121" s="28"/>
      <c r="GJ121" s="28"/>
      <c r="GK121" s="28"/>
      <c r="GL121" s="28"/>
      <c r="GM121" s="28"/>
      <c r="GN121" s="28"/>
      <c r="GO121" s="28"/>
      <c r="GP121" s="28"/>
      <c r="GQ121" s="28"/>
      <c r="GR121" s="28"/>
      <c r="GS121" s="28"/>
      <c r="GT121" s="28"/>
      <c r="GU121" s="28"/>
      <c r="GV121" s="28"/>
      <c r="GW121" s="28"/>
      <c r="GX121" s="28"/>
      <c r="GY121" s="28"/>
      <c r="GZ121" s="28"/>
      <c r="HA121" s="28"/>
      <c r="HB121" s="28"/>
      <c r="HC121" s="28"/>
      <c r="HD121" s="28"/>
      <c r="HE121" s="28"/>
      <c r="HF121" s="28"/>
      <c r="HG121" s="28"/>
      <c r="HH121" s="28"/>
      <c r="HI121" s="28"/>
      <c r="HJ121" s="28"/>
      <c r="HK121" s="28"/>
      <c r="HL121" s="28"/>
      <c r="HM121" s="28"/>
      <c r="HN121" s="28"/>
      <c r="HO121" s="28"/>
      <c r="HP121" s="28"/>
      <c r="HQ121" s="28"/>
      <c r="HR121" s="28"/>
      <c r="HS121" s="28"/>
      <c r="HT121" s="28"/>
      <c r="HU121" s="28"/>
      <c r="HV121" s="28"/>
      <c r="HW121" s="28"/>
      <c r="HX121" s="28"/>
      <c r="HY121" s="28"/>
      <c r="HZ121" s="28"/>
      <c r="IA121" s="28"/>
      <c r="IB121" s="28"/>
      <c r="IC121" s="28"/>
      <c r="ID121" s="28"/>
      <c r="IE121" s="28"/>
      <c r="IF121" s="28"/>
      <c r="IG121" s="28"/>
      <c r="IH121" s="28"/>
      <c r="II121" s="28"/>
      <c r="IJ121" s="28"/>
      <c r="IK121" s="28"/>
      <c r="IL121" s="28"/>
      <c r="IM121" s="28"/>
      <c r="IN121" s="28"/>
      <c r="IO121" s="28"/>
      <c r="IP121" s="28"/>
      <c r="IQ121" s="28"/>
      <c r="IR121" s="28"/>
      <c r="IS121" s="28"/>
      <c r="IT121" s="28"/>
      <c r="IU121" s="28"/>
      <c r="IV121" s="28"/>
      <c r="IW121" s="28"/>
      <c r="IX121" s="28"/>
      <c r="IY121" s="28"/>
      <c r="IZ121" s="28"/>
      <c r="JA121" s="28"/>
      <c r="JB121" s="28"/>
      <c r="JC121" s="28"/>
      <c r="JD121" s="28"/>
      <c r="JE121" s="28"/>
      <c r="JF121" s="28"/>
      <c r="JG121" s="28"/>
      <c r="JH121" s="28"/>
      <c r="JI121" s="28"/>
      <c r="JJ121" s="28"/>
      <c r="JK121" s="28"/>
      <c r="JL121" s="28"/>
      <c r="JM121" s="28"/>
      <c r="JN121" s="28"/>
      <c r="JO121" s="28"/>
      <c r="JP121" s="28"/>
      <c r="JQ121" s="28"/>
      <c r="JR121" s="28"/>
      <c r="JS121" s="28"/>
      <c r="JT121" s="28"/>
      <c r="JU121" s="28"/>
      <c r="JV121" s="28"/>
      <c r="JW121" s="28"/>
      <c r="JX121" s="28"/>
      <c r="JY121" s="28"/>
      <c r="JZ121" s="28"/>
      <c r="KA121" s="28"/>
      <c r="KB121" s="28"/>
      <c r="KC121" s="28"/>
      <c r="KD121" s="28"/>
      <c r="KE121" s="28"/>
      <c r="KF121" s="28"/>
      <c r="KG121" s="28"/>
      <c r="KH121" s="28"/>
      <c r="KI121" s="28"/>
      <c r="KJ121" s="28"/>
      <c r="KK121" s="28"/>
      <c r="KL121" s="28"/>
      <c r="KM121" s="28"/>
      <c r="KN121" s="28"/>
      <c r="KO121" s="28"/>
    </row>
    <row r="122" spans="1:301" s="21" customFormat="1" ht="10" customHeight="1">
      <c r="A122" s="39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9"/>
      <c r="AF122" s="28"/>
      <c r="AG122" s="29"/>
      <c r="AH122" s="28"/>
      <c r="AI122" s="29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  <c r="FM122" s="28"/>
      <c r="FN122" s="28"/>
      <c r="FO122" s="28"/>
      <c r="FP122" s="28"/>
      <c r="FQ122" s="28"/>
      <c r="FR122" s="28"/>
      <c r="FS122" s="28"/>
      <c r="FT122" s="28"/>
      <c r="FU122" s="28"/>
      <c r="FV122" s="28"/>
      <c r="FW122" s="28"/>
      <c r="FX122" s="28"/>
      <c r="FY122" s="28"/>
      <c r="FZ122" s="28"/>
      <c r="GA122" s="28"/>
      <c r="GB122" s="28"/>
      <c r="GC122" s="28"/>
      <c r="GD122" s="28"/>
      <c r="GE122" s="28"/>
      <c r="GF122" s="28"/>
      <c r="GG122" s="28"/>
      <c r="GH122" s="28"/>
      <c r="GI122" s="28"/>
      <c r="GJ122" s="28"/>
      <c r="GK122" s="28"/>
      <c r="GL122" s="28"/>
      <c r="GM122" s="28"/>
      <c r="GN122" s="28"/>
      <c r="GO122" s="28"/>
      <c r="GP122" s="28"/>
      <c r="GQ122" s="28"/>
      <c r="GR122" s="28"/>
      <c r="GS122" s="28"/>
      <c r="GT122" s="28"/>
      <c r="GU122" s="28"/>
      <c r="GV122" s="28"/>
      <c r="GW122" s="28"/>
      <c r="GX122" s="28"/>
      <c r="GY122" s="28"/>
      <c r="GZ122" s="28"/>
      <c r="HA122" s="28"/>
      <c r="HB122" s="28"/>
      <c r="HC122" s="28"/>
      <c r="HD122" s="28"/>
      <c r="HE122" s="28"/>
      <c r="HF122" s="28"/>
      <c r="HG122" s="28"/>
      <c r="HH122" s="28"/>
      <c r="HI122" s="28"/>
      <c r="HJ122" s="28"/>
      <c r="HK122" s="28"/>
      <c r="HL122" s="28"/>
      <c r="HM122" s="28"/>
      <c r="HN122" s="28"/>
      <c r="HO122" s="28"/>
      <c r="HP122" s="28"/>
      <c r="HQ122" s="28"/>
      <c r="HR122" s="28"/>
      <c r="HS122" s="28"/>
      <c r="HT122" s="28"/>
      <c r="HU122" s="28"/>
      <c r="HV122" s="28"/>
      <c r="HW122" s="28"/>
      <c r="HX122" s="28"/>
      <c r="HY122" s="28"/>
      <c r="HZ122" s="28"/>
      <c r="IA122" s="28"/>
      <c r="IB122" s="28"/>
      <c r="IC122" s="28"/>
      <c r="ID122" s="28"/>
      <c r="IE122" s="28"/>
      <c r="IF122" s="28"/>
      <c r="IG122" s="28"/>
      <c r="IH122" s="28"/>
      <c r="II122" s="28"/>
      <c r="IJ122" s="28"/>
      <c r="IK122" s="28"/>
      <c r="IL122" s="28"/>
      <c r="IM122" s="28"/>
      <c r="IN122" s="28"/>
      <c r="IO122" s="28"/>
      <c r="IP122" s="28"/>
      <c r="IQ122" s="28"/>
      <c r="IR122" s="28"/>
      <c r="IS122" s="28"/>
      <c r="IT122" s="28"/>
      <c r="IU122" s="28"/>
      <c r="IV122" s="28"/>
      <c r="IW122" s="28"/>
      <c r="IX122" s="28"/>
      <c r="IY122" s="28"/>
      <c r="IZ122" s="28"/>
      <c r="JA122" s="28"/>
      <c r="JB122" s="28"/>
      <c r="JC122" s="28"/>
      <c r="JD122" s="28"/>
      <c r="JE122" s="28"/>
      <c r="JF122" s="28"/>
      <c r="JG122" s="28"/>
      <c r="JH122" s="28"/>
      <c r="JI122" s="28"/>
      <c r="JJ122" s="28"/>
      <c r="JK122" s="28"/>
      <c r="JL122" s="28"/>
      <c r="JM122" s="28"/>
      <c r="JN122" s="28"/>
      <c r="JO122" s="28"/>
      <c r="JP122" s="28"/>
      <c r="JQ122" s="28"/>
      <c r="JR122" s="28"/>
      <c r="JS122" s="28"/>
      <c r="JT122" s="28"/>
      <c r="JU122" s="28"/>
      <c r="JV122" s="28"/>
      <c r="JW122" s="28"/>
      <c r="JX122" s="28"/>
      <c r="JY122" s="28"/>
      <c r="JZ122" s="28"/>
      <c r="KA122" s="28"/>
      <c r="KB122" s="28"/>
      <c r="KC122" s="28"/>
      <c r="KD122" s="28"/>
      <c r="KE122" s="28"/>
      <c r="KF122" s="28"/>
      <c r="KG122" s="28"/>
      <c r="KH122" s="28"/>
      <c r="KI122" s="28"/>
      <c r="KJ122" s="28"/>
      <c r="KK122" s="28"/>
      <c r="KL122" s="28"/>
      <c r="KM122" s="28"/>
      <c r="KN122" s="28"/>
      <c r="KO122" s="28"/>
    </row>
    <row r="123" spans="1:301" s="21" customFormat="1" ht="10" customHeight="1">
      <c r="A123" s="39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9"/>
      <c r="AF123" s="28"/>
      <c r="AG123" s="29"/>
      <c r="AH123" s="28"/>
      <c r="AI123" s="29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  <c r="FQ123" s="28"/>
      <c r="FR123" s="28"/>
      <c r="FS123" s="28"/>
      <c r="FT123" s="28"/>
      <c r="FU123" s="28"/>
      <c r="FV123" s="28"/>
      <c r="FW123" s="28"/>
      <c r="FX123" s="28"/>
      <c r="FY123" s="28"/>
      <c r="FZ123" s="28"/>
      <c r="GA123" s="28"/>
      <c r="GB123" s="28"/>
      <c r="GC123" s="28"/>
      <c r="GD123" s="28"/>
      <c r="GE123" s="28"/>
      <c r="GF123" s="28"/>
      <c r="GG123" s="28"/>
      <c r="GH123" s="28"/>
      <c r="GI123" s="28"/>
      <c r="GJ123" s="28"/>
      <c r="GK123" s="28"/>
      <c r="GL123" s="28"/>
      <c r="GM123" s="28"/>
      <c r="GN123" s="28"/>
      <c r="GO123" s="28"/>
      <c r="GP123" s="28"/>
      <c r="GQ123" s="28"/>
      <c r="GR123" s="28"/>
      <c r="GS123" s="28"/>
      <c r="GT123" s="28"/>
      <c r="GU123" s="28"/>
      <c r="GV123" s="28"/>
      <c r="GW123" s="28"/>
      <c r="GX123" s="28"/>
      <c r="GY123" s="28"/>
      <c r="GZ123" s="28"/>
      <c r="HA123" s="28"/>
      <c r="HB123" s="28"/>
      <c r="HC123" s="28"/>
      <c r="HD123" s="28"/>
      <c r="HE123" s="28"/>
      <c r="HF123" s="28"/>
      <c r="HG123" s="28"/>
      <c r="HH123" s="28"/>
      <c r="HI123" s="28"/>
      <c r="HJ123" s="28"/>
      <c r="HK123" s="28"/>
      <c r="HL123" s="28"/>
      <c r="HM123" s="28"/>
      <c r="HN123" s="28"/>
      <c r="HO123" s="28"/>
      <c r="HP123" s="28"/>
      <c r="HQ123" s="28"/>
      <c r="HR123" s="28"/>
      <c r="HS123" s="28"/>
      <c r="HT123" s="28"/>
      <c r="HU123" s="28"/>
      <c r="HV123" s="28"/>
      <c r="HW123" s="28"/>
      <c r="HX123" s="28"/>
      <c r="HY123" s="28"/>
      <c r="HZ123" s="28"/>
      <c r="IA123" s="28"/>
      <c r="IB123" s="28"/>
      <c r="IC123" s="28"/>
      <c r="ID123" s="28"/>
      <c r="IE123" s="28"/>
      <c r="IF123" s="28"/>
      <c r="IG123" s="28"/>
      <c r="IH123" s="28"/>
      <c r="II123" s="28"/>
      <c r="IJ123" s="28"/>
      <c r="IK123" s="28"/>
      <c r="IL123" s="28"/>
      <c r="IM123" s="28"/>
      <c r="IN123" s="28"/>
      <c r="IO123" s="28"/>
      <c r="IP123" s="28"/>
      <c r="IQ123" s="28"/>
      <c r="IR123" s="28"/>
      <c r="IS123" s="28"/>
      <c r="IT123" s="28"/>
      <c r="IU123" s="28"/>
      <c r="IV123" s="28"/>
      <c r="IW123" s="28"/>
      <c r="IX123" s="28"/>
      <c r="IY123" s="28"/>
      <c r="IZ123" s="28"/>
      <c r="JA123" s="28"/>
      <c r="JB123" s="28"/>
      <c r="JC123" s="28"/>
      <c r="JD123" s="28"/>
      <c r="JE123" s="28"/>
      <c r="JF123" s="28"/>
      <c r="JG123" s="28"/>
      <c r="JH123" s="28"/>
      <c r="JI123" s="28"/>
      <c r="JJ123" s="28"/>
      <c r="JK123" s="28"/>
      <c r="JL123" s="28"/>
      <c r="JM123" s="28"/>
      <c r="JN123" s="28"/>
      <c r="JO123" s="28"/>
      <c r="JP123" s="28"/>
      <c r="JQ123" s="28"/>
      <c r="JR123" s="28"/>
      <c r="JS123" s="28"/>
      <c r="JT123" s="28"/>
      <c r="JU123" s="28"/>
      <c r="JV123" s="28"/>
      <c r="JW123" s="28"/>
      <c r="JX123" s="28"/>
      <c r="JY123" s="28"/>
      <c r="JZ123" s="28"/>
      <c r="KA123" s="28"/>
      <c r="KB123" s="28"/>
      <c r="KC123" s="28"/>
      <c r="KD123" s="28"/>
      <c r="KE123" s="28"/>
      <c r="KF123" s="28"/>
      <c r="KG123" s="28"/>
      <c r="KH123" s="28"/>
      <c r="KI123" s="28"/>
      <c r="KJ123" s="28"/>
      <c r="KK123" s="28"/>
      <c r="KL123" s="28"/>
      <c r="KM123" s="28"/>
      <c r="KN123" s="28"/>
      <c r="KO123" s="28"/>
    </row>
    <row r="124" spans="1:301" s="21" customFormat="1" ht="10" customHeight="1">
      <c r="A124" s="39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9"/>
      <c r="AF124" s="28"/>
      <c r="AG124" s="29"/>
      <c r="AH124" s="28"/>
      <c r="AI124" s="29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8"/>
      <c r="FT124" s="28"/>
      <c r="FU124" s="28"/>
      <c r="FV124" s="28"/>
      <c r="FW124" s="28"/>
      <c r="FX124" s="28"/>
      <c r="FY124" s="28"/>
      <c r="FZ124" s="28"/>
      <c r="GA124" s="28"/>
      <c r="GB124" s="28"/>
      <c r="GC124" s="28"/>
      <c r="GD124" s="28"/>
      <c r="GE124" s="28"/>
      <c r="GF124" s="28"/>
      <c r="GG124" s="28"/>
      <c r="GH124" s="28"/>
      <c r="GI124" s="28"/>
      <c r="GJ124" s="28"/>
      <c r="GK124" s="28"/>
      <c r="GL124" s="28"/>
      <c r="GM124" s="28"/>
      <c r="GN124" s="28"/>
      <c r="GO124" s="28"/>
      <c r="GP124" s="28"/>
      <c r="GQ124" s="28"/>
      <c r="GR124" s="28"/>
      <c r="GS124" s="28"/>
      <c r="GT124" s="28"/>
      <c r="GU124" s="28"/>
      <c r="GV124" s="28"/>
      <c r="GW124" s="28"/>
      <c r="GX124" s="28"/>
      <c r="GY124" s="28"/>
      <c r="GZ124" s="28"/>
      <c r="HA124" s="28"/>
      <c r="HB124" s="28"/>
      <c r="HC124" s="28"/>
      <c r="HD124" s="28"/>
      <c r="HE124" s="28"/>
      <c r="HF124" s="28"/>
      <c r="HG124" s="28"/>
      <c r="HH124" s="28"/>
      <c r="HI124" s="28"/>
      <c r="HJ124" s="28"/>
      <c r="HK124" s="28"/>
      <c r="HL124" s="28"/>
      <c r="HM124" s="28"/>
      <c r="HN124" s="28"/>
      <c r="HO124" s="28"/>
      <c r="HP124" s="28"/>
      <c r="HQ124" s="28"/>
      <c r="HR124" s="28"/>
      <c r="HS124" s="28"/>
      <c r="HT124" s="28"/>
      <c r="HU124" s="28"/>
      <c r="HV124" s="28"/>
      <c r="HW124" s="28"/>
      <c r="HX124" s="28"/>
      <c r="HY124" s="28"/>
      <c r="HZ124" s="28"/>
      <c r="IA124" s="28"/>
      <c r="IB124" s="28"/>
      <c r="IC124" s="28"/>
      <c r="ID124" s="28"/>
      <c r="IE124" s="28"/>
      <c r="IF124" s="28"/>
      <c r="IG124" s="28"/>
      <c r="IH124" s="28"/>
      <c r="II124" s="28"/>
      <c r="IJ124" s="28"/>
      <c r="IK124" s="28"/>
      <c r="IL124" s="28"/>
      <c r="IM124" s="28"/>
      <c r="IN124" s="28"/>
      <c r="IO124" s="28"/>
      <c r="IP124" s="28"/>
      <c r="IQ124" s="28"/>
      <c r="IR124" s="28"/>
      <c r="IS124" s="28"/>
      <c r="IT124" s="28"/>
      <c r="IU124" s="28"/>
      <c r="IV124" s="28"/>
      <c r="IW124" s="28"/>
      <c r="IX124" s="28"/>
      <c r="IY124" s="28"/>
      <c r="IZ124" s="28"/>
      <c r="JA124" s="28"/>
      <c r="JB124" s="28"/>
      <c r="JC124" s="28"/>
      <c r="JD124" s="28"/>
      <c r="JE124" s="28"/>
      <c r="JF124" s="28"/>
      <c r="JG124" s="28"/>
      <c r="JH124" s="28"/>
      <c r="JI124" s="28"/>
      <c r="JJ124" s="28"/>
      <c r="JK124" s="28"/>
      <c r="JL124" s="28"/>
      <c r="JM124" s="28"/>
      <c r="JN124" s="28"/>
      <c r="JO124" s="28"/>
      <c r="JP124" s="28"/>
      <c r="JQ124" s="28"/>
      <c r="JR124" s="28"/>
      <c r="JS124" s="28"/>
      <c r="JT124" s="28"/>
      <c r="JU124" s="28"/>
      <c r="JV124" s="28"/>
      <c r="JW124" s="28"/>
      <c r="JX124" s="28"/>
      <c r="JY124" s="28"/>
      <c r="JZ124" s="28"/>
      <c r="KA124" s="28"/>
      <c r="KB124" s="28"/>
      <c r="KC124" s="28"/>
      <c r="KD124" s="28"/>
      <c r="KE124" s="28"/>
      <c r="KF124" s="28"/>
      <c r="KG124" s="28"/>
      <c r="KH124" s="28"/>
      <c r="KI124" s="28"/>
      <c r="KJ124" s="28"/>
      <c r="KK124" s="28"/>
      <c r="KL124" s="28"/>
      <c r="KM124" s="28"/>
      <c r="KN124" s="28"/>
      <c r="KO124" s="28"/>
    </row>
    <row r="125" spans="1:301" s="21" customFormat="1" ht="10" customHeight="1">
      <c r="A125" s="39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9"/>
      <c r="AF125" s="28"/>
      <c r="AG125" s="29"/>
      <c r="AH125" s="28"/>
      <c r="AI125" s="29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  <c r="FM125" s="28"/>
      <c r="FN125" s="28"/>
      <c r="FO125" s="28"/>
      <c r="FP125" s="28"/>
      <c r="FQ125" s="28"/>
      <c r="FR125" s="28"/>
      <c r="FS125" s="28"/>
      <c r="FT125" s="28"/>
      <c r="FU125" s="28"/>
      <c r="FV125" s="28"/>
      <c r="FW125" s="28"/>
      <c r="FX125" s="28"/>
      <c r="FY125" s="28"/>
      <c r="FZ125" s="28"/>
      <c r="GA125" s="28"/>
      <c r="GB125" s="28"/>
      <c r="GC125" s="28"/>
      <c r="GD125" s="28"/>
      <c r="GE125" s="28"/>
      <c r="GF125" s="28"/>
      <c r="GG125" s="28"/>
      <c r="GH125" s="28"/>
      <c r="GI125" s="28"/>
      <c r="GJ125" s="28"/>
      <c r="GK125" s="28"/>
      <c r="GL125" s="28"/>
      <c r="GM125" s="28"/>
      <c r="GN125" s="28"/>
      <c r="GO125" s="28"/>
      <c r="GP125" s="28"/>
      <c r="GQ125" s="28"/>
      <c r="GR125" s="28"/>
      <c r="GS125" s="28"/>
      <c r="GT125" s="28"/>
      <c r="GU125" s="28"/>
      <c r="GV125" s="28"/>
      <c r="GW125" s="28"/>
      <c r="GX125" s="28"/>
      <c r="GY125" s="28"/>
      <c r="GZ125" s="28"/>
      <c r="HA125" s="28"/>
      <c r="HB125" s="28"/>
      <c r="HC125" s="28"/>
      <c r="HD125" s="28"/>
      <c r="HE125" s="28"/>
      <c r="HF125" s="28"/>
      <c r="HG125" s="28"/>
      <c r="HH125" s="28"/>
      <c r="HI125" s="28"/>
      <c r="HJ125" s="28"/>
      <c r="HK125" s="28"/>
      <c r="HL125" s="28"/>
      <c r="HM125" s="28"/>
      <c r="HN125" s="28"/>
      <c r="HO125" s="28"/>
      <c r="HP125" s="28"/>
      <c r="HQ125" s="28"/>
      <c r="HR125" s="28"/>
      <c r="HS125" s="28"/>
      <c r="HT125" s="28"/>
      <c r="HU125" s="28"/>
      <c r="HV125" s="28"/>
      <c r="HW125" s="28"/>
      <c r="HX125" s="28"/>
      <c r="HY125" s="28"/>
      <c r="HZ125" s="28"/>
      <c r="IA125" s="28"/>
      <c r="IB125" s="28"/>
      <c r="IC125" s="28"/>
      <c r="ID125" s="28"/>
      <c r="IE125" s="28"/>
      <c r="IF125" s="28"/>
      <c r="IG125" s="28"/>
      <c r="IH125" s="28"/>
      <c r="II125" s="28"/>
      <c r="IJ125" s="28"/>
      <c r="IK125" s="28"/>
      <c r="IL125" s="28"/>
      <c r="IM125" s="28"/>
      <c r="IN125" s="28"/>
      <c r="IO125" s="28"/>
      <c r="IP125" s="28"/>
      <c r="IQ125" s="28"/>
      <c r="IR125" s="28"/>
      <c r="IS125" s="28"/>
      <c r="IT125" s="28"/>
      <c r="IU125" s="28"/>
      <c r="IV125" s="28"/>
      <c r="IW125" s="28"/>
      <c r="IX125" s="28"/>
      <c r="IY125" s="28"/>
      <c r="IZ125" s="28"/>
      <c r="JA125" s="28"/>
      <c r="JB125" s="28"/>
      <c r="JC125" s="28"/>
      <c r="JD125" s="28"/>
      <c r="JE125" s="28"/>
      <c r="JF125" s="28"/>
      <c r="JG125" s="28"/>
      <c r="JH125" s="28"/>
      <c r="JI125" s="28"/>
      <c r="JJ125" s="28"/>
      <c r="JK125" s="28"/>
      <c r="JL125" s="28"/>
      <c r="JM125" s="28"/>
      <c r="JN125" s="28"/>
      <c r="JO125" s="28"/>
      <c r="JP125" s="28"/>
      <c r="JQ125" s="28"/>
      <c r="JR125" s="28"/>
      <c r="JS125" s="28"/>
      <c r="JT125" s="28"/>
      <c r="JU125" s="28"/>
      <c r="JV125" s="28"/>
      <c r="JW125" s="28"/>
      <c r="JX125" s="28"/>
      <c r="JY125" s="28"/>
      <c r="JZ125" s="28"/>
      <c r="KA125" s="28"/>
      <c r="KB125" s="28"/>
      <c r="KC125" s="28"/>
      <c r="KD125" s="28"/>
      <c r="KE125" s="28"/>
      <c r="KF125" s="28"/>
      <c r="KG125" s="28"/>
      <c r="KH125" s="28"/>
      <c r="KI125" s="28"/>
      <c r="KJ125" s="28"/>
      <c r="KK125" s="28"/>
      <c r="KL125" s="28"/>
      <c r="KM125" s="28"/>
      <c r="KN125" s="28"/>
      <c r="KO125" s="28"/>
    </row>
    <row r="126" spans="1:301" s="21" customFormat="1" ht="10" customHeight="1">
      <c r="A126" s="39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9"/>
      <c r="AF126" s="28"/>
      <c r="AG126" s="29"/>
      <c r="AH126" s="28"/>
      <c r="AI126" s="29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  <c r="FQ126" s="28"/>
      <c r="FR126" s="28"/>
      <c r="FS126" s="28"/>
      <c r="FT126" s="28"/>
      <c r="FU126" s="28"/>
      <c r="FV126" s="28"/>
      <c r="FW126" s="28"/>
      <c r="FX126" s="28"/>
      <c r="FY126" s="28"/>
      <c r="FZ126" s="28"/>
      <c r="GA126" s="28"/>
      <c r="GB126" s="28"/>
      <c r="GC126" s="28"/>
      <c r="GD126" s="28"/>
      <c r="GE126" s="28"/>
      <c r="GF126" s="28"/>
      <c r="GG126" s="28"/>
      <c r="GH126" s="28"/>
      <c r="GI126" s="28"/>
      <c r="GJ126" s="28"/>
      <c r="GK126" s="28"/>
      <c r="GL126" s="28"/>
      <c r="GM126" s="28"/>
      <c r="GN126" s="28"/>
      <c r="GO126" s="28"/>
      <c r="GP126" s="28"/>
      <c r="GQ126" s="28"/>
      <c r="GR126" s="28"/>
      <c r="GS126" s="28"/>
      <c r="GT126" s="28"/>
      <c r="GU126" s="28"/>
      <c r="GV126" s="28"/>
      <c r="GW126" s="28"/>
      <c r="GX126" s="28"/>
      <c r="GY126" s="28"/>
      <c r="GZ126" s="28"/>
      <c r="HA126" s="28"/>
      <c r="HB126" s="28"/>
      <c r="HC126" s="28"/>
      <c r="HD126" s="28"/>
      <c r="HE126" s="28"/>
      <c r="HF126" s="28"/>
      <c r="HG126" s="28"/>
      <c r="HH126" s="28"/>
      <c r="HI126" s="28"/>
      <c r="HJ126" s="28"/>
      <c r="HK126" s="28"/>
      <c r="HL126" s="28"/>
      <c r="HM126" s="28"/>
      <c r="HN126" s="28"/>
      <c r="HO126" s="28"/>
      <c r="HP126" s="28"/>
      <c r="HQ126" s="28"/>
      <c r="HR126" s="28"/>
      <c r="HS126" s="28"/>
      <c r="HT126" s="28"/>
      <c r="HU126" s="28"/>
      <c r="HV126" s="28"/>
      <c r="HW126" s="28"/>
      <c r="HX126" s="28"/>
      <c r="HY126" s="28"/>
      <c r="HZ126" s="28"/>
      <c r="IA126" s="28"/>
      <c r="IB126" s="28"/>
      <c r="IC126" s="28"/>
      <c r="ID126" s="28"/>
      <c r="IE126" s="28"/>
      <c r="IF126" s="28"/>
      <c r="IG126" s="28"/>
      <c r="IH126" s="28"/>
      <c r="II126" s="28"/>
      <c r="IJ126" s="28"/>
      <c r="IK126" s="28"/>
      <c r="IL126" s="28"/>
      <c r="IM126" s="28"/>
      <c r="IN126" s="28"/>
      <c r="IO126" s="28"/>
      <c r="IP126" s="28"/>
      <c r="IQ126" s="28"/>
      <c r="IR126" s="28"/>
      <c r="IS126" s="28"/>
      <c r="IT126" s="28"/>
      <c r="IU126" s="28"/>
      <c r="IV126" s="28"/>
      <c r="IW126" s="28"/>
      <c r="IX126" s="28"/>
      <c r="IY126" s="28"/>
      <c r="IZ126" s="28"/>
      <c r="JA126" s="28"/>
      <c r="JB126" s="28"/>
      <c r="JC126" s="28"/>
      <c r="JD126" s="28"/>
      <c r="JE126" s="28"/>
      <c r="JF126" s="28"/>
      <c r="JG126" s="28"/>
      <c r="JH126" s="28"/>
      <c r="JI126" s="28"/>
      <c r="JJ126" s="28"/>
      <c r="JK126" s="28"/>
      <c r="JL126" s="28"/>
      <c r="JM126" s="28"/>
      <c r="JN126" s="28"/>
      <c r="JO126" s="28"/>
      <c r="JP126" s="28"/>
      <c r="JQ126" s="28"/>
      <c r="JR126" s="28"/>
      <c r="JS126" s="28"/>
      <c r="JT126" s="28"/>
      <c r="JU126" s="28"/>
      <c r="JV126" s="28"/>
      <c r="JW126" s="28"/>
      <c r="JX126" s="28"/>
      <c r="JY126" s="28"/>
      <c r="JZ126" s="28"/>
      <c r="KA126" s="28"/>
      <c r="KB126" s="28"/>
      <c r="KC126" s="28"/>
      <c r="KD126" s="28"/>
      <c r="KE126" s="28"/>
      <c r="KF126" s="28"/>
      <c r="KG126" s="28"/>
      <c r="KH126" s="28"/>
      <c r="KI126" s="28"/>
      <c r="KJ126" s="28"/>
      <c r="KK126" s="28"/>
      <c r="KL126" s="28"/>
      <c r="KM126" s="28"/>
      <c r="KN126" s="28"/>
      <c r="KO126" s="28"/>
    </row>
    <row r="127" spans="1:301" s="21" customFormat="1" ht="10" customHeight="1">
      <c r="A127" s="14"/>
      <c r="AE127" s="40"/>
      <c r="AG127" s="40"/>
      <c r="AI127" s="40"/>
    </row>
    <row r="128" spans="1:301" s="21" customFormat="1" ht="10" customHeight="1">
      <c r="A128" s="39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39"/>
      <c r="AF128" s="41"/>
      <c r="AG128" s="39"/>
      <c r="AH128" s="41"/>
      <c r="AI128" s="39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  <c r="IP128" s="41"/>
      <c r="IQ128" s="41"/>
      <c r="IR128" s="41"/>
      <c r="IS128" s="41"/>
      <c r="IT128" s="41"/>
      <c r="IU128" s="41"/>
      <c r="IV128" s="41"/>
      <c r="IW128" s="41"/>
      <c r="IX128" s="41"/>
      <c r="IY128" s="41"/>
      <c r="IZ128" s="41"/>
      <c r="JA128" s="41"/>
      <c r="JB128" s="41"/>
      <c r="JC128" s="41"/>
      <c r="JD128" s="41"/>
      <c r="JE128" s="41"/>
      <c r="JF128" s="41"/>
      <c r="JG128" s="41"/>
      <c r="JH128" s="41"/>
      <c r="JI128" s="41"/>
      <c r="JJ128" s="41"/>
      <c r="JK128" s="41"/>
      <c r="JL128" s="41"/>
      <c r="JM128" s="41"/>
      <c r="JN128" s="41"/>
      <c r="JO128" s="41"/>
      <c r="JP128" s="41"/>
      <c r="JQ128" s="41"/>
      <c r="JR128" s="41"/>
      <c r="JS128" s="41"/>
      <c r="JT128" s="41"/>
      <c r="JU128" s="41"/>
      <c r="JV128" s="41"/>
      <c r="JW128" s="41"/>
      <c r="JX128" s="41"/>
      <c r="JY128" s="41"/>
      <c r="JZ128" s="41"/>
      <c r="KA128" s="41"/>
      <c r="KB128" s="41"/>
      <c r="KC128" s="41"/>
      <c r="KD128" s="41"/>
      <c r="KE128" s="41"/>
      <c r="KF128" s="41"/>
      <c r="KG128" s="41"/>
      <c r="KH128" s="41"/>
      <c r="KI128" s="41"/>
      <c r="KJ128" s="41"/>
      <c r="KK128" s="41"/>
      <c r="KL128" s="41"/>
      <c r="KM128" s="41"/>
      <c r="KN128" s="41"/>
      <c r="KO128" s="41"/>
    </row>
    <row r="129" spans="1:301" s="21" customFormat="1" ht="10" customHeight="1">
      <c r="A129" s="39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39"/>
      <c r="AF129" s="41"/>
      <c r="AG129" s="39"/>
      <c r="AH129" s="41"/>
      <c r="AI129" s="39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  <c r="IW129" s="41"/>
      <c r="IX129" s="41"/>
      <c r="IY129" s="41"/>
      <c r="IZ129" s="41"/>
      <c r="JA129" s="41"/>
      <c r="JB129" s="41"/>
      <c r="JC129" s="41"/>
      <c r="JD129" s="41"/>
      <c r="JE129" s="41"/>
      <c r="JF129" s="41"/>
      <c r="JG129" s="41"/>
      <c r="JH129" s="41"/>
      <c r="JI129" s="41"/>
      <c r="JJ129" s="41"/>
      <c r="JK129" s="41"/>
      <c r="JL129" s="41"/>
      <c r="JM129" s="41"/>
      <c r="JN129" s="41"/>
      <c r="JO129" s="41"/>
      <c r="JP129" s="41"/>
      <c r="JQ129" s="41"/>
      <c r="JR129" s="41"/>
      <c r="JS129" s="41"/>
      <c r="JT129" s="41"/>
      <c r="JU129" s="41"/>
      <c r="JV129" s="41"/>
      <c r="JW129" s="41"/>
      <c r="JX129" s="41"/>
      <c r="JY129" s="41"/>
      <c r="JZ129" s="41"/>
      <c r="KA129" s="41"/>
      <c r="KB129" s="41"/>
      <c r="KC129" s="41"/>
      <c r="KD129" s="41"/>
      <c r="KE129" s="41"/>
      <c r="KF129" s="41"/>
      <c r="KG129" s="41"/>
      <c r="KH129" s="41"/>
      <c r="KI129" s="41"/>
      <c r="KJ129" s="41"/>
      <c r="KK129" s="41"/>
      <c r="KL129" s="41"/>
      <c r="KM129" s="41"/>
      <c r="KN129" s="41"/>
      <c r="KO129" s="41"/>
    </row>
    <row r="130" spans="1:301" s="21" customFormat="1" ht="10" customHeight="1">
      <c r="A130" s="39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39"/>
      <c r="AF130" s="41"/>
      <c r="AG130" s="39"/>
      <c r="AH130" s="41"/>
      <c r="AI130" s="39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  <c r="IP130" s="41"/>
      <c r="IQ130" s="41"/>
      <c r="IR130" s="41"/>
      <c r="IS130" s="41"/>
      <c r="IT130" s="41"/>
      <c r="IU130" s="41"/>
      <c r="IV130" s="41"/>
      <c r="IW130" s="41"/>
      <c r="IX130" s="41"/>
      <c r="IY130" s="41"/>
      <c r="IZ130" s="41"/>
      <c r="JA130" s="41"/>
      <c r="JB130" s="41"/>
      <c r="JC130" s="41"/>
      <c r="JD130" s="41"/>
      <c r="JE130" s="41"/>
      <c r="JF130" s="41"/>
      <c r="JG130" s="41"/>
      <c r="JH130" s="41"/>
      <c r="JI130" s="41"/>
      <c r="JJ130" s="41"/>
      <c r="JK130" s="41"/>
      <c r="JL130" s="41"/>
      <c r="JM130" s="41"/>
      <c r="JN130" s="41"/>
      <c r="JO130" s="41"/>
      <c r="JP130" s="41"/>
      <c r="JQ130" s="41"/>
      <c r="JR130" s="41"/>
      <c r="JS130" s="41"/>
      <c r="JT130" s="41"/>
      <c r="JU130" s="41"/>
      <c r="JV130" s="41"/>
      <c r="JW130" s="41"/>
      <c r="JX130" s="41"/>
      <c r="JY130" s="41"/>
      <c r="JZ130" s="41"/>
      <c r="KA130" s="41"/>
      <c r="KB130" s="41"/>
      <c r="KC130" s="41"/>
      <c r="KD130" s="41"/>
      <c r="KE130" s="41"/>
      <c r="KF130" s="41"/>
      <c r="KG130" s="41"/>
      <c r="KH130" s="41"/>
      <c r="KI130" s="41"/>
      <c r="KJ130" s="41"/>
      <c r="KK130" s="41"/>
      <c r="KL130" s="41"/>
      <c r="KM130" s="41"/>
      <c r="KN130" s="41"/>
      <c r="KO130" s="41"/>
    </row>
    <row r="131" spans="1:301" s="21" customFormat="1" ht="10" customHeight="1">
      <c r="A131" s="39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39"/>
      <c r="AF131" s="41"/>
      <c r="AG131" s="39"/>
      <c r="AH131" s="41"/>
      <c r="AI131" s="39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  <c r="IP131" s="41"/>
      <c r="IQ131" s="41"/>
      <c r="IR131" s="41"/>
      <c r="IS131" s="41"/>
      <c r="IT131" s="41"/>
      <c r="IU131" s="41"/>
      <c r="IV131" s="41"/>
      <c r="IW131" s="41"/>
      <c r="IX131" s="41"/>
      <c r="IY131" s="41"/>
      <c r="IZ131" s="41"/>
      <c r="JA131" s="41"/>
      <c r="JB131" s="41"/>
      <c r="JC131" s="41"/>
      <c r="JD131" s="41"/>
      <c r="JE131" s="41"/>
      <c r="JF131" s="41"/>
      <c r="JG131" s="41"/>
      <c r="JH131" s="41"/>
      <c r="JI131" s="41"/>
      <c r="JJ131" s="41"/>
      <c r="JK131" s="41"/>
      <c r="JL131" s="41"/>
      <c r="JM131" s="41"/>
      <c r="JN131" s="41"/>
      <c r="JO131" s="41"/>
      <c r="JP131" s="41"/>
      <c r="JQ131" s="41"/>
      <c r="JR131" s="41"/>
      <c r="JS131" s="41"/>
      <c r="JT131" s="41"/>
      <c r="JU131" s="41"/>
      <c r="JV131" s="41"/>
      <c r="JW131" s="41"/>
      <c r="JX131" s="41"/>
      <c r="JY131" s="41"/>
      <c r="JZ131" s="41"/>
      <c r="KA131" s="41"/>
      <c r="KB131" s="41"/>
      <c r="KC131" s="41"/>
      <c r="KD131" s="41"/>
      <c r="KE131" s="41"/>
      <c r="KF131" s="41"/>
      <c r="KG131" s="41"/>
      <c r="KH131" s="41"/>
      <c r="KI131" s="41"/>
      <c r="KJ131" s="41"/>
      <c r="KK131" s="41"/>
      <c r="KL131" s="41"/>
      <c r="KM131" s="41"/>
      <c r="KN131" s="41"/>
      <c r="KO131" s="41"/>
    </row>
    <row r="132" spans="1:301" s="21" customFormat="1" ht="10" customHeight="1">
      <c r="A132" s="39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39"/>
      <c r="AF132" s="41"/>
      <c r="AG132" s="39"/>
      <c r="AH132" s="41"/>
      <c r="AI132" s="39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  <c r="IN132" s="41"/>
      <c r="IO132" s="41"/>
      <c r="IP132" s="41"/>
      <c r="IQ132" s="41"/>
      <c r="IR132" s="41"/>
      <c r="IS132" s="41"/>
      <c r="IT132" s="41"/>
      <c r="IU132" s="41"/>
      <c r="IV132" s="41"/>
      <c r="IW132" s="41"/>
      <c r="IX132" s="41"/>
      <c r="IY132" s="41"/>
      <c r="IZ132" s="41"/>
      <c r="JA132" s="41"/>
      <c r="JB132" s="41"/>
      <c r="JC132" s="41"/>
      <c r="JD132" s="41"/>
      <c r="JE132" s="41"/>
      <c r="JF132" s="41"/>
      <c r="JG132" s="41"/>
      <c r="JH132" s="41"/>
      <c r="JI132" s="41"/>
      <c r="JJ132" s="41"/>
      <c r="JK132" s="41"/>
      <c r="JL132" s="41"/>
      <c r="JM132" s="41"/>
      <c r="JN132" s="41"/>
      <c r="JO132" s="41"/>
      <c r="JP132" s="41"/>
      <c r="JQ132" s="41"/>
      <c r="JR132" s="41"/>
      <c r="JS132" s="41"/>
      <c r="JT132" s="41"/>
      <c r="JU132" s="41"/>
      <c r="JV132" s="41"/>
      <c r="JW132" s="41"/>
      <c r="JX132" s="41"/>
      <c r="JY132" s="41"/>
      <c r="JZ132" s="41"/>
      <c r="KA132" s="41"/>
      <c r="KB132" s="41"/>
      <c r="KC132" s="41"/>
      <c r="KD132" s="41"/>
      <c r="KE132" s="41"/>
      <c r="KF132" s="41"/>
      <c r="KG132" s="41"/>
      <c r="KH132" s="41"/>
      <c r="KI132" s="41"/>
      <c r="KJ132" s="41"/>
      <c r="KK132" s="41"/>
      <c r="KL132" s="41"/>
      <c r="KM132" s="41"/>
      <c r="KN132" s="41"/>
      <c r="KO132" s="41"/>
    </row>
    <row r="133" spans="1:301" s="21" customFormat="1" ht="10" customHeight="1">
      <c r="A133" s="39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39"/>
      <c r="AF133" s="41"/>
      <c r="AG133" s="39"/>
      <c r="AH133" s="41"/>
      <c r="AI133" s="39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  <c r="IN133" s="41"/>
      <c r="IO133" s="41"/>
      <c r="IP133" s="41"/>
      <c r="IQ133" s="41"/>
      <c r="IR133" s="41"/>
      <c r="IS133" s="41"/>
      <c r="IT133" s="41"/>
      <c r="IU133" s="41"/>
      <c r="IV133" s="41"/>
      <c r="IW133" s="41"/>
      <c r="IX133" s="41"/>
      <c r="IY133" s="41"/>
      <c r="IZ133" s="41"/>
      <c r="JA133" s="41"/>
      <c r="JB133" s="41"/>
      <c r="JC133" s="41"/>
      <c r="JD133" s="41"/>
      <c r="JE133" s="41"/>
      <c r="JF133" s="41"/>
      <c r="JG133" s="41"/>
      <c r="JH133" s="41"/>
      <c r="JI133" s="41"/>
      <c r="JJ133" s="41"/>
      <c r="JK133" s="41"/>
      <c r="JL133" s="41"/>
      <c r="JM133" s="41"/>
      <c r="JN133" s="41"/>
      <c r="JO133" s="41"/>
      <c r="JP133" s="41"/>
      <c r="JQ133" s="41"/>
      <c r="JR133" s="41"/>
      <c r="JS133" s="41"/>
      <c r="JT133" s="41"/>
      <c r="JU133" s="41"/>
      <c r="JV133" s="41"/>
      <c r="JW133" s="41"/>
      <c r="JX133" s="41"/>
      <c r="JY133" s="41"/>
      <c r="JZ133" s="41"/>
      <c r="KA133" s="41"/>
      <c r="KB133" s="41"/>
      <c r="KC133" s="41"/>
      <c r="KD133" s="41"/>
      <c r="KE133" s="41"/>
      <c r="KF133" s="41"/>
      <c r="KG133" s="41"/>
      <c r="KH133" s="41"/>
      <c r="KI133" s="41"/>
      <c r="KJ133" s="41"/>
      <c r="KK133" s="41"/>
      <c r="KL133" s="41"/>
      <c r="KM133" s="41"/>
      <c r="KN133" s="41"/>
      <c r="KO133" s="41"/>
    </row>
    <row r="134" spans="1:301" s="21" customFormat="1" ht="10" customHeight="1">
      <c r="A134" s="39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39"/>
      <c r="AF134" s="41"/>
      <c r="AG134" s="39"/>
      <c r="AH134" s="41"/>
      <c r="AI134" s="39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  <c r="IW134" s="41"/>
      <c r="IX134" s="41"/>
      <c r="IY134" s="41"/>
      <c r="IZ134" s="41"/>
      <c r="JA134" s="41"/>
      <c r="JB134" s="41"/>
      <c r="JC134" s="41"/>
      <c r="JD134" s="41"/>
      <c r="JE134" s="41"/>
      <c r="JF134" s="41"/>
      <c r="JG134" s="41"/>
      <c r="JH134" s="41"/>
      <c r="JI134" s="41"/>
      <c r="JJ134" s="41"/>
      <c r="JK134" s="41"/>
      <c r="JL134" s="41"/>
      <c r="JM134" s="41"/>
      <c r="JN134" s="41"/>
      <c r="JO134" s="41"/>
      <c r="JP134" s="41"/>
      <c r="JQ134" s="41"/>
      <c r="JR134" s="41"/>
      <c r="JS134" s="41"/>
      <c r="JT134" s="41"/>
      <c r="JU134" s="41"/>
      <c r="JV134" s="41"/>
      <c r="JW134" s="41"/>
      <c r="JX134" s="41"/>
      <c r="JY134" s="41"/>
      <c r="JZ134" s="41"/>
      <c r="KA134" s="41"/>
      <c r="KB134" s="41"/>
      <c r="KC134" s="41"/>
      <c r="KD134" s="41"/>
      <c r="KE134" s="41"/>
      <c r="KF134" s="41"/>
      <c r="KG134" s="41"/>
      <c r="KH134" s="41"/>
      <c r="KI134" s="41"/>
      <c r="KJ134" s="41"/>
      <c r="KK134" s="41"/>
      <c r="KL134" s="41"/>
      <c r="KM134" s="41"/>
      <c r="KN134" s="41"/>
      <c r="KO134" s="41"/>
    </row>
    <row r="135" spans="1:301" s="21" customFormat="1" ht="10" customHeight="1">
      <c r="A135" s="39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39"/>
      <c r="AF135" s="41"/>
      <c r="AG135" s="39"/>
      <c r="AH135" s="41"/>
      <c r="AI135" s="39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  <c r="IW135" s="41"/>
      <c r="IX135" s="41"/>
      <c r="IY135" s="41"/>
      <c r="IZ135" s="41"/>
      <c r="JA135" s="41"/>
      <c r="JB135" s="41"/>
      <c r="JC135" s="41"/>
      <c r="JD135" s="41"/>
      <c r="JE135" s="41"/>
      <c r="JF135" s="41"/>
      <c r="JG135" s="41"/>
      <c r="JH135" s="41"/>
      <c r="JI135" s="41"/>
      <c r="JJ135" s="41"/>
      <c r="JK135" s="41"/>
      <c r="JL135" s="41"/>
      <c r="JM135" s="41"/>
      <c r="JN135" s="41"/>
      <c r="JO135" s="41"/>
      <c r="JP135" s="41"/>
      <c r="JQ135" s="41"/>
      <c r="JR135" s="41"/>
      <c r="JS135" s="41"/>
      <c r="JT135" s="41"/>
      <c r="JU135" s="41"/>
      <c r="JV135" s="41"/>
      <c r="JW135" s="41"/>
      <c r="JX135" s="41"/>
      <c r="JY135" s="41"/>
      <c r="JZ135" s="41"/>
      <c r="KA135" s="41"/>
      <c r="KB135" s="41"/>
      <c r="KC135" s="41"/>
      <c r="KD135" s="41"/>
      <c r="KE135" s="41"/>
      <c r="KF135" s="41"/>
      <c r="KG135" s="41"/>
      <c r="KH135" s="41"/>
      <c r="KI135" s="41"/>
      <c r="KJ135" s="41"/>
      <c r="KK135" s="41"/>
      <c r="KL135" s="41"/>
      <c r="KM135" s="41"/>
      <c r="KN135" s="41"/>
      <c r="KO135" s="41"/>
    </row>
    <row r="136" spans="1:301" s="21" customFormat="1" ht="10" customHeight="1">
      <c r="A136" s="39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39"/>
      <c r="AF136" s="41"/>
      <c r="AG136" s="39"/>
      <c r="AH136" s="41"/>
      <c r="AI136" s="39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  <c r="IN136" s="41"/>
      <c r="IO136" s="41"/>
      <c r="IP136" s="41"/>
      <c r="IQ136" s="41"/>
      <c r="IR136" s="41"/>
      <c r="IS136" s="41"/>
      <c r="IT136" s="41"/>
      <c r="IU136" s="41"/>
      <c r="IV136" s="41"/>
      <c r="IW136" s="41"/>
      <c r="IX136" s="41"/>
      <c r="IY136" s="41"/>
      <c r="IZ136" s="41"/>
      <c r="JA136" s="41"/>
      <c r="JB136" s="41"/>
      <c r="JC136" s="41"/>
      <c r="JD136" s="41"/>
      <c r="JE136" s="41"/>
      <c r="JF136" s="41"/>
      <c r="JG136" s="41"/>
      <c r="JH136" s="41"/>
      <c r="JI136" s="41"/>
      <c r="JJ136" s="41"/>
      <c r="JK136" s="41"/>
      <c r="JL136" s="41"/>
      <c r="JM136" s="41"/>
      <c r="JN136" s="41"/>
      <c r="JO136" s="41"/>
      <c r="JP136" s="41"/>
      <c r="JQ136" s="41"/>
      <c r="JR136" s="41"/>
      <c r="JS136" s="41"/>
      <c r="JT136" s="41"/>
      <c r="JU136" s="41"/>
      <c r="JV136" s="41"/>
      <c r="JW136" s="41"/>
      <c r="JX136" s="41"/>
      <c r="JY136" s="41"/>
      <c r="JZ136" s="41"/>
      <c r="KA136" s="41"/>
      <c r="KB136" s="41"/>
      <c r="KC136" s="41"/>
      <c r="KD136" s="41"/>
      <c r="KE136" s="41"/>
      <c r="KF136" s="41"/>
      <c r="KG136" s="41"/>
      <c r="KH136" s="41"/>
      <c r="KI136" s="41"/>
      <c r="KJ136" s="41"/>
      <c r="KK136" s="41"/>
      <c r="KL136" s="41"/>
      <c r="KM136" s="41"/>
      <c r="KN136" s="41"/>
      <c r="KO136" s="41"/>
    </row>
    <row r="137" spans="1:301" s="21" customFormat="1" ht="10" customHeight="1">
      <c r="A137" s="39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39"/>
      <c r="AF137" s="41"/>
      <c r="AG137" s="39"/>
      <c r="AH137" s="41"/>
      <c r="AI137" s="39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  <c r="IN137" s="41"/>
      <c r="IO137" s="41"/>
      <c r="IP137" s="41"/>
      <c r="IQ137" s="41"/>
      <c r="IR137" s="41"/>
      <c r="IS137" s="41"/>
      <c r="IT137" s="41"/>
      <c r="IU137" s="41"/>
      <c r="IV137" s="41"/>
      <c r="IW137" s="41"/>
      <c r="IX137" s="41"/>
      <c r="IY137" s="41"/>
      <c r="IZ137" s="41"/>
      <c r="JA137" s="41"/>
      <c r="JB137" s="41"/>
      <c r="JC137" s="41"/>
      <c r="JD137" s="41"/>
      <c r="JE137" s="41"/>
      <c r="JF137" s="41"/>
      <c r="JG137" s="41"/>
      <c r="JH137" s="41"/>
      <c r="JI137" s="41"/>
      <c r="JJ137" s="41"/>
      <c r="JK137" s="41"/>
      <c r="JL137" s="41"/>
      <c r="JM137" s="41"/>
      <c r="JN137" s="41"/>
      <c r="JO137" s="41"/>
      <c r="JP137" s="41"/>
      <c r="JQ137" s="41"/>
      <c r="JR137" s="41"/>
      <c r="JS137" s="41"/>
      <c r="JT137" s="41"/>
      <c r="JU137" s="41"/>
      <c r="JV137" s="41"/>
      <c r="JW137" s="41"/>
      <c r="JX137" s="41"/>
      <c r="JY137" s="41"/>
      <c r="JZ137" s="41"/>
      <c r="KA137" s="41"/>
      <c r="KB137" s="41"/>
      <c r="KC137" s="41"/>
      <c r="KD137" s="41"/>
      <c r="KE137" s="41"/>
      <c r="KF137" s="41"/>
      <c r="KG137" s="41"/>
      <c r="KH137" s="41"/>
      <c r="KI137" s="41"/>
      <c r="KJ137" s="41"/>
      <c r="KK137" s="41"/>
      <c r="KL137" s="41"/>
      <c r="KM137" s="41"/>
      <c r="KN137" s="41"/>
      <c r="KO137" s="41"/>
    </row>
    <row r="138" spans="1:301" s="21" customFormat="1" ht="10" customHeight="1">
      <c r="A138" s="39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39"/>
      <c r="AF138" s="41"/>
      <c r="AG138" s="39"/>
      <c r="AH138" s="41"/>
      <c r="AI138" s="39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  <c r="IN138" s="41"/>
      <c r="IO138" s="41"/>
      <c r="IP138" s="41"/>
      <c r="IQ138" s="41"/>
      <c r="IR138" s="41"/>
      <c r="IS138" s="41"/>
      <c r="IT138" s="41"/>
      <c r="IU138" s="41"/>
      <c r="IV138" s="41"/>
      <c r="IW138" s="41"/>
      <c r="IX138" s="41"/>
      <c r="IY138" s="41"/>
      <c r="IZ138" s="41"/>
      <c r="JA138" s="41"/>
      <c r="JB138" s="41"/>
      <c r="JC138" s="41"/>
      <c r="JD138" s="41"/>
      <c r="JE138" s="41"/>
      <c r="JF138" s="41"/>
      <c r="JG138" s="41"/>
      <c r="JH138" s="41"/>
      <c r="JI138" s="41"/>
      <c r="JJ138" s="41"/>
      <c r="JK138" s="41"/>
      <c r="JL138" s="41"/>
      <c r="JM138" s="41"/>
      <c r="JN138" s="41"/>
      <c r="JO138" s="41"/>
      <c r="JP138" s="41"/>
      <c r="JQ138" s="41"/>
      <c r="JR138" s="41"/>
      <c r="JS138" s="41"/>
      <c r="JT138" s="41"/>
      <c r="JU138" s="41"/>
      <c r="JV138" s="41"/>
      <c r="JW138" s="41"/>
      <c r="JX138" s="41"/>
      <c r="JY138" s="41"/>
      <c r="JZ138" s="41"/>
      <c r="KA138" s="41"/>
      <c r="KB138" s="41"/>
      <c r="KC138" s="41"/>
      <c r="KD138" s="41"/>
      <c r="KE138" s="41"/>
      <c r="KF138" s="41"/>
      <c r="KG138" s="41"/>
      <c r="KH138" s="41"/>
      <c r="KI138" s="41"/>
      <c r="KJ138" s="41"/>
      <c r="KK138" s="41"/>
      <c r="KL138" s="41"/>
      <c r="KM138" s="41"/>
      <c r="KN138" s="41"/>
      <c r="KO138" s="41"/>
    </row>
    <row r="139" spans="1:301" s="21" customFormat="1" ht="10" customHeight="1">
      <c r="A139" s="39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39"/>
      <c r="AF139" s="41"/>
      <c r="AG139" s="39"/>
      <c r="AH139" s="41"/>
      <c r="AI139" s="39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  <c r="IN139" s="41"/>
      <c r="IO139" s="41"/>
      <c r="IP139" s="41"/>
      <c r="IQ139" s="41"/>
      <c r="IR139" s="41"/>
      <c r="IS139" s="41"/>
      <c r="IT139" s="41"/>
      <c r="IU139" s="41"/>
      <c r="IV139" s="41"/>
      <c r="IW139" s="41"/>
      <c r="IX139" s="41"/>
      <c r="IY139" s="41"/>
      <c r="IZ139" s="41"/>
      <c r="JA139" s="41"/>
      <c r="JB139" s="41"/>
      <c r="JC139" s="41"/>
      <c r="JD139" s="41"/>
      <c r="JE139" s="41"/>
      <c r="JF139" s="41"/>
      <c r="JG139" s="41"/>
      <c r="JH139" s="41"/>
      <c r="JI139" s="41"/>
      <c r="JJ139" s="41"/>
      <c r="JK139" s="41"/>
      <c r="JL139" s="41"/>
      <c r="JM139" s="41"/>
      <c r="JN139" s="41"/>
      <c r="JO139" s="41"/>
      <c r="JP139" s="41"/>
      <c r="JQ139" s="41"/>
      <c r="JR139" s="41"/>
      <c r="JS139" s="41"/>
      <c r="JT139" s="41"/>
      <c r="JU139" s="41"/>
      <c r="JV139" s="41"/>
      <c r="JW139" s="41"/>
      <c r="JX139" s="41"/>
      <c r="JY139" s="41"/>
      <c r="JZ139" s="41"/>
      <c r="KA139" s="41"/>
      <c r="KB139" s="41"/>
      <c r="KC139" s="41"/>
      <c r="KD139" s="41"/>
      <c r="KE139" s="41"/>
      <c r="KF139" s="41"/>
      <c r="KG139" s="41"/>
      <c r="KH139" s="41"/>
      <c r="KI139" s="41"/>
      <c r="KJ139" s="41"/>
      <c r="KK139" s="41"/>
      <c r="KL139" s="41"/>
      <c r="KM139" s="41"/>
      <c r="KN139" s="41"/>
      <c r="KO139" s="41"/>
    </row>
    <row r="140" spans="1:301" s="21" customFormat="1" ht="10" customHeight="1">
      <c r="A140" s="39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39"/>
      <c r="AF140" s="41"/>
      <c r="AG140" s="39"/>
      <c r="AH140" s="41"/>
      <c r="AI140" s="39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  <c r="IN140" s="41"/>
      <c r="IO140" s="41"/>
      <c r="IP140" s="41"/>
      <c r="IQ140" s="41"/>
      <c r="IR140" s="41"/>
      <c r="IS140" s="41"/>
      <c r="IT140" s="41"/>
      <c r="IU140" s="41"/>
      <c r="IV140" s="41"/>
      <c r="IW140" s="41"/>
      <c r="IX140" s="41"/>
      <c r="IY140" s="41"/>
      <c r="IZ140" s="41"/>
      <c r="JA140" s="41"/>
      <c r="JB140" s="41"/>
      <c r="JC140" s="41"/>
      <c r="JD140" s="41"/>
      <c r="JE140" s="41"/>
      <c r="JF140" s="41"/>
      <c r="JG140" s="41"/>
      <c r="JH140" s="41"/>
      <c r="JI140" s="41"/>
      <c r="JJ140" s="41"/>
      <c r="JK140" s="41"/>
      <c r="JL140" s="41"/>
      <c r="JM140" s="41"/>
      <c r="JN140" s="41"/>
      <c r="JO140" s="41"/>
      <c r="JP140" s="41"/>
      <c r="JQ140" s="41"/>
      <c r="JR140" s="41"/>
      <c r="JS140" s="41"/>
      <c r="JT140" s="41"/>
      <c r="JU140" s="41"/>
      <c r="JV140" s="41"/>
      <c r="JW140" s="41"/>
      <c r="JX140" s="41"/>
      <c r="JY140" s="41"/>
      <c r="JZ140" s="41"/>
      <c r="KA140" s="41"/>
      <c r="KB140" s="41"/>
      <c r="KC140" s="41"/>
      <c r="KD140" s="41"/>
      <c r="KE140" s="41"/>
      <c r="KF140" s="41"/>
      <c r="KG140" s="41"/>
      <c r="KH140" s="41"/>
      <c r="KI140" s="41"/>
      <c r="KJ140" s="41"/>
      <c r="KK140" s="41"/>
      <c r="KL140" s="41"/>
      <c r="KM140" s="41"/>
      <c r="KN140" s="41"/>
      <c r="KO140" s="41"/>
    </row>
    <row r="141" spans="1:301" s="21" customFormat="1" ht="10" customHeight="1">
      <c r="A141" s="3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39"/>
      <c r="AF141" s="41"/>
      <c r="AG141" s="39"/>
      <c r="AH141" s="41"/>
      <c r="AI141" s="39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  <c r="IN141" s="41"/>
      <c r="IO141" s="41"/>
      <c r="IP141" s="41"/>
      <c r="IQ141" s="41"/>
      <c r="IR141" s="41"/>
      <c r="IS141" s="41"/>
      <c r="IT141" s="41"/>
      <c r="IU141" s="41"/>
      <c r="IV141" s="41"/>
      <c r="IW141" s="41"/>
      <c r="IX141" s="41"/>
      <c r="IY141" s="41"/>
      <c r="IZ141" s="41"/>
      <c r="JA141" s="41"/>
      <c r="JB141" s="41"/>
      <c r="JC141" s="41"/>
      <c r="JD141" s="41"/>
      <c r="JE141" s="41"/>
      <c r="JF141" s="41"/>
      <c r="JG141" s="41"/>
      <c r="JH141" s="41"/>
      <c r="JI141" s="41"/>
      <c r="JJ141" s="41"/>
      <c r="JK141" s="41"/>
      <c r="JL141" s="41"/>
      <c r="JM141" s="41"/>
      <c r="JN141" s="41"/>
      <c r="JO141" s="41"/>
      <c r="JP141" s="41"/>
      <c r="JQ141" s="41"/>
      <c r="JR141" s="41"/>
      <c r="JS141" s="41"/>
      <c r="JT141" s="41"/>
      <c r="JU141" s="41"/>
      <c r="JV141" s="41"/>
      <c r="JW141" s="41"/>
      <c r="JX141" s="41"/>
      <c r="JY141" s="41"/>
      <c r="JZ141" s="41"/>
      <c r="KA141" s="41"/>
      <c r="KB141" s="41"/>
      <c r="KC141" s="41"/>
      <c r="KD141" s="41"/>
      <c r="KE141" s="41"/>
      <c r="KF141" s="41"/>
      <c r="KG141" s="41"/>
      <c r="KH141" s="41"/>
      <c r="KI141" s="41"/>
      <c r="KJ141" s="41"/>
      <c r="KK141" s="41"/>
      <c r="KL141" s="41"/>
      <c r="KM141" s="41"/>
      <c r="KN141" s="41"/>
      <c r="KO141" s="41"/>
    </row>
    <row r="142" spans="1:301" s="21" customFormat="1" ht="10" customHeight="1">
      <c r="A142" s="39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39"/>
      <c r="AF142" s="41"/>
      <c r="AG142" s="39"/>
      <c r="AH142" s="41"/>
      <c r="AI142" s="39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  <c r="IN142" s="41"/>
      <c r="IO142" s="41"/>
      <c r="IP142" s="41"/>
      <c r="IQ142" s="41"/>
      <c r="IR142" s="41"/>
      <c r="IS142" s="41"/>
      <c r="IT142" s="41"/>
      <c r="IU142" s="41"/>
      <c r="IV142" s="41"/>
      <c r="IW142" s="41"/>
      <c r="IX142" s="41"/>
      <c r="IY142" s="41"/>
      <c r="IZ142" s="41"/>
      <c r="JA142" s="41"/>
      <c r="JB142" s="41"/>
      <c r="JC142" s="41"/>
      <c r="JD142" s="41"/>
      <c r="JE142" s="41"/>
      <c r="JF142" s="41"/>
      <c r="JG142" s="41"/>
      <c r="JH142" s="41"/>
      <c r="JI142" s="41"/>
      <c r="JJ142" s="41"/>
      <c r="JK142" s="41"/>
      <c r="JL142" s="41"/>
      <c r="JM142" s="41"/>
      <c r="JN142" s="41"/>
      <c r="JO142" s="41"/>
      <c r="JP142" s="41"/>
      <c r="JQ142" s="41"/>
      <c r="JR142" s="41"/>
      <c r="JS142" s="41"/>
      <c r="JT142" s="41"/>
      <c r="JU142" s="41"/>
      <c r="JV142" s="41"/>
      <c r="JW142" s="41"/>
      <c r="JX142" s="41"/>
      <c r="JY142" s="41"/>
      <c r="JZ142" s="41"/>
      <c r="KA142" s="41"/>
      <c r="KB142" s="41"/>
      <c r="KC142" s="41"/>
      <c r="KD142" s="41"/>
      <c r="KE142" s="41"/>
      <c r="KF142" s="41"/>
      <c r="KG142" s="41"/>
      <c r="KH142" s="41"/>
      <c r="KI142" s="41"/>
      <c r="KJ142" s="41"/>
      <c r="KK142" s="41"/>
      <c r="KL142" s="41"/>
      <c r="KM142" s="41"/>
      <c r="KN142" s="41"/>
      <c r="KO142" s="41"/>
    </row>
    <row r="143" spans="1:301" s="21" customFormat="1" ht="10" customHeight="1">
      <c r="A143" s="39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39"/>
      <c r="AF143" s="41"/>
      <c r="AG143" s="39"/>
      <c r="AH143" s="41"/>
      <c r="AI143" s="39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  <c r="IW143" s="41"/>
      <c r="IX143" s="41"/>
      <c r="IY143" s="41"/>
      <c r="IZ143" s="41"/>
      <c r="JA143" s="41"/>
      <c r="JB143" s="41"/>
      <c r="JC143" s="41"/>
      <c r="JD143" s="41"/>
      <c r="JE143" s="41"/>
      <c r="JF143" s="41"/>
      <c r="JG143" s="41"/>
      <c r="JH143" s="41"/>
      <c r="JI143" s="41"/>
      <c r="JJ143" s="41"/>
      <c r="JK143" s="41"/>
      <c r="JL143" s="41"/>
      <c r="JM143" s="41"/>
      <c r="JN143" s="41"/>
      <c r="JO143" s="41"/>
      <c r="JP143" s="41"/>
      <c r="JQ143" s="41"/>
      <c r="JR143" s="41"/>
      <c r="JS143" s="41"/>
      <c r="JT143" s="41"/>
      <c r="JU143" s="41"/>
      <c r="JV143" s="41"/>
      <c r="JW143" s="41"/>
      <c r="JX143" s="41"/>
      <c r="JY143" s="41"/>
      <c r="JZ143" s="41"/>
      <c r="KA143" s="41"/>
      <c r="KB143" s="41"/>
      <c r="KC143" s="41"/>
      <c r="KD143" s="41"/>
      <c r="KE143" s="41"/>
      <c r="KF143" s="41"/>
      <c r="KG143" s="41"/>
      <c r="KH143" s="41"/>
      <c r="KI143" s="41"/>
      <c r="KJ143" s="41"/>
      <c r="KK143" s="41"/>
      <c r="KL143" s="41"/>
      <c r="KM143" s="41"/>
      <c r="KN143" s="41"/>
      <c r="KO143" s="41"/>
    </row>
    <row r="144" spans="1:301" s="21" customFormat="1" ht="10" customHeight="1">
      <c r="A144" s="39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39"/>
      <c r="AF144" s="41"/>
      <c r="AG144" s="39"/>
      <c r="AH144" s="41"/>
      <c r="AI144" s="39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  <c r="IN144" s="41"/>
      <c r="IO144" s="41"/>
      <c r="IP144" s="41"/>
      <c r="IQ144" s="41"/>
      <c r="IR144" s="41"/>
      <c r="IS144" s="41"/>
      <c r="IT144" s="41"/>
      <c r="IU144" s="41"/>
      <c r="IV144" s="41"/>
      <c r="IW144" s="41"/>
      <c r="IX144" s="41"/>
      <c r="IY144" s="41"/>
      <c r="IZ144" s="41"/>
      <c r="JA144" s="41"/>
      <c r="JB144" s="41"/>
      <c r="JC144" s="41"/>
      <c r="JD144" s="41"/>
      <c r="JE144" s="41"/>
      <c r="JF144" s="41"/>
      <c r="JG144" s="41"/>
      <c r="JH144" s="41"/>
      <c r="JI144" s="41"/>
      <c r="JJ144" s="41"/>
      <c r="JK144" s="41"/>
      <c r="JL144" s="41"/>
      <c r="JM144" s="41"/>
      <c r="JN144" s="41"/>
      <c r="JO144" s="41"/>
      <c r="JP144" s="41"/>
      <c r="JQ144" s="41"/>
      <c r="JR144" s="41"/>
      <c r="JS144" s="41"/>
      <c r="JT144" s="41"/>
      <c r="JU144" s="41"/>
      <c r="JV144" s="41"/>
      <c r="JW144" s="41"/>
      <c r="JX144" s="41"/>
      <c r="JY144" s="41"/>
      <c r="JZ144" s="41"/>
      <c r="KA144" s="41"/>
      <c r="KB144" s="41"/>
      <c r="KC144" s="41"/>
      <c r="KD144" s="41"/>
      <c r="KE144" s="41"/>
      <c r="KF144" s="41"/>
      <c r="KG144" s="41"/>
      <c r="KH144" s="41"/>
      <c r="KI144" s="41"/>
      <c r="KJ144" s="41"/>
      <c r="KK144" s="41"/>
      <c r="KL144" s="41"/>
      <c r="KM144" s="41"/>
      <c r="KN144" s="41"/>
      <c r="KO144" s="41"/>
    </row>
    <row r="145" spans="1:301" s="21" customFormat="1" ht="10" customHeight="1">
      <c r="A145" s="39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39"/>
      <c r="AF145" s="41"/>
      <c r="AG145" s="39"/>
      <c r="AH145" s="41"/>
      <c r="AI145" s="39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  <c r="IW145" s="41"/>
      <c r="IX145" s="41"/>
      <c r="IY145" s="41"/>
      <c r="IZ145" s="41"/>
      <c r="JA145" s="41"/>
      <c r="JB145" s="41"/>
      <c r="JC145" s="41"/>
      <c r="JD145" s="41"/>
      <c r="JE145" s="41"/>
      <c r="JF145" s="41"/>
      <c r="JG145" s="41"/>
      <c r="JH145" s="41"/>
      <c r="JI145" s="41"/>
      <c r="JJ145" s="41"/>
      <c r="JK145" s="41"/>
      <c r="JL145" s="41"/>
      <c r="JM145" s="41"/>
      <c r="JN145" s="41"/>
      <c r="JO145" s="41"/>
      <c r="JP145" s="41"/>
      <c r="JQ145" s="41"/>
      <c r="JR145" s="41"/>
      <c r="JS145" s="41"/>
      <c r="JT145" s="41"/>
      <c r="JU145" s="41"/>
      <c r="JV145" s="41"/>
      <c r="JW145" s="41"/>
      <c r="JX145" s="41"/>
      <c r="JY145" s="41"/>
      <c r="JZ145" s="41"/>
      <c r="KA145" s="41"/>
      <c r="KB145" s="41"/>
      <c r="KC145" s="41"/>
      <c r="KD145" s="41"/>
      <c r="KE145" s="41"/>
      <c r="KF145" s="41"/>
      <c r="KG145" s="41"/>
      <c r="KH145" s="41"/>
      <c r="KI145" s="41"/>
      <c r="KJ145" s="41"/>
      <c r="KK145" s="41"/>
      <c r="KL145" s="41"/>
      <c r="KM145" s="41"/>
      <c r="KN145" s="41"/>
      <c r="KO145" s="41"/>
    </row>
    <row r="146" spans="1:301" s="21" customFormat="1" ht="10" customHeight="1">
      <c r="A146" s="39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39"/>
      <c r="AF146" s="41"/>
      <c r="AG146" s="39"/>
      <c r="AH146" s="41"/>
      <c r="AI146" s="39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  <c r="IN146" s="41"/>
      <c r="IO146" s="41"/>
      <c r="IP146" s="41"/>
      <c r="IQ146" s="41"/>
      <c r="IR146" s="41"/>
      <c r="IS146" s="41"/>
      <c r="IT146" s="41"/>
      <c r="IU146" s="41"/>
      <c r="IV146" s="41"/>
      <c r="IW146" s="41"/>
      <c r="IX146" s="41"/>
      <c r="IY146" s="41"/>
      <c r="IZ146" s="41"/>
      <c r="JA146" s="41"/>
      <c r="JB146" s="41"/>
      <c r="JC146" s="41"/>
      <c r="JD146" s="41"/>
      <c r="JE146" s="41"/>
      <c r="JF146" s="41"/>
      <c r="JG146" s="41"/>
      <c r="JH146" s="41"/>
      <c r="JI146" s="41"/>
      <c r="JJ146" s="41"/>
      <c r="JK146" s="41"/>
      <c r="JL146" s="41"/>
      <c r="JM146" s="41"/>
      <c r="JN146" s="41"/>
      <c r="JO146" s="41"/>
      <c r="JP146" s="41"/>
      <c r="JQ146" s="41"/>
      <c r="JR146" s="41"/>
      <c r="JS146" s="41"/>
      <c r="JT146" s="41"/>
      <c r="JU146" s="41"/>
      <c r="JV146" s="41"/>
      <c r="JW146" s="41"/>
      <c r="JX146" s="41"/>
      <c r="JY146" s="41"/>
      <c r="JZ146" s="41"/>
      <c r="KA146" s="41"/>
      <c r="KB146" s="41"/>
      <c r="KC146" s="41"/>
      <c r="KD146" s="41"/>
      <c r="KE146" s="41"/>
      <c r="KF146" s="41"/>
      <c r="KG146" s="41"/>
      <c r="KH146" s="41"/>
      <c r="KI146" s="41"/>
      <c r="KJ146" s="41"/>
      <c r="KK146" s="41"/>
      <c r="KL146" s="41"/>
      <c r="KM146" s="41"/>
      <c r="KN146" s="41"/>
      <c r="KO146" s="41"/>
    </row>
    <row r="147" spans="1:301" s="21" customFormat="1" ht="10" customHeight="1">
      <c r="A147" s="39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39"/>
      <c r="AF147" s="41"/>
      <c r="AG147" s="39"/>
      <c r="AH147" s="41"/>
      <c r="AI147" s="39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  <c r="IN147" s="41"/>
      <c r="IO147" s="41"/>
      <c r="IP147" s="41"/>
      <c r="IQ147" s="41"/>
      <c r="IR147" s="41"/>
      <c r="IS147" s="41"/>
      <c r="IT147" s="41"/>
      <c r="IU147" s="41"/>
      <c r="IV147" s="41"/>
      <c r="IW147" s="41"/>
      <c r="IX147" s="41"/>
      <c r="IY147" s="41"/>
      <c r="IZ147" s="41"/>
      <c r="JA147" s="41"/>
      <c r="JB147" s="41"/>
      <c r="JC147" s="41"/>
      <c r="JD147" s="41"/>
      <c r="JE147" s="41"/>
      <c r="JF147" s="41"/>
      <c r="JG147" s="41"/>
      <c r="JH147" s="41"/>
      <c r="JI147" s="41"/>
      <c r="JJ147" s="41"/>
      <c r="JK147" s="41"/>
      <c r="JL147" s="41"/>
      <c r="JM147" s="41"/>
      <c r="JN147" s="41"/>
      <c r="JO147" s="41"/>
      <c r="JP147" s="41"/>
      <c r="JQ147" s="41"/>
      <c r="JR147" s="41"/>
      <c r="JS147" s="41"/>
      <c r="JT147" s="41"/>
      <c r="JU147" s="41"/>
      <c r="JV147" s="41"/>
      <c r="JW147" s="41"/>
      <c r="JX147" s="41"/>
      <c r="JY147" s="41"/>
      <c r="JZ147" s="41"/>
      <c r="KA147" s="41"/>
      <c r="KB147" s="41"/>
      <c r="KC147" s="41"/>
      <c r="KD147" s="41"/>
      <c r="KE147" s="41"/>
      <c r="KF147" s="41"/>
      <c r="KG147" s="41"/>
      <c r="KH147" s="41"/>
      <c r="KI147" s="41"/>
      <c r="KJ147" s="41"/>
      <c r="KK147" s="41"/>
      <c r="KL147" s="41"/>
      <c r="KM147" s="41"/>
      <c r="KN147" s="41"/>
      <c r="KO147" s="41"/>
    </row>
    <row r="148" spans="1:301" s="21" customFormat="1" ht="10" customHeight="1">
      <c r="A148" s="39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39"/>
      <c r="AF148" s="41"/>
      <c r="AG148" s="39"/>
      <c r="AH148" s="41"/>
      <c r="AI148" s="39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  <c r="IN148" s="41"/>
      <c r="IO148" s="41"/>
      <c r="IP148" s="41"/>
      <c r="IQ148" s="41"/>
      <c r="IR148" s="41"/>
      <c r="IS148" s="41"/>
      <c r="IT148" s="41"/>
      <c r="IU148" s="41"/>
      <c r="IV148" s="41"/>
      <c r="IW148" s="41"/>
      <c r="IX148" s="41"/>
      <c r="IY148" s="41"/>
      <c r="IZ148" s="41"/>
      <c r="JA148" s="41"/>
      <c r="JB148" s="41"/>
      <c r="JC148" s="41"/>
      <c r="JD148" s="41"/>
      <c r="JE148" s="41"/>
      <c r="JF148" s="41"/>
      <c r="JG148" s="41"/>
      <c r="JH148" s="41"/>
      <c r="JI148" s="41"/>
      <c r="JJ148" s="41"/>
      <c r="JK148" s="41"/>
      <c r="JL148" s="41"/>
      <c r="JM148" s="41"/>
      <c r="JN148" s="41"/>
      <c r="JO148" s="41"/>
      <c r="JP148" s="41"/>
      <c r="JQ148" s="41"/>
      <c r="JR148" s="41"/>
      <c r="JS148" s="41"/>
      <c r="JT148" s="41"/>
      <c r="JU148" s="41"/>
      <c r="JV148" s="41"/>
      <c r="JW148" s="41"/>
      <c r="JX148" s="41"/>
      <c r="JY148" s="41"/>
      <c r="JZ148" s="41"/>
      <c r="KA148" s="41"/>
      <c r="KB148" s="41"/>
      <c r="KC148" s="41"/>
      <c r="KD148" s="41"/>
      <c r="KE148" s="41"/>
      <c r="KF148" s="41"/>
      <c r="KG148" s="41"/>
      <c r="KH148" s="41"/>
      <c r="KI148" s="41"/>
      <c r="KJ148" s="41"/>
      <c r="KK148" s="41"/>
      <c r="KL148" s="41"/>
      <c r="KM148" s="41"/>
      <c r="KN148" s="41"/>
      <c r="KO148" s="41"/>
    </row>
    <row r="149" spans="1:301" s="21" customFormat="1" ht="10" customHeight="1">
      <c r="A149" s="39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39"/>
      <c r="AF149" s="41"/>
      <c r="AG149" s="39"/>
      <c r="AH149" s="41"/>
      <c r="AI149" s="39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  <c r="IW149" s="41"/>
      <c r="IX149" s="41"/>
      <c r="IY149" s="41"/>
      <c r="IZ149" s="41"/>
      <c r="JA149" s="41"/>
      <c r="JB149" s="41"/>
      <c r="JC149" s="41"/>
      <c r="JD149" s="41"/>
      <c r="JE149" s="41"/>
      <c r="JF149" s="41"/>
      <c r="JG149" s="41"/>
      <c r="JH149" s="41"/>
      <c r="JI149" s="41"/>
      <c r="JJ149" s="41"/>
      <c r="JK149" s="41"/>
      <c r="JL149" s="41"/>
      <c r="JM149" s="41"/>
      <c r="JN149" s="41"/>
      <c r="JO149" s="41"/>
      <c r="JP149" s="41"/>
      <c r="JQ149" s="41"/>
      <c r="JR149" s="41"/>
      <c r="JS149" s="41"/>
      <c r="JT149" s="41"/>
      <c r="JU149" s="41"/>
      <c r="JV149" s="41"/>
      <c r="JW149" s="41"/>
      <c r="JX149" s="41"/>
      <c r="JY149" s="41"/>
      <c r="JZ149" s="41"/>
      <c r="KA149" s="41"/>
      <c r="KB149" s="41"/>
      <c r="KC149" s="41"/>
      <c r="KD149" s="41"/>
      <c r="KE149" s="41"/>
      <c r="KF149" s="41"/>
      <c r="KG149" s="41"/>
      <c r="KH149" s="41"/>
      <c r="KI149" s="41"/>
      <c r="KJ149" s="41"/>
      <c r="KK149" s="41"/>
      <c r="KL149" s="41"/>
      <c r="KM149" s="41"/>
      <c r="KN149" s="41"/>
      <c r="KO149" s="41"/>
    </row>
    <row r="150" spans="1:301" s="21" customFormat="1" ht="10" customHeight="1">
      <c r="A150" s="39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39"/>
      <c r="AF150" s="41"/>
      <c r="AG150" s="39"/>
      <c r="AH150" s="41"/>
      <c r="AI150" s="39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  <c r="IN150" s="41"/>
      <c r="IO150" s="41"/>
      <c r="IP150" s="41"/>
      <c r="IQ150" s="41"/>
      <c r="IR150" s="41"/>
      <c r="IS150" s="41"/>
      <c r="IT150" s="41"/>
      <c r="IU150" s="41"/>
      <c r="IV150" s="41"/>
      <c r="IW150" s="41"/>
      <c r="IX150" s="41"/>
      <c r="IY150" s="41"/>
      <c r="IZ150" s="41"/>
      <c r="JA150" s="41"/>
      <c r="JB150" s="41"/>
      <c r="JC150" s="41"/>
      <c r="JD150" s="41"/>
      <c r="JE150" s="41"/>
      <c r="JF150" s="41"/>
      <c r="JG150" s="41"/>
      <c r="JH150" s="41"/>
      <c r="JI150" s="41"/>
      <c r="JJ150" s="41"/>
      <c r="JK150" s="41"/>
      <c r="JL150" s="41"/>
      <c r="JM150" s="41"/>
      <c r="JN150" s="41"/>
      <c r="JO150" s="41"/>
      <c r="JP150" s="41"/>
      <c r="JQ150" s="41"/>
      <c r="JR150" s="41"/>
      <c r="JS150" s="41"/>
      <c r="JT150" s="41"/>
      <c r="JU150" s="41"/>
      <c r="JV150" s="41"/>
      <c r="JW150" s="41"/>
      <c r="JX150" s="41"/>
      <c r="JY150" s="41"/>
      <c r="JZ150" s="41"/>
      <c r="KA150" s="41"/>
      <c r="KB150" s="41"/>
      <c r="KC150" s="41"/>
      <c r="KD150" s="41"/>
      <c r="KE150" s="41"/>
      <c r="KF150" s="41"/>
      <c r="KG150" s="41"/>
      <c r="KH150" s="41"/>
      <c r="KI150" s="41"/>
      <c r="KJ150" s="41"/>
      <c r="KK150" s="41"/>
      <c r="KL150" s="41"/>
      <c r="KM150" s="41"/>
      <c r="KN150" s="41"/>
      <c r="KO150" s="41"/>
    </row>
    <row r="151" spans="1:301" s="21" customFormat="1" ht="10" customHeight="1">
      <c r="A151" s="3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39"/>
      <c r="AF151" s="41"/>
      <c r="AG151" s="39"/>
      <c r="AH151" s="41"/>
      <c r="AI151" s="39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  <c r="IW151" s="41"/>
      <c r="IX151" s="41"/>
      <c r="IY151" s="41"/>
      <c r="IZ151" s="41"/>
      <c r="JA151" s="41"/>
      <c r="JB151" s="41"/>
      <c r="JC151" s="41"/>
      <c r="JD151" s="41"/>
      <c r="JE151" s="41"/>
      <c r="JF151" s="41"/>
      <c r="JG151" s="41"/>
      <c r="JH151" s="41"/>
      <c r="JI151" s="41"/>
      <c r="JJ151" s="41"/>
      <c r="JK151" s="41"/>
      <c r="JL151" s="41"/>
      <c r="JM151" s="41"/>
      <c r="JN151" s="41"/>
      <c r="JO151" s="41"/>
      <c r="JP151" s="41"/>
      <c r="JQ151" s="41"/>
      <c r="JR151" s="41"/>
      <c r="JS151" s="41"/>
      <c r="JT151" s="41"/>
      <c r="JU151" s="41"/>
      <c r="JV151" s="41"/>
      <c r="JW151" s="41"/>
      <c r="JX151" s="41"/>
      <c r="JY151" s="41"/>
      <c r="JZ151" s="41"/>
      <c r="KA151" s="41"/>
      <c r="KB151" s="41"/>
      <c r="KC151" s="41"/>
      <c r="KD151" s="41"/>
      <c r="KE151" s="41"/>
      <c r="KF151" s="41"/>
      <c r="KG151" s="41"/>
      <c r="KH151" s="41"/>
      <c r="KI151" s="41"/>
      <c r="KJ151" s="41"/>
      <c r="KK151" s="41"/>
      <c r="KL151" s="41"/>
      <c r="KM151" s="41"/>
      <c r="KN151" s="41"/>
      <c r="KO151" s="41"/>
    </row>
    <row r="152" spans="1:301" s="21" customFormat="1" ht="10" customHeight="1">
      <c r="A152" s="39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39"/>
      <c r="AF152" s="41"/>
      <c r="AG152" s="39"/>
      <c r="AH152" s="41"/>
      <c r="AI152" s="39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  <c r="IN152" s="41"/>
      <c r="IO152" s="41"/>
      <c r="IP152" s="41"/>
      <c r="IQ152" s="41"/>
      <c r="IR152" s="41"/>
      <c r="IS152" s="41"/>
      <c r="IT152" s="41"/>
      <c r="IU152" s="41"/>
      <c r="IV152" s="41"/>
      <c r="IW152" s="41"/>
      <c r="IX152" s="41"/>
      <c r="IY152" s="41"/>
      <c r="IZ152" s="41"/>
      <c r="JA152" s="41"/>
      <c r="JB152" s="41"/>
      <c r="JC152" s="41"/>
      <c r="JD152" s="41"/>
      <c r="JE152" s="41"/>
      <c r="JF152" s="41"/>
      <c r="JG152" s="41"/>
      <c r="JH152" s="41"/>
      <c r="JI152" s="41"/>
      <c r="JJ152" s="41"/>
      <c r="JK152" s="41"/>
      <c r="JL152" s="41"/>
      <c r="JM152" s="41"/>
      <c r="JN152" s="41"/>
      <c r="JO152" s="41"/>
      <c r="JP152" s="41"/>
      <c r="JQ152" s="41"/>
      <c r="JR152" s="41"/>
      <c r="JS152" s="41"/>
      <c r="JT152" s="41"/>
      <c r="JU152" s="41"/>
      <c r="JV152" s="41"/>
      <c r="JW152" s="41"/>
      <c r="JX152" s="41"/>
      <c r="JY152" s="41"/>
      <c r="JZ152" s="41"/>
      <c r="KA152" s="41"/>
      <c r="KB152" s="41"/>
      <c r="KC152" s="41"/>
      <c r="KD152" s="41"/>
      <c r="KE152" s="41"/>
      <c r="KF152" s="41"/>
      <c r="KG152" s="41"/>
      <c r="KH152" s="41"/>
      <c r="KI152" s="41"/>
      <c r="KJ152" s="41"/>
      <c r="KK152" s="41"/>
      <c r="KL152" s="41"/>
      <c r="KM152" s="41"/>
      <c r="KN152" s="41"/>
      <c r="KO152" s="41"/>
    </row>
    <row r="153" spans="1:301" s="21" customFormat="1" ht="10" customHeight="1">
      <c r="A153" s="39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39"/>
      <c r="AF153" s="41"/>
      <c r="AG153" s="39"/>
      <c r="AH153" s="41"/>
      <c r="AI153" s="39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  <c r="IN153" s="41"/>
      <c r="IO153" s="41"/>
      <c r="IP153" s="41"/>
      <c r="IQ153" s="41"/>
      <c r="IR153" s="41"/>
      <c r="IS153" s="41"/>
      <c r="IT153" s="41"/>
      <c r="IU153" s="41"/>
      <c r="IV153" s="41"/>
      <c r="IW153" s="41"/>
      <c r="IX153" s="41"/>
      <c r="IY153" s="41"/>
      <c r="IZ153" s="41"/>
      <c r="JA153" s="41"/>
      <c r="JB153" s="41"/>
      <c r="JC153" s="41"/>
      <c r="JD153" s="41"/>
      <c r="JE153" s="41"/>
      <c r="JF153" s="41"/>
      <c r="JG153" s="41"/>
      <c r="JH153" s="41"/>
      <c r="JI153" s="41"/>
      <c r="JJ153" s="41"/>
      <c r="JK153" s="41"/>
      <c r="JL153" s="41"/>
      <c r="JM153" s="41"/>
      <c r="JN153" s="41"/>
      <c r="JO153" s="41"/>
      <c r="JP153" s="41"/>
      <c r="JQ153" s="41"/>
      <c r="JR153" s="41"/>
      <c r="JS153" s="41"/>
      <c r="JT153" s="41"/>
      <c r="JU153" s="41"/>
      <c r="JV153" s="41"/>
      <c r="JW153" s="41"/>
      <c r="JX153" s="41"/>
      <c r="JY153" s="41"/>
      <c r="JZ153" s="41"/>
      <c r="KA153" s="41"/>
      <c r="KB153" s="41"/>
      <c r="KC153" s="41"/>
      <c r="KD153" s="41"/>
      <c r="KE153" s="41"/>
      <c r="KF153" s="41"/>
      <c r="KG153" s="41"/>
      <c r="KH153" s="41"/>
      <c r="KI153" s="41"/>
      <c r="KJ153" s="41"/>
      <c r="KK153" s="41"/>
      <c r="KL153" s="41"/>
      <c r="KM153" s="41"/>
      <c r="KN153" s="41"/>
      <c r="KO153" s="41"/>
    </row>
    <row r="154" spans="1:301" s="21" customFormat="1" ht="10" customHeight="1">
      <c r="A154" s="39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39"/>
      <c r="AF154" s="41"/>
      <c r="AG154" s="39"/>
      <c r="AH154" s="41"/>
      <c r="AI154" s="39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  <c r="IN154" s="41"/>
      <c r="IO154" s="41"/>
      <c r="IP154" s="41"/>
      <c r="IQ154" s="41"/>
      <c r="IR154" s="41"/>
      <c r="IS154" s="41"/>
      <c r="IT154" s="41"/>
      <c r="IU154" s="41"/>
      <c r="IV154" s="41"/>
      <c r="IW154" s="41"/>
      <c r="IX154" s="41"/>
      <c r="IY154" s="41"/>
      <c r="IZ154" s="41"/>
      <c r="JA154" s="41"/>
      <c r="JB154" s="41"/>
      <c r="JC154" s="41"/>
      <c r="JD154" s="41"/>
      <c r="JE154" s="41"/>
      <c r="JF154" s="41"/>
      <c r="JG154" s="41"/>
      <c r="JH154" s="41"/>
      <c r="JI154" s="41"/>
      <c r="JJ154" s="41"/>
      <c r="JK154" s="41"/>
      <c r="JL154" s="41"/>
      <c r="JM154" s="41"/>
      <c r="JN154" s="41"/>
      <c r="JO154" s="41"/>
      <c r="JP154" s="41"/>
      <c r="JQ154" s="41"/>
      <c r="JR154" s="41"/>
      <c r="JS154" s="41"/>
      <c r="JT154" s="41"/>
      <c r="JU154" s="41"/>
      <c r="JV154" s="41"/>
      <c r="JW154" s="41"/>
      <c r="JX154" s="41"/>
      <c r="JY154" s="41"/>
      <c r="JZ154" s="41"/>
      <c r="KA154" s="41"/>
      <c r="KB154" s="41"/>
      <c r="KC154" s="41"/>
      <c r="KD154" s="41"/>
      <c r="KE154" s="41"/>
      <c r="KF154" s="41"/>
      <c r="KG154" s="41"/>
      <c r="KH154" s="41"/>
      <c r="KI154" s="41"/>
      <c r="KJ154" s="41"/>
      <c r="KK154" s="41"/>
      <c r="KL154" s="41"/>
      <c r="KM154" s="41"/>
      <c r="KN154" s="41"/>
      <c r="KO154" s="41"/>
    </row>
    <row r="155" spans="1:301" s="21" customFormat="1" ht="10" customHeight="1">
      <c r="A155" s="39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39"/>
      <c r="AF155" s="41"/>
      <c r="AG155" s="39"/>
      <c r="AH155" s="41"/>
      <c r="AI155" s="39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  <c r="IW155" s="41"/>
      <c r="IX155" s="41"/>
      <c r="IY155" s="41"/>
      <c r="IZ155" s="41"/>
      <c r="JA155" s="41"/>
      <c r="JB155" s="41"/>
      <c r="JC155" s="41"/>
      <c r="JD155" s="41"/>
      <c r="JE155" s="41"/>
      <c r="JF155" s="41"/>
      <c r="JG155" s="41"/>
      <c r="JH155" s="41"/>
      <c r="JI155" s="41"/>
      <c r="JJ155" s="41"/>
      <c r="JK155" s="41"/>
      <c r="JL155" s="41"/>
      <c r="JM155" s="41"/>
      <c r="JN155" s="41"/>
      <c r="JO155" s="41"/>
      <c r="JP155" s="41"/>
      <c r="JQ155" s="41"/>
      <c r="JR155" s="41"/>
      <c r="JS155" s="41"/>
      <c r="JT155" s="41"/>
      <c r="JU155" s="41"/>
      <c r="JV155" s="41"/>
      <c r="JW155" s="41"/>
      <c r="JX155" s="41"/>
      <c r="JY155" s="41"/>
      <c r="JZ155" s="41"/>
      <c r="KA155" s="41"/>
      <c r="KB155" s="41"/>
      <c r="KC155" s="41"/>
      <c r="KD155" s="41"/>
      <c r="KE155" s="41"/>
      <c r="KF155" s="41"/>
      <c r="KG155" s="41"/>
      <c r="KH155" s="41"/>
      <c r="KI155" s="41"/>
      <c r="KJ155" s="41"/>
      <c r="KK155" s="41"/>
      <c r="KL155" s="41"/>
      <c r="KM155" s="41"/>
      <c r="KN155" s="41"/>
      <c r="KO155" s="41"/>
    </row>
    <row r="156" spans="1:301" s="21" customFormat="1" ht="10" customHeight="1">
      <c r="A156" s="39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39"/>
      <c r="AF156" s="41"/>
      <c r="AG156" s="39"/>
      <c r="AH156" s="41"/>
      <c r="AI156" s="39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  <c r="IN156" s="41"/>
      <c r="IO156" s="41"/>
      <c r="IP156" s="41"/>
      <c r="IQ156" s="41"/>
      <c r="IR156" s="41"/>
      <c r="IS156" s="41"/>
      <c r="IT156" s="41"/>
      <c r="IU156" s="41"/>
      <c r="IV156" s="41"/>
      <c r="IW156" s="41"/>
      <c r="IX156" s="41"/>
      <c r="IY156" s="41"/>
      <c r="IZ156" s="41"/>
      <c r="JA156" s="41"/>
      <c r="JB156" s="41"/>
      <c r="JC156" s="41"/>
      <c r="JD156" s="41"/>
      <c r="JE156" s="41"/>
      <c r="JF156" s="41"/>
      <c r="JG156" s="41"/>
      <c r="JH156" s="41"/>
      <c r="JI156" s="41"/>
      <c r="JJ156" s="41"/>
      <c r="JK156" s="41"/>
      <c r="JL156" s="41"/>
      <c r="JM156" s="41"/>
      <c r="JN156" s="41"/>
      <c r="JO156" s="41"/>
      <c r="JP156" s="41"/>
      <c r="JQ156" s="41"/>
      <c r="JR156" s="41"/>
      <c r="JS156" s="41"/>
      <c r="JT156" s="41"/>
      <c r="JU156" s="41"/>
      <c r="JV156" s="41"/>
      <c r="JW156" s="41"/>
      <c r="JX156" s="41"/>
      <c r="JY156" s="41"/>
      <c r="JZ156" s="41"/>
      <c r="KA156" s="41"/>
      <c r="KB156" s="41"/>
      <c r="KC156" s="41"/>
      <c r="KD156" s="41"/>
      <c r="KE156" s="41"/>
      <c r="KF156" s="41"/>
      <c r="KG156" s="41"/>
      <c r="KH156" s="41"/>
      <c r="KI156" s="41"/>
      <c r="KJ156" s="41"/>
      <c r="KK156" s="41"/>
      <c r="KL156" s="41"/>
      <c r="KM156" s="41"/>
      <c r="KN156" s="41"/>
      <c r="KO156" s="41"/>
    </row>
    <row r="157" spans="1:301" s="21" customFormat="1" ht="10" customHeight="1">
      <c r="A157" s="39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39"/>
      <c r="AF157" s="41"/>
      <c r="AG157" s="39"/>
      <c r="AH157" s="41"/>
      <c r="AI157" s="39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  <c r="IN157" s="41"/>
      <c r="IO157" s="41"/>
      <c r="IP157" s="41"/>
      <c r="IQ157" s="41"/>
      <c r="IR157" s="41"/>
      <c r="IS157" s="41"/>
      <c r="IT157" s="41"/>
      <c r="IU157" s="41"/>
      <c r="IV157" s="41"/>
      <c r="IW157" s="41"/>
      <c r="IX157" s="41"/>
      <c r="IY157" s="41"/>
      <c r="IZ157" s="41"/>
      <c r="JA157" s="41"/>
      <c r="JB157" s="41"/>
      <c r="JC157" s="41"/>
      <c r="JD157" s="41"/>
      <c r="JE157" s="41"/>
      <c r="JF157" s="41"/>
      <c r="JG157" s="41"/>
      <c r="JH157" s="41"/>
      <c r="JI157" s="41"/>
      <c r="JJ157" s="41"/>
      <c r="JK157" s="41"/>
      <c r="JL157" s="41"/>
      <c r="JM157" s="41"/>
      <c r="JN157" s="41"/>
      <c r="JO157" s="41"/>
      <c r="JP157" s="41"/>
      <c r="JQ157" s="41"/>
      <c r="JR157" s="41"/>
      <c r="JS157" s="41"/>
      <c r="JT157" s="41"/>
      <c r="JU157" s="41"/>
      <c r="JV157" s="41"/>
      <c r="JW157" s="41"/>
      <c r="JX157" s="41"/>
      <c r="JY157" s="41"/>
      <c r="JZ157" s="41"/>
      <c r="KA157" s="41"/>
      <c r="KB157" s="41"/>
      <c r="KC157" s="41"/>
      <c r="KD157" s="41"/>
      <c r="KE157" s="41"/>
      <c r="KF157" s="41"/>
      <c r="KG157" s="41"/>
      <c r="KH157" s="41"/>
      <c r="KI157" s="41"/>
      <c r="KJ157" s="41"/>
      <c r="KK157" s="41"/>
      <c r="KL157" s="41"/>
      <c r="KM157" s="41"/>
      <c r="KN157" s="41"/>
      <c r="KO157" s="41"/>
    </row>
    <row r="158" spans="1:301" s="21" customFormat="1" ht="10" customHeight="1">
      <c r="A158" s="39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39"/>
      <c r="AF158" s="41"/>
      <c r="AG158" s="39"/>
      <c r="AH158" s="41"/>
      <c r="AI158" s="39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  <c r="IN158" s="41"/>
      <c r="IO158" s="41"/>
      <c r="IP158" s="41"/>
      <c r="IQ158" s="41"/>
      <c r="IR158" s="41"/>
      <c r="IS158" s="41"/>
      <c r="IT158" s="41"/>
      <c r="IU158" s="41"/>
      <c r="IV158" s="41"/>
      <c r="IW158" s="41"/>
      <c r="IX158" s="41"/>
      <c r="IY158" s="41"/>
      <c r="IZ158" s="41"/>
      <c r="JA158" s="41"/>
      <c r="JB158" s="41"/>
      <c r="JC158" s="41"/>
      <c r="JD158" s="41"/>
      <c r="JE158" s="41"/>
      <c r="JF158" s="41"/>
      <c r="JG158" s="41"/>
      <c r="JH158" s="41"/>
      <c r="JI158" s="41"/>
      <c r="JJ158" s="41"/>
      <c r="JK158" s="41"/>
      <c r="JL158" s="41"/>
      <c r="JM158" s="41"/>
      <c r="JN158" s="41"/>
      <c r="JO158" s="41"/>
      <c r="JP158" s="41"/>
      <c r="JQ158" s="41"/>
      <c r="JR158" s="41"/>
      <c r="JS158" s="41"/>
      <c r="JT158" s="41"/>
      <c r="JU158" s="41"/>
      <c r="JV158" s="41"/>
      <c r="JW158" s="41"/>
      <c r="JX158" s="41"/>
      <c r="JY158" s="41"/>
      <c r="JZ158" s="41"/>
      <c r="KA158" s="41"/>
      <c r="KB158" s="41"/>
      <c r="KC158" s="41"/>
      <c r="KD158" s="41"/>
      <c r="KE158" s="41"/>
      <c r="KF158" s="41"/>
      <c r="KG158" s="41"/>
      <c r="KH158" s="41"/>
      <c r="KI158" s="41"/>
      <c r="KJ158" s="41"/>
      <c r="KK158" s="41"/>
      <c r="KL158" s="41"/>
      <c r="KM158" s="41"/>
      <c r="KN158" s="41"/>
      <c r="KO158" s="41"/>
    </row>
    <row r="159" spans="1:301" s="21" customFormat="1" ht="10" customHeight="1">
      <c r="A159" s="39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39"/>
      <c r="AF159" s="41"/>
      <c r="AG159" s="39"/>
      <c r="AH159" s="41"/>
      <c r="AI159" s="39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  <c r="IN159" s="41"/>
      <c r="IO159" s="41"/>
      <c r="IP159" s="41"/>
      <c r="IQ159" s="41"/>
      <c r="IR159" s="41"/>
      <c r="IS159" s="41"/>
      <c r="IT159" s="41"/>
      <c r="IU159" s="41"/>
      <c r="IV159" s="41"/>
      <c r="IW159" s="41"/>
      <c r="IX159" s="41"/>
      <c r="IY159" s="41"/>
      <c r="IZ159" s="41"/>
      <c r="JA159" s="41"/>
      <c r="JB159" s="41"/>
      <c r="JC159" s="41"/>
      <c r="JD159" s="41"/>
      <c r="JE159" s="41"/>
      <c r="JF159" s="41"/>
      <c r="JG159" s="41"/>
      <c r="JH159" s="41"/>
      <c r="JI159" s="41"/>
      <c r="JJ159" s="41"/>
      <c r="JK159" s="41"/>
      <c r="JL159" s="41"/>
      <c r="JM159" s="41"/>
      <c r="JN159" s="41"/>
      <c r="JO159" s="41"/>
      <c r="JP159" s="41"/>
      <c r="JQ159" s="41"/>
      <c r="JR159" s="41"/>
      <c r="JS159" s="41"/>
      <c r="JT159" s="41"/>
      <c r="JU159" s="41"/>
      <c r="JV159" s="41"/>
      <c r="JW159" s="41"/>
      <c r="JX159" s="41"/>
      <c r="JY159" s="41"/>
      <c r="JZ159" s="41"/>
      <c r="KA159" s="41"/>
      <c r="KB159" s="41"/>
      <c r="KC159" s="41"/>
      <c r="KD159" s="41"/>
      <c r="KE159" s="41"/>
      <c r="KF159" s="41"/>
      <c r="KG159" s="41"/>
      <c r="KH159" s="41"/>
      <c r="KI159" s="41"/>
      <c r="KJ159" s="41"/>
      <c r="KK159" s="41"/>
      <c r="KL159" s="41"/>
      <c r="KM159" s="41"/>
      <c r="KN159" s="41"/>
      <c r="KO159" s="41"/>
    </row>
    <row r="160" spans="1:301" s="21" customFormat="1" ht="10" customHeight="1">
      <c r="A160" s="39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39"/>
      <c r="AF160" s="41"/>
      <c r="AG160" s="39"/>
      <c r="AH160" s="41"/>
      <c r="AI160" s="39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  <c r="IN160" s="41"/>
      <c r="IO160" s="41"/>
      <c r="IP160" s="41"/>
      <c r="IQ160" s="41"/>
      <c r="IR160" s="41"/>
      <c r="IS160" s="41"/>
      <c r="IT160" s="41"/>
      <c r="IU160" s="41"/>
      <c r="IV160" s="41"/>
      <c r="IW160" s="41"/>
      <c r="IX160" s="41"/>
      <c r="IY160" s="41"/>
      <c r="IZ160" s="41"/>
      <c r="JA160" s="41"/>
      <c r="JB160" s="41"/>
      <c r="JC160" s="41"/>
      <c r="JD160" s="41"/>
      <c r="JE160" s="41"/>
      <c r="JF160" s="41"/>
      <c r="JG160" s="41"/>
      <c r="JH160" s="41"/>
      <c r="JI160" s="41"/>
      <c r="JJ160" s="41"/>
      <c r="JK160" s="41"/>
      <c r="JL160" s="41"/>
      <c r="JM160" s="41"/>
      <c r="JN160" s="41"/>
      <c r="JO160" s="41"/>
      <c r="JP160" s="41"/>
      <c r="JQ160" s="41"/>
      <c r="JR160" s="41"/>
      <c r="JS160" s="41"/>
      <c r="JT160" s="41"/>
      <c r="JU160" s="41"/>
      <c r="JV160" s="41"/>
      <c r="JW160" s="41"/>
      <c r="JX160" s="41"/>
      <c r="JY160" s="41"/>
      <c r="JZ160" s="41"/>
      <c r="KA160" s="41"/>
      <c r="KB160" s="41"/>
      <c r="KC160" s="41"/>
      <c r="KD160" s="41"/>
      <c r="KE160" s="41"/>
      <c r="KF160" s="41"/>
      <c r="KG160" s="41"/>
      <c r="KH160" s="41"/>
      <c r="KI160" s="41"/>
      <c r="KJ160" s="41"/>
      <c r="KK160" s="41"/>
      <c r="KL160" s="41"/>
      <c r="KM160" s="41"/>
      <c r="KN160" s="41"/>
      <c r="KO160" s="41"/>
    </row>
    <row r="161" spans="1:301" s="21" customFormat="1" ht="10" customHeight="1">
      <c r="A161" s="39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39"/>
      <c r="AF161" s="41"/>
      <c r="AG161" s="39"/>
      <c r="AH161" s="41"/>
      <c r="AI161" s="39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  <c r="IN161" s="41"/>
      <c r="IO161" s="41"/>
      <c r="IP161" s="41"/>
      <c r="IQ161" s="41"/>
      <c r="IR161" s="41"/>
      <c r="IS161" s="41"/>
      <c r="IT161" s="41"/>
      <c r="IU161" s="41"/>
      <c r="IV161" s="41"/>
      <c r="IW161" s="41"/>
      <c r="IX161" s="41"/>
      <c r="IY161" s="41"/>
      <c r="IZ161" s="41"/>
      <c r="JA161" s="41"/>
      <c r="JB161" s="41"/>
      <c r="JC161" s="41"/>
      <c r="JD161" s="41"/>
      <c r="JE161" s="41"/>
      <c r="JF161" s="41"/>
      <c r="JG161" s="41"/>
      <c r="JH161" s="41"/>
      <c r="JI161" s="41"/>
      <c r="JJ161" s="41"/>
      <c r="JK161" s="41"/>
      <c r="JL161" s="41"/>
      <c r="JM161" s="41"/>
      <c r="JN161" s="41"/>
      <c r="JO161" s="41"/>
      <c r="JP161" s="41"/>
      <c r="JQ161" s="41"/>
      <c r="JR161" s="41"/>
      <c r="JS161" s="41"/>
      <c r="JT161" s="41"/>
      <c r="JU161" s="41"/>
      <c r="JV161" s="41"/>
      <c r="JW161" s="41"/>
      <c r="JX161" s="41"/>
      <c r="JY161" s="41"/>
      <c r="JZ161" s="41"/>
      <c r="KA161" s="41"/>
      <c r="KB161" s="41"/>
      <c r="KC161" s="41"/>
      <c r="KD161" s="41"/>
      <c r="KE161" s="41"/>
      <c r="KF161" s="41"/>
      <c r="KG161" s="41"/>
      <c r="KH161" s="41"/>
      <c r="KI161" s="41"/>
      <c r="KJ161" s="41"/>
      <c r="KK161" s="41"/>
      <c r="KL161" s="41"/>
      <c r="KM161" s="41"/>
      <c r="KN161" s="41"/>
      <c r="KO161" s="41"/>
    </row>
    <row r="162" spans="1:301" s="21" customFormat="1" ht="10" customHeight="1">
      <c r="A162" s="39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39"/>
      <c r="AF162" s="41"/>
      <c r="AG162" s="39"/>
      <c r="AH162" s="41"/>
      <c r="AI162" s="39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  <c r="IN162" s="41"/>
      <c r="IO162" s="41"/>
      <c r="IP162" s="41"/>
      <c r="IQ162" s="41"/>
      <c r="IR162" s="41"/>
      <c r="IS162" s="41"/>
      <c r="IT162" s="41"/>
      <c r="IU162" s="41"/>
      <c r="IV162" s="41"/>
      <c r="IW162" s="41"/>
      <c r="IX162" s="41"/>
      <c r="IY162" s="41"/>
      <c r="IZ162" s="41"/>
      <c r="JA162" s="41"/>
      <c r="JB162" s="41"/>
      <c r="JC162" s="41"/>
      <c r="JD162" s="41"/>
      <c r="JE162" s="41"/>
      <c r="JF162" s="41"/>
      <c r="JG162" s="41"/>
      <c r="JH162" s="41"/>
      <c r="JI162" s="41"/>
      <c r="JJ162" s="41"/>
      <c r="JK162" s="41"/>
      <c r="JL162" s="41"/>
      <c r="JM162" s="41"/>
      <c r="JN162" s="41"/>
      <c r="JO162" s="41"/>
      <c r="JP162" s="41"/>
      <c r="JQ162" s="41"/>
      <c r="JR162" s="41"/>
      <c r="JS162" s="41"/>
      <c r="JT162" s="41"/>
      <c r="JU162" s="41"/>
      <c r="JV162" s="41"/>
      <c r="JW162" s="41"/>
      <c r="JX162" s="41"/>
      <c r="JY162" s="41"/>
      <c r="JZ162" s="41"/>
      <c r="KA162" s="41"/>
      <c r="KB162" s="41"/>
      <c r="KC162" s="41"/>
      <c r="KD162" s="41"/>
      <c r="KE162" s="41"/>
      <c r="KF162" s="41"/>
      <c r="KG162" s="41"/>
      <c r="KH162" s="41"/>
      <c r="KI162" s="41"/>
      <c r="KJ162" s="41"/>
      <c r="KK162" s="41"/>
      <c r="KL162" s="41"/>
      <c r="KM162" s="41"/>
      <c r="KN162" s="41"/>
      <c r="KO162" s="41"/>
    </row>
    <row r="163" spans="1:301" s="21" customFormat="1" ht="10" customHeight="1">
      <c r="A163" s="39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39"/>
      <c r="AF163" s="41"/>
      <c r="AG163" s="39"/>
      <c r="AH163" s="41"/>
      <c r="AI163" s="39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  <c r="IN163" s="41"/>
      <c r="IO163" s="41"/>
      <c r="IP163" s="41"/>
      <c r="IQ163" s="41"/>
      <c r="IR163" s="41"/>
      <c r="IS163" s="41"/>
      <c r="IT163" s="41"/>
      <c r="IU163" s="41"/>
      <c r="IV163" s="41"/>
      <c r="IW163" s="41"/>
      <c r="IX163" s="41"/>
      <c r="IY163" s="41"/>
      <c r="IZ163" s="41"/>
      <c r="JA163" s="41"/>
      <c r="JB163" s="41"/>
      <c r="JC163" s="41"/>
      <c r="JD163" s="41"/>
      <c r="JE163" s="41"/>
      <c r="JF163" s="41"/>
      <c r="JG163" s="41"/>
      <c r="JH163" s="41"/>
      <c r="JI163" s="41"/>
      <c r="JJ163" s="41"/>
      <c r="JK163" s="41"/>
      <c r="JL163" s="41"/>
      <c r="JM163" s="41"/>
      <c r="JN163" s="41"/>
      <c r="JO163" s="41"/>
      <c r="JP163" s="41"/>
      <c r="JQ163" s="41"/>
      <c r="JR163" s="41"/>
      <c r="JS163" s="41"/>
      <c r="JT163" s="41"/>
      <c r="JU163" s="41"/>
      <c r="JV163" s="41"/>
      <c r="JW163" s="41"/>
      <c r="JX163" s="41"/>
      <c r="JY163" s="41"/>
      <c r="JZ163" s="41"/>
      <c r="KA163" s="41"/>
      <c r="KB163" s="41"/>
      <c r="KC163" s="41"/>
      <c r="KD163" s="41"/>
      <c r="KE163" s="41"/>
      <c r="KF163" s="41"/>
      <c r="KG163" s="41"/>
      <c r="KH163" s="41"/>
      <c r="KI163" s="41"/>
      <c r="KJ163" s="41"/>
      <c r="KK163" s="41"/>
      <c r="KL163" s="41"/>
      <c r="KM163" s="41"/>
      <c r="KN163" s="41"/>
      <c r="KO163" s="41"/>
    </row>
    <row r="164" spans="1:301" s="21" customFormat="1" ht="10" customHeight="1">
      <c r="A164" s="39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39"/>
      <c r="AF164" s="41"/>
      <c r="AG164" s="39"/>
      <c r="AH164" s="41"/>
      <c r="AI164" s="39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  <c r="IN164" s="41"/>
      <c r="IO164" s="41"/>
      <c r="IP164" s="41"/>
      <c r="IQ164" s="41"/>
      <c r="IR164" s="41"/>
      <c r="IS164" s="41"/>
      <c r="IT164" s="41"/>
      <c r="IU164" s="41"/>
      <c r="IV164" s="41"/>
      <c r="IW164" s="41"/>
      <c r="IX164" s="41"/>
      <c r="IY164" s="41"/>
      <c r="IZ164" s="41"/>
      <c r="JA164" s="41"/>
      <c r="JB164" s="41"/>
      <c r="JC164" s="41"/>
      <c r="JD164" s="41"/>
      <c r="JE164" s="41"/>
      <c r="JF164" s="41"/>
      <c r="JG164" s="41"/>
      <c r="JH164" s="41"/>
      <c r="JI164" s="41"/>
      <c r="JJ164" s="41"/>
      <c r="JK164" s="41"/>
      <c r="JL164" s="41"/>
      <c r="JM164" s="41"/>
      <c r="JN164" s="41"/>
      <c r="JO164" s="41"/>
      <c r="JP164" s="41"/>
      <c r="JQ164" s="41"/>
      <c r="JR164" s="41"/>
      <c r="JS164" s="41"/>
      <c r="JT164" s="41"/>
      <c r="JU164" s="41"/>
      <c r="JV164" s="41"/>
      <c r="JW164" s="41"/>
      <c r="JX164" s="41"/>
      <c r="JY164" s="41"/>
      <c r="JZ164" s="41"/>
      <c r="KA164" s="41"/>
      <c r="KB164" s="41"/>
      <c r="KC164" s="41"/>
      <c r="KD164" s="41"/>
      <c r="KE164" s="41"/>
      <c r="KF164" s="41"/>
      <c r="KG164" s="41"/>
      <c r="KH164" s="41"/>
      <c r="KI164" s="41"/>
      <c r="KJ164" s="41"/>
      <c r="KK164" s="41"/>
      <c r="KL164" s="41"/>
      <c r="KM164" s="41"/>
      <c r="KN164" s="41"/>
      <c r="KO164" s="41"/>
    </row>
    <row r="165" spans="1:301" s="21" customFormat="1" ht="10" customHeight="1">
      <c r="A165" s="39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39"/>
      <c r="AF165" s="41"/>
      <c r="AG165" s="39"/>
      <c r="AH165" s="41"/>
      <c r="AI165" s="39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  <c r="IN165" s="41"/>
      <c r="IO165" s="41"/>
      <c r="IP165" s="41"/>
      <c r="IQ165" s="41"/>
      <c r="IR165" s="41"/>
      <c r="IS165" s="41"/>
      <c r="IT165" s="41"/>
      <c r="IU165" s="41"/>
      <c r="IV165" s="41"/>
      <c r="IW165" s="41"/>
      <c r="IX165" s="41"/>
      <c r="IY165" s="41"/>
      <c r="IZ165" s="41"/>
      <c r="JA165" s="41"/>
      <c r="JB165" s="41"/>
      <c r="JC165" s="41"/>
      <c r="JD165" s="41"/>
      <c r="JE165" s="41"/>
      <c r="JF165" s="41"/>
      <c r="JG165" s="41"/>
      <c r="JH165" s="41"/>
      <c r="JI165" s="41"/>
      <c r="JJ165" s="41"/>
      <c r="JK165" s="41"/>
      <c r="JL165" s="41"/>
      <c r="JM165" s="41"/>
      <c r="JN165" s="41"/>
      <c r="JO165" s="41"/>
      <c r="JP165" s="41"/>
      <c r="JQ165" s="41"/>
      <c r="JR165" s="41"/>
      <c r="JS165" s="41"/>
      <c r="JT165" s="41"/>
      <c r="JU165" s="41"/>
      <c r="JV165" s="41"/>
      <c r="JW165" s="41"/>
      <c r="JX165" s="41"/>
      <c r="JY165" s="41"/>
      <c r="JZ165" s="41"/>
      <c r="KA165" s="41"/>
      <c r="KB165" s="41"/>
      <c r="KC165" s="41"/>
      <c r="KD165" s="41"/>
      <c r="KE165" s="41"/>
      <c r="KF165" s="41"/>
      <c r="KG165" s="41"/>
      <c r="KH165" s="41"/>
      <c r="KI165" s="41"/>
      <c r="KJ165" s="41"/>
      <c r="KK165" s="41"/>
      <c r="KL165" s="41"/>
      <c r="KM165" s="41"/>
      <c r="KN165" s="41"/>
      <c r="KO165" s="41"/>
    </row>
    <row r="166" spans="1:301" s="21" customFormat="1" ht="10" customHeight="1">
      <c r="A166" s="39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39"/>
      <c r="AF166" s="41"/>
      <c r="AG166" s="39"/>
      <c r="AH166" s="41"/>
      <c r="AI166" s="39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  <c r="IN166" s="41"/>
      <c r="IO166" s="41"/>
      <c r="IP166" s="41"/>
      <c r="IQ166" s="41"/>
      <c r="IR166" s="41"/>
      <c r="IS166" s="41"/>
      <c r="IT166" s="41"/>
      <c r="IU166" s="41"/>
      <c r="IV166" s="41"/>
      <c r="IW166" s="41"/>
      <c r="IX166" s="41"/>
      <c r="IY166" s="41"/>
      <c r="IZ166" s="41"/>
      <c r="JA166" s="41"/>
      <c r="JB166" s="41"/>
      <c r="JC166" s="41"/>
      <c r="JD166" s="41"/>
      <c r="JE166" s="41"/>
      <c r="JF166" s="41"/>
      <c r="JG166" s="41"/>
      <c r="JH166" s="41"/>
      <c r="JI166" s="41"/>
      <c r="JJ166" s="41"/>
      <c r="JK166" s="41"/>
      <c r="JL166" s="41"/>
      <c r="JM166" s="41"/>
      <c r="JN166" s="41"/>
      <c r="JO166" s="41"/>
      <c r="JP166" s="41"/>
      <c r="JQ166" s="41"/>
      <c r="JR166" s="41"/>
      <c r="JS166" s="41"/>
      <c r="JT166" s="41"/>
      <c r="JU166" s="41"/>
      <c r="JV166" s="41"/>
      <c r="JW166" s="41"/>
      <c r="JX166" s="41"/>
      <c r="JY166" s="41"/>
      <c r="JZ166" s="41"/>
      <c r="KA166" s="41"/>
      <c r="KB166" s="41"/>
      <c r="KC166" s="41"/>
      <c r="KD166" s="41"/>
      <c r="KE166" s="41"/>
      <c r="KF166" s="41"/>
      <c r="KG166" s="41"/>
      <c r="KH166" s="41"/>
      <c r="KI166" s="41"/>
      <c r="KJ166" s="41"/>
      <c r="KK166" s="41"/>
      <c r="KL166" s="41"/>
      <c r="KM166" s="41"/>
      <c r="KN166" s="41"/>
      <c r="KO166" s="41"/>
    </row>
    <row r="167" spans="1:301" s="21" customFormat="1" ht="10" customHeight="1">
      <c r="A167" s="39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39"/>
      <c r="AF167" s="41"/>
      <c r="AG167" s="39"/>
      <c r="AH167" s="41"/>
      <c r="AI167" s="39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  <c r="IN167" s="41"/>
      <c r="IO167" s="41"/>
      <c r="IP167" s="41"/>
      <c r="IQ167" s="41"/>
      <c r="IR167" s="41"/>
      <c r="IS167" s="41"/>
      <c r="IT167" s="41"/>
      <c r="IU167" s="41"/>
      <c r="IV167" s="41"/>
      <c r="IW167" s="41"/>
      <c r="IX167" s="41"/>
      <c r="IY167" s="41"/>
      <c r="IZ167" s="41"/>
      <c r="JA167" s="41"/>
      <c r="JB167" s="41"/>
      <c r="JC167" s="41"/>
      <c r="JD167" s="41"/>
      <c r="JE167" s="41"/>
      <c r="JF167" s="41"/>
      <c r="JG167" s="41"/>
      <c r="JH167" s="41"/>
      <c r="JI167" s="41"/>
      <c r="JJ167" s="41"/>
      <c r="JK167" s="41"/>
      <c r="JL167" s="41"/>
      <c r="JM167" s="41"/>
      <c r="JN167" s="41"/>
      <c r="JO167" s="41"/>
      <c r="JP167" s="41"/>
      <c r="JQ167" s="41"/>
      <c r="JR167" s="41"/>
      <c r="JS167" s="41"/>
      <c r="JT167" s="41"/>
      <c r="JU167" s="41"/>
      <c r="JV167" s="41"/>
      <c r="JW167" s="41"/>
      <c r="JX167" s="41"/>
      <c r="JY167" s="41"/>
      <c r="JZ167" s="41"/>
      <c r="KA167" s="41"/>
      <c r="KB167" s="41"/>
      <c r="KC167" s="41"/>
      <c r="KD167" s="41"/>
      <c r="KE167" s="41"/>
      <c r="KF167" s="41"/>
      <c r="KG167" s="41"/>
      <c r="KH167" s="41"/>
      <c r="KI167" s="41"/>
      <c r="KJ167" s="41"/>
      <c r="KK167" s="41"/>
      <c r="KL167" s="41"/>
      <c r="KM167" s="41"/>
      <c r="KN167" s="41"/>
      <c r="KO167" s="41"/>
    </row>
    <row r="168" spans="1:301" s="21" customFormat="1" ht="10" customHeight="1">
      <c r="A168" s="39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39"/>
      <c r="AF168" s="41"/>
      <c r="AG168" s="39"/>
      <c r="AH168" s="41"/>
      <c r="AI168" s="39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  <c r="IN168" s="41"/>
      <c r="IO168" s="41"/>
      <c r="IP168" s="41"/>
      <c r="IQ168" s="41"/>
      <c r="IR168" s="41"/>
      <c r="IS168" s="41"/>
      <c r="IT168" s="41"/>
      <c r="IU168" s="41"/>
      <c r="IV168" s="41"/>
      <c r="IW168" s="41"/>
      <c r="IX168" s="41"/>
      <c r="IY168" s="41"/>
      <c r="IZ168" s="41"/>
      <c r="JA168" s="41"/>
      <c r="JB168" s="41"/>
      <c r="JC168" s="41"/>
      <c r="JD168" s="41"/>
      <c r="JE168" s="41"/>
      <c r="JF168" s="41"/>
      <c r="JG168" s="41"/>
      <c r="JH168" s="41"/>
      <c r="JI168" s="41"/>
      <c r="JJ168" s="41"/>
      <c r="JK168" s="41"/>
      <c r="JL168" s="41"/>
      <c r="JM168" s="41"/>
      <c r="JN168" s="41"/>
      <c r="JO168" s="41"/>
      <c r="JP168" s="41"/>
      <c r="JQ168" s="41"/>
      <c r="JR168" s="41"/>
      <c r="JS168" s="41"/>
      <c r="JT168" s="41"/>
      <c r="JU168" s="41"/>
      <c r="JV168" s="41"/>
      <c r="JW168" s="41"/>
      <c r="JX168" s="41"/>
      <c r="JY168" s="41"/>
      <c r="JZ168" s="41"/>
      <c r="KA168" s="41"/>
      <c r="KB168" s="41"/>
      <c r="KC168" s="41"/>
      <c r="KD168" s="41"/>
      <c r="KE168" s="41"/>
      <c r="KF168" s="41"/>
      <c r="KG168" s="41"/>
      <c r="KH168" s="41"/>
      <c r="KI168" s="41"/>
      <c r="KJ168" s="41"/>
      <c r="KK168" s="41"/>
      <c r="KL168" s="41"/>
      <c r="KM168" s="41"/>
      <c r="KN168" s="41"/>
      <c r="KO168" s="41"/>
    </row>
  </sheetData>
  <pageMargins left="0.42" right="0.42" top="1.01" bottom="0.5" header="0.5" footer="0.5"/>
  <pageSetup orientation="portrait" horizontalDpi="4294967292" verticalDpi="4294967292"/>
  <headerFooter>
    <oddHeader>&amp;C&amp;"Courier,Bold"&amp;K000000Perform'X Run 0122 29mm, Nicholas Swanson-Hysell, University of California, Berkeley</oddHeader>
    <oddFooter>&amp;L&amp;"Palatino,Italic"&amp;12&amp;K000000Peter Hooper Geoanalytical Laboratory&amp;C&amp;K000000&amp;P&amp;R&amp;"Palatino,Italic"&amp;12&amp;K000000Analyses by XRF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GAL-NS-311_XRF</vt:lpstr>
      <vt:lpstr>'GAL-NS-311_XRF'!Print_Area</vt:lpstr>
      <vt:lpstr>'GAL-NS-311_XRF'!Print_Titles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Steiner, Ashley</dc:creator>
  <cp:lastModifiedBy>Steiner, Ashley</cp:lastModifiedBy>
  <dcterms:created xsi:type="dcterms:W3CDTF">2024-04-08T18:15:43Z</dcterms:created>
  <dcterms:modified xsi:type="dcterms:W3CDTF">2024-04-08T18:16:01Z</dcterms:modified>
</cp:coreProperties>
</file>