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ltech-my.sharepoint.com/personal/dyth_caltech_edu/Documents/"/>
    </mc:Choice>
  </mc:AlternateContent>
  <xr:revisionPtr revIDLastSave="306" documentId="8_{C4560C8F-17B9-0347-AD20-1DC57B9BE537}" xr6:coauthVersionLast="47" xr6:coauthVersionMax="47" xr10:uidLastSave="{2644BBE1-DF36-A546-A589-E734E64A21A2}"/>
  <bookViews>
    <workbookView xWindow="0" yWindow="500" windowWidth="13060" windowHeight="19380" xr2:uid="{8EA168FD-3DB6-6B4A-B893-D11402532A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12" i="1" l="1"/>
  <c r="J12" i="1" s="1"/>
  <c r="I13" i="1"/>
  <c r="J13" i="1" s="1"/>
  <c r="I14" i="1"/>
  <c r="J14" i="1" s="1"/>
  <c r="I15" i="1"/>
  <c r="J15" i="1" s="1"/>
  <c r="I16" i="1"/>
  <c r="J16" i="1" s="1"/>
  <c r="I17" i="1"/>
  <c r="J17" i="1" s="1"/>
  <c r="I18" i="1"/>
  <c r="J18" i="1" s="1"/>
  <c r="I19" i="1"/>
  <c r="J19" i="1" s="1"/>
  <c r="I20" i="1"/>
  <c r="J20" i="1" s="1"/>
  <c r="I21" i="1"/>
  <c r="J21" i="1" s="1"/>
  <c r="I22" i="1"/>
  <c r="J22" i="1" s="1"/>
  <c r="I23" i="1"/>
  <c r="J23" i="1" s="1"/>
  <c r="I24" i="1"/>
  <c r="J24" i="1" s="1"/>
  <c r="I25" i="1"/>
  <c r="J25" i="1" s="1"/>
  <c r="I26" i="1"/>
  <c r="J26" i="1" s="1"/>
  <c r="I27" i="1"/>
  <c r="J27" i="1" s="1"/>
  <c r="I28" i="1"/>
  <c r="J28" i="1" s="1"/>
  <c r="I29" i="1"/>
  <c r="J29" i="1" s="1"/>
  <c r="I30" i="1"/>
  <c r="J30" i="1" s="1"/>
  <c r="I31" i="1"/>
  <c r="J31" i="1" s="1"/>
  <c r="I32" i="1"/>
  <c r="J32" i="1" s="1"/>
  <c r="I33" i="1"/>
  <c r="J33" i="1" s="1"/>
  <c r="I34" i="1"/>
  <c r="J34" i="1" s="1"/>
  <c r="I35" i="1"/>
  <c r="J35" i="1" s="1"/>
  <c r="I36" i="1"/>
  <c r="J36" i="1" s="1"/>
  <c r="I37" i="1"/>
  <c r="J37" i="1" s="1"/>
  <c r="I38" i="1"/>
  <c r="J38" i="1" s="1"/>
  <c r="I39" i="1"/>
  <c r="J39" i="1" s="1"/>
  <c r="I40" i="1"/>
  <c r="J40" i="1" s="1"/>
  <c r="I41" i="1"/>
  <c r="J41" i="1" s="1"/>
  <c r="I42" i="1"/>
  <c r="J42" i="1" s="1"/>
  <c r="I43" i="1"/>
  <c r="J43" i="1" s="1"/>
  <c r="I44" i="1"/>
  <c r="J44" i="1" s="1"/>
  <c r="I45" i="1"/>
  <c r="J45" i="1" s="1"/>
  <c r="I46" i="1"/>
  <c r="J46" i="1" s="1"/>
  <c r="I47" i="1"/>
  <c r="J47" i="1" s="1"/>
  <c r="I48" i="1"/>
  <c r="J48" i="1" s="1"/>
  <c r="I49" i="1"/>
  <c r="J49" i="1" s="1"/>
  <c r="I50" i="1"/>
  <c r="J50" i="1" s="1"/>
  <c r="I51" i="1"/>
  <c r="J51" i="1" s="1"/>
  <c r="I52" i="1"/>
  <c r="J52" i="1" s="1"/>
  <c r="I53" i="1"/>
  <c r="I11" i="1"/>
  <c r="J11" i="1" s="1"/>
  <c r="H41" i="1"/>
  <c r="H44" i="1" s="1"/>
  <c r="H45" i="1" s="1"/>
  <c r="H46" i="1" s="1"/>
  <c r="H47" i="1" s="1"/>
  <c r="H48" i="1" s="1"/>
  <c r="H49" i="1" s="1"/>
  <c r="H50" i="1" s="1"/>
  <c r="H51" i="1" s="1"/>
  <c r="H52" i="1" s="1"/>
  <c r="H53" i="1" s="1"/>
  <c r="H33" i="1"/>
  <c r="H34" i="1"/>
  <c r="H35" i="1"/>
  <c r="H36" i="1"/>
  <c r="H37" i="1"/>
  <c r="H38" i="1" s="1"/>
  <c r="H32" i="1"/>
  <c r="H29" i="1"/>
  <c r="H30" i="1"/>
  <c r="H31" i="1"/>
  <c r="H24" i="1"/>
  <c r="H27" i="1" s="1"/>
  <c r="H28" i="1" s="1"/>
  <c r="H21" i="1"/>
  <c r="H17" i="1"/>
  <c r="H18" i="1"/>
  <c r="H19" i="1"/>
  <c r="H20" i="1"/>
  <c r="H16" i="1"/>
  <c r="H13" i="1"/>
  <c r="H14" i="1"/>
  <c r="H15" i="1" s="1"/>
  <c r="H12" i="1"/>
  <c r="D25" i="1"/>
  <c r="D22" i="1"/>
  <c r="F39" i="1"/>
  <c r="E39" i="1"/>
  <c r="D39" i="1"/>
  <c r="C39" i="1"/>
  <c r="B39" i="1"/>
  <c r="F42" i="1"/>
  <c r="E42" i="1"/>
  <c r="D42" i="1"/>
  <c r="C42" i="1"/>
  <c r="B42" i="1"/>
  <c r="F22" i="1"/>
  <c r="E22" i="1"/>
  <c r="F25" i="1"/>
  <c r="E25" i="1"/>
  <c r="B12" i="1"/>
  <c r="C12" i="1"/>
  <c r="B13" i="1"/>
  <c r="C13" i="1"/>
  <c r="B14" i="1"/>
  <c r="C14" i="1"/>
  <c r="B15" i="1"/>
  <c r="C15" i="1"/>
  <c r="B16" i="1"/>
  <c r="C16" i="1"/>
  <c r="B17" i="1"/>
  <c r="C17" i="1"/>
  <c r="B18" i="1"/>
  <c r="C18" i="1"/>
  <c r="B19" i="1"/>
  <c r="C19" i="1"/>
  <c r="B20" i="1"/>
  <c r="C20" i="1"/>
  <c r="B21" i="1"/>
  <c r="C21" i="1"/>
  <c r="B23" i="1"/>
  <c r="C23" i="1"/>
  <c r="B24" i="1"/>
  <c r="C24" i="1"/>
  <c r="B26" i="1"/>
  <c r="C26" i="1"/>
  <c r="B27" i="1"/>
  <c r="C27" i="1"/>
  <c r="B28" i="1"/>
  <c r="C28" i="1"/>
  <c r="B29" i="1"/>
  <c r="C29" i="1"/>
  <c r="B30" i="1"/>
  <c r="C30" i="1"/>
  <c r="B31" i="1"/>
  <c r="C31" i="1"/>
  <c r="B32" i="1"/>
  <c r="C32" i="1"/>
  <c r="B33" i="1"/>
  <c r="C33" i="1"/>
  <c r="B34" i="1"/>
  <c r="C34" i="1"/>
  <c r="B35" i="1"/>
  <c r="C35" i="1"/>
  <c r="B36" i="1"/>
  <c r="C36" i="1"/>
  <c r="B37" i="1"/>
  <c r="C37" i="1"/>
  <c r="B38" i="1"/>
  <c r="C38" i="1"/>
  <c r="B40" i="1"/>
  <c r="C40" i="1"/>
  <c r="B41" i="1"/>
  <c r="C41" i="1"/>
  <c r="B43" i="1"/>
  <c r="C43" i="1"/>
  <c r="B44" i="1"/>
  <c r="C44" i="1"/>
  <c r="B45" i="1"/>
  <c r="C45" i="1"/>
  <c r="B46" i="1"/>
  <c r="C46" i="1"/>
  <c r="B47" i="1"/>
  <c r="C47" i="1"/>
  <c r="B48" i="1"/>
  <c r="C48" i="1"/>
  <c r="B49" i="1"/>
  <c r="C49" i="1"/>
  <c r="B50" i="1"/>
  <c r="C50" i="1"/>
  <c r="B51" i="1"/>
  <c r="C51" i="1"/>
  <c r="B52" i="1"/>
  <c r="C52" i="1"/>
  <c r="B53" i="1"/>
  <c r="C53" i="1"/>
  <c r="C11" i="1"/>
  <c r="B11" i="1"/>
  <c r="A12" i="1"/>
  <c r="A13" i="1" s="1"/>
  <c r="A14" i="1" s="1"/>
  <c r="A15" i="1" s="1"/>
  <c r="A16" i="1" s="1"/>
  <c r="A17" i="1" s="1"/>
  <c r="A18" i="1" s="1"/>
  <c r="A19" i="1" s="1"/>
  <c r="A20" i="1" s="1"/>
  <c r="A21" i="1" s="1"/>
  <c r="A24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41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C25" i="1" l="1"/>
  <c r="B22" i="1"/>
  <c r="C22" i="1"/>
  <c r="B25" i="1"/>
</calcChain>
</file>

<file path=xl/sharedStrings.xml><?xml version="1.0" encoding="utf-8"?>
<sst xmlns="http://schemas.openxmlformats.org/spreadsheetml/2006/main" count="70" uniqueCount="29">
  <si>
    <t>Target Monitor Volts (V)</t>
  </si>
  <si>
    <t>Average Field (G)</t>
  </si>
  <si>
    <t>Std Dev (G)</t>
  </si>
  <si>
    <t>Replicate AF Runs (G)</t>
  </si>
  <si>
    <t>#1</t>
  </si>
  <si>
    <t>#2</t>
  </si>
  <si>
    <t>#3</t>
  </si>
  <si>
    <t>R2</t>
  </si>
  <si>
    <t>Range</t>
  </si>
  <si>
    <t>R1</t>
  </si>
  <si>
    <t>R0</t>
  </si>
  <si>
    <t>Ranges</t>
  </si>
  <si>
    <t>Min (G)</t>
  </si>
  <si>
    <t>Max (G)</t>
  </si>
  <si>
    <t>Axial AF Magnetic Field Calibration</t>
  </si>
  <si>
    <t>Using FW Bell 5180 Axial Hall probe and handheld gaussmeter</t>
  </si>
  <si>
    <t>Date: July 27, 2022</t>
  </si>
  <si>
    <t>R1/R2 Average</t>
  </si>
  <si>
    <t>R0/R1 Average</t>
  </si>
  <si>
    <t>Linear Fit</t>
  </si>
  <si>
    <t>Y = Field (G)</t>
  </si>
  <si>
    <t>Equation</t>
  </si>
  <si>
    <t>y=</t>
  </si>
  <si>
    <t>*x</t>
  </si>
  <si>
    <t>Fit Values</t>
  </si>
  <si>
    <t>Volts</t>
  </si>
  <si>
    <t>Field</t>
  </si>
  <si>
    <t>Residual</t>
  </si>
  <si>
    <t>X = Monitor Volts (V)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</si>
</sst>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5" fontId="0" fillId="0" borderId="0" xfId="0" applyNumberFormat="1"/>
    <xf numFmtId="0" fontId="0" fillId="0" borderId="1" xfId="0" applyBorder="1"/>
    <xf numFmtId="0" fontId="0" fillId="2" borderId="0" xfId="0" applyFill="1"/>
    <xf numFmtId="0" fontId="0" fillId="2" borderId="1" xfId="0" applyFill="1" applyBorder="1"/>
    <xf numFmtId="0" fontId="0" fillId="0" borderId="0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8339479440069992"/>
                  <c:y val="4.2129629629629626E-3"/>
                </c:manualLayout>
              </c:layout>
              <c:numFmt formatCode="#,##0.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(Sheet1!$A$11:$A$20,Sheet1!$A$22,Sheet1!$A$25,Sheet1!$A$27:$A$37,Sheet1!$A$39,Sheet1!$A$42,Sheet1!$A$44:$A$52)</c:f>
              <c:numCache>
                <c:formatCode>General</c:formatCode>
                <c:ptCount val="34"/>
                <c:pt idx="0">
                  <c:v>0.02</c:v>
                </c:pt>
                <c:pt idx="1">
                  <c:v>0.04</c:v>
                </c:pt>
                <c:pt idx="2">
                  <c:v>0.06</c:v>
                </c:pt>
                <c:pt idx="3">
                  <c:v>0.08</c:v>
                </c:pt>
                <c:pt idx="4">
                  <c:v>0.1</c:v>
                </c:pt>
                <c:pt idx="5">
                  <c:v>0.14000000000000001</c:v>
                </c:pt>
                <c:pt idx="6">
                  <c:v>0.18000000000000002</c:v>
                </c:pt>
                <c:pt idx="7">
                  <c:v>0.22000000000000003</c:v>
                </c:pt>
                <c:pt idx="8">
                  <c:v>0.26</c:v>
                </c:pt>
                <c:pt idx="9">
                  <c:v>0.3</c:v>
                </c:pt>
                <c:pt idx="10">
                  <c:v>0.4</c:v>
                </c:pt>
                <c:pt idx="11">
                  <c:v>0.5</c:v>
                </c:pt>
                <c:pt idx="12">
                  <c:v>0.6</c:v>
                </c:pt>
                <c:pt idx="13">
                  <c:v>0.7</c:v>
                </c:pt>
                <c:pt idx="14">
                  <c:v>0.79999999999999993</c:v>
                </c:pt>
                <c:pt idx="15">
                  <c:v>0.89999999999999991</c:v>
                </c:pt>
                <c:pt idx="16">
                  <c:v>0.99999999999999989</c:v>
                </c:pt>
                <c:pt idx="17">
                  <c:v>1.5</c:v>
                </c:pt>
                <c:pt idx="18">
                  <c:v>2</c:v>
                </c:pt>
                <c:pt idx="19">
                  <c:v>2.5</c:v>
                </c:pt>
                <c:pt idx="20">
                  <c:v>3</c:v>
                </c:pt>
                <c:pt idx="21">
                  <c:v>3.5</c:v>
                </c:pt>
                <c:pt idx="22">
                  <c:v>4</c:v>
                </c:pt>
                <c:pt idx="23">
                  <c:v>4.5</c:v>
                </c:pt>
                <c:pt idx="24">
                  <c:v>5</c:v>
                </c:pt>
                <c:pt idx="25">
                  <c:v>5.5</c:v>
                </c:pt>
                <c:pt idx="26">
                  <c:v>6</c:v>
                </c:pt>
                <c:pt idx="27">
                  <c:v>6.5</c:v>
                </c:pt>
                <c:pt idx="28">
                  <c:v>7</c:v>
                </c:pt>
                <c:pt idx="29">
                  <c:v>7.5</c:v>
                </c:pt>
                <c:pt idx="30">
                  <c:v>8</c:v>
                </c:pt>
                <c:pt idx="31">
                  <c:v>8.5</c:v>
                </c:pt>
                <c:pt idx="32">
                  <c:v>9</c:v>
                </c:pt>
                <c:pt idx="33">
                  <c:v>9.5</c:v>
                </c:pt>
              </c:numCache>
            </c:numRef>
          </c:xVal>
          <c:yVal>
            <c:numRef>
              <c:f>(Sheet1!$B$11:$B$20,Sheet1!$B$22,Sheet1!$B$25,Sheet1!$B$27:$B$37,Sheet1!$B$39,Sheet1!$B$42,Sheet1!$B$44:$B$52)</c:f>
              <c:numCache>
                <c:formatCode>General</c:formatCode>
                <c:ptCount val="34"/>
                <c:pt idx="0">
                  <c:v>6.9000000000000012</c:v>
                </c:pt>
                <c:pt idx="1">
                  <c:v>18.066666666666666</c:v>
                </c:pt>
                <c:pt idx="2">
                  <c:v>29.633333333333336</c:v>
                </c:pt>
                <c:pt idx="3">
                  <c:v>40.833333333333336</c:v>
                </c:pt>
                <c:pt idx="4">
                  <c:v>51.633333333333326</c:v>
                </c:pt>
                <c:pt idx="5">
                  <c:v>74.833333333333329</c:v>
                </c:pt>
                <c:pt idx="6">
                  <c:v>96.666666666666671</c:v>
                </c:pt>
                <c:pt idx="7">
                  <c:v>119.16666666666667</c:v>
                </c:pt>
                <c:pt idx="8">
                  <c:v>141.56666666666669</c:v>
                </c:pt>
                <c:pt idx="9">
                  <c:v>164.56666666666666</c:v>
                </c:pt>
                <c:pt idx="10">
                  <c:v>217.82222222222219</c:v>
                </c:pt>
                <c:pt idx="11">
                  <c:v>273.14999999999998</c:v>
                </c:pt>
                <c:pt idx="12">
                  <c:v>326.66666666666669</c:v>
                </c:pt>
                <c:pt idx="13">
                  <c:v>381</c:v>
                </c:pt>
                <c:pt idx="14">
                  <c:v>439.66666666666669</c:v>
                </c:pt>
                <c:pt idx="15">
                  <c:v>496.66666666666669</c:v>
                </c:pt>
                <c:pt idx="16">
                  <c:v>553</c:v>
                </c:pt>
                <c:pt idx="17">
                  <c:v>836.66666666666663</c:v>
                </c:pt>
                <c:pt idx="18">
                  <c:v>1119.6666666666667</c:v>
                </c:pt>
                <c:pt idx="19">
                  <c:v>1403.6666666666667</c:v>
                </c:pt>
                <c:pt idx="20">
                  <c:v>1689.6666666666667</c:v>
                </c:pt>
                <c:pt idx="21">
                  <c:v>1973.3333333333333</c:v>
                </c:pt>
                <c:pt idx="22">
                  <c:v>2257.3333333333335</c:v>
                </c:pt>
                <c:pt idx="23">
                  <c:v>2537.3333333333335</c:v>
                </c:pt>
                <c:pt idx="24">
                  <c:v>2820</c:v>
                </c:pt>
                <c:pt idx="25">
                  <c:v>3100</c:v>
                </c:pt>
                <c:pt idx="26">
                  <c:v>3383.3333333333335</c:v>
                </c:pt>
                <c:pt idx="27">
                  <c:v>3670</c:v>
                </c:pt>
                <c:pt idx="28">
                  <c:v>3950</c:v>
                </c:pt>
                <c:pt idx="29">
                  <c:v>4226.666666666667</c:v>
                </c:pt>
                <c:pt idx="30">
                  <c:v>4503.333333333333</c:v>
                </c:pt>
                <c:pt idx="31">
                  <c:v>4796.666666666667</c:v>
                </c:pt>
                <c:pt idx="32">
                  <c:v>5076.666666666667</c:v>
                </c:pt>
                <c:pt idx="33">
                  <c:v>5353.333333333333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AFC-7F40-BF8C-0C84D00F09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08352368"/>
        <c:axId val="365482912"/>
      </c:scatterChart>
      <c:valAx>
        <c:axId val="9083523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5482912"/>
        <c:crosses val="autoZero"/>
        <c:crossBetween val="midCat"/>
      </c:valAx>
      <c:valAx>
        <c:axId val="365482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83523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242293</xdr:colOff>
      <xdr:row>7</xdr:row>
      <xdr:rowOff>151843</xdr:rowOff>
    </xdr:from>
    <xdr:to>
      <xdr:col>15</xdr:col>
      <xdr:colOff>699209</xdr:colOff>
      <xdr:row>21</xdr:row>
      <xdr:rowOff>14484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D609AAE-D604-0308-9C01-336F271549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6EF35-36B9-CB43-B3AB-C41056AE1C18}">
  <dimension ref="A1:L53"/>
  <sheetViews>
    <sheetView tabSelected="1" topLeftCell="G32" zoomScale="140" zoomScaleNormal="140" workbookViewId="0">
      <selection activeCell="L8" sqref="L8"/>
    </sheetView>
  </sheetViews>
  <sheetFormatPr baseColWidth="10" defaultRowHeight="16" x14ac:dyDescent="0.2"/>
  <cols>
    <col min="1" max="1" width="21.5" bestFit="1" customWidth="1"/>
    <col min="2" max="2" width="15.5" bestFit="1" customWidth="1"/>
    <col min="3" max="3" width="10.5" bestFit="1" customWidth="1"/>
    <col min="4" max="6" width="9.1640625" customWidth="1"/>
    <col min="7" max="7" width="13.5" bestFit="1" customWidth="1"/>
  </cols>
  <sheetData>
    <row r="1" spans="1:12" x14ac:dyDescent="0.2">
      <c r="A1" t="s">
        <v>14</v>
      </c>
    </row>
    <row r="2" spans="1:12" x14ac:dyDescent="0.2">
      <c r="A2" t="s">
        <v>15</v>
      </c>
    </row>
    <row r="3" spans="1:12" x14ac:dyDescent="0.2">
      <c r="A3" s="3" t="s">
        <v>16</v>
      </c>
    </row>
    <row r="4" spans="1:12" x14ac:dyDescent="0.2">
      <c r="B4" t="s">
        <v>11</v>
      </c>
      <c r="C4" t="s">
        <v>12</v>
      </c>
      <c r="D4" t="s">
        <v>13</v>
      </c>
    </row>
    <row r="5" spans="1:12" x14ac:dyDescent="0.2">
      <c r="B5" t="s">
        <v>7</v>
      </c>
      <c r="C5">
        <v>0</v>
      </c>
      <c r="D5">
        <v>300</v>
      </c>
      <c r="H5" t="s">
        <v>19</v>
      </c>
      <c r="I5" t="s">
        <v>20</v>
      </c>
    </row>
    <row r="6" spans="1:12" x14ac:dyDescent="0.2">
      <c r="B6" t="s">
        <v>9</v>
      </c>
      <c r="C6">
        <v>300</v>
      </c>
      <c r="D6">
        <v>3000</v>
      </c>
      <c r="I6" t="s">
        <v>28</v>
      </c>
    </row>
    <row r="7" spans="1:12" x14ac:dyDescent="0.2">
      <c r="B7" t="s">
        <v>10</v>
      </c>
      <c r="C7">
        <v>3000</v>
      </c>
      <c r="D7">
        <v>30000</v>
      </c>
      <c r="H7" t="s">
        <v>21</v>
      </c>
      <c r="I7" t="s">
        <v>22</v>
      </c>
      <c r="J7">
        <v>564.89164100000005</v>
      </c>
      <c r="K7" t="s">
        <v>23</v>
      </c>
      <c r="L7">
        <v>-6.1378259999999996</v>
      </c>
    </row>
    <row r="9" spans="1:12" x14ac:dyDescent="0.2">
      <c r="D9" s="2" t="s">
        <v>3</v>
      </c>
      <c r="E9" s="2"/>
      <c r="F9" s="2"/>
      <c r="H9" s="2" t="s">
        <v>24</v>
      </c>
      <c r="I9" s="2"/>
    </row>
    <row r="10" spans="1:12" x14ac:dyDescent="0.2">
      <c r="A10" t="s">
        <v>0</v>
      </c>
      <c r="B10" t="s">
        <v>1</v>
      </c>
      <c r="C10" t="s">
        <v>2</v>
      </c>
      <c r="D10" s="4" t="s">
        <v>4</v>
      </c>
      <c r="E10" s="4" t="s">
        <v>5</v>
      </c>
      <c r="F10" s="4" t="s">
        <v>6</v>
      </c>
      <c r="G10" s="1" t="s">
        <v>8</v>
      </c>
      <c r="H10" s="7" t="s">
        <v>25</v>
      </c>
      <c r="I10" s="7" t="s">
        <v>26</v>
      </c>
      <c r="J10" s="7" t="s">
        <v>27</v>
      </c>
    </row>
    <row r="11" spans="1:12" x14ac:dyDescent="0.2">
      <c r="A11">
        <v>0.02</v>
      </c>
      <c r="B11">
        <f>AVERAGE(D11:F11)</f>
        <v>6.9000000000000012</v>
      </c>
      <c r="C11">
        <f>STDEV(D11:F11)</f>
        <v>0.43588989435406711</v>
      </c>
      <c r="D11" s="4">
        <v>7.1</v>
      </c>
      <c r="E11" s="4">
        <v>7.2</v>
      </c>
      <c r="F11" s="4">
        <v>6.4</v>
      </c>
      <c r="G11" s="1" t="s">
        <v>7</v>
      </c>
      <c r="H11" s="7">
        <v>0.02</v>
      </c>
      <c r="I11">
        <f>$J$7*H11+$L$7</f>
        <v>5.1600068200000022</v>
      </c>
      <c r="J11">
        <f>I11-B11</f>
        <v>-1.739993179999999</v>
      </c>
    </row>
    <row r="12" spans="1:12" x14ac:dyDescent="0.2">
      <c r="A12">
        <f>A11+0.02</f>
        <v>0.04</v>
      </c>
      <c r="B12">
        <f t="shared" ref="B12:B53" si="0">AVERAGE(D12:F12)</f>
        <v>18.066666666666666</v>
      </c>
      <c r="C12">
        <f t="shared" ref="C12:C53" si="1">STDEV(D12:F12)</f>
        <v>0.25166114784235838</v>
      </c>
      <c r="D12" s="4">
        <v>18.100000000000001</v>
      </c>
      <c r="E12" s="4">
        <v>17.8</v>
      </c>
      <c r="F12" s="4">
        <v>18.3</v>
      </c>
      <c r="G12" s="1" t="s">
        <v>7</v>
      </c>
      <c r="H12">
        <f>H11+0.02</f>
        <v>0.04</v>
      </c>
      <c r="I12">
        <f t="shared" ref="I12:I53" si="2">$J$7*H12+$L$7</f>
        <v>16.457839640000003</v>
      </c>
      <c r="J12">
        <f t="shared" ref="J12:J53" si="3">I12-B12</f>
        <v>-1.6088270266666633</v>
      </c>
    </row>
    <row r="13" spans="1:12" x14ac:dyDescent="0.2">
      <c r="A13">
        <f t="shared" ref="A13:A15" si="4">A12+0.02</f>
        <v>0.06</v>
      </c>
      <c r="B13">
        <f t="shared" si="0"/>
        <v>29.633333333333336</v>
      </c>
      <c r="C13">
        <f t="shared" si="1"/>
        <v>0.25166114784235816</v>
      </c>
      <c r="D13" s="4">
        <v>29.6</v>
      </c>
      <c r="E13" s="4">
        <v>29.9</v>
      </c>
      <c r="F13" s="4">
        <v>29.4</v>
      </c>
      <c r="G13" s="1" t="s">
        <v>7</v>
      </c>
      <c r="H13">
        <f t="shared" ref="H13:H22" si="5">H12+0.02</f>
        <v>0.06</v>
      </c>
      <c r="I13">
        <f t="shared" si="2"/>
        <v>27.755672460000003</v>
      </c>
      <c r="J13">
        <f t="shared" si="3"/>
        <v>-1.8776608733333333</v>
      </c>
    </row>
    <row r="14" spans="1:12" x14ac:dyDescent="0.2">
      <c r="A14">
        <f t="shared" si="4"/>
        <v>0.08</v>
      </c>
      <c r="B14">
        <f t="shared" si="0"/>
        <v>40.833333333333336</v>
      </c>
      <c r="C14">
        <f t="shared" si="1"/>
        <v>0.77674534651540317</v>
      </c>
      <c r="D14" s="4">
        <v>40.200000000000003</v>
      </c>
      <c r="E14" s="4">
        <v>41.7</v>
      </c>
      <c r="F14" s="4">
        <v>40.6</v>
      </c>
      <c r="G14" s="1" t="s">
        <v>7</v>
      </c>
      <c r="H14">
        <f t="shared" si="5"/>
        <v>0.08</v>
      </c>
      <c r="I14">
        <f t="shared" si="2"/>
        <v>39.05350528000001</v>
      </c>
      <c r="J14">
        <f t="shared" si="3"/>
        <v>-1.7798280533333255</v>
      </c>
    </row>
    <row r="15" spans="1:12" x14ac:dyDescent="0.2">
      <c r="A15">
        <f t="shared" si="4"/>
        <v>0.1</v>
      </c>
      <c r="B15">
        <f t="shared" si="0"/>
        <v>51.633333333333326</v>
      </c>
      <c r="C15">
        <f t="shared" si="1"/>
        <v>0.70237691685684878</v>
      </c>
      <c r="D15" s="4">
        <v>50.9</v>
      </c>
      <c r="E15" s="4">
        <v>52.3</v>
      </c>
      <c r="F15" s="4">
        <v>51.7</v>
      </c>
      <c r="G15" s="1" t="s">
        <v>7</v>
      </c>
      <c r="H15">
        <f t="shared" si="5"/>
        <v>0.1</v>
      </c>
      <c r="I15">
        <f t="shared" si="2"/>
        <v>50.351338100000014</v>
      </c>
      <c r="J15">
        <f t="shared" si="3"/>
        <v>-1.281995233333312</v>
      </c>
    </row>
    <row r="16" spans="1:12" x14ac:dyDescent="0.2">
      <c r="A16">
        <f>A15+0.04</f>
        <v>0.14000000000000001</v>
      </c>
      <c r="B16">
        <f t="shared" si="0"/>
        <v>74.833333333333329</v>
      </c>
      <c r="C16">
        <f t="shared" si="1"/>
        <v>0.89628864398325292</v>
      </c>
      <c r="D16" s="4">
        <v>75.400000000000006</v>
      </c>
      <c r="E16" s="4">
        <v>73.8</v>
      </c>
      <c r="F16" s="4">
        <v>75.3</v>
      </c>
      <c r="G16" s="1" t="s">
        <v>7</v>
      </c>
      <c r="H16">
        <f>H15+0.04</f>
        <v>0.14000000000000001</v>
      </c>
      <c r="I16">
        <f t="shared" si="2"/>
        <v>72.947003740000014</v>
      </c>
      <c r="J16">
        <f t="shared" si="3"/>
        <v>-1.8863295933333148</v>
      </c>
    </row>
    <row r="17" spans="1:10" x14ac:dyDescent="0.2">
      <c r="A17">
        <f t="shared" ref="A17:A20" si="6">A16+0.04</f>
        <v>0.18000000000000002</v>
      </c>
      <c r="B17">
        <f t="shared" si="0"/>
        <v>96.666666666666671</v>
      </c>
      <c r="C17">
        <f t="shared" si="1"/>
        <v>0.8504900548115355</v>
      </c>
      <c r="D17" s="4">
        <v>95.7</v>
      </c>
      <c r="E17" s="4">
        <v>97</v>
      </c>
      <c r="F17" s="4">
        <v>97.3</v>
      </c>
      <c r="G17" s="1" t="s">
        <v>7</v>
      </c>
      <c r="H17">
        <f t="shared" ref="H17:H21" si="7">H16+0.04</f>
        <v>0.18000000000000002</v>
      </c>
      <c r="I17">
        <f t="shared" si="2"/>
        <v>95.542669380000021</v>
      </c>
      <c r="J17">
        <f t="shared" si="3"/>
        <v>-1.1239972866666506</v>
      </c>
    </row>
    <row r="18" spans="1:10" x14ac:dyDescent="0.2">
      <c r="A18">
        <f t="shared" si="6"/>
        <v>0.22000000000000003</v>
      </c>
      <c r="B18">
        <f t="shared" si="0"/>
        <v>119.16666666666667</v>
      </c>
      <c r="C18">
        <f t="shared" si="1"/>
        <v>0.64291005073286467</v>
      </c>
      <c r="D18" s="4">
        <v>118.9</v>
      </c>
      <c r="E18" s="4">
        <v>118.7</v>
      </c>
      <c r="F18" s="4">
        <v>119.9</v>
      </c>
      <c r="G18" s="1" t="s">
        <v>7</v>
      </c>
      <c r="H18">
        <f t="shared" si="7"/>
        <v>0.22000000000000003</v>
      </c>
      <c r="I18">
        <f t="shared" si="2"/>
        <v>118.13833502000003</v>
      </c>
      <c r="J18">
        <f t="shared" si="3"/>
        <v>-1.0283316466666435</v>
      </c>
    </row>
    <row r="19" spans="1:10" x14ac:dyDescent="0.2">
      <c r="A19">
        <f t="shared" si="6"/>
        <v>0.26</v>
      </c>
      <c r="B19">
        <f t="shared" si="0"/>
        <v>141.56666666666669</v>
      </c>
      <c r="C19">
        <f t="shared" si="1"/>
        <v>0.83266639978644896</v>
      </c>
      <c r="D19" s="4">
        <v>140.9</v>
      </c>
      <c r="E19" s="4">
        <v>141.30000000000001</v>
      </c>
      <c r="F19" s="4">
        <v>142.5</v>
      </c>
      <c r="G19" s="1" t="s">
        <v>7</v>
      </c>
      <c r="H19">
        <f t="shared" si="7"/>
        <v>0.26</v>
      </c>
      <c r="I19">
        <f t="shared" si="2"/>
        <v>140.73400066000002</v>
      </c>
      <c r="J19">
        <f t="shared" si="3"/>
        <v>-0.83266600666667046</v>
      </c>
    </row>
    <row r="20" spans="1:10" x14ac:dyDescent="0.2">
      <c r="A20">
        <f t="shared" si="6"/>
        <v>0.3</v>
      </c>
      <c r="B20">
        <f t="shared" si="0"/>
        <v>164.56666666666666</v>
      </c>
      <c r="C20">
        <f t="shared" si="1"/>
        <v>0.5131601439446869</v>
      </c>
      <c r="D20" s="4">
        <v>164.7</v>
      </c>
      <c r="E20" s="4">
        <v>164</v>
      </c>
      <c r="F20" s="4">
        <v>165</v>
      </c>
      <c r="G20" s="1" t="s">
        <v>7</v>
      </c>
      <c r="H20">
        <f t="shared" si="7"/>
        <v>0.3</v>
      </c>
      <c r="I20">
        <f t="shared" si="2"/>
        <v>163.32966630000001</v>
      </c>
      <c r="J20">
        <f t="shared" si="3"/>
        <v>-1.2370003666666491</v>
      </c>
    </row>
    <row r="21" spans="1:10" x14ac:dyDescent="0.2">
      <c r="A21">
        <f>A20+0.1</f>
        <v>0.4</v>
      </c>
      <c r="B21">
        <f t="shared" si="0"/>
        <v>220.73333333333335</v>
      </c>
      <c r="C21">
        <f t="shared" si="1"/>
        <v>0.49328828623162935</v>
      </c>
      <c r="D21" s="4">
        <v>220.4</v>
      </c>
      <c r="E21" s="4">
        <v>221.3</v>
      </c>
      <c r="F21" s="4">
        <v>220.5</v>
      </c>
      <c r="G21" s="1" t="s">
        <v>7</v>
      </c>
      <c r="H21">
        <f>H20+0.1</f>
        <v>0.4</v>
      </c>
      <c r="I21">
        <f t="shared" si="2"/>
        <v>219.81883040000005</v>
      </c>
      <c r="J21">
        <f t="shared" si="3"/>
        <v>-0.91450293333329569</v>
      </c>
    </row>
    <row r="22" spans="1:10" x14ac:dyDescent="0.2">
      <c r="A22" s="5">
        <v>0.4</v>
      </c>
      <c r="B22" s="5">
        <f t="shared" si="0"/>
        <v>217.82222222222219</v>
      </c>
      <c r="C22" s="5">
        <f t="shared" si="1"/>
        <v>0.64750232374816064</v>
      </c>
      <c r="D22" s="6">
        <f>AVERAGE(2*D21,D23)/3*2</f>
        <v>217.26666666666665</v>
      </c>
      <c r="E22" s="6">
        <f>AVERAGE(2*E21,E23)/3*2</f>
        <v>218.53333333333333</v>
      </c>
      <c r="F22" s="6">
        <f>AVERAGE(2*F21,F23)/3*2</f>
        <v>217.66666666666666</v>
      </c>
      <c r="G22" s="1" t="s">
        <v>17</v>
      </c>
      <c r="H22">
        <v>0.4</v>
      </c>
      <c r="I22">
        <f t="shared" si="2"/>
        <v>219.81883040000005</v>
      </c>
      <c r="J22">
        <f t="shared" si="3"/>
        <v>1.9966081777778584</v>
      </c>
    </row>
    <row r="23" spans="1:10" x14ac:dyDescent="0.2">
      <c r="A23">
        <v>0.4</v>
      </c>
      <c r="B23">
        <f t="shared" si="0"/>
        <v>212</v>
      </c>
      <c r="C23">
        <f t="shared" si="1"/>
        <v>1</v>
      </c>
      <c r="D23" s="4">
        <v>211</v>
      </c>
      <c r="E23" s="4">
        <v>213</v>
      </c>
      <c r="F23" s="4">
        <v>212</v>
      </c>
      <c r="G23" s="1" t="s">
        <v>9</v>
      </c>
      <c r="H23">
        <v>0.4</v>
      </c>
      <c r="I23">
        <f t="shared" si="2"/>
        <v>219.81883040000005</v>
      </c>
      <c r="J23">
        <f t="shared" si="3"/>
        <v>7.8188304000000528</v>
      </c>
    </row>
    <row r="24" spans="1:10" x14ac:dyDescent="0.2">
      <c r="A24">
        <f>A21+0.1</f>
        <v>0.5</v>
      </c>
      <c r="B24">
        <f t="shared" si="0"/>
        <v>269</v>
      </c>
      <c r="C24">
        <f t="shared" si="1"/>
        <v>2.6457513110645907</v>
      </c>
      <c r="D24" s="4">
        <v>272</v>
      </c>
      <c r="E24" s="4">
        <v>268</v>
      </c>
      <c r="F24" s="4">
        <v>267</v>
      </c>
      <c r="G24" s="1" t="s">
        <v>9</v>
      </c>
      <c r="H24">
        <f t="shared" ref="H22:H31" si="8">H23+0.1</f>
        <v>0.5</v>
      </c>
      <c r="I24">
        <f t="shared" si="2"/>
        <v>276.30799450000001</v>
      </c>
      <c r="J24">
        <f t="shared" si="3"/>
        <v>7.3079945000000066</v>
      </c>
    </row>
    <row r="25" spans="1:10" x14ac:dyDescent="0.2">
      <c r="A25" s="5">
        <v>0.5</v>
      </c>
      <c r="B25" s="5">
        <f t="shared" ref="B25" si="9">AVERAGE(D25:F25)</f>
        <v>273.14999999999998</v>
      </c>
      <c r="C25" s="5">
        <f t="shared" ref="C25" si="10">STDEV(D25:F25)</f>
        <v>1.4000000000000057</v>
      </c>
      <c r="D25" s="6">
        <f>AVERAGE(D24,D26)</f>
        <v>274.75</v>
      </c>
      <c r="E25" s="6">
        <f>AVERAGE(E24,E26)</f>
        <v>272.55</v>
      </c>
      <c r="F25" s="6">
        <f>AVERAGE(F24,F26)</f>
        <v>272.14999999999998</v>
      </c>
      <c r="G25" s="1" t="s">
        <v>17</v>
      </c>
      <c r="H25">
        <v>0.5</v>
      </c>
      <c r="I25">
        <f t="shared" si="2"/>
        <v>276.30799450000001</v>
      </c>
      <c r="J25">
        <f t="shared" si="3"/>
        <v>3.1579945000000293</v>
      </c>
    </row>
    <row r="26" spans="1:10" x14ac:dyDescent="0.2">
      <c r="A26">
        <v>0.5</v>
      </c>
      <c r="B26">
        <f t="shared" si="0"/>
        <v>277.3</v>
      </c>
      <c r="C26">
        <f t="shared" si="1"/>
        <v>0.19999999999998863</v>
      </c>
      <c r="D26" s="4">
        <v>277.5</v>
      </c>
      <c r="E26" s="4">
        <v>277.10000000000002</v>
      </c>
      <c r="F26" s="4">
        <v>277.3</v>
      </c>
      <c r="G26" s="1" t="s">
        <v>7</v>
      </c>
      <c r="H26">
        <v>0.5</v>
      </c>
      <c r="I26">
        <f t="shared" si="2"/>
        <v>276.30799450000001</v>
      </c>
      <c r="J26">
        <f t="shared" si="3"/>
        <v>-0.99200550000000476</v>
      </c>
    </row>
    <row r="27" spans="1:10" x14ac:dyDescent="0.2">
      <c r="A27">
        <f>A24+0.1</f>
        <v>0.6</v>
      </c>
      <c r="B27">
        <f t="shared" si="0"/>
        <v>326.66666666666669</v>
      </c>
      <c r="C27">
        <f t="shared" si="1"/>
        <v>1.1547005383792517</v>
      </c>
      <c r="D27" s="4">
        <v>328</v>
      </c>
      <c r="E27" s="4">
        <v>326</v>
      </c>
      <c r="F27" s="4">
        <v>326</v>
      </c>
      <c r="G27" s="1" t="s">
        <v>9</v>
      </c>
      <c r="H27">
        <f t="shared" si="8"/>
        <v>0.6</v>
      </c>
      <c r="I27">
        <f t="shared" si="2"/>
        <v>332.79715859999999</v>
      </c>
      <c r="J27">
        <f t="shared" si="3"/>
        <v>6.1304919333333032</v>
      </c>
    </row>
    <row r="28" spans="1:10" x14ac:dyDescent="0.2">
      <c r="A28">
        <f t="shared" ref="A28:A31" si="11">A27+0.1</f>
        <v>0.7</v>
      </c>
      <c r="B28">
        <f t="shared" si="0"/>
        <v>381</v>
      </c>
      <c r="C28">
        <f t="shared" si="1"/>
        <v>0</v>
      </c>
      <c r="D28" s="4">
        <v>381</v>
      </c>
      <c r="E28" s="4">
        <v>381</v>
      </c>
      <c r="F28" s="4">
        <v>381</v>
      </c>
      <c r="G28" s="1" t="s">
        <v>9</v>
      </c>
      <c r="H28">
        <f t="shared" si="8"/>
        <v>0.7</v>
      </c>
      <c r="I28">
        <f t="shared" si="2"/>
        <v>389.28632269999997</v>
      </c>
      <c r="J28">
        <f t="shared" si="3"/>
        <v>8.2863226999999711</v>
      </c>
    </row>
    <row r="29" spans="1:10" x14ac:dyDescent="0.2">
      <c r="A29">
        <f t="shared" si="11"/>
        <v>0.79999999999999993</v>
      </c>
      <c r="B29">
        <f t="shared" si="0"/>
        <v>439.66666666666669</v>
      </c>
      <c r="C29">
        <f t="shared" si="1"/>
        <v>0.57735026918962584</v>
      </c>
      <c r="D29" s="4">
        <v>440</v>
      </c>
      <c r="E29" s="4">
        <v>439</v>
      </c>
      <c r="F29" s="4">
        <v>440</v>
      </c>
      <c r="G29" s="1" t="s">
        <v>9</v>
      </c>
      <c r="H29">
        <f t="shared" si="8"/>
        <v>0.79999999999999993</v>
      </c>
      <c r="I29">
        <f t="shared" si="2"/>
        <v>445.77548680000001</v>
      </c>
      <c r="J29">
        <f t="shared" si="3"/>
        <v>6.1088201333333245</v>
      </c>
    </row>
    <row r="30" spans="1:10" x14ac:dyDescent="0.2">
      <c r="A30">
        <f t="shared" si="11"/>
        <v>0.89999999999999991</v>
      </c>
      <c r="B30">
        <f t="shared" si="0"/>
        <v>496.66666666666669</v>
      </c>
      <c r="C30">
        <f t="shared" si="1"/>
        <v>0.57735026918962584</v>
      </c>
      <c r="D30" s="4">
        <v>497</v>
      </c>
      <c r="E30" s="4">
        <v>497</v>
      </c>
      <c r="F30" s="4">
        <v>496</v>
      </c>
      <c r="G30" s="1" t="s">
        <v>9</v>
      </c>
      <c r="H30">
        <f t="shared" si="8"/>
        <v>0.89999999999999991</v>
      </c>
      <c r="I30">
        <f t="shared" si="2"/>
        <v>502.26465089999999</v>
      </c>
      <c r="J30">
        <f t="shared" si="3"/>
        <v>5.5979842333333067</v>
      </c>
    </row>
    <row r="31" spans="1:10" x14ac:dyDescent="0.2">
      <c r="A31">
        <f t="shared" si="11"/>
        <v>0.99999999999999989</v>
      </c>
      <c r="B31">
        <f t="shared" si="0"/>
        <v>553</v>
      </c>
      <c r="C31">
        <f t="shared" si="1"/>
        <v>1</v>
      </c>
      <c r="D31" s="4">
        <v>554</v>
      </c>
      <c r="E31" s="4">
        <v>552</v>
      </c>
      <c r="F31" s="4">
        <v>553</v>
      </c>
      <c r="G31" s="1" t="s">
        <v>9</v>
      </c>
      <c r="H31">
        <f t="shared" si="8"/>
        <v>0.99999999999999989</v>
      </c>
      <c r="I31">
        <f t="shared" si="2"/>
        <v>558.75381499999992</v>
      </c>
      <c r="J31">
        <f t="shared" si="3"/>
        <v>5.7538149999999177</v>
      </c>
    </row>
    <row r="32" spans="1:10" x14ac:dyDescent="0.2">
      <c r="A32">
        <f>A31+0.5</f>
        <v>1.5</v>
      </c>
      <c r="B32">
        <f t="shared" si="0"/>
        <v>836.66666666666663</v>
      </c>
      <c r="C32">
        <f t="shared" si="1"/>
        <v>1.5275252316519468</v>
      </c>
      <c r="D32" s="4">
        <v>838</v>
      </c>
      <c r="E32" s="4">
        <v>837</v>
      </c>
      <c r="F32" s="4">
        <v>835</v>
      </c>
      <c r="G32" s="1" t="s">
        <v>9</v>
      </c>
      <c r="H32">
        <f>H31+0.5</f>
        <v>1.5</v>
      </c>
      <c r="I32">
        <f t="shared" si="2"/>
        <v>841.1996355</v>
      </c>
      <c r="J32">
        <f t="shared" si="3"/>
        <v>4.5329688333333706</v>
      </c>
    </row>
    <row r="33" spans="1:10" x14ac:dyDescent="0.2">
      <c r="A33">
        <f t="shared" ref="A33:A53" si="12">A32+0.5</f>
        <v>2</v>
      </c>
      <c r="B33">
        <f t="shared" si="0"/>
        <v>1119.6666666666667</v>
      </c>
      <c r="C33">
        <f t="shared" si="1"/>
        <v>1.5275252316519465</v>
      </c>
      <c r="D33" s="4">
        <v>1121</v>
      </c>
      <c r="E33" s="4">
        <v>1120</v>
      </c>
      <c r="F33" s="4">
        <v>1118</v>
      </c>
      <c r="G33" s="1" t="s">
        <v>9</v>
      </c>
      <c r="H33">
        <f t="shared" ref="H33:H53" si="13">H32+0.5</f>
        <v>2</v>
      </c>
      <c r="I33">
        <f t="shared" si="2"/>
        <v>1123.6454560000002</v>
      </c>
      <c r="J33">
        <f t="shared" si="3"/>
        <v>3.9787893333334523</v>
      </c>
    </row>
    <row r="34" spans="1:10" x14ac:dyDescent="0.2">
      <c r="A34">
        <f t="shared" si="12"/>
        <v>2.5</v>
      </c>
      <c r="B34">
        <f t="shared" si="0"/>
        <v>1403.6666666666667</v>
      </c>
      <c r="C34">
        <f t="shared" si="1"/>
        <v>2.0816659994661331</v>
      </c>
      <c r="D34" s="4">
        <v>1402</v>
      </c>
      <c r="E34" s="4">
        <v>1403</v>
      </c>
      <c r="F34" s="4">
        <v>1406</v>
      </c>
      <c r="G34" s="1" t="s">
        <v>9</v>
      </c>
      <c r="H34">
        <f t="shared" si="13"/>
        <v>2.5</v>
      </c>
      <c r="I34">
        <f t="shared" si="2"/>
        <v>1406.0912765000003</v>
      </c>
      <c r="J34">
        <f t="shared" si="3"/>
        <v>2.424609833333534</v>
      </c>
    </row>
    <row r="35" spans="1:10" x14ac:dyDescent="0.2">
      <c r="A35">
        <f t="shared" si="12"/>
        <v>3</v>
      </c>
      <c r="B35">
        <f t="shared" si="0"/>
        <v>1689.6666666666667</v>
      </c>
      <c r="C35">
        <f t="shared" si="1"/>
        <v>2.5166114784235836</v>
      </c>
      <c r="D35" s="4">
        <v>1687</v>
      </c>
      <c r="E35" s="4">
        <v>1692</v>
      </c>
      <c r="F35" s="4">
        <v>1690</v>
      </c>
      <c r="G35" s="1" t="s">
        <v>9</v>
      </c>
      <c r="H35">
        <f t="shared" si="13"/>
        <v>3</v>
      </c>
      <c r="I35">
        <f t="shared" si="2"/>
        <v>1688.5370970000001</v>
      </c>
      <c r="J35">
        <f t="shared" si="3"/>
        <v>-1.1295696666666117</v>
      </c>
    </row>
    <row r="36" spans="1:10" x14ac:dyDescent="0.2">
      <c r="A36">
        <f t="shared" si="12"/>
        <v>3.5</v>
      </c>
      <c r="B36">
        <f t="shared" si="0"/>
        <v>1973.3333333333333</v>
      </c>
      <c r="C36">
        <f t="shared" si="1"/>
        <v>0.57735026918962584</v>
      </c>
      <c r="D36" s="4">
        <v>1973</v>
      </c>
      <c r="E36" s="4">
        <v>1974</v>
      </c>
      <c r="F36" s="4">
        <v>1973</v>
      </c>
      <c r="G36" s="1" t="s">
        <v>9</v>
      </c>
      <c r="H36">
        <f t="shared" si="13"/>
        <v>3.5</v>
      </c>
      <c r="I36">
        <f t="shared" si="2"/>
        <v>1970.9829175000002</v>
      </c>
      <c r="J36">
        <f t="shared" si="3"/>
        <v>-2.3504158333330452</v>
      </c>
    </row>
    <row r="37" spans="1:10" x14ac:dyDescent="0.2">
      <c r="A37">
        <f t="shared" si="12"/>
        <v>4</v>
      </c>
      <c r="B37">
        <f t="shared" si="0"/>
        <v>2257.3333333333335</v>
      </c>
      <c r="C37">
        <f t="shared" si="1"/>
        <v>4.5092497528228943</v>
      </c>
      <c r="D37" s="4">
        <v>2257</v>
      </c>
      <c r="E37" s="4">
        <v>2262</v>
      </c>
      <c r="F37" s="4">
        <v>2253</v>
      </c>
      <c r="G37" s="1" t="s">
        <v>9</v>
      </c>
      <c r="H37">
        <f t="shared" si="13"/>
        <v>4</v>
      </c>
      <c r="I37">
        <f t="shared" si="2"/>
        <v>2253.4287380000001</v>
      </c>
      <c r="J37">
        <f t="shared" si="3"/>
        <v>-3.9045953333334182</v>
      </c>
    </row>
    <row r="38" spans="1:10" x14ac:dyDescent="0.2">
      <c r="A38">
        <f t="shared" si="12"/>
        <v>4.5</v>
      </c>
      <c r="B38">
        <f t="shared" si="0"/>
        <v>2539.3333333333335</v>
      </c>
      <c r="C38">
        <f t="shared" si="1"/>
        <v>3.0550504633038931</v>
      </c>
      <c r="D38" s="4">
        <v>2540</v>
      </c>
      <c r="E38" s="4">
        <v>2542</v>
      </c>
      <c r="F38" s="4">
        <v>2536</v>
      </c>
      <c r="G38" s="1" t="s">
        <v>9</v>
      </c>
      <c r="H38">
        <f t="shared" si="13"/>
        <v>4.5</v>
      </c>
      <c r="I38">
        <f t="shared" si="2"/>
        <v>2535.8745585000001</v>
      </c>
      <c r="J38">
        <f t="shared" si="3"/>
        <v>-3.4587748333333366</v>
      </c>
    </row>
    <row r="39" spans="1:10" x14ac:dyDescent="0.2">
      <c r="A39" s="5">
        <v>4.5</v>
      </c>
      <c r="B39" s="5">
        <f t="shared" ref="B39" si="14">AVERAGE(D39:F39)</f>
        <v>2537.3333333333335</v>
      </c>
      <c r="C39" s="5">
        <f t="shared" ref="C39" si="15">STDEV(D39:F39)</f>
        <v>0.66666666666674246</v>
      </c>
      <c r="D39" s="6">
        <f>AVERAGE(2*D38,D40)/3*2</f>
        <v>2536.6666666666665</v>
      </c>
      <c r="E39" s="6">
        <f>AVERAGE(2*E38,E40)/3*2</f>
        <v>2538</v>
      </c>
      <c r="F39" s="6">
        <f>AVERAGE(2*F38,F40)/3*2</f>
        <v>2537.3333333333335</v>
      </c>
      <c r="G39" s="1" t="s">
        <v>18</v>
      </c>
      <c r="H39">
        <v>4.5</v>
      </c>
      <c r="I39">
        <f t="shared" si="2"/>
        <v>2535.8745585000001</v>
      </c>
      <c r="J39">
        <f t="shared" si="3"/>
        <v>-1.4587748333333366</v>
      </c>
    </row>
    <row r="40" spans="1:10" x14ac:dyDescent="0.2">
      <c r="A40">
        <v>4.5</v>
      </c>
      <c r="B40">
        <f t="shared" si="0"/>
        <v>2533.3333333333335</v>
      </c>
      <c r="C40">
        <f t="shared" si="1"/>
        <v>5.7735026918962582</v>
      </c>
      <c r="D40" s="4">
        <v>2530</v>
      </c>
      <c r="E40" s="4">
        <v>2530</v>
      </c>
      <c r="F40" s="4">
        <v>2540</v>
      </c>
      <c r="G40" s="1" t="s">
        <v>10</v>
      </c>
      <c r="H40">
        <v>4.5</v>
      </c>
      <c r="I40">
        <f t="shared" si="2"/>
        <v>2535.8745585000001</v>
      </c>
      <c r="J40">
        <f t="shared" si="3"/>
        <v>2.5412251666666634</v>
      </c>
    </row>
    <row r="41" spans="1:10" x14ac:dyDescent="0.2">
      <c r="A41">
        <f>A38+0.5</f>
        <v>5</v>
      </c>
      <c r="B41">
        <f t="shared" si="0"/>
        <v>2820</v>
      </c>
      <c r="C41">
        <f t="shared" si="1"/>
        <v>0</v>
      </c>
      <c r="D41" s="4">
        <v>2820</v>
      </c>
      <c r="E41" s="4">
        <v>2820</v>
      </c>
      <c r="F41" s="4">
        <v>2820</v>
      </c>
      <c r="G41" s="1" t="s">
        <v>10</v>
      </c>
      <c r="H41">
        <f t="shared" si="13"/>
        <v>5</v>
      </c>
      <c r="I41">
        <f t="shared" si="2"/>
        <v>2818.3203790000002</v>
      </c>
      <c r="J41">
        <f t="shared" si="3"/>
        <v>-1.67962099999977</v>
      </c>
    </row>
    <row r="42" spans="1:10" x14ac:dyDescent="0.2">
      <c r="A42" s="5">
        <v>5</v>
      </c>
      <c r="B42" s="5">
        <f t="shared" si="0"/>
        <v>2820</v>
      </c>
      <c r="C42" s="5">
        <f t="shared" si="1"/>
        <v>0.8660254037844386</v>
      </c>
      <c r="D42" s="6">
        <f>AVERAGE(D41,D43)</f>
        <v>2819</v>
      </c>
      <c r="E42" s="6">
        <f>AVERAGE(E41,E43)</f>
        <v>2820.5</v>
      </c>
      <c r="F42" s="6">
        <f>AVERAGE(F41,F43)</f>
        <v>2820.5</v>
      </c>
      <c r="G42" s="1" t="s">
        <v>18</v>
      </c>
      <c r="H42">
        <v>5</v>
      </c>
      <c r="I42">
        <f t="shared" si="2"/>
        <v>2818.3203790000002</v>
      </c>
      <c r="J42">
        <f t="shared" si="3"/>
        <v>-1.67962099999977</v>
      </c>
    </row>
    <row r="43" spans="1:10" x14ac:dyDescent="0.2">
      <c r="A43">
        <v>5</v>
      </c>
      <c r="B43">
        <f t="shared" si="0"/>
        <v>2820</v>
      </c>
      <c r="C43">
        <f t="shared" si="1"/>
        <v>1.7320508075688772</v>
      </c>
      <c r="D43" s="4">
        <v>2818</v>
      </c>
      <c r="E43" s="4">
        <v>2821</v>
      </c>
      <c r="F43" s="4">
        <v>2821</v>
      </c>
      <c r="G43" s="1" t="s">
        <v>9</v>
      </c>
      <c r="H43">
        <v>5</v>
      </c>
      <c r="I43">
        <f t="shared" si="2"/>
        <v>2818.3203790000002</v>
      </c>
      <c r="J43">
        <f t="shared" si="3"/>
        <v>-1.67962099999977</v>
      </c>
    </row>
    <row r="44" spans="1:10" x14ac:dyDescent="0.2">
      <c r="A44">
        <f>A41+0.5</f>
        <v>5.5</v>
      </c>
      <c r="B44">
        <f t="shared" si="0"/>
        <v>3100</v>
      </c>
      <c r="C44">
        <f t="shared" si="1"/>
        <v>0</v>
      </c>
      <c r="D44" s="4">
        <v>3100</v>
      </c>
      <c r="E44" s="4">
        <v>3100</v>
      </c>
      <c r="F44" s="4">
        <v>3100</v>
      </c>
      <c r="G44" s="1" t="s">
        <v>10</v>
      </c>
      <c r="H44">
        <f t="shared" si="13"/>
        <v>5.5</v>
      </c>
      <c r="I44">
        <f t="shared" si="2"/>
        <v>3100.7661995000003</v>
      </c>
      <c r="J44">
        <f t="shared" si="3"/>
        <v>0.76619950000031167</v>
      </c>
    </row>
    <row r="45" spans="1:10" x14ac:dyDescent="0.2">
      <c r="A45">
        <f t="shared" si="12"/>
        <v>6</v>
      </c>
      <c r="B45">
        <f t="shared" si="0"/>
        <v>3383.3333333333335</v>
      </c>
      <c r="C45">
        <f t="shared" si="1"/>
        <v>5.7735026918962582</v>
      </c>
      <c r="D45" s="4">
        <v>3390</v>
      </c>
      <c r="E45" s="4">
        <v>3380</v>
      </c>
      <c r="F45" s="4">
        <v>3380</v>
      </c>
      <c r="G45" s="1" t="s">
        <v>10</v>
      </c>
      <c r="H45">
        <f t="shared" si="13"/>
        <v>6</v>
      </c>
      <c r="I45">
        <f t="shared" si="2"/>
        <v>3383.2120199999999</v>
      </c>
      <c r="J45">
        <f t="shared" si="3"/>
        <v>-0.12131333333354632</v>
      </c>
    </row>
    <row r="46" spans="1:10" x14ac:dyDescent="0.2">
      <c r="A46">
        <f t="shared" si="12"/>
        <v>6.5</v>
      </c>
      <c r="B46">
        <f t="shared" si="0"/>
        <v>3670</v>
      </c>
      <c r="C46">
        <f t="shared" si="1"/>
        <v>0</v>
      </c>
      <c r="D46" s="4">
        <v>3670</v>
      </c>
      <c r="E46" s="4">
        <v>3670</v>
      </c>
      <c r="F46" s="4">
        <v>3670</v>
      </c>
      <c r="G46" s="1" t="s">
        <v>10</v>
      </c>
      <c r="H46">
        <f t="shared" si="13"/>
        <v>6.5</v>
      </c>
      <c r="I46">
        <f t="shared" si="2"/>
        <v>3665.6578405</v>
      </c>
      <c r="J46">
        <f t="shared" si="3"/>
        <v>-4.3421594999999797</v>
      </c>
    </row>
    <row r="47" spans="1:10" x14ac:dyDescent="0.2">
      <c r="A47">
        <f t="shared" si="12"/>
        <v>7</v>
      </c>
      <c r="B47">
        <f t="shared" si="0"/>
        <v>3950</v>
      </c>
      <c r="C47">
        <f t="shared" si="1"/>
        <v>10</v>
      </c>
      <c r="D47" s="4">
        <v>3960</v>
      </c>
      <c r="E47" s="4">
        <v>3940</v>
      </c>
      <c r="F47" s="4">
        <v>3950</v>
      </c>
      <c r="G47" s="1" t="s">
        <v>10</v>
      </c>
      <c r="H47">
        <f t="shared" si="13"/>
        <v>7</v>
      </c>
      <c r="I47">
        <f t="shared" si="2"/>
        <v>3948.1036610000001</v>
      </c>
      <c r="J47">
        <f t="shared" si="3"/>
        <v>-1.8963389999998981</v>
      </c>
    </row>
    <row r="48" spans="1:10" x14ac:dyDescent="0.2">
      <c r="A48">
        <f t="shared" si="12"/>
        <v>7.5</v>
      </c>
      <c r="B48">
        <f t="shared" si="0"/>
        <v>4226.666666666667</v>
      </c>
      <c r="C48">
        <f t="shared" si="1"/>
        <v>5.7735026918962573</v>
      </c>
      <c r="D48" s="4">
        <v>4230</v>
      </c>
      <c r="E48" s="4">
        <v>4230</v>
      </c>
      <c r="F48" s="4">
        <v>4220</v>
      </c>
      <c r="G48" s="1" t="s">
        <v>10</v>
      </c>
      <c r="H48">
        <f t="shared" si="13"/>
        <v>7.5</v>
      </c>
      <c r="I48">
        <f t="shared" si="2"/>
        <v>4230.5494815000002</v>
      </c>
      <c r="J48">
        <f t="shared" si="3"/>
        <v>3.8828148333332138</v>
      </c>
    </row>
    <row r="49" spans="1:10" x14ac:dyDescent="0.2">
      <c r="A49">
        <f t="shared" si="12"/>
        <v>8</v>
      </c>
      <c r="B49">
        <f t="shared" si="0"/>
        <v>4503.333333333333</v>
      </c>
      <c r="C49">
        <f t="shared" si="1"/>
        <v>5.7735026918962573</v>
      </c>
      <c r="D49" s="4">
        <v>4510</v>
      </c>
      <c r="E49" s="4">
        <v>4500</v>
      </c>
      <c r="F49" s="4">
        <v>4500</v>
      </c>
      <c r="G49" s="1" t="s">
        <v>10</v>
      </c>
      <c r="H49">
        <f t="shared" si="13"/>
        <v>8</v>
      </c>
      <c r="I49">
        <f t="shared" si="2"/>
        <v>4512.9953020000003</v>
      </c>
      <c r="J49">
        <f t="shared" si="3"/>
        <v>9.6619686666672351</v>
      </c>
    </row>
    <row r="50" spans="1:10" x14ac:dyDescent="0.2">
      <c r="A50">
        <f t="shared" si="12"/>
        <v>8.5</v>
      </c>
      <c r="B50">
        <f t="shared" si="0"/>
        <v>4796.666666666667</v>
      </c>
      <c r="C50">
        <f t="shared" si="1"/>
        <v>5.7735026918962573</v>
      </c>
      <c r="D50" s="8">
        <v>4800</v>
      </c>
      <c r="E50" s="4">
        <v>4800</v>
      </c>
      <c r="F50" s="4">
        <v>4790</v>
      </c>
      <c r="G50" s="1" t="s">
        <v>10</v>
      </c>
      <c r="H50">
        <f t="shared" si="13"/>
        <v>8.5</v>
      </c>
      <c r="I50">
        <f t="shared" si="2"/>
        <v>4795.4411225000003</v>
      </c>
      <c r="J50">
        <f t="shared" si="3"/>
        <v>-1.2255441666666229</v>
      </c>
    </row>
    <row r="51" spans="1:10" x14ac:dyDescent="0.2">
      <c r="A51">
        <f t="shared" si="12"/>
        <v>9</v>
      </c>
      <c r="B51">
        <f t="shared" si="0"/>
        <v>5076.666666666667</v>
      </c>
      <c r="C51">
        <f t="shared" si="1"/>
        <v>5.7735026918962573</v>
      </c>
      <c r="D51" s="4">
        <v>5080</v>
      </c>
      <c r="E51" s="4">
        <v>5080</v>
      </c>
      <c r="F51" s="4">
        <v>5070</v>
      </c>
      <c r="G51" s="1" t="s">
        <v>10</v>
      </c>
      <c r="H51">
        <f t="shared" si="13"/>
        <v>9</v>
      </c>
      <c r="I51">
        <f t="shared" si="2"/>
        <v>5077.8869430000004</v>
      </c>
      <c r="J51">
        <f t="shared" si="3"/>
        <v>1.2202763333334588</v>
      </c>
    </row>
    <row r="52" spans="1:10" x14ac:dyDescent="0.2">
      <c r="A52">
        <f t="shared" si="12"/>
        <v>9.5</v>
      </c>
      <c r="B52">
        <f t="shared" si="0"/>
        <v>5353.333333333333</v>
      </c>
      <c r="C52">
        <f t="shared" si="1"/>
        <v>5.7735026918962573</v>
      </c>
      <c r="D52" s="4">
        <v>5350</v>
      </c>
      <c r="E52" s="4">
        <v>5360</v>
      </c>
      <c r="F52" s="4">
        <v>5350</v>
      </c>
      <c r="G52" s="1" t="s">
        <v>10</v>
      </c>
      <c r="H52">
        <f t="shared" si="13"/>
        <v>9.5</v>
      </c>
      <c r="I52">
        <f t="shared" si="2"/>
        <v>5360.3327635000005</v>
      </c>
      <c r="J52">
        <f t="shared" si="3"/>
        <v>6.9994301666674801</v>
      </c>
    </row>
    <row r="53" spans="1:10" x14ac:dyDescent="0.2">
      <c r="A53">
        <f t="shared" si="12"/>
        <v>10</v>
      </c>
      <c r="B53" t="e">
        <f t="shared" si="0"/>
        <v>#DIV/0!</v>
      </c>
      <c r="C53" t="e">
        <f t="shared" si="1"/>
        <v>#DIV/0!</v>
      </c>
      <c r="D53" s="4"/>
      <c r="E53" s="4"/>
      <c r="F53" s="4"/>
      <c r="G53" s="1" t="s">
        <v>10</v>
      </c>
      <c r="H53">
        <f t="shared" si="13"/>
        <v>10</v>
      </c>
      <c r="I53">
        <f t="shared" si="2"/>
        <v>5642.7785840000006</v>
      </c>
    </row>
  </sheetData>
  <mergeCells count="2">
    <mergeCell ref="D9:F9"/>
    <mergeCell ref="H9:I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Isaac Hilburn</cp:lastModifiedBy>
  <dcterms:created xsi:type="dcterms:W3CDTF">2022-07-27T21:47:22Z</dcterms:created>
  <dcterms:modified xsi:type="dcterms:W3CDTF">2022-07-28T00:21:08Z</dcterms:modified>
</cp:coreProperties>
</file>