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-108" yWindow="-108" windowWidth="19416" windowHeight="11016" activeTab="6"/>
  </bookViews>
  <sheets>
    <sheet name="Add" sheetId="5" r:id="rId1"/>
    <sheet name="Transpose" sheetId="6" r:id="rId2"/>
    <sheet name="Sumif" sheetId="1" r:id="rId3"/>
    <sheet name="Sumifs" sheetId="2" r:id="rId4"/>
    <sheet name="Countif" sheetId="3" r:id="rId5"/>
    <sheet name="Countifs" sheetId="4" r:id="rId6"/>
    <sheet name="VLookup" sheetId="7" r:id="rId7"/>
  </sheets>
  <definedNames>
    <definedName name="OurSearch">VLookup!$A$1:$D$10</definedName>
  </definedNames>
  <calcPr calcId="124519"/>
  <pivotCaches>
    <pivotCache cacheId="0" r:id="rId8"/>
    <pivotCache cacheId="1" r:id="rId9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7"/>
  <c r="A16" i="6" a="1"/>
  <c r="A16"/>
  <c r="B16"/>
  <c r="C16"/>
  <c r="D16"/>
  <c r="E16"/>
  <c r="F16"/>
  <c r="A17"/>
  <c r="B17"/>
  <c r="C17"/>
  <c r="D17"/>
  <c r="E17"/>
  <c r="F17"/>
  <c r="A18"/>
  <c r="B18"/>
  <c r="C18"/>
  <c r="D18"/>
  <c r="E18"/>
  <c r="F18"/>
  <c r="A19"/>
  <c r="B19"/>
  <c r="C19"/>
  <c r="D19"/>
  <c r="E19"/>
  <c r="F19"/>
  <c r="E7" i="5"/>
  <c r="E4"/>
  <c r="I32" i="3"/>
  <c r="I33"/>
  <c r="I34"/>
  <c r="I35"/>
  <c r="I36"/>
  <c r="I37"/>
  <c r="I38"/>
  <c r="I39"/>
  <c r="I40"/>
  <c r="I41"/>
  <c r="I42"/>
  <c r="I43"/>
  <c r="I4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"/>
  <c r="I4"/>
  <c r="I2"/>
  <c r="H3"/>
  <c r="K4"/>
  <c r="J14" i="2"/>
  <c r="J18" l="1"/>
  <c r="J8" i="4"/>
  <c r="J4"/>
  <c r="H4" i="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2"/>
  <c r="J4" i="2"/>
  <c r="J12" i="1"/>
  <c r="J4"/>
</calcChain>
</file>

<file path=xl/sharedStrings.xml><?xml version="1.0" encoding="utf-8"?>
<sst xmlns="http://schemas.openxmlformats.org/spreadsheetml/2006/main" count="651" uniqueCount="95">
  <si>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</si>
  <si>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</si>
  <si>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</si>
  <si>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</si>
  <si>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</si>
  <si>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</si>
  <si>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</si>
  <si>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</si>
  <si>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</si>
  <si>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</si>
  <si>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</si>
  <si>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</si>
  <si>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</si>
  <si>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</si>
  <si>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</si>
  <si>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</si>
  <si>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</si>
  <si>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</si>
  <si>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</si>
  <si>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</si>
  <si>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</si>
  <si>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</si>
  <si>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</si>
  <si>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</si>
  <si>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</si>
  <si>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Row Labels</t>
  </si>
  <si>
    <t>Grand Total</t>
  </si>
  <si>
    <t>Sum of Units</t>
  </si>
  <si>
    <t>Q) Find the total Units that were sold in the East region</t>
  </si>
  <si>
    <t>Revenue</t>
  </si>
  <si>
    <t>Q) What was the total revenue generated from Binder</t>
  </si>
  <si>
    <t>Sum of Total</t>
  </si>
  <si>
    <t>Q) What is the total revenue generated from the Central region where the item is a Pencil?</t>
  </si>
  <si>
    <t>Sum of Revenue</t>
  </si>
  <si>
    <t>Sales Rep</t>
  </si>
  <si>
    <t>Q) How many units were sold by sales representative Jones where the cost of each item was greater than 4?</t>
  </si>
  <si>
    <t>Q) Find the total number of times Gill has a made a sale</t>
  </si>
  <si>
    <t>Sales &gt;3</t>
  </si>
  <si>
    <t>Q) How many orders were placed from the East region after 10th Feb 2019?</t>
  </si>
  <si>
    <t>Q) How many times did Gill sell pencils?</t>
  </si>
  <si>
    <t>Q) Which sales representative made a sale more than 3 times.</t>
  </si>
  <si>
    <t>Q) How many units did Jones sell excluding Pencil item?</t>
  </si>
  <si>
    <t>Sum of Units more than 50</t>
  </si>
  <si>
    <t>First Name</t>
  </si>
  <si>
    <t>Last Name</t>
  </si>
  <si>
    <t>Nancy</t>
  </si>
  <si>
    <t>Andy</t>
  </si>
  <si>
    <t>Jan</t>
  </si>
  <si>
    <t>Nancy,Smith,contoso Ltd</t>
  </si>
  <si>
    <t>Data</t>
  </si>
  <si>
    <t>Company Name</t>
  </si>
  <si>
    <t>Andy,North,fabrikam Ltd</t>
  </si>
  <si>
    <t>Jan,Kotas,relecloud Ltd</t>
  </si>
  <si>
    <t>Mariya,Jones,contoso Ltd</t>
  </si>
  <si>
    <t>Yvonne,McKay,fabrikam Ltd</t>
  </si>
  <si>
    <t>contoso Ltd</t>
  </si>
  <si>
    <t>North</t>
  </si>
  <si>
    <t>fabrikam Ltd</t>
  </si>
  <si>
    <t>Kotas</t>
  </si>
  <si>
    <t>relecloud Ltd</t>
  </si>
  <si>
    <t>Mariya</t>
  </si>
  <si>
    <t>Yvonne</t>
  </si>
  <si>
    <t>McKay</t>
  </si>
  <si>
    <t>EMP ID</t>
  </si>
  <si>
    <t>EMP Name</t>
  </si>
  <si>
    <t>Job Title</t>
  </si>
  <si>
    <t>Salary</t>
  </si>
  <si>
    <t>Rocco Anderson</t>
  </si>
  <si>
    <t>Hank Saunders</t>
  </si>
  <si>
    <t>Owen Lindop</t>
  </si>
  <si>
    <t>Eden Connell</t>
  </si>
  <si>
    <t>Mason Randall</t>
  </si>
  <si>
    <t>Fred Stone</t>
  </si>
  <si>
    <t>Joyce London</t>
  </si>
  <si>
    <t>Eduardo Dale</t>
  </si>
  <si>
    <t>Peter Daniells</t>
  </si>
  <si>
    <t>Project Manager</t>
  </si>
  <si>
    <t>Chief Manager</t>
  </si>
  <si>
    <t>Business Broker</t>
  </si>
  <si>
    <t>Fabricator</t>
  </si>
  <si>
    <t>Food Technologist</t>
  </si>
  <si>
    <t>Stock Broker</t>
  </si>
  <si>
    <t>Steward</t>
  </si>
  <si>
    <t>Designer</t>
  </si>
  <si>
    <t>Baker</t>
  </si>
  <si>
    <t>$4000</t>
  </si>
  <si>
    <t>$5400</t>
  </si>
  <si>
    <t>$3000</t>
  </si>
  <si>
    <t>$2000</t>
  </si>
  <si>
    <t>$6000</t>
  </si>
  <si>
    <t>$8000</t>
  </si>
  <si>
    <t>$6500</t>
  </si>
  <si>
    <t>$7000</t>
  </si>
  <si>
    <t>$4200</t>
  </si>
  <si>
    <t>Q) Find the employee name with employee ID entered. Incase the employee ID is not found show the error msg.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</si>
</sst>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m/d/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left" vertic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1" fontId="3" fillId="4" borderId="0" xfId="1" applyNumberFormat="1" applyFont="1" applyFill="1" applyBorder="1" applyAlignment="1" applyProtection="1">
      <alignment horizontal="left" vertical="center"/>
    </xf>
    <xf numFmtId="0" fontId="3" fillId="4" borderId="0" xfId="1" applyFont="1" applyFill="1" applyBorder="1" applyAlignment="1" applyProtection="1">
      <alignment horizontal="left" vertical="center"/>
    </xf>
    <xf numFmtId="0" fontId="3" fillId="4" borderId="0" xfId="1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Border="1" applyAlignment="1" applyProtection="1">
      <alignment horizontal="center" vertical="center"/>
    </xf>
    <xf numFmtId="0" fontId="0" fillId="0" borderId="0" xfId="0" applyFill="1"/>
    <xf numFmtId="0" fontId="6" fillId="0" borderId="0" xfId="0" applyFont="1"/>
    <xf numFmtId="0" fontId="6" fillId="3" borderId="0" xfId="0" applyFont="1" applyFill="1"/>
    <xf numFmtId="0" fontId="0" fillId="0" borderId="0" xfId="0" applyFill="1" applyBorder="1"/>
    <xf numFmtId="0" fontId="2" fillId="0" borderId="0" xfId="0" applyFont="1" applyFill="1" applyBorder="1"/>
    <xf numFmtId="1" fontId="3" fillId="4" borderId="1" xfId="1" applyNumberFormat="1" applyFont="1" applyFill="1" applyBorder="1" applyAlignment="1" applyProtection="1">
      <alignment horizontal="left" vertical="center"/>
    </xf>
    <xf numFmtId="0" fontId="3" fillId="4" borderId="1" xfId="1" applyFont="1" applyFill="1" applyBorder="1" applyAlignment="1" applyProtection="1">
      <alignment horizontal="left" vertical="center"/>
    </xf>
    <xf numFmtId="0" fontId="3" fillId="4" borderId="1" xfId="1" applyFont="1" applyFill="1" applyBorder="1" applyAlignment="1" applyProtection="1">
      <alignment horizontal="left" vertical="center"/>
      <protection locked="0"/>
    </xf>
    <xf numFmtId="0" fontId="7" fillId="0" borderId="0" xfId="6" applyAlignment="1" applyProtection="1"/>
    <xf numFmtId="0" fontId="7" fillId="0" borderId="0" xfId="6" applyFill="1" applyAlignment="1" applyProtection="1"/>
    <xf numFmtId="1" fontId="3" fillId="0" borderId="0" xfId="1" applyNumberFormat="1" applyFont="1" applyFill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left" vertical="center"/>
      <protection locked="0"/>
    </xf>
    <xf numFmtId="0" fontId="8" fillId="0" borderId="0" xfId="6" applyFont="1" applyAlignment="1" applyProtection="1"/>
    <xf numFmtId="0" fontId="0" fillId="0" borderId="1" xfId="0" applyBorder="1"/>
    <xf numFmtId="0" fontId="3" fillId="4" borderId="1" xfId="1" applyFont="1" applyFill="1" applyBorder="1" applyAlignment="1" applyProtection="1">
      <alignment horizontal="center" vertical="center"/>
    </xf>
    <xf numFmtId="0" fontId="0" fillId="6" borderId="0" xfId="0" applyFill="1"/>
    <xf numFmtId="0" fontId="0" fillId="5" borderId="0" xfId="0" applyFill="1" applyAlignment="1"/>
  </cellXfs>
  <cellStyles count="7">
    <cellStyle name="Comma 2" xfId="2"/>
    <cellStyle name="Ctx_Hyperlink" xfId="3"/>
    <cellStyle name="Hyperlink" xfId="6" builtinId="8"/>
    <cellStyle name="Hyperlink 2" xfId="5"/>
    <cellStyle name="Normal" xfId="0" builtinId="0"/>
    <cellStyle name="Normal 2" xfId="1"/>
    <cellStyle name="Normal 4" xfId="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vijeet Biswal" refreshedDate="44019.663264699077" createdVersion="6" refreshedVersion="6" minRefreshableVersion="3" recordCount="43">
  <cacheSource type="worksheet">
    <worksheetSource ref="A1:C7" sheet="Sumif"/>
  </cacheSource>
  <cacheFields count="7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Total" numFmtId="43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vijeet Biswal" refreshedDate="44019.675568981482" createdVersion="6" refreshedVersion="6" minRefreshableVersion="3" recordCount="43">
  <cacheSource type="worksheet">
    <worksheetSource ref="A1:G44" sheet="Sumifs"/>
  </cacheSource>
  <cacheFields count="7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Revenue" numFmtId="43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2:N18" firstHeaderRow="1" firstDataRow="1" firstDataCol="1"/>
  <pivotFields count="7">
    <pivotField numFmtId="164" showAll="0"/>
    <pivotField showAll="0"/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4:N8" firstHeaderRow="1" firstDataRow="1" firstDataCol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6:M10" firstHeaderRow="1" firstDataRow="1" firstDataCol="1" rowPageCount="1" colPageCount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axis="axisPage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4" hier="-1"/>
  </pageField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n.Kotas@relecloud.com" TargetMode="External"/><Relationship Id="rId3" Type="http://schemas.openxmlformats.org/officeDocument/2006/relationships/hyperlink" Target="mailto:Jan.Kotas@relecloud.com" TargetMode="External"/><Relationship Id="rId7" Type="http://schemas.openxmlformats.org/officeDocument/2006/relationships/hyperlink" Target="mailto:Nancy.Smith@contoso.com" TargetMode="External"/><Relationship Id="rId2" Type="http://schemas.openxmlformats.org/officeDocument/2006/relationships/hyperlink" Target="mailto:Nancy.Smith@contoso.com" TargetMode="External"/><Relationship Id="rId1" Type="http://schemas.openxmlformats.org/officeDocument/2006/relationships/hyperlink" Target="mailto:Andy.North@fabrikam.com" TargetMode="External"/><Relationship Id="rId6" Type="http://schemas.openxmlformats.org/officeDocument/2006/relationships/hyperlink" Target="mailto:Andy.North@fabrikam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vonne.McKay@fabrikam.com" TargetMode="External"/><Relationship Id="rId10" Type="http://schemas.openxmlformats.org/officeDocument/2006/relationships/hyperlink" Target="mailto:Yvonne.McKay@fabrikam.com" TargetMode="External"/><Relationship Id="rId4" Type="http://schemas.openxmlformats.org/officeDocument/2006/relationships/hyperlink" Target="mailto:Mariya.Jones@contoso.com" TargetMode="External"/><Relationship Id="rId9" Type="http://schemas.openxmlformats.org/officeDocument/2006/relationships/hyperlink" Target="mailto:Mariya.Jones@contos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C7"/>
    </sheetView>
  </sheetViews>
  <sheetFormatPr defaultRowHeight="14.4"/>
  <cols>
    <col min="5" max="5" width="26.44140625" customWidth="1"/>
  </cols>
  <sheetData>
    <row r="1" spans="1:5">
      <c r="A1" s="18" t="s">
        <v>21</v>
      </c>
      <c r="B1" s="19" t="s">
        <v>22</v>
      </c>
      <c r="C1" s="20" t="s">
        <v>23</v>
      </c>
    </row>
    <row r="2" spans="1:5">
      <c r="A2" s="3" t="s">
        <v>1</v>
      </c>
      <c r="B2" s="1" t="s">
        <v>2</v>
      </c>
      <c r="C2" s="4">
        <v>95</v>
      </c>
    </row>
    <row r="3" spans="1:5">
      <c r="A3" s="3" t="s">
        <v>4</v>
      </c>
      <c r="B3" s="1" t="s">
        <v>5</v>
      </c>
      <c r="C3" s="4">
        <v>50</v>
      </c>
      <c r="E3" t="s">
        <v>27</v>
      </c>
    </row>
    <row r="4" spans="1:5">
      <c r="A4" s="3" t="s">
        <v>6</v>
      </c>
      <c r="B4" s="1" t="s">
        <v>2</v>
      </c>
      <c r="C4" s="4">
        <v>36</v>
      </c>
      <c r="E4" s="14">
        <f>SUM(C2:C7)</f>
        <v>324</v>
      </c>
    </row>
    <row r="5" spans="1:5">
      <c r="A5" s="3" t="s">
        <v>7</v>
      </c>
      <c r="B5" s="1" t="s">
        <v>8</v>
      </c>
      <c r="C5" s="4">
        <v>27</v>
      </c>
    </row>
    <row r="6" spans="1:5">
      <c r="A6" s="3" t="s">
        <v>10</v>
      </c>
      <c r="B6" s="1" t="s">
        <v>2</v>
      </c>
      <c r="C6" s="4">
        <v>56</v>
      </c>
      <c r="E6" t="s">
        <v>42</v>
      </c>
    </row>
    <row r="7" spans="1:5">
      <c r="A7" s="3" t="s">
        <v>1</v>
      </c>
      <c r="B7" s="1" t="s">
        <v>5</v>
      </c>
      <c r="C7" s="4">
        <v>60</v>
      </c>
      <c r="E7" s="14">
        <f>SUMIF(C2:C7,"&gt;50")</f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16" sqref="A16"/>
    </sheetView>
  </sheetViews>
  <sheetFormatPr defaultRowHeight="14.4"/>
  <cols>
    <col min="1" max="1" width="26.77734375" customWidth="1"/>
    <col min="2" max="2" width="21.5546875" bestFit="1" customWidth="1"/>
    <col min="3" max="3" width="21.109375" bestFit="1" customWidth="1"/>
    <col min="4" max="4" width="19.88671875" bestFit="1" customWidth="1"/>
    <col min="5" max="5" width="22.109375" bestFit="1" customWidth="1"/>
    <col min="6" max="6" width="23.88671875" bestFit="1" customWidth="1"/>
  </cols>
  <sheetData>
    <row r="1" spans="1:6">
      <c r="A1" s="27" t="s">
        <v>49</v>
      </c>
      <c r="B1" s="28" t="s">
        <v>43</v>
      </c>
      <c r="C1" s="29" t="s">
        <v>44</v>
      </c>
      <c r="D1" s="29" t="s">
        <v>50</v>
      </c>
    </row>
    <row r="2" spans="1:6">
      <c r="A2" s="30" t="s">
        <v>48</v>
      </c>
      <c r="B2" t="s">
        <v>45</v>
      </c>
      <c r="C2" t="s">
        <v>16</v>
      </c>
      <c r="D2" t="s">
        <v>55</v>
      </c>
    </row>
    <row r="3" spans="1:6">
      <c r="A3" s="30" t="s">
        <v>51</v>
      </c>
      <c r="B3" t="s">
        <v>46</v>
      </c>
      <c r="C3" t="s">
        <v>56</v>
      </c>
      <c r="D3" t="s">
        <v>57</v>
      </c>
    </row>
    <row r="4" spans="1:6">
      <c r="A4" s="30" t="s">
        <v>52</v>
      </c>
      <c r="B4" t="s">
        <v>47</v>
      </c>
      <c r="C4" t="s">
        <v>58</v>
      </c>
      <c r="D4" t="s">
        <v>59</v>
      </c>
    </row>
    <row r="5" spans="1:6">
      <c r="A5" s="34" t="s">
        <v>53</v>
      </c>
      <c r="B5" t="s">
        <v>60</v>
      </c>
      <c r="C5" t="s">
        <v>1</v>
      </c>
      <c r="D5" t="s">
        <v>55</v>
      </c>
    </row>
    <row r="6" spans="1:6">
      <c r="A6" s="30" t="s">
        <v>54</v>
      </c>
      <c r="B6" t="s">
        <v>61</v>
      </c>
      <c r="C6" t="s">
        <v>62</v>
      </c>
      <c r="D6" t="s">
        <v>57</v>
      </c>
    </row>
    <row r="10" spans="1:6">
      <c r="A10" s="32"/>
      <c r="B10" s="31"/>
      <c r="C10" s="31"/>
      <c r="D10" s="31"/>
      <c r="E10" s="31"/>
      <c r="F10" s="31"/>
    </row>
    <row r="11" spans="1:6">
      <c r="A11" s="7"/>
      <c r="B11" s="22"/>
      <c r="C11" s="22"/>
      <c r="D11" s="22"/>
      <c r="E11" s="22"/>
      <c r="F11" s="22"/>
    </row>
    <row r="12" spans="1:6">
      <c r="A12" s="33"/>
      <c r="B12" s="22"/>
      <c r="C12" s="22"/>
      <c r="D12" s="22"/>
      <c r="E12" s="22"/>
      <c r="F12" s="22"/>
    </row>
    <row r="13" spans="1:6">
      <c r="A13" s="33"/>
      <c r="B13" s="22"/>
      <c r="C13" s="22"/>
      <c r="D13" s="22"/>
      <c r="E13" s="22"/>
      <c r="F13" s="22"/>
    </row>
    <row r="16" spans="1:6">
      <c r="A16" s="35" t="str">
        <f t="array" ref="A16:F19">TRANSPOSE(A1:D6)</f>
        <v>Data</v>
      </c>
      <c r="B16" s="35" t="str">
        <v>Nancy,Smith,contoso Ltd</v>
      </c>
      <c r="C16" s="35" t="str">
        <v>Andy,North,fabrikam Ltd</v>
      </c>
      <c r="D16" s="35" t="str">
        <v>Jan,Kotas,relecloud Ltd</v>
      </c>
      <c r="E16" s="35" t="str">
        <v>Mariya,Jones,contoso Ltd</v>
      </c>
      <c r="F16" s="35" t="str">
        <v>Yvonne,McKay,fabrikam Ltd</v>
      </c>
    </row>
    <row r="17" spans="1:6">
      <c r="A17" s="35" t="str">
        <v>First Name</v>
      </c>
      <c r="B17" s="35" t="str">
        <v>Nancy</v>
      </c>
      <c r="C17" s="35" t="str">
        <v>Andy</v>
      </c>
      <c r="D17" s="35" t="str">
        <v>Jan</v>
      </c>
      <c r="E17" s="35" t="str">
        <v>Mariya</v>
      </c>
      <c r="F17" s="35" t="str">
        <v>Yvonne</v>
      </c>
    </row>
    <row r="18" spans="1:6">
      <c r="A18" s="35" t="str">
        <v>Last Name</v>
      </c>
      <c r="B18" s="35" t="str">
        <v>Smith</v>
      </c>
      <c r="C18" s="35" t="str">
        <v>North</v>
      </c>
      <c r="D18" s="35" t="str">
        <v>Kotas</v>
      </c>
      <c r="E18" s="35" t="str">
        <v>Jones</v>
      </c>
      <c r="F18" s="35" t="str">
        <v>McKay</v>
      </c>
    </row>
    <row r="19" spans="1:6">
      <c r="A19" s="35" t="str">
        <v>Company Name</v>
      </c>
      <c r="B19" s="35" t="str">
        <v>contoso Ltd</v>
      </c>
      <c r="C19" s="35" t="str">
        <v>fabrikam Ltd</v>
      </c>
      <c r="D19" s="35" t="str">
        <v>relecloud Ltd</v>
      </c>
      <c r="E19" s="35" t="str">
        <v>contoso Ltd</v>
      </c>
      <c r="F19" s="35" t="str">
        <v>fabrikam Ltd</v>
      </c>
    </row>
  </sheetData>
  <hyperlinks>
    <hyperlink ref="A3" r:id="rId1" display="Andy.North@fabrikam.com"/>
    <hyperlink ref="A2" r:id="rId2" display="Nancy.Smith@contoso.com"/>
    <hyperlink ref="A4" r:id="rId3" display="Jan.Kotas@relecloud.com"/>
    <hyperlink ref="A5" r:id="rId4" display="Mariya.Jones@contoso.com"/>
    <hyperlink ref="A6" r:id="rId5" display="Yvonne.McKay@fabrikam.com"/>
    <hyperlink ref="C10" r:id="rId6" display="Andy.North@fabrikam.com"/>
    <hyperlink ref="B10" r:id="rId7" display="Nancy.Smith@contoso.com"/>
    <hyperlink ref="D10" r:id="rId8" display="Jan.Kotas@relecloud.com"/>
    <hyperlink ref="E10" r:id="rId9" display="Mariya.Jones@contoso.com"/>
    <hyperlink ref="F10" r:id="rId10" display="Yvonne.McKay@fabrikam.com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"/>
  <sheetViews>
    <sheetView workbookViewId="0">
      <selection activeCell="I22" sqref="I22"/>
    </sheetView>
  </sheetViews>
  <sheetFormatPr defaultRowHeight="14.4"/>
  <cols>
    <col min="1" max="1" width="9.6640625" bestFit="1" customWidth="1"/>
    <col min="13" max="13" width="12.33203125" bestFit="1" customWidth="1"/>
    <col min="14" max="14" width="11.33203125" bestFit="1" customWidth="1"/>
  </cols>
  <sheetData>
    <row r="1" spans="1:14">
      <c r="A1" s="21" t="s">
        <v>19</v>
      </c>
      <c r="B1" s="18" t="s">
        <v>20</v>
      </c>
      <c r="C1" s="18" t="s">
        <v>21</v>
      </c>
      <c r="D1" s="19" t="s">
        <v>22</v>
      </c>
      <c r="E1" s="20" t="s">
        <v>23</v>
      </c>
      <c r="F1" s="19" t="s">
        <v>24</v>
      </c>
      <c r="G1" s="19" t="s">
        <v>29</v>
      </c>
    </row>
    <row r="2" spans="1:14">
      <c r="A2" s="2">
        <v>43471</v>
      </c>
      <c r="B2" s="3" t="s">
        <v>0</v>
      </c>
      <c r="C2" s="9" t="s">
        <v>1</v>
      </c>
      <c r="D2" s="7" t="s">
        <v>2</v>
      </c>
      <c r="E2" s="10">
        <v>95</v>
      </c>
      <c r="F2" s="5">
        <v>1.99</v>
      </c>
      <c r="G2" s="6">
        <v>189.05</v>
      </c>
      <c r="J2" s="17" t="s">
        <v>28</v>
      </c>
      <c r="K2" s="17"/>
      <c r="L2" s="17"/>
      <c r="M2" s="17"/>
      <c r="N2" s="17"/>
    </row>
    <row r="3" spans="1:14">
      <c r="A3" s="2">
        <v>43488</v>
      </c>
      <c r="B3" s="3" t="s">
        <v>3</v>
      </c>
      <c r="C3" s="9" t="s">
        <v>4</v>
      </c>
      <c r="D3" s="7" t="s">
        <v>5</v>
      </c>
      <c r="E3" s="10">
        <v>50</v>
      </c>
      <c r="F3" s="5">
        <v>19.989999999999998</v>
      </c>
      <c r="G3" s="6">
        <v>999.49999999999989</v>
      </c>
    </row>
    <row r="4" spans="1:14">
      <c r="A4" s="2">
        <v>43505</v>
      </c>
      <c r="B4" s="3" t="s">
        <v>3</v>
      </c>
      <c r="C4" s="9" t="s">
        <v>6</v>
      </c>
      <c r="D4" s="7" t="s">
        <v>2</v>
      </c>
      <c r="E4" s="10">
        <v>36</v>
      </c>
      <c r="F4" s="5">
        <v>4.99</v>
      </c>
      <c r="G4" s="6">
        <v>179.64000000000001</v>
      </c>
      <c r="J4" s="16">
        <f ca="1">SUMIF(B2:B44,"East",E8:E44)</f>
        <v>705</v>
      </c>
      <c r="M4" s="13" t="s">
        <v>25</v>
      </c>
      <c r="N4" t="s">
        <v>27</v>
      </c>
    </row>
    <row r="5" spans="1:14">
      <c r="A5" s="2">
        <v>43522</v>
      </c>
      <c r="B5" s="3" t="s">
        <v>3</v>
      </c>
      <c r="C5" s="9" t="s">
        <v>7</v>
      </c>
      <c r="D5" s="7" t="s">
        <v>8</v>
      </c>
      <c r="E5" s="10">
        <v>27</v>
      </c>
      <c r="F5" s="5">
        <v>19.989999999999998</v>
      </c>
      <c r="G5" s="6">
        <v>539.7299999999999</v>
      </c>
      <c r="M5" s="14" t="s">
        <v>3</v>
      </c>
      <c r="N5" s="15">
        <v>1199</v>
      </c>
    </row>
    <row r="6" spans="1:14">
      <c r="A6" s="2">
        <v>43539</v>
      </c>
      <c r="B6" s="3" t="s">
        <v>9</v>
      </c>
      <c r="C6" s="9" t="s">
        <v>10</v>
      </c>
      <c r="D6" s="7" t="s">
        <v>2</v>
      </c>
      <c r="E6" s="10">
        <v>56</v>
      </c>
      <c r="F6" s="5">
        <v>2.99</v>
      </c>
      <c r="G6" s="6">
        <v>167.44</v>
      </c>
      <c r="M6" s="14" t="s">
        <v>0</v>
      </c>
      <c r="N6" s="15">
        <v>691</v>
      </c>
    </row>
    <row r="7" spans="1:14">
      <c r="A7" s="2">
        <v>43556</v>
      </c>
      <c r="B7" s="3" t="s">
        <v>0</v>
      </c>
      <c r="C7" s="9" t="s">
        <v>1</v>
      </c>
      <c r="D7" s="7" t="s">
        <v>5</v>
      </c>
      <c r="E7" s="10">
        <v>60</v>
      </c>
      <c r="F7" s="5">
        <v>4.99</v>
      </c>
      <c r="G7" s="6">
        <v>299.40000000000003</v>
      </c>
      <c r="M7" s="14" t="s">
        <v>9</v>
      </c>
      <c r="N7" s="15">
        <v>231</v>
      </c>
    </row>
    <row r="8" spans="1:14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M8" s="14" t="s">
        <v>26</v>
      </c>
      <c r="N8" s="15">
        <v>2121</v>
      </c>
    </row>
    <row r="9" spans="1:14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4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 s="17" t="s">
        <v>30</v>
      </c>
      <c r="K10" s="17"/>
      <c r="L10" s="17"/>
      <c r="M10" s="17"/>
      <c r="N10" s="17"/>
    </row>
    <row r="11" spans="1:14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4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16">
        <f>SUMIF(D8:D44,"Binder",G2:G44)</f>
        <v>5212.7199999999993</v>
      </c>
      <c r="M12" s="13" t="s">
        <v>25</v>
      </c>
      <c r="N12" t="s">
        <v>31</v>
      </c>
    </row>
    <row r="13" spans="1:14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M13" s="14" t="s">
        <v>5</v>
      </c>
      <c r="N13" s="15">
        <v>9577.65</v>
      </c>
    </row>
    <row r="14" spans="1:14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M14" s="14" t="s">
        <v>17</v>
      </c>
      <c r="N14" s="15">
        <v>1700</v>
      </c>
    </row>
    <row r="15" spans="1:14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M15" s="14" t="s">
        <v>8</v>
      </c>
      <c r="N15" s="15">
        <v>2045.2199999999998</v>
      </c>
    </row>
    <row r="16" spans="1:14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M16" s="14" t="s">
        <v>18</v>
      </c>
      <c r="N16" s="15">
        <v>4169.87</v>
      </c>
    </row>
    <row r="17" spans="1:14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M17" s="14" t="s">
        <v>2</v>
      </c>
      <c r="N17" s="15">
        <v>2135.1400000000003</v>
      </c>
    </row>
    <row r="18" spans="1:14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M18" s="14" t="s">
        <v>26</v>
      </c>
      <c r="N18" s="15">
        <v>19627.879999999997</v>
      </c>
    </row>
    <row r="19" spans="1:14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4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4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14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14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14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14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14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14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4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4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4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4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4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4"/>
  <sheetViews>
    <sheetView workbookViewId="0">
      <selection activeCell="K2" sqref="K2"/>
    </sheetView>
  </sheetViews>
  <sheetFormatPr defaultRowHeight="14.4"/>
  <cols>
    <col min="11" max="11" width="23" bestFit="1" customWidth="1"/>
    <col min="12" max="12" width="14.109375" customWidth="1"/>
    <col min="13" max="13" width="14.33203125" bestFit="1" customWidth="1"/>
  </cols>
  <sheetData>
    <row r="1" spans="1:19">
      <c r="A1" s="21" t="s">
        <v>19</v>
      </c>
      <c r="B1" s="18" t="s">
        <v>20</v>
      </c>
      <c r="C1" s="18" t="s">
        <v>34</v>
      </c>
      <c r="D1" s="19" t="s">
        <v>22</v>
      </c>
      <c r="E1" s="20" t="s">
        <v>23</v>
      </c>
      <c r="F1" s="19" t="s">
        <v>24</v>
      </c>
      <c r="G1" s="19" t="s">
        <v>29</v>
      </c>
    </row>
    <row r="2" spans="1:19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J2" s="17" t="s">
        <v>32</v>
      </c>
      <c r="K2" s="17"/>
      <c r="L2" s="17"/>
      <c r="M2" s="17"/>
      <c r="N2" s="17"/>
      <c r="O2" s="17"/>
      <c r="P2" s="17"/>
      <c r="Q2" s="17"/>
      <c r="R2" s="22"/>
    </row>
    <row r="3" spans="1:19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</row>
    <row r="4" spans="1:19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J4" s="16">
        <f>SUMIFS(G2:G44,B2:B44,"Central",D2:D44,"Pencil")</f>
        <v>1540.32</v>
      </c>
      <c r="L4" s="13" t="s">
        <v>22</v>
      </c>
      <c r="M4" t="s">
        <v>2</v>
      </c>
    </row>
    <row r="5" spans="1:19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</row>
    <row r="6" spans="1:19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L6" s="13" t="s">
        <v>25</v>
      </c>
      <c r="M6" t="s">
        <v>33</v>
      </c>
    </row>
    <row r="7" spans="1:19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  <c r="L7" s="14" t="s">
        <v>3</v>
      </c>
      <c r="M7" s="15">
        <v>1540.3200000000002</v>
      </c>
    </row>
    <row r="8" spans="1:19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L8" s="14" t="s">
        <v>0</v>
      </c>
      <c r="M8" s="15">
        <v>363.70000000000005</v>
      </c>
    </row>
    <row r="9" spans="1:19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  <c r="L9" s="14" t="s">
        <v>9</v>
      </c>
      <c r="M9" s="15">
        <v>231.12</v>
      </c>
    </row>
    <row r="10" spans="1:19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  <c r="L10" s="14" t="s">
        <v>26</v>
      </c>
      <c r="M10" s="15">
        <v>2135.1400000000003</v>
      </c>
    </row>
    <row r="11" spans="1:19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</row>
    <row r="12" spans="1:19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  <c r="J12" s="17" t="s">
        <v>35</v>
      </c>
      <c r="K12" s="17"/>
      <c r="L12" s="17"/>
      <c r="M12" s="17"/>
      <c r="N12" s="17"/>
      <c r="O12" s="17"/>
      <c r="P12" s="17"/>
      <c r="Q12" s="17"/>
      <c r="R12" s="17"/>
      <c r="S12" s="17"/>
    </row>
    <row r="13" spans="1:19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</row>
    <row r="14" spans="1:19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  <c r="J14" s="16">
        <f>SUMIFS(E2:E44,C2:C44,"Jones",F2:F44,"&gt;4")</f>
        <v>301</v>
      </c>
    </row>
    <row r="15" spans="1:19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</row>
    <row r="16" spans="1:19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  <c r="J16" s="24" t="s">
        <v>41</v>
      </c>
      <c r="K16" s="17"/>
      <c r="L16" s="17"/>
      <c r="M16" s="17"/>
      <c r="N16" s="17"/>
    </row>
    <row r="17" spans="1:12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</row>
    <row r="18" spans="1:12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  <c r="J18" s="16">
        <f>SUMIFS(E2:E44,C2:C44,"Jones", D2:D44,"&lt;&gt;Pencil")</f>
        <v>266</v>
      </c>
    </row>
    <row r="19" spans="1:12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</row>
    <row r="20" spans="1:12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</row>
    <row r="21" spans="1:12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  <c r="J21" s="25"/>
      <c r="K21" s="26"/>
      <c r="L21" s="22"/>
    </row>
    <row r="22" spans="1:12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  <c r="J22" s="9"/>
    </row>
    <row r="23" spans="1:12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  <c r="J23" s="9"/>
    </row>
    <row r="24" spans="1:12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  <c r="J24" s="9"/>
    </row>
    <row r="25" spans="1:12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  <c r="J25" s="9"/>
    </row>
    <row r="26" spans="1:12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  <c r="J26" s="9"/>
    </row>
    <row r="27" spans="1:12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</row>
    <row r="28" spans="1:12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</row>
    <row r="29" spans="1:12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</row>
    <row r="30" spans="1:12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</row>
    <row r="31" spans="1:12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</row>
    <row r="32" spans="1:12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</row>
    <row r="33" spans="1:7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</row>
    <row r="34" spans="1:7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</row>
    <row r="35" spans="1:7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</row>
    <row r="36" spans="1:7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</row>
    <row r="37" spans="1:7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</row>
    <row r="38" spans="1:7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</row>
    <row r="39" spans="1:7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</row>
    <row r="40" spans="1:7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</row>
    <row r="41" spans="1:7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</row>
    <row r="42" spans="1:7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</row>
    <row r="43" spans="1:7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</row>
    <row r="44" spans="1:7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4"/>
  <sheetViews>
    <sheetView workbookViewId="0">
      <selection activeCell="J2" sqref="J2"/>
    </sheetView>
  </sheetViews>
  <sheetFormatPr defaultRowHeight="14.4"/>
  <sheetData>
    <row r="1" spans="1:17">
      <c r="A1" s="21" t="s">
        <v>19</v>
      </c>
      <c r="B1" s="18" t="s">
        <v>20</v>
      </c>
      <c r="C1" s="18" t="s">
        <v>34</v>
      </c>
      <c r="D1" s="19" t="s">
        <v>22</v>
      </c>
      <c r="E1" s="20" t="s">
        <v>23</v>
      </c>
      <c r="F1" s="19" t="s">
        <v>24</v>
      </c>
      <c r="G1" s="19" t="s">
        <v>29</v>
      </c>
      <c r="H1" s="19" t="s">
        <v>37</v>
      </c>
    </row>
    <row r="2" spans="1:17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H2">
        <f>COUNTIF($C$2:$C$44,C2)</f>
        <v>8</v>
      </c>
      <c r="I2" t="b">
        <f>COUNTIF($C$2:$C$44,C2)&gt;3</f>
        <v>1</v>
      </c>
      <c r="K2" s="17" t="s">
        <v>36</v>
      </c>
      <c r="L2" s="17"/>
      <c r="M2" s="17"/>
      <c r="N2" s="17"/>
      <c r="O2" s="17"/>
    </row>
    <row r="3" spans="1:17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  <c r="H3">
        <f>COUNTIF($C$2:$C$44,C3)</f>
        <v>4</v>
      </c>
      <c r="I3" t="b">
        <f t="shared" ref="I3:I44" si="0">COUNTIF($C$2:$C$44,C3)&gt;3</f>
        <v>1</v>
      </c>
    </row>
    <row r="4" spans="1:17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H4">
        <f t="shared" ref="H4:H44" si="1">COUNTIF($C$2:$C$44,C4)</f>
        <v>5</v>
      </c>
      <c r="I4" t="b">
        <f t="shared" si="0"/>
        <v>1</v>
      </c>
      <c r="K4" s="16">
        <f>COUNTIF(C2:C44,"Gill")</f>
        <v>5</v>
      </c>
    </row>
    <row r="5" spans="1:17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  <c r="H5">
        <f t="shared" si="1"/>
        <v>5</v>
      </c>
      <c r="I5" t="b">
        <f t="shared" si="0"/>
        <v>1</v>
      </c>
    </row>
    <row r="6" spans="1:17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H6">
        <f t="shared" si="1"/>
        <v>4</v>
      </c>
      <c r="I6" t="b">
        <f t="shared" si="0"/>
        <v>1</v>
      </c>
      <c r="K6" s="17" t="s">
        <v>40</v>
      </c>
      <c r="L6" s="17"/>
      <c r="M6" s="17"/>
      <c r="N6" s="17"/>
      <c r="O6" s="17"/>
      <c r="P6" s="17"/>
      <c r="Q6" s="22"/>
    </row>
    <row r="7" spans="1:17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  <c r="H7">
        <f t="shared" si="1"/>
        <v>8</v>
      </c>
      <c r="I7" t="b">
        <f t="shared" si="0"/>
        <v>1</v>
      </c>
    </row>
    <row r="8" spans="1:17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H8">
        <f t="shared" si="1"/>
        <v>4</v>
      </c>
      <c r="I8" t="b">
        <f t="shared" si="0"/>
        <v>1</v>
      </c>
    </row>
    <row r="9" spans="1:17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  <c r="H9">
        <f t="shared" si="1"/>
        <v>5</v>
      </c>
      <c r="I9" t="b">
        <f t="shared" si="0"/>
        <v>1</v>
      </c>
    </row>
    <row r="10" spans="1:17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  <c r="H10">
        <f t="shared" si="1"/>
        <v>2</v>
      </c>
      <c r="I10" t="b">
        <f t="shared" si="0"/>
        <v>0</v>
      </c>
    </row>
    <row r="11" spans="1:17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  <c r="H11">
        <f t="shared" si="1"/>
        <v>8</v>
      </c>
      <c r="I11" t="b">
        <f t="shared" si="0"/>
        <v>1</v>
      </c>
    </row>
    <row r="12" spans="1:17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  <c r="H12">
        <f t="shared" si="1"/>
        <v>3</v>
      </c>
      <c r="I12" t="b">
        <f t="shared" si="0"/>
        <v>0</v>
      </c>
    </row>
    <row r="13" spans="1:17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  <c r="H13">
        <f t="shared" si="1"/>
        <v>2</v>
      </c>
      <c r="I13" t="b">
        <f t="shared" si="0"/>
        <v>0</v>
      </c>
    </row>
    <row r="14" spans="1:17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  <c r="H14">
        <f t="shared" si="1"/>
        <v>3</v>
      </c>
      <c r="I14" t="b">
        <f t="shared" si="0"/>
        <v>0</v>
      </c>
    </row>
    <row r="15" spans="1:17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  <c r="H15">
        <f t="shared" si="1"/>
        <v>8</v>
      </c>
      <c r="I15" t="b">
        <f t="shared" si="0"/>
        <v>1</v>
      </c>
    </row>
    <row r="16" spans="1:17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  <c r="H16">
        <f t="shared" si="1"/>
        <v>3</v>
      </c>
      <c r="I16" t="b">
        <f t="shared" si="0"/>
        <v>0</v>
      </c>
    </row>
    <row r="17" spans="1:9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  <c r="H17">
        <f t="shared" si="1"/>
        <v>8</v>
      </c>
      <c r="I17" t="b">
        <f t="shared" si="0"/>
        <v>1</v>
      </c>
    </row>
    <row r="18" spans="1:9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  <c r="H18">
        <f t="shared" si="1"/>
        <v>3</v>
      </c>
      <c r="I18" t="b">
        <f t="shared" si="0"/>
        <v>0</v>
      </c>
    </row>
    <row r="19" spans="1:9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  <c r="H19">
        <f t="shared" si="1"/>
        <v>8</v>
      </c>
      <c r="I19" t="b">
        <f t="shared" si="0"/>
        <v>1</v>
      </c>
    </row>
    <row r="20" spans="1:9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  <c r="H20">
        <f t="shared" si="1"/>
        <v>3</v>
      </c>
      <c r="I20" t="b">
        <f t="shared" si="0"/>
        <v>0</v>
      </c>
    </row>
    <row r="21" spans="1:9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  <c r="H21">
        <f t="shared" si="1"/>
        <v>4</v>
      </c>
      <c r="I21" t="b">
        <f t="shared" si="0"/>
        <v>1</v>
      </c>
    </row>
    <row r="22" spans="1:9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  <c r="H22">
        <f t="shared" si="1"/>
        <v>3</v>
      </c>
      <c r="I22" t="b">
        <f t="shared" si="0"/>
        <v>0</v>
      </c>
    </row>
    <row r="23" spans="1:9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  <c r="H23">
        <f t="shared" si="1"/>
        <v>3</v>
      </c>
      <c r="I23" t="b">
        <f t="shared" si="0"/>
        <v>0</v>
      </c>
    </row>
    <row r="24" spans="1:9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  <c r="H24">
        <f t="shared" si="1"/>
        <v>5</v>
      </c>
      <c r="I24" t="b">
        <f t="shared" si="0"/>
        <v>1</v>
      </c>
    </row>
    <row r="25" spans="1:9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  <c r="H25">
        <f t="shared" si="1"/>
        <v>3</v>
      </c>
      <c r="I25" t="b">
        <f t="shared" si="0"/>
        <v>0</v>
      </c>
    </row>
    <row r="26" spans="1:9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  <c r="H26">
        <f t="shared" si="1"/>
        <v>8</v>
      </c>
      <c r="I26" t="b">
        <f t="shared" si="0"/>
        <v>1</v>
      </c>
    </row>
    <row r="27" spans="1:9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  <c r="H27">
        <f t="shared" si="1"/>
        <v>4</v>
      </c>
      <c r="I27" t="b">
        <f t="shared" si="0"/>
        <v>1</v>
      </c>
    </row>
    <row r="28" spans="1:9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  <c r="H28">
        <f t="shared" si="1"/>
        <v>5</v>
      </c>
      <c r="I28" t="b">
        <f t="shared" si="0"/>
        <v>1</v>
      </c>
    </row>
    <row r="29" spans="1:9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  <c r="H29">
        <f t="shared" si="1"/>
        <v>4</v>
      </c>
      <c r="I29" t="b">
        <f t="shared" si="0"/>
        <v>1</v>
      </c>
    </row>
    <row r="30" spans="1:9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  <c r="H30">
        <f t="shared" si="1"/>
        <v>2</v>
      </c>
      <c r="I30" t="b">
        <f t="shared" si="0"/>
        <v>0</v>
      </c>
    </row>
    <row r="31" spans="1:9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  <c r="H31">
        <f t="shared" si="1"/>
        <v>5</v>
      </c>
      <c r="I31" t="b">
        <f t="shared" si="0"/>
        <v>1</v>
      </c>
    </row>
    <row r="32" spans="1:9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  <c r="H32">
        <f t="shared" si="1"/>
        <v>5</v>
      </c>
      <c r="I32" t="b">
        <f>COUNTIF($C$2:$C$44,C32)&gt;3</f>
        <v>1</v>
      </c>
    </row>
    <row r="33" spans="1:9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  <c r="H33">
        <f t="shared" si="1"/>
        <v>4</v>
      </c>
      <c r="I33" t="b">
        <f t="shared" si="0"/>
        <v>1</v>
      </c>
    </row>
    <row r="34" spans="1:9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  <c r="H34">
        <f t="shared" si="1"/>
        <v>8</v>
      </c>
      <c r="I34" t="b">
        <f t="shared" si="0"/>
        <v>1</v>
      </c>
    </row>
    <row r="35" spans="1:9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  <c r="H35">
        <f t="shared" si="1"/>
        <v>3</v>
      </c>
      <c r="I35" t="b">
        <f t="shared" si="0"/>
        <v>0</v>
      </c>
    </row>
    <row r="36" spans="1:9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  <c r="H36">
        <f t="shared" si="1"/>
        <v>4</v>
      </c>
      <c r="I36" t="b">
        <f t="shared" si="0"/>
        <v>1</v>
      </c>
    </row>
    <row r="37" spans="1:9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  <c r="H37">
        <f t="shared" si="1"/>
        <v>4</v>
      </c>
      <c r="I37" t="b">
        <f t="shared" si="0"/>
        <v>1</v>
      </c>
    </row>
    <row r="38" spans="1:9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  <c r="H38">
        <f t="shared" si="1"/>
        <v>5</v>
      </c>
      <c r="I38" t="b">
        <f t="shared" si="0"/>
        <v>1</v>
      </c>
    </row>
    <row r="39" spans="1:9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  <c r="H39">
        <f t="shared" si="1"/>
        <v>4</v>
      </c>
      <c r="I39" t="b">
        <f t="shared" si="0"/>
        <v>1</v>
      </c>
    </row>
    <row r="40" spans="1:9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  <c r="H40">
        <f t="shared" si="1"/>
        <v>2</v>
      </c>
      <c r="I40" t="b">
        <f t="shared" si="0"/>
        <v>0</v>
      </c>
    </row>
    <row r="41" spans="1:9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  <c r="H41">
        <f t="shared" si="1"/>
        <v>4</v>
      </c>
      <c r="I41" t="b">
        <f t="shared" si="0"/>
        <v>1</v>
      </c>
    </row>
    <row r="42" spans="1:9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  <c r="H42">
        <f t="shared" si="1"/>
        <v>5</v>
      </c>
      <c r="I42" t="b">
        <f t="shared" si="0"/>
        <v>1</v>
      </c>
    </row>
    <row r="43" spans="1:9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  <c r="H43">
        <f t="shared" si="1"/>
        <v>5</v>
      </c>
      <c r="I43" t="b">
        <f t="shared" si="0"/>
        <v>1</v>
      </c>
    </row>
    <row r="44" spans="1:9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  <c r="H44">
        <f t="shared" si="1"/>
        <v>4</v>
      </c>
      <c r="I44" t="b">
        <f t="shared" si="0"/>
        <v>1</v>
      </c>
    </row>
  </sheetData>
  <conditionalFormatting sqref="I2:I51">
    <cfRule type="containsText" dxfId="0" priority="1" operator="containsText" text="True">
      <formula>NOT(ISERROR(SEARCH("True",I2)))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sqref="A1:G1"/>
    </sheetView>
  </sheetViews>
  <sheetFormatPr defaultRowHeight="14.4"/>
  <sheetData>
    <row r="1" spans="1:10">
      <c r="A1" s="21" t="s">
        <v>19</v>
      </c>
      <c r="B1" s="18" t="s">
        <v>20</v>
      </c>
      <c r="C1" s="18" t="s">
        <v>21</v>
      </c>
      <c r="D1" s="19" t="s">
        <v>22</v>
      </c>
      <c r="E1" s="20" t="s">
        <v>23</v>
      </c>
      <c r="F1" s="19" t="s">
        <v>24</v>
      </c>
      <c r="G1" s="19" t="s">
        <v>29</v>
      </c>
    </row>
    <row r="2" spans="1:10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J2" s="23" t="s">
        <v>38</v>
      </c>
    </row>
    <row r="3" spans="1:10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</row>
    <row r="4" spans="1:10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J4" s="16">
        <f>COUNTIFS(A2:A44,"&gt;2-10-2019",B2:B44,"East")</f>
        <v>6</v>
      </c>
    </row>
    <row r="5" spans="1:10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</row>
    <row r="6" spans="1:10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J6" t="s">
        <v>39</v>
      </c>
    </row>
    <row r="7" spans="1:10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</row>
    <row r="8" spans="1:10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J8" s="16">
        <f>COUNTIFS(D2:D44,"Pencil",C2:C44,"Gill")</f>
        <v>2</v>
      </c>
    </row>
    <row r="9" spans="1:10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</row>
    <row r="10" spans="1:10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</row>
    <row r="11" spans="1:10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</row>
    <row r="12" spans="1:10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</row>
    <row r="13" spans="1:10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</row>
    <row r="14" spans="1:10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</row>
    <row r="15" spans="1:10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</row>
    <row r="16" spans="1:10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</row>
    <row r="17" spans="1:7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</row>
    <row r="18" spans="1:7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</row>
    <row r="19" spans="1:7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</row>
    <row r="20" spans="1:7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</row>
    <row r="21" spans="1:7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</row>
    <row r="22" spans="1:7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</row>
    <row r="23" spans="1:7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</row>
    <row r="24" spans="1:7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</row>
    <row r="25" spans="1:7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</row>
    <row r="26" spans="1:7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</row>
    <row r="27" spans="1:7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</row>
    <row r="28" spans="1:7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</row>
    <row r="29" spans="1:7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</row>
    <row r="30" spans="1:7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</row>
    <row r="31" spans="1:7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</row>
    <row r="32" spans="1:7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</row>
    <row r="33" spans="1:7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</row>
    <row r="34" spans="1:7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</row>
    <row r="35" spans="1:7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</row>
    <row r="36" spans="1:7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</row>
    <row r="37" spans="1:7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</row>
    <row r="38" spans="1:7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</row>
    <row r="39" spans="1:7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</row>
    <row r="40" spans="1:7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</row>
    <row r="41" spans="1:7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</row>
    <row r="42" spans="1:7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</row>
    <row r="43" spans="1:7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</row>
    <row r="44" spans="1:7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G7" sqref="G7"/>
    </sheetView>
  </sheetViews>
  <sheetFormatPr defaultRowHeight="14.4"/>
  <cols>
    <col min="2" max="2" width="15.109375" customWidth="1"/>
    <col min="3" max="3" width="16" bestFit="1" customWidth="1"/>
    <col min="6" max="6" width="10" bestFit="1" customWidth="1"/>
    <col min="7" max="7" width="23.21875" customWidth="1"/>
    <col min="8" max="8" width="17.77734375" customWidth="1"/>
    <col min="9" max="9" width="16.6640625" customWidth="1"/>
    <col min="10" max="10" width="26.5546875" customWidth="1"/>
  </cols>
  <sheetData>
    <row r="1" spans="1:10">
      <c r="A1" s="36" t="s">
        <v>63</v>
      </c>
      <c r="B1" s="27" t="s">
        <v>64</v>
      </c>
      <c r="C1" s="27" t="s">
        <v>65</v>
      </c>
      <c r="D1" s="28" t="s">
        <v>66</v>
      </c>
      <c r="E1" s="33"/>
      <c r="F1" s="7"/>
      <c r="G1" s="7"/>
    </row>
    <row r="2" spans="1:10">
      <c r="A2">
        <v>101</v>
      </c>
      <c r="B2" t="s">
        <v>67</v>
      </c>
      <c r="C2" t="s">
        <v>76</v>
      </c>
      <c r="D2" t="s">
        <v>85</v>
      </c>
    </row>
    <row r="3" spans="1:10">
      <c r="A3">
        <v>102</v>
      </c>
      <c r="B3" t="s">
        <v>68</v>
      </c>
      <c r="C3" t="s">
        <v>77</v>
      </c>
      <c r="D3" t="s">
        <v>86</v>
      </c>
      <c r="F3" s="38" t="s">
        <v>94</v>
      </c>
      <c r="G3" s="38"/>
      <c r="H3" s="38"/>
      <c r="I3" s="38"/>
      <c r="J3" s="38"/>
    </row>
    <row r="4" spans="1:10">
      <c r="A4">
        <v>103</v>
      </c>
      <c r="B4" t="s">
        <v>70</v>
      </c>
      <c r="C4" t="s">
        <v>78</v>
      </c>
      <c r="D4" t="s">
        <v>87</v>
      </c>
    </row>
    <row r="5" spans="1:10">
      <c r="A5">
        <v>104</v>
      </c>
      <c r="B5" t="s">
        <v>69</v>
      </c>
      <c r="C5" t="s">
        <v>79</v>
      </c>
      <c r="D5" t="s">
        <v>88</v>
      </c>
    </row>
    <row r="6" spans="1:10">
      <c r="A6">
        <v>105</v>
      </c>
      <c r="B6" t="s">
        <v>71</v>
      </c>
      <c r="C6" t="s">
        <v>80</v>
      </c>
      <c r="D6" t="s">
        <v>89</v>
      </c>
      <c r="F6" s="37" t="s">
        <v>63</v>
      </c>
      <c r="G6">
        <v>103</v>
      </c>
    </row>
    <row r="7" spans="1:10">
      <c r="A7">
        <v>106</v>
      </c>
      <c r="B7" t="s">
        <v>72</v>
      </c>
      <c r="C7" t="s">
        <v>81</v>
      </c>
      <c r="D7" t="s">
        <v>90</v>
      </c>
      <c r="F7" s="37" t="s">
        <v>64</v>
      </c>
      <c r="G7" s="16" t="str">
        <f>IFERROR(VLOOKUP(G6,OurSearch,2,0),"Not Found")</f>
        <v>Eden Connell</v>
      </c>
    </row>
    <row r="8" spans="1:10">
      <c r="A8">
        <v>107</v>
      </c>
      <c r="B8" t="s">
        <v>73</v>
      </c>
      <c r="C8" t="s">
        <v>82</v>
      </c>
      <c r="D8" t="s">
        <v>91</v>
      </c>
    </row>
    <row r="9" spans="1:10">
      <c r="A9">
        <v>108</v>
      </c>
      <c r="B9" t="s">
        <v>74</v>
      </c>
      <c r="C9" t="s">
        <v>83</v>
      </c>
      <c r="D9" t="s">
        <v>92</v>
      </c>
    </row>
    <row r="10" spans="1:10">
      <c r="A10">
        <v>109</v>
      </c>
      <c r="B10" t="s">
        <v>75</v>
      </c>
      <c r="C10" t="s">
        <v>84</v>
      </c>
      <c r="D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Add</vt:lpstr>
      <vt:lpstr>Transpose</vt:lpstr>
      <vt:lpstr>Sumif</vt:lpstr>
      <vt:lpstr>Sumifs</vt:lpstr>
      <vt:lpstr>Countif</vt:lpstr>
      <vt:lpstr>Countifs</vt:lpstr>
      <vt:lpstr>VLookup</vt:lpstr>
      <vt:lpstr>OurSearch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Sunny Sharma</cp:lastModifiedBy>
  <dcterms:created xsi:type="dcterms:W3CDTF">2020-07-06T20:31:55Z</dcterms:created>
  <dcterms:modified xsi:type="dcterms:W3CDTF">2023-04-16T14:33:25Z</dcterms:modified>
</cp:coreProperties>
</file>