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NTEL\Desktop\"/>
    </mc:Choice>
  </mc:AlternateContent>
  <bookViews>
    <workbookView xWindow="0" yWindow="0" windowWidth="15360" windowHeight="7755" firstSheet="2" activeTab="5"/>
  </bookViews>
  <sheets>
    <sheet name="Concatnate text_to_coloumn" sheetId="6" r:id="rId1"/>
    <sheet name="Count, Counta Countif, Countifs" sheetId="5" r:id="rId2"/>
    <sheet name="sum,sumif,sumifs" sheetId="3" r:id="rId3"/>
    <sheet name="salary Sheet" sheetId="2" r:id="rId4"/>
    <sheet name="Maksheet" sheetId="1" r:id="rId5"/>
    <sheet name="Vlookup" sheetId="7" r:id="rId6"/>
    <sheet name="Formula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7" l="1"/>
  <c r="N2" i="7"/>
  <c r="M2" i="7"/>
  <c r="K2" i="7"/>
  <c r="F9" i="7" l="1"/>
  <c r="F8" i="7"/>
  <c r="F7" i="7"/>
  <c r="F6" i="7"/>
  <c r="F5" i="7"/>
  <c r="F4" i="7"/>
  <c r="F3" i="7"/>
  <c r="F2" i="7"/>
  <c r="S9" i="1"/>
  <c r="T9" i="7"/>
  <c r="K14" i="7"/>
  <c r="K16" i="7"/>
  <c r="L8" i="7"/>
  <c r="K8" i="7"/>
  <c r="H9" i="7"/>
  <c r="H5" i="7"/>
  <c r="K6" i="4"/>
  <c r="K13" i="4"/>
  <c r="K12" i="4"/>
  <c r="K11" i="4"/>
  <c r="K10" i="4"/>
  <c r="K9" i="4"/>
  <c r="K8" i="4"/>
  <c r="K7" i="4"/>
  <c r="C12" i="7"/>
  <c r="C13" i="7"/>
  <c r="C16" i="7"/>
  <c r="J7" i="4"/>
  <c r="J8" i="4"/>
  <c r="J9" i="4" s="1"/>
  <c r="J10" i="4" s="1"/>
  <c r="J11" i="4" s="1"/>
  <c r="J12" i="4" s="1"/>
  <c r="J13" i="4" s="1"/>
  <c r="D3" i="7"/>
  <c r="D4" i="7" s="1"/>
  <c r="D5" i="7" s="1"/>
  <c r="D6" i="7" s="1"/>
  <c r="D7" i="7" s="1"/>
  <c r="D8" i="7" s="1"/>
  <c r="D9" i="7" s="1"/>
  <c r="G15" i="2"/>
  <c r="G14" i="2"/>
  <c r="G13" i="2"/>
  <c r="G12" i="2"/>
  <c r="G11" i="2"/>
  <c r="G10" i="2"/>
  <c r="G9" i="2"/>
  <c r="G8" i="2"/>
  <c r="D13" i="3" l="1"/>
  <c r="D7" i="3"/>
  <c r="E5" i="6"/>
  <c r="E4" i="6"/>
  <c r="E3" i="6"/>
  <c r="E2" i="6"/>
  <c r="E27" i="5"/>
  <c r="B26" i="5"/>
  <c r="B25" i="5"/>
  <c r="B24" i="5"/>
  <c r="D12" i="3"/>
  <c r="D15" i="5" l="1"/>
  <c r="D16" i="5" s="1"/>
  <c r="D17" i="5" s="1"/>
  <c r="D18" i="5" s="1"/>
  <c r="D19" i="5" s="1"/>
  <c r="D20" i="5" s="1"/>
  <c r="D21" i="5" s="1"/>
  <c r="D7" i="5"/>
  <c r="D8" i="5" s="1"/>
  <c r="D9" i="5" s="1"/>
  <c r="D10" i="5" s="1"/>
  <c r="D11" i="5" s="1"/>
  <c r="D12" i="5" s="1"/>
  <c r="D13" i="5" s="1"/>
  <c r="D16" i="3"/>
  <c r="D4" i="3"/>
  <c r="J13" i="2"/>
  <c r="K13" i="2" s="1"/>
  <c r="J12" i="2"/>
  <c r="K12" i="2" s="1"/>
  <c r="J9" i="2"/>
  <c r="K9" i="2" s="1"/>
  <c r="J8" i="2"/>
  <c r="K8" i="2" s="1"/>
  <c r="J15" i="2"/>
  <c r="K15" i="2" s="1"/>
  <c r="J14" i="2"/>
  <c r="K14" i="2" s="1"/>
  <c r="J11" i="2"/>
  <c r="K11" i="2" s="1"/>
  <c r="J10" i="2"/>
  <c r="K10" i="2" s="1"/>
  <c r="I15" i="2"/>
  <c r="I14" i="2"/>
  <c r="I13" i="2"/>
  <c r="I12" i="2"/>
  <c r="I11" i="2"/>
  <c r="I10" i="2"/>
  <c r="I9" i="2"/>
  <c r="I8" i="2"/>
  <c r="H15" i="2"/>
  <c r="H14" i="2"/>
  <c r="H13" i="2"/>
  <c r="H12" i="2"/>
  <c r="H11" i="2"/>
  <c r="H10" i="2"/>
  <c r="H9" i="2"/>
  <c r="H8" i="2"/>
  <c r="F15" i="2"/>
  <c r="F14" i="2"/>
  <c r="F13" i="2"/>
  <c r="F12" i="2"/>
  <c r="F11" i="2"/>
  <c r="F10" i="2"/>
  <c r="F9" i="2"/>
  <c r="F8" i="2"/>
  <c r="E15" i="2"/>
  <c r="E14" i="2"/>
  <c r="E13" i="2"/>
  <c r="E12" i="2"/>
  <c r="E11" i="2"/>
  <c r="E10" i="2"/>
  <c r="E9" i="2"/>
  <c r="E8" i="2"/>
  <c r="D15" i="2"/>
  <c r="D14" i="2"/>
  <c r="D13" i="2"/>
  <c r="D12" i="2"/>
  <c r="D11" i="2"/>
  <c r="D10" i="2"/>
  <c r="D9" i="2"/>
  <c r="D8" i="2"/>
  <c r="C15" i="2"/>
  <c r="C14" i="2"/>
  <c r="C13" i="2"/>
  <c r="C12" i="2"/>
  <c r="C11" i="2"/>
  <c r="C10" i="2"/>
  <c r="C9" i="2"/>
  <c r="C8" i="2"/>
  <c r="Q18" i="1"/>
  <c r="H18" i="3" l="1"/>
  <c r="E18" i="3"/>
  <c r="D5" i="3"/>
  <c r="D6" i="3" s="1"/>
  <c r="D8" i="3" s="1"/>
  <c r="R16" i="1"/>
  <c r="R15" i="1"/>
  <c r="R14" i="1"/>
  <c r="R13" i="1"/>
  <c r="R12" i="1"/>
  <c r="R11" i="1"/>
  <c r="R10" i="1"/>
  <c r="R9" i="1"/>
  <c r="P16" i="1"/>
  <c r="P15" i="1"/>
  <c r="P14" i="1"/>
  <c r="P13" i="1"/>
  <c r="P12" i="1"/>
  <c r="P11" i="1"/>
  <c r="P10" i="1"/>
  <c r="P9" i="1"/>
  <c r="O17" i="1"/>
  <c r="O16" i="1"/>
  <c r="O15" i="1"/>
  <c r="O14" i="1"/>
  <c r="O13" i="1"/>
  <c r="O12" i="1"/>
  <c r="O11" i="1"/>
  <c r="O10" i="1"/>
  <c r="O9" i="1"/>
  <c r="N16" i="1"/>
  <c r="N15" i="1"/>
  <c r="N14" i="1"/>
  <c r="N13" i="1"/>
  <c r="N12" i="1"/>
  <c r="N11" i="1"/>
  <c r="N10" i="1"/>
  <c r="N9" i="1"/>
  <c r="M16" i="1"/>
  <c r="M15" i="1"/>
  <c r="M14" i="1"/>
  <c r="M13" i="1"/>
  <c r="M12" i="1"/>
  <c r="M11" i="1"/>
  <c r="M10" i="1"/>
  <c r="M9" i="1"/>
  <c r="L16" i="1"/>
  <c r="L15" i="1"/>
  <c r="L14" i="1"/>
  <c r="L13" i="1"/>
  <c r="L12" i="1"/>
  <c r="L11" i="1"/>
  <c r="L10" i="1"/>
  <c r="L9" i="1"/>
  <c r="K16" i="1"/>
  <c r="K15" i="1"/>
  <c r="K14" i="1"/>
  <c r="K13" i="1"/>
  <c r="K12" i="1"/>
  <c r="K11" i="1"/>
  <c r="K10" i="1"/>
  <c r="K9" i="1"/>
  <c r="J16" i="1"/>
  <c r="J15" i="1"/>
  <c r="J14" i="1"/>
  <c r="J13" i="1"/>
  <c r="J12" i="1"/>
  <c r="J11" i="1"/>
  <c r="J10" i="1"/>
  <c r="J9" i="1"/>
  <c r="D9" i="3" l="1"/>
  <c r="D10" i="3" s="1"/>
  <c r="C15" i="3" s="1"/>
  <c r="D11" i="3"/>
  <c r="B14" i="3"/>
</calcChain>
</file>

<file path=xl/sharedStrings.xml><?xml version="1.0" encoding="utf-8"?>
<sst xmlns="http://schemas.openxmlformats.org/spreadsheetml/2006/main" count="374" uniqueCount="217">
  <si>
    <t>MARKSHEET</t>
  </si>
  <si>
    <t>Name</t>
  </si>
  <si>
    <t>Surname</t>
  </si>
  <si>
    <t>History</t>
  </si>
  <si>
    <t>Geo</t>
  </si>
  <si>
    <t>Sci</t>
  </si>
  <si>
    <t>Marathi</t>
  </si>
  <si>
    <t>Hindi</t>
  </si>
  <si>
    <t>Maths</t>
  </si>
  <si>
    <t>Eng</t>
  </si>
  <si>
    <t>Total</t>
  </si>
  <si>
    <t>Avg</t>
  </si>
  <si>
    <t>Min</t>
  </si>
  <si>
    <t>Max</t>
  </si>
  <si>
    <t>Len</t>
  </si>
  <si>
    <t>Upper</t>
  </si>
  <si>
    <t>lower</t>
  </si>
  <si>
    <t>Grade</t>
  </si>
  <si>
    <t>Remarks</t>
  </si>
  <si>
    <t>Avdhut</t>
  </si>
  <si>
    <t>Rahul</t>
  </si>
  <si>
    <t>Ravi</t>
  </si>
  <si>
    <t>Ram</t>
  </si>
  <si>
    <t>Raj</t>
  </si>
  <si>
    <t>Malhar</t>
  </si>
  <si>
    <t>Manoj</t>
  </si>
  <si>
    <t>Manish</t>
  </si>
  <si>
    <t>Kale</t>
  </si>
  <si>
    <t>tambe</t>
  </si>
  <si>
    <t>sharma</t>
  </si>
  <si>
    <t>mishra</t>
  </si>
  <si>
    <t>natrajan</t>
  </si>
  <si>
    <t>sakpal</t>
  </si>
  <si>
    <t>mankar</t>
  </si>
  <si>
    <t>sawant</t>
  </si>
  <si>
    <t>total</t>
  </si>
  <si>
    <t>sum of all subjects</t>
  </si>
  <si>
    <t>Average of all subjects</t>
  </si>
  <si>
    <t>Min marks obtained from all subjects</t>
  </si>
  <si>
    <t>Max marks obtained from all subjects</t>
  </si>
  <si>
    <t>No. of characters in name</t>
  </si>
  <si>
    <t>converts all characters in name to CAPITAL</t>
  </si>
  <si>
    <t>Lower</t>
  </si>
  <si>
    <t>RANDBETWEEEN</t>
  </si>
  <si>
    <t>Specity the numbers between the top and bottom number you choose</t>
  </si>
  <si>
    <t>NAMES</t>
  </si>
  <si>
    <t>BASIC Salary</t>
  </si>
  <si>
    <t>DA</t>
  </si>
  <si>
    <t>TA</t>
  </si>
  <si>
    <t>Conveyance</t>
  </si>
  <si>
    <t xml:space="preserve">HRA </t>
  </si>
  <si>
    <t>PT</t>
  </si>
  <si>
    <t>PF</t>
  </si>
  <si>
    <t>ESIC</t>
  </si>
  <si>
    <t>Gross Salary</t>
  </si>
  <si>
    <t xml:space="preserve"> Nett Salary</t>
  </si>
  <si>
    <t>State</t>
  </si>
  <si>
    <t>product</t>
  </si>
  <si>
    <t>price</t>
  </si>
  <si>
    <t>mumbai</t>
  </si>
  <si>
    <t>delhi</t>
  </si>
  <si>
    <t>kerla</t>
  </si>
  <si>
    <t>gujrat</t>
  </si>
  <si>
    <t>goa</t>
  </si>
  <si>
    <t>ulhasnagar</t>
  </si>
  <si>
    <t>thane</t>
  </si>
  <si>
    <t>cabinet</t>
  </si>
  <si>
    <t>mouse</t>
  </si>
  <si>
    <t>keyboard</t>
  </si>
  <si>
    <t>printer</t>
  </si>
  <si>
    <t>ram</t>
  </si>
  <si>
    <t>rom</t>
  </si>
  <si>
    <t>motherboard</t>
  </si>
  <si>
    <t>cable wire</t>
  </si>
  <si>
    <t>sum</t>
  </si>
  <si>
    <t>sumif</t>
  </si>
  <si>
    <t>sumifs</t>
  </si>
  <si>
    <t>Ashok</t>
  </si>
  <si>
    <t>Pankaj</t>
  </si>
  <si>
    <t>SUM</t>
  </si>
  <si>
    <t>SUMIF</t>
  </si>
  <si>
    <t>Answers the single condition or criteria</t>
  </si>
  <si>
    <t>Sumifs</t>
  </si>
  <si>
    <t>Answers multiple condition or criteria</t>
  </si>
  <si>
    <t>Excel</t>
  </si>
  <si>
    <t>new workbook</t>
  </si>
  <si>
    <t>ctrl+ N</t>
  </si>
  <si>
    <t>new sheet</t>
  </si>
  <si>
    <t>Alt+H+S or Shift + F11</t>
  </si>
  <si>
    <t>undo</t>
  </si>
  <si>
    <t>ctrl+ z</t>
  </si>
  <si>
    <t>redo</t>
  </si>
  <si>
    <t>ctrl+y</t>
  </si>
  <si>
    <t>move to new sheet</t>
  </si>
  <si>
    <t>ctrl + pageup or pagedown</t>
  </si>
  <si>
    <t>Bold</t>
  </si>
  <si>
    <t>ctrl +B</t>
  </si>
  <si>
    <t>underline</t>
  </si>
  <si>
    <t>ctrl +U</t>
  </si>
  <si>
    <t>Italic</t>
  </si>
  <si>
    <t>ctrl + I</t>
  </si>
  <si>
    <t>filter</t>
  </si>
  <si>
    <t>ctrl+ shift + L</t>
  </si>
  <si>
    <t>new table</t>
  </si>
  <si>
    <t>Ctrl + T</t>
  </si>
  <si>
    <t>Highlight cell</t>
  </si>
  <si>
    <t>ALT + H + H</t>
  </si>
  <si>
    <t>edit cell</t>
  </si>
  <si>
    <t>F2</t>
  </si>
  <si>
    <t>print</t>
  </si>
  <si>
    <t>ctrl + F2</t>
  </si>
  <si>
    <t>save</t>
  </si>
  <si>
    <t>CTRL + S</t>
  </si>
  <si>
    <t>save as</t>
  </si>
  <si>
    <t>ctrl +s</t>
  </si>
  <si>
    <t>select all</t>
  </si>
  <si>
    <t>ctrl +A</t>
  </si>
  <si>
    <t>merge</t>
  </si>
  <si>
    <t>Alt + H + M</t>
  </si>
  <si>
    <t>wrap text</t>
  </si>
  <si>
    <t>Alt + H  + W</t>
  </si>
  <si>
    <t>format painter</t>
  </si>
  <si>
    <t>Alt + H + FP</t>
  </si>
  <si>
    <t>cell width</t>
  </si>
  <si>
    <t>ALT+ H+O+I</t>
  </si>
  <si>
    <t>cell height</t>
  </si>
  <si>
    <t>ALT+H+O+A</t>
  </si>
  <si>
    <t>RENAME SHEET</t>
  </si>
  <si>
    <t>ALT+H+O+R</t>
  </si>
  <si>
    <t>GOOGLE NEW TAB</t>
  </si>
  <si>
    <t>CTRL + T</t>
  </si>
  <si>
    <t>DELETE GOOGLE TAB</t>
  </si>
  <si>
    <t>CTRL + W</t>
  </si>
  <si>
    <t>DELETE FOLDER</t>
  </si>
  <si>
    <t xml:space="preserve"> SHIFT + DELETE</t>
  </si>
  <si>
    <t>MOVE TO NEW TAB</t>
  </si>
  <si>
    <t>ALT + TAB</t>
  </si>
  <si>
    <t>MINIMIZE SCREEN</t>
  </si>
  <si>
    <t>WIN + D</t>
  </si>
  <si>
    <t>MAXIMIZE SCREEN</t>
  </si>
  <si>
    <t>WIN + UP ARROW</t>
  </si>
  <si>
    <t>HOME CELL</t>
  </si>
  <si>
    <t>CTRL + HOME</t>
  </si>
  <si>
    <t>PAGE SPECIAL</t>
  </si>
  <si>
    <t>CTRL + ALT+V</t>
  </si>
  <si>
    <t>VBA</t>
  </si>
  <si>
    <t>ALT +F11</t>
  </si>
  <si>
    <t>CLOSE SCREEN</t>
  </si>
  <si>
    <t>ALT +F4</t>
  </si>
  <si>
    <t>Open file manager</t>
  </si>
  <si>
    <t>Alt + E</t>
  </si>
  <si>
    <t>DELETE SHTEET</t>
  </si>
  <si>
    <t>ALT + H +D+ S</t>
  </si>
  <si>
    <t>SALARY SHEET</t>
  </si>
  <si>
    <t>keval</t>
  </si>
  <si>
    <t>Atul</t>
  </si>
  <si>
    <t>Rajesh</t>
  </si>
  <si>
    <t>Roshan</t>
  </si>
  <si>
    <t>Arun</t>
  </si>
  <si>
    <t>Chetan</t>
  </si>
  <si>
    <t>Rajiv</t>
  </si>
  <si>
    <t xml:space="preserve">Middle </t>
  </si>
  <si>
    <t>count</t>
  </si>
  <si>
    <t>counta</t>
  </si>
  <si>
    <t>countif</t>
  </si>
  <si>
    <t>countifs</t>
  </si>
  <si>
    <t>jalindar</t>
  </si>
  <si>
    <t>kale</t>
  </si>
  <si>
    <t>ramesh</t>
  </si>
  <si>
    <t>mhaske</t>
  </si>
  <si>
    <t>raj</t>
  </si>
  <si>
    <t>mohan</t>
  </si>
  <si>
    <t>rahul</t>
  </si>
  <si>
    <t>gawde</t>
  </si>
  <si>
    <t>Full Name</t>
  </si>
  <si>
    <t>Conatnate</t>
  </si>
  <si>
    <t>combines the text in one cell</t>
  </si>
  <si>
    <t>ERROR</t>
  </si>
  <si>
    <t>Value</t>
  </si>
  <si>
    <t xml:space="preserve">REF! </t>
  </si>
  <si>
    <t>Null</t>
  </si>
  <si>
    <t>Div/0</t>
  </si>
  <si>
    <t>error in Formula symbol</t>
  </si>
  <si>
    <t>divide by/0</t>
  </si>
  <si>
    <t>error in cell refrence</t>
  </si>
  <si>
    <t>Text in formula error</t>
  </si>
  <si>
    <t>error in text of formula</t>
  </si>
  <si>
    <t>Text to coloums</t>
  </si>
  <si>
    <t>If sapce in name then use delemate</t>
  </si>
  <si>
    <t>If no space in name then use fixed with</t>
  </si>
  <si>
    <t>pankaj</t>
  </si>
  <si>
    <t>index+Match</t>
  </si>
  <si>
    <t>A</t>
  </si>
  <si>
    <t>C</t>
  </si>
  <si>
    <t>D</t>
  </si>
  <si>
    <t>G</t>
  </si>
  <si>
    <t>Vlookup</t>
  </si>
  <si>
    <t>Vlookup right to left</t>
  </si>
  <si>
    <t>index+match</t>
  </si>
  <si>
    <t>heading Vlookup</t>
  </si>
  <si>
    <t>Vlookup left to right</t>
  </si>
  <si>
    <t>compare data using Vlookup</t>
  </si>
  <si>
    <t>index +match</t>
  </si>
  <si>
    <t>Vlookup + Match</t>
  </si>
  <si>
    <t>vlookup</t>
  </si>
  <si>
    <t>b</t>
  </si>
  <si>
    <t>c</t>
  </si>
  <si>
    <t>d</t>
  </si>
  <si>
    <t>e</t>
  </si>
  <si>
    <t>f</t>
  </si>
  <si>
    <t>h</t>
  </si>
  <si>
    <t>GOA</t>
  </si>
  <si>
    <t>PRODUCT</t>
  </si>
  <si>
    <t>PRICE</t>
  </si>
  <si>
    <t>PRINTER</t>
  </si>
  <si>
    <t>Price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</si>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</sst>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25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3" borderId="0" xfId="0" applyFont="1" applyFill="1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4" xfId="0" applyFont="1" applyFill="1" applyBorder="1"/>
    <xf numFmtId="0" fontId="6" fillId="0" borderId="5" xfId="0" applyFont="1" applyFill="1" applyBorder="1"/>
    <xf numFmtId="0" fontId="0" fillId="0" borderId="5" xfId="0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Border="1" applyAlignment="1">
      <alignment wrapText="1"/>
    </xf>
    <xf numFmtId="0" fontId="6" fillId="0" borderId="8" xfId="0" applyFont="1" applyFill="1" applyBorder="1"/>
    <xf numFmtId="0" fontId="6" fillId="0" borderId="9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0" fillId="0" borderId="0" xfId="0" applyBorder="1"/>
    <xf numFmtId="0" fontId="1" fillId="0" borderId="0" xfId="0" applyFont="1"/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Alignment="1"/>
    <xf numFmtId="0" fontId="0" fillId="2" borderId="1" xfId="0" applyFill="1" applyBorder="1" applyAlignment="1">
      <alignment vertical="center"/>
    </xf>
    <xf numFmtId="0" fontId="0" fillId="0" borderId="1" xfId="0" applyBorder="1" applyAlignment="1"/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 vertical="center"/>
    </xf>
    <xf numFmtId="43" fontId="0" fillId="2" borderId="1" xfId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C5"/>
    </sheetView>
  </sheetViews>
  <sheetFormatPr defaultRowHeight="15" x14ac:dyDescent="0.25"/>
  <cols>
    <col min="1" max="1" width="19.7109375" bestFit="1" customWidth="1"/>
    <col min="5" max="5" width="20.5703125" bestFit="1" customWidth="1"/>
    <col min="7" max="7" width="36.42578125" bestFit="1" customWidth="1"/>
  </cols>
  <sheetData>
    <row r="1" spans="1:8" x14ac:dyDescent="0.25">
      <c r="A1" s="39" t="s">
        <v>1</v>
      </c>
      <c r="B1" s="40" t="s">
        <v>161</v>
      </c>
      <c r="C1" s="40" t="s">
        <v>2</v>
      </c>
      <c r="E1" s="36" t="s">
        <v>174</v>
      </c>
    </row>
    <row r="2" spans="1:8" x14ac:dyDescent="0.25">
      <c r="A2" s="41" t="s">
        <v>19</v>
      </c>
      <c r="B2" s="42" t="s">
        <v>166</v>
      </c>
      <c r="C2" s="42" t="s">
        <v>167</v>
      </c>
      <c r="E2" t="str">
        <f>CONCATENATE(A2, " ",B2," ",C2)</f>
        <v>Avdhut jalindar kale</v>
      </c>
    </row>
    <row r="3" spans="1:8" x14ac:dyDescent="0.25">
      <c r="A3" s="41" t="s">
        <v>20</v>
      </c>
      <c r="B3" s="42" t="s">
        <v>168</v>
      </c>
      <c r="C3" s="42" t="s">
        <v>169</v>
      </c>
      <c r="E3" t="str">
        <f t="shared" ref="E3:E5" si="0">CONCATENATE(A3, " ",B3," ",C3)</f>
        <v>Rahul ramesh mhaske</v>
      </c>
    </row>
    <row r="4" spans="1:8" x14ac:dyDescent="0.25">
      <c r="A4" s="41" t="s">
        <v>22</v>
      </c>
      <c r="B4" s="42" t="s">
        <v>170</v>
      </c>
      <c r="C4" s="42" t="s">
        <v>171</v>
      </c>
      <c r="E4" t="str">
        <f t="shared" si="0"/>
        <v>Ram raj mohan</v>
      </c>
    </row>
    <row r="5" spans="1:8" x14ac:dyDescent="0.25">
      <c r="A5" s="41" t="s">
        <v>23</v>
      </c>
      <c r="B5" s="42" t="s">
        <v>172</v>
      </c>
      <c r="C5" s="42" t="s">
        <v>173</v>
      </c>
      <c r="E5" t="str">
        <f t="shared" si="0"/>
        <v>Raj rahul gawde</v>
      </c>
    </row>
    <row r="7" spans="1:8" x14ac:dyDescent="0.25">
      <c r="A7" t="s">
        <v>23</v>
      </c>
      <c r="B7" t="s">
        <v>172</v>
      </c>
      <c r="C7" t="s">
        <v>173</v>
      </c>
      <c r="G7" t="s">
        <v>175</v>
      </c>
      <c r="H7" t="s">
        <v>176</v>
      </c>
    </row>
    <row r="8" spans="1:8" x14ac:dyDescent="0.25">
      <c r="G8" t="s">
        <v>187</v>
      </c>
    </row>
    <row r="9" spans="1:8" x14ac:dyDescent="0.25">
      <c r="G9" t="s">
        <v>188</v>
      </c>
    </row>
    <row r="10" spans="1:8" x14ac:dyDescent="0.25">
      <c r="G10" t="s">
        <v>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27"/>
  <sheetViews>
    <sheetView topLeftCell="A6" workbookViewId="0">
      <selection activeCell="F25" sqref="F25"/>
    </sheetView>
  </sheetViews>
  <sheetFormatPr defaultRowHeight="15" x14ac:dyDescent="0.25"/>
  <cols>
    <col min="2" max="2" width="10.5703125" bestFit="1" customWidth="1"/>
    <col min="3" max="3" width="12.7109375" bestFit="1" customWidth="1"/>
  </cols>
  <sheetData>
    <row r="5" spans="1:4" x14ac:dyDescent="0.25">
      <c r="A5" s="10" t="s">
        <v>1</v>
      </c>
      <c r="B5" s="10" t="s">
        <v>56</v>
      </c>
      <c r="C5" s="10" t="s">
        <v>57</v>
      </c>
      <c r="D5" s="10" t="s">
        <v>58</v>
      </c>
    </row>
    <row r="6" spans="1:4" x14ac:dyDescent="0.25">
      <c r="A6" s="9" t="s">
        <v>19</v>
      </c>
      <c r="B6" s="11" t="s">
        <v>59</v>
      </c>
      <c r="C6" s="11" t="s">
        <v>66</v>
      </c>
      <c r="D6" s="11">
        <v>10000</v>
      </c>
    </row>
    <row r="7" spans="1:4" x14ac:dyDescent="0.25">
      <c r="A7" s="9" t="s">
        <v>20</v>
      </c>
      <c r="B7" s="11" t="s">
        <v>60</v>
      </c>
      <c r="C7" s="11" t="s">
        <v>67</v>
      </c>
      <c r="D7" s="11">
        <f>D6+1000</f>
        <v>11000</v>
      </c>
    </row>
    <row r="8" spans="1:4" x14ac:dyDescent="0.25">
      <c r="A8" s="9" t="s">
        <v>22</v>
      </c>
      <c r="B8" s="11" t="s">
        <v>61</v>
      </c>
      <c r="C8" s="11" t="s">
        <v>68</v>
      </c>
      <c r="D8" s="11">
        <f t="shared" ref="D8:D13" si="0">D7+1000</f>
        <v>12000</v>
      </c>
    </row>
    <row r="9" spans="1:4" x14ac:dyDescent="0.25">
      <c r="A9" s="9" t="s">
        <v>21</v>
      </c>
      <c r="B9" s="11" t="s">
        <v>62</v>
      </c>
      <c r="C9" s="11" t="s">
        <v>69</v>
      </c>
      <c r="D9" s="11">
        <f t="shared" si="0"/>
        <v>13000</v>
      </c>
    </row>
    <row r="10" spans="1:4" x14ac:dyDescent="0.25">
      <c r="A10" s="9" t="s">
        <v>24</v>
      </c>
      <c r="B10" s="11" t="s">
        <v>63</v>
      </c>
      <c r="C10" s="11" t="s">
        <v>70</v>
      </c>
      <c r="D10" s="11">
        <f t="shared" si="0"/>
        <v>14000</v>
      </c>
    </row>
    <row r="11" spans="1:4" x14ac:dyDescent="0.25">
      <c r="A11" s="9" t="s">
        <v>77</v>
      </c>
      <c r="B11" s="11" t="s">
        <v>64</v>
      </c>
      <c r="C11" s="11" t="s">
        <v>71</v>
      </c>
      <c r="D11" s="11">
        <f t="shared" si="0"/>
        <v>15000</v>
      </c>
    </row>
    <row r="12" spans="1:4" x14ac:dyDescent="0.25">
      <c r="A12" s="9" t="s">
        <v>25</v>
      </c>
      <c r="B12" s="11" t="s">
        <v>65</v>
      </c>
      <c r="C12" s="11" t="s">
        <v>72</v>
      </c>
      <c r="D12" s="11">
        <f t="shared" si="0"/>
        <v>16000</v>
      </c>
    </row>
    <row r="13" spans="1:4" x14ac:dyDescent="0.25">
      <c r="A13" s="9" t="s">
        <v>78</v>
      </c>
      <c r="B13" s="11" t="s">
        <v>64</v>
      </c>
      <c r="C13" s="11" t="s">
        <v>73</v>
      </c>
      <c r="D13" s="11">
        <f t="shared" si="0"/>
        <v>17000</v>
      </c>
    </row>
    <row r="14" spans="1:4" x14ac:dyDescent="0.25">
      <c r="A14" s="9" t="s">
        <v>154</v>
      </c>
      <c r="B14" s="11" t="s">
        <v>59</v>
      </c>
      <c r="C14" s="11" t="s">
        <v>66</v>
      </c>
      <c r="D14" s="11">
        <v>10000</v>
      </c>
    </row>
    <row r="15" spans="1:4" x14ac:dyDescent="0.25">
      <c r="A15" s="9" t="s">
        <v>155</v>
      </c>
      <c r="B15" s="11" t="s">
        <v>60</v>
      </c>
      <c r="C15" s="11" t="s">
        <v>67</v>
      </c>
      <c r="D15" s="11">
        <f>D14+1000</f>
        <v>11000</v>
      </c>
    </row>
    <row r="16" spans="1:4" x14ac:dyDescent="0.25">
      <c r="A16" s="9" t="s">
        <v>21</v>
      </c>
      <c r="B16" s="11" t="s">
        <v>61</v>
      </c>
      <c r="C16" s="11" t="s">
        <v>68</v>
      </c>
      <c r="D16" s="11">
        <f t="shared" ref="D16:D21" si="1">D15+1000</f>
        <v>12000</v>
      </c>
    </row>
    <row r="17" spans="1:5" x14ac:dyDescent="0.25">
      <c r="A17" s="9" t="s">
        <v>156</v>
      </c>
      <c r="B17" s="11" t="s">
        <v>62</v>
      </c>
      <c r="C17" s="11" t="s">
        <v>69</v>
      </c>
      <c r="D17" s="11">
        <f t="shared" si="1"/>
        <v>13000</v>
      </c>
    </row>
    <row r="18" spans="1:5" x14ac:dyDescent="0.25">
      <c r="A18" s="9" t="s">
        <v>157</v>
      </c>
      <c r="B18" s="11" t="s">
        <v>63</v>
      </c>
      <c r="C18" s="11" t="s">
        <v>70</v>
      </c>
      <c r="D18" s="11">
        <f t="shared" si="1"/>
        <v>14000</v>
      </c>
    </row>
    <row r="19" spans="1:5" x14ac:dyDescent="0.25">
      <c r="A19" s="9" t="s">
        <v>158</v>
      </c>
      <c r="B19" s="11" t="s">
        <v>64</v>
      </c>
      <c r="C19" s="11" t="s">
        <v>71</v>
      </c>
      <c r="D19" s="11">
        <f t="shared" si="1"/>
        <v>15000</v>
      </c>
    </row>
    <row r="20" spans="1:5" x14ac:dyDescent="0.25">
      <c r="A20" s="9" t="s">
        <v>159</v>
      </c>
      <c r="B20" s="11" t="s">
        <v>65</v>
      </c>
      <c r="C20" s="11" t="s">
        <v>72</v>
      </c>
      <c r="D20" s="11">
        <f t="shared" si="1"/>
        <v>16000</v>
      </c>
    </row>
    <row r="21" spans="1:5" x14ac:dyDescent="0.25">
      <c r="A21" s="9" t="s">
        <v>160</v>
      </c>
      <c r="B21" s="11" t="s">
        <v>64</v>
      </c>
      <c r="C21" s="11" t="s">
        <v>73</v>
      </c>
      <c r="D21" s="11">
        <f t="shared" si="1"/>
        <v>17000</v>
      </c>
    </row>
    <row r="24" spans="1:5" x14ac:dyDescent="0.25">
      <c r="A24" s="9" t="s">
        <v>162</v>
      </c>
      <c r="B24">
        <f>COUNT(D6:D21)</f>
        <v>16</v>
      </c>
    </row>
    <row r="25" spans="1:5" x14ac:dyDescent="0.25">
      <c r="A25" s="9" t="s">
        <v>163</v>
      </c>
      <c r="B25">
        <f>COUNTA(A6:C21)</f>
        <v>48</v>
      </c>
    </row>
    <row r="26" spans="1:5" x14ac:dyDescent="0.25">
      <c r="A26" s="9" t="s">
        <v>164</v>
      </c>
      <c r="B26">
        <f>COUNTIF(A6:A21,D26)</f>
        <v>2</v>
      </c>
      <c r="D26" t="s">
        <v>21</v>
      </c>
    </row>
    <row r="27" spans="1:5" x14ac:dyDescent="0.25">
      <c r="A27" s="9" t="s">
        <v>165</v>
      </c>
      <c r="B27" t="s">
        <v>21</v>
      </c>
      <c r="C27" t="s">
        <v>62</v>
      </c>
      <c r="D27" t="s">
        <v>69</v>
      </c>
      <c r="E27">
        <f>COUNTIFS(A6:A21,B27,B6:B21,C27,C6:C21,D27)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E2" sqref="E2"/>
    </sheetView>
  </sheetViews>
  <sheetFormatPr defaultRowHeight="15" x14ac:dyDescent="0.25"/>
  <cols>
    <col min="2" max="2" width="10.5703125" bestFit="1" customWidth="1"/>
    <col min="3" max="3" width="12.7109375" bestFit="1" customWidth="1"/>
    <col min="7" max="7" width="36.42578125" bestFit="1" customWidth="1"/>
  </cols>
  <sheetData>
    <row r="2" spans="1:7" x14ac:dyDescent="0.25">
      <c r="A2" s="10" t="s">
        <v>1</v>
      </c>
      <c r="B2" s="10" t="s">
        <v>56</v>
      </c>
      <c r="C2" s="10" t="s">
        <v>57</v>
      </c>
      <c r="D2" s="10" t="s">
        <v>58</v>
      </c>
    </row>
    <row r="3" spans="1:7" x14ac:dyDescent="0.25">
      <c r="A3" s="9" t="s">
        <v>19</v>
      </c>
      <c r="B3" s="11" t="s">
        <v>59</v>
      </c>
      <c r="C3" s="11" t="s">
        <v>66</v>
      </c>
      <c r="D3" s="11">
        <v>10000</v>
      </c>
    </row>
    <row r="4" spans="1:7" ht="15.75" thickBot="1" x14ac:dyDescent="0.3">
      <c r="A4" s="9" t="s">
        <v>20</v>
      </c>
      <c r="B4" s="11" t="s">
        <v>60</v>
      </c>
      <c r="C4" s="11" t="s">
        <v>67</v>
      </c>
      <c r="D4" s="11">
        <f>D3+1000</f>
        <v>11000</v>
      </c>
    </row>
    <row r="5" spans="1:7" x14ac:dyDescent="0.25">
      <c r="A5" s="9" t="s">
        <v>22</v>
      </c>
      <c r="B5" s="11" t="s">
        <v>61</v>
      </c>
      <c r="C5" s="11" t="s">
        <v>68</v>
      </c>
      <c r="D5" s="11">
        <f t="shared" ref="D5:D10" si="0">D4+1000</f>
        <v>12000</v>
      </c>
      <c r="F5" s="12" t="s">
        <v>79</v>
      </c>
      <c r="G5" s="13" t="s">
        <v>10</v>
      </c>
    </row>
    <row r="6" spans="1:7" x14ac:dyDescent="0.25">
      <c r="A6" s="9" t="s">
        <v>23</v>
      </c>
      <c r="B6" s="11" t="s">
        <v>62</v>
      </c>
      <c r="C6" s="11" t="s">
        <v>69</v>
      </c>
      <c r="D6" s="11">
        <f t="shared" si="0"/>
        <v>13000</v>
      </c>
      <c r="F6" s="14" t="s">
        <v>80</v>
      </c>
      <c r="G6" s="15" t="s">
        <v>81</v>
      </c>
    </row>
    <row r="7" spans="1:7" ht="15.75" thickBot="1" x14ac:dyDescent="0.3">
      <c r="A7" s="9" t="s">
        <v>24</v>
      </c>
      <c r="B7" s="11" t="s">
        <v>63</v>
      </c>
      <c r="C7" s="11" t="s">
        <v>70</v>
      </c>
      <c r="D7" s="11">
        <f t="shared" si="0"/>
        <v>14000</v>
      </c>
      <c r="F7" s="16" t="s">
        <v>82</v>
      </c>
      <c r="G7" s="17" t="s">
        <v>83</v>
      </c>
    </row>
    <row r="8" spans="1:7" x14ac:dyDescent="0.25">
      <c r="A8" s="9" t="s">
        <v>77</v>
      </c>
      <c r="B8" s="11" t="s">
        <v>64</v>
      </c>
      <c r="C8" s="11" t="s">
        <v>71</v>
      </c>
      <c r="D8" s="11">
        <f t="shared" si="0"/>
        <v>15000</v>
      </c>
    </row>
    <row r="9" spans="1:7" x14ac:dyDescent="0.25">
      <c r="A9" s="9" t="s">
        <v>25</v>
      </c>
      <c r="B9" s="11" t="s">
        <v>65</v>
      </c>
      <c r="C9" s="11" t="s">
        <v>72</v>
      </c>
      <c r="D9" s="11">
        <f t="shared" si="0"/>
        <v>16000</v>
      </c>
    </row>
    <row r="10" spans="1:7" x14ac:dyDescent="0.25">
      <c r="A10" s="9" t="s">
        <v>78</v>
      </c>
      <c r="B10" s="11" t="s">
        <v>64</v>
      </c>
      <c r="C10" s="11" t="s">
        <v>73</v>
      </c>
      <c r="D10" s="11">
        <f t="shared" si="0"/>
        <v>17000</v>
      </c>
    </row>
    <row r="11" spans="1:7" x14ac:dyDescent="0.25">
      <c r="D11" s="38">
        <f>SUM(D3:D10)</f>
        <v>108000</v>
      </c>
    </row>
    <row r="12" spans="1:7" x14ac:dyDescent="0.25">
      <c r="D12" s="37" t="e">
        <f ca="1">summ(D3:D10)</f>
        <v>#NAME?</v>
      </c>
    </row>
    <row r="13" spans="1:7" x14ac:dyDescent="0.25">
      <c r="D13" t="e">
        <f>SUM(D3 D10)</f>
        <v>#NULL!</v>
      </c>
    </row>
    <row r="14" spans="1:7" s="19" customFormat="1" x14ac:dyDescent="0.25">
      <c r="A14" s="18" t="s">
        <v>74</v>
      </c>
      <c r="B14" s="19">
        <f>SUM(D3:D10)</f>
        <v>108000</v>
      </c>
    </row>
    <row r="15" spans="1:7" s="19" customFormat="1" x14ac:dyDescent="0.25">
      <c r="A15" s="18" t="s">
        <v>75</v>
      </c>
      <c r="B15" s="18" t="s">
        <v>78</v>
      </c>
      <c r="C15" s="19">
        <f>SUMIF(A3:A10,B15,D3:D10)</f>
        <v>17000</v>
      </c>
    </row>
    <row r="16" spans="1:7" s="19" customFormat="1" x14ac:dyDescent="0.25">
      <c r="A16" s="18" t="s">
        <v>76</v>
      </c>
      <c r="B16" s="18" t="s">
        <v>20</v>
      </c>
      <c r="C16" s="18" t="s">
        <v>67</v>
      </c>
      <c r="D16" s="19">
        <f>SUMIFS(D3:D10,A3:A10,B16,C3:C10,C16)</f>
        <v>11000</v>
      </c>
    </row>
    <row r="17" spans="5:13" x14ac:dyDescent="0.25">
      <c r="M17">
        <v>12000</v>
      </c>
    </row>
    <row r="18" spans="5:13" x14ac:dyDescent="0.25">
      <c r="E18" t="e">
        <f>D16/0</f>
        <v>#DIV/0!</v>
      </c>
      <c r="H18">
        <f>D16+M17</f>
        <v>23000</v>
      </c>
    </row>
    <row r="22" spans="5:13" x14ac:dyDescent="0.25">
      <c r="F22" s="1" t="s">
        <v>177</v>
      </c>
      <c r="G22" s="2"/>
    </row>
    <row r="23" spans="5:13" x14ac:dyDescent="0.25">
      <c r="F23" s="2" t="s">
        <v>1</v>
      </c>
      <c r="G23" s="2" t="s">
        <v>186</v>
      </c>
    </row>
    <row r="24" spans="5:13" x14ac:dyDescent="0.25">
      <c r="F24" s="2" t="s">
        <v>178</v>
      </c>
      <c r="G24" s="2" t="s">
        <v>185</v>
      </c>
    </row>
    <row r="25" spans="5:13" x14ac:dyDescent="0.25">
      <c r="F25" s="2" t="s">
        <v>179</v>
      </c>
      <c r="G25" s="2" t="s">
        <v>184</v>
      </c>
    </row>
    <row r="26" spans="5:13" x14ac:dyDescent="0.25">
      <c r="F26" s="2" t="s">
        <v>180</v>
      </c>
      <c r="G26" s="2" t="s">
        <v>182</v>
      </c>
    </row>
    <row r="27" spans="5:13" x14ac:dyDescent="0.25">
      <c r="F27" s="2" t="s">
        <v>181</v>
      </c>
      <c r="G27" s="2" t="s">
        <v>183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workbookViewId="0">
      <selection activeCell="L8" sqref="L8"/>
    </sheetView>
  </sheetViews>
  <sheetFormatPr defaultRowHeight="15" x14ac:dyDescent="0.25"/>
  <cols>
    <col min="2" max="2" width="11.85546875" bestFit="1" customWidth="1"/>
    <col min="10" max="10" width="11.5703125" bestFit="1" customWidth="1"/>
    <col min="11" max="11" width="11.140625" bestFit="1" customWidth="1"/>
  </cols>
  <sheetData>
    <row r="2" spans="1:11" x14ac:dyDescent="0.25">
      <c r="E2" s="48" t="s">
        <v>153</v>
      </c>
      <c r="F2" s="48"/>
      <c r="G2" s="48"/>
      <c r="H2" s="48"/>
      <c r="I2" s="48"/>
      <c r="J2" s="48"/>
      <c r="K2" s="48"/>
    </row>
    <row r="3" spans="1:11" x14ac:dyDescent="0.25">
      <c r="E3" s="48"/>
      <c r="F3" s="48"/>
      <c r="G3" s="48"/>
      <c r="H3" s="48"/>
      <c r="I3" s="48"/>
      <c r="J3" s="48"/>
      <c r="K3" s="48"/>
    </row>
    <row r="4" spans="1:11" x14ac:dyDescent="0.25">
      <c r="E4" s="48"/>
      <c r="F4" s="48"/>
      <c r="G4" s="48"/>
      <c r="H4" s="48"/>
      <c r="I4" s="48"/>
      <c r="J4" s="48"/>
      <c r="K4" s="48"/>
    </row>
    <row r="6" spans="1:11" x14ac:dyDescent="0.25">
      <c r="C6" s="7">
        <v>0.02</v>
      </c>
      <c r="D6" s="7">
        <v>0.03</v>
      </c>
      <c r="E6" s="7">
        <v>0.04</v>
      </c>
      <c r="F6" s="7">
        <v>0.05</v>
      </c>
      <c r="H6" s="7">
        <v>0.06</v>
      </c>
      <c r="I6" s="8">
        <v>4.4999999999999998E-2</v>
      </c>
    </row>
    <row r="7" spans="1:11" x14ac:dyDescent="0.25">
      <c r="A7" s="1" t="s">
        <v>45</v>
      </c>
      <c r="B7" s="1" t="s">
        <v>46</v>
      </c>
      <c r="C7" s="1" t="s">
        <v>47</v>
      </c>
      <c r="D7" s="1" t="s">
        <v>48</v>
      </c>
      <c r="E7" s="1" t="s">
        <v>49</v>
      </c>
      <c r="F7" s="1" t="s">
        <v>50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55</v>
      </c>
    </row>
    <row r="8" spans="1:11" x14ac:dyDescent="0.25">
      <c r="A8" s="4" t="s">
        <v>19</v>
      </c>
      <c r="B8" s="2">
        <v>10000</v>
      </c>
      <c r="C8" s="2">
        <f>B8*2%</f>
        <v>200</v>
      </c>
      <c r="D8" s="2">
        <f>B8*3%</f>
        <v>300</v>
      </c>
      <c r="E8" s="2">
        <f>B8*4%</f>
        <v>400</v>
      </c>
      <c r="F8" s="2">
        <f>B8*5%</f>
        <v>500</v>
      </c>
      <c r="G8" s="4" t="str">
        <f>IF(B8&gt;1000,"200",IF(B8&lt;1000,"175"))</f>
        <v>200</v>
      </c>
      <c r="H8" s="2">
        <f>B8*6%</f>
        <v>600</v>
      </c>
      <c r="I8" s="2">
        <f>B8*4.5%</f>
        <v>450</v>
      </c>
      <c r="J8" s="2">
        <f>SUM(B8:I8)</f>
        <v>12450</v>
      </c>
      <c r="K8" s="2">
        <f>J8-SUM(G8:I8)</f>
        <v>11400</v>
      </c>
    </row>
    <row r="9" spans="1:11" x14ac:dyDescent="0.25">
      <c r="A9" s="4" t="s">
        <v>20</v>
      </c>
      <c r="B9" s="2">
        <v>11000</v>
      </c>
      <c r="C9" s="2">
        <f t="shared" ref="C9:C15" si="0">B9*2%</f>
        <v>220</v>
      </c>
      <c r="D9" s="2">
        <f t="shared" ref="D9:D15" si="1">B9*3%</f>
        <v>330</v>
      </c>
      <c r="E9" s="2">
        <f t="shared" ref="E9:E15" si="2">B9*4%</f>
        <v>440</v>
      </c>
      <c r="F9" s="2">
        <f t="shared" ref="F9:F15" si="3">B9*5%</f>
        <v>550</v>
      </c>
      <c r="G9" s="4" t="str">
        <f t="shared" ref="G9:G15" si="4">IF(B9&gt;1000,"200",IF(B9&lt;1000,"175"))</f>
        <v>200</v>
      </c>
      <c r="H9" s="2">
        <f t="shared" ref="H9:H15" si="5">B9*6%</f>
        <v>660</v>
      </c>
      <c r="I9" s="2">
        <f t="shared" ref="I9:I15" si="6">B9*4.5%</f>
        <v>495</v>
      </c>
      <c r="J9" s="2">
        <f t="shared" ref="J9:J15" si="7">SUM(B9:I9)</f>
        <v>13695</v>
      </c>
      <c r="K9" s="2">
        <f t="shared" ref="K9:K15" si="8">J9-SUM(G9:I9)</f>
        <v>12540</v>
      </c>
    </row>
    <row r="10" spans="1:11" x14ac:dyDescent="0.25">
      <c r="A10" s="4" t="s">
        <v>22</v>
      </c>
      <c r="B10" s="2">
        <v>12000</v>
      </c>
      <c r="C10" s="2">
        <f t="shared" si="0"/>
        <v>240</v>
      </c>
      <c r="D10" s="2">
        <f t="shared" si="1"/>
        <v>360</v>
      </c>
      <c r="E10" s="2">
        <f t="shared" si="2"/>
        <v>480</v>
      </c>
      <c r="F10" s="2">
        <f t="shared" si="3"/>
        <v>600</v>
      </c>
      <c r="G10" s="4" t="str">
        <f t="shared" si="4"/>
        <v>200</v>
      </c>
      <c r="H10" s="2">
        <f t="shared" si="5"/>
        <v>720</v>
      </c>
      <c r="I10" s="2">
        <f t="shared" si="6"/>
        <v>540</v>
      </c>
      <c r="J10" s="2">
        <f t="shared" si="7"/>
        <v>14940</v>
      </c>
      <c r="K10" s="2">
        <f t="shared" si="8"/>
        <v>13680</v>
      </c>
    </row>
    <row r="11" spans="1:11" x14ac:dyDescent="0.25">
      <c r="A11" s="4" t="s">
        <v>23</v>
      </c>
      <c r="B11" s="2">
        <v>13000</v>
      </c>
      <c r="C11" s="2">
        <f t="shared" si="0"/>
        <v>260</v>
      </c>
      <c r="D11" s="2">
        <f t="shared" si="1"/>
        <v>390</v>
      </c>
      <c r="E11" s="2">
        <f t="shared" si="2"/>
        <v>520</v>
      </c>
      <c r="F11" s="2">
        <f t="shared" si="3"/>
        <v>650</v>
      </c>
      <c r="G11" s="4" t="str">
        <f t="shared" si="4"/>
        <v>200</v>
      </c>
      <c r="H11" s="2">
        <f t="shared" si="5"/>
        <v>780</v>
      </c>
      <c r="I11" s="2">
        <f t="shared" si="6"/>
        <v>585</v>
      </c>
      <c r="J11" s="2">
        <f t="shared" si="7"/>
        <v>16185</v>
      </c>
      <c r="K11" s="2">
        <f t="shared" si="8"/>
        <v>14820</v>
      </c>
    </row>
    <row r="12" spans="1:11" x14ac:dyDescent="0.25">
      <c r="A12" s="4" t="s">
        <v>24</v>
      </c>
      <c r="B12" s="2">
        <v>14000</v>
      </c>
      <c r="C12" s="2">
        <f t="shared" si="0"/>
        <v>280</v>
      </c>
      <c r="D12" s="2">
        <f t="shared" si="1"/>
        <v>420</v>
      </c>
      <c r="E12" s="2">
        <f t="shared" si="2"/>
        <v>560</v>
      </c>
      <c r="F12" s="2">
        <f t="shared" si="3"/>
        <v>700</v>
      </c>
      <c r="G12" s="4" t="str">
        <f t="shared" si="4"/>
        <v>200</v>
      </c>
      <c r="H12" s="2">
        <f t="shared" si="5"/>
        <v>840</v>
      </c>
      <c r="I12" s="2">
        <f t="shared" si="6"/>
        <v>630</v>
      </c>
      <c r="J12" s="2">
        <f t="shared" si="7"/>
        <v>17430</v>
      </c>
      <c r="K12" s="2">
        <f t="shared" si="8"/>
        <v>15960</v>
      </c>
    </row>
    <row r="13" spans="1:11" x14ac:dyDescent="0.25">
      <c r="A13" s="4" t="s">
        <v>21</v>
      </c>
      <c r="B13" s="2">
        <v>15000</v>
      </c>
      <c r="C13" s="2">
        <f t="shared" si="0"/>
        <v>300</v>
      </c>
      <c r="D13" s="2">
        <f t="shared" si="1"/>
        <v>450</v>
      </c>
      <c r="E13" s="2">
        <f t="shared" si="2"/>
        <v>600</v>
      </c>
      <c r="F13" s="2">
        <f t="shared" si="3"/>
        <v>750</v>
      </c>
      <c r="G13" s="4" t="str">
        <f t="shared" si="4"/>
        <v>200</v>
      </c>
      <c r="H13" s="2">
        <f t="shared" si="5"/>
        <v>900</v>
      </c>
      <c r="I13" s="2">
        <f t="shared" si="6"/>
        <v>675</v>
      </c>
      <c r="J13" s="2">
        <f t="shared" si="7"/>
        <v>18675</v>
      </c>
      <c r="K13" s="2">
        <f t="shared" si="8"/>
        <v>17100</v>
      </c>
    </row>
    <row r="14" spans="1:11" x14ac:dyDescent="0.25">
      <c r="A14" s="4" t="s">
        <v>25</v>
      </c>
      <c r="B14" s="2">
        <v>16000</v>
      </c>
      <c r="C14" s="2">
        <f t="shared" si="0"/>
        <v>320</v>
      </c>
      <c r="D14" s="2">
        <f t="shared" si="1"/>
        <v>480</v>
      </c>
      <c r="E14" s="2">
        <f t="shared" si="2"/>
        <v>640</v>
      </c>
      <c r="F14" s="2">
        <f t="shared" si="3"/>
        <v>800</v>
      </c>
      <c r="G14" s="4" t="str">
        <f t="shared" si="4"/>
        <v>200</v>
      </c>
      <c r="H14" s="2">
        <f t="shared" si="5"/>
        <v>960</v>
      </c>
      <c r="I14" s="2">
        <f t="shared" si="6"/>
        <v>720</v>
      </c>
      <c r="J14" s="2">
        <f t="shared" si="7"/>
        <v>19920</v>
      </c>
      <c r="K14" s="2">
        <f t="shared" si="8"/>
        <v>18240</v>
      </c>
    </row>
    <row r="15" spans="1:11" x14ac:dyDescent="0.25">
      <c r="A15" s="4" t="s">
        <v>26</v>
      </c>
      <c r="B15" s="2">
        <v>17000</v>
      </c>
      <c r="C15" s="2">
        <f t="shared" si="0"/>
        <v>340</v>
      </c>
      <c r="D15" s="2">
        <f t="shared" si="1"/>
        <v>510</v>
      </c>
      <c r="E15" s="2">
        <f t="shared" si="2"/>
        <v>680</v>
      </c>
      <c r="F15" s="2">
        <f t="shared" si="3"/>
        <v>850</v>
      </c>
      <c r="G15" s="4" t="str">
        <f t="shared" si="4"/>
        <v>200</v>
      </c>
      <c r="H15" s="2">
        <f t="shared" si="5"/>
        <v>1020</v>
      </c>
      <c r="I15" s="2">
        <f t="shared" si="6"/>
        <v>765</v>
      </c>
      <c r="J15" s="2">
        <f t="shared" si="7"/>
        <v>21165</v>
      </c>
      <c r="K15" s="2">
        <f t="shared" si="8"/>
        <v>19380</v>
      </c>
    </row>
  </sheetData>
  <mergeCells count="1">
    <mergeCell ref="E2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"/>
  <sheetViews>
    <sheetView topLeftCell="D1" workbookViewId="0">
      <selection activeCell="Q9" sqref="Q9"/>
    </sheetView>
  </sheetViews>
  <sheetFormatPr defaultRowHeight="15" x14ac:dyDescent="0.25"/>
  <cols>
    <col min="1" max="1" width="15.7109375" bestFit="1" customWidth="1"/>
    <col min="2" max="2" width="64.85546875" bestFit="1" customWidth="1"/>
  </cols>
  <sheetData>
    <row r="2" spans="1:19" x14ac:dyDescent="0.25">
      <c r="E2" s="49" t="s">
        <v>0</v>
      </c>
      <c r="F2" s="49"/>
      <c r="G2" s="49"/>
      <c r="H2" s="49"/>
      <c r="I2" s="49"/>
      <c r="J2" s="49"/>
      <c r="K2" s="49"/>
      <c r="L2" s="49"/>
      <c r="M2" s="49"/>
      <c r="N2" s="49"/>
    </row>
    <row r="3" spans="1:19" x14ac:dyDescent="0.25"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19" x14ac:dyDescent="0.25">
      <c r="E4" s="49"/>
      <c r="F4" s="49"/>
      <c r="G4" s="49"/>
      <c r="H4" s="49"/>
      <c r="I4" s="49"/>
      <c r="J4" s="49"/>
      <c r="K4" s="49"/>
      <c r="L4" s="49"/>
      <c r="M4" s="49"/>
      <c r="N4" s="49"/>
    </row>
    <row r="5" spans="1:19" x14ac:dyDescent="0.25">
      <c r="E5" s="49"/>
      <c r="F5" s="49"/>
      <c r="G5" s="49"/>
      <c r="H5" s="49"/>
      <c r="I5" s="49"/>
      <c r="J5" s="49"/>
      <c r="K5" s="49"/>
      <c r="L5" s="49"/>
      <c r="M5" s="49"/>
      <c r="N5" s="49"/>
    </row>
    <row r="8" spans="1:19" x14ac:dyDescent="0.25">
      <c r="A8" s="3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N8" s="3" t="s">
        <v>14</v>
      </c>
      <c r="O8" s="3" t="s">
        <v>15</v>
      </c>
      <c r="P8" s="3" t="s">
        <v>16</v>
      </c>
      <c r="Q8" s="3" t="s">
        <v>17</v>
      </c>
      <c r="R8" s="3" t="s">
        <v>18</v>
      </c>
      <c r="S8" s="47" t="s">
        <v>215</v>
      </c>
    </row>
    <row r="9" spans="1:19" x14ac:dyDescent="0.25">
      <c r="A9" s="4" t="s">
        <v>19</v>
      </c>
      <c r="B9" s="4" t="s">
        <v>27</v>
      </c>
      <c r="C9" s="4">
        <v>49</v>
      </c>
      <c r="D9" s="4">
        <v>40</v>
      </c>
      <c r="E9" s="4">
        <v>91</v>
      </c>
      <c r="F9" s="4">
        <v>42</v>
      </c>
      <c r="G9" s="4">
        <v>92</v>
      </c>
      <c r="H9" s="4">
        <v>57</v>
      </c>
      <c r="I9" s="4">
        <v>92</v>
      </c>
      <c r="J9" s="4">
        <f>SUM(C9:I9)</f>
        <v>463</v>
      </c>
      <c r="K9" s="5">
        <f>AVERAGE(C9:I9)</f>
        <v>66.142857142857139</v>
      </c>
      <c r="L9" s="4">
        <f>MIN(C9:I9)</f>
        <v>40</v>
      </c>
      <c r="M9" s="4">
        <f>MAX(C9:I9)</f>
        <v>92</v>
      </c>
      <c r="N9" s="4">
        <f>LEN(A9)</f>
        <v>6</v>
      </c>
      <c r="O9" s="4" t="str">
        <f>UPPER(A9)</f>
        <v>AVDHUT</v>
      </c>
      <c r="P9" s="4" t="str">
        <f>LOWER(A9)</f>
        <v>avdhut</v>
      </c>
      <c r="Q9" s="4" t="s">
        <v>194</v>
      </c>
      <c r="R9" s="4" t="str">
        <f>IF(AND(C9&gt;=35,D9&gt;=35,E9&gt;=35,F9&gt;=35,G9&gt;=35,H9&gt;=35,I9&gt;=35),"PASS","FAIL")</f>
        <v>PASS</v>
      </c>
      <c r="S9" s="11">
        <f>VLOOKUP(O9,Vlookup!A2:E9,4,FALSE)</f>
        <v>10000</v>
      </c>
    </row>
    <row r="10" spans="1:19" x14ac:dyDescent="0.25">
      <c r="A10" s="4" t="s">
        <v>20</v>
      </c>
      <c r="B10" s="4" t="s">
        <v>28</v>
      </c>
      <c r="C10" s="4">
        <v>70</v>
      </c>
      <c r="D10" s="4">
        <v>86</v>
      </c>
      <c r="E10" s="4">
        <v>92</v>
      </c>
      <c r="F10" s="4">
        <v>62</v>
      </c>
      <c r="G10" s="4">
        <v>76</v>
      </c>
      <c r="H10" s="4">
        <v>88</v>
      </c>
      <c r="I10" s="4">
        <v>41</v>
      </c>
      <c r="J10" s="4">
        <f t="shared" ref="J10:J16" si="0">SUM(C10:I10)</f>
        <v>515</v>
      </c>
      <c r="K10" s="5">
        <f>AVERAGE(C10:I10)</f>
        <v>73.571428571428569</v>
      </c>
      <c r="L10" s="4">
        <f t="shared" ref="L10:L16" si="1">MIN(C10:I10)</f>
        <v>41</v>
      </c>
      <c r="M10" s="4">
        <f t="shared" ref="M10:M16" si="2">MAX(C10:I10)</f>
        <v>92</v>
      </c>
      <c r="N10" s="4">
        <f t="shared" ref="N10:N16" si="3">LEN(A10)</f>
        <v>5</v>
      </c>
      <c r="O10" s="4" t="str">
        <f>UPPER(A10)</f>
        <v>RAHUL</v>
      </c>
      <c r="P10" s="4" t="str">
        <f t="shared" ref="P10:P16" si="4">LOWER(A10)</f>
        <v>rahul</v>
      </c>
      <c r="Q10" s="4" t="s">
        <v>193</v>
      </c>
      <c r="R10" s="4" t="str">
        <f t="shared" ref="R10:R15" si="5">IF(AND(C10&gt;=35,D10&gt;=35,E10&gt;=35,F10&gt;=35,G10&gt;=35,H10&gt;=35,I10&gt;=35),"PASS","FAIL")</f>
        <v>PASS</v>
      </c>
      <c r="S10" s="11"/>
    </row>
    <row r="11" spans="1:19" x14ac:dyDescent="0.25">
      <c r="A11" s="4" t="s">
        <v>22</v>
      </c>
      <c r="B11" s="4" t="s">
        <v>29</v>
      </c>
      <c r="C11" s="4">
        <v>99</v>
      </c>
      <c r="D11" s="4">
        <v>99</v>
      </c>
      <c r="E11" s="4">
        <v>90</v>
      </c>
      <c r="F11" s="4">
        <v>99</v>
      </c>
      <c r="G11" s="4">
        <v>99</v>
      </c>
      <c r="H11" s="4">
        <v>99</v>
      </c>
      <c r="I11" s="4">
        <v>90</v>
      </c>
      <c r="J11" s="4">
        <f t="shared" si="0"/>
        <v>675</v>
      </c>
      <c r="K11" s="5">
        <f t="shared" ref="K11:K16" si="6">AVERAGE(C11:I11)</f>
        <v>96.428571428571431</v>
      </c>
      <c r="L11" s="4">
        <f t="shared" si="1"/>
        <v>90</v>
      </c>
      <c r="M11" s="4">
        <f t="shared" si="2"/>
        <v>99</v>
      </c>
      <c r="N11" s="4">
        <f t="shared" si="3"/>
        <v>3</v>
      </c>
      <c r="O11" s="4" t="str">
        <f t="shared" ref="O11:O17" si="7">UPPER(A11)</f>
        <v>RAM</v>
      </c>
      <c r="P11" s="4" t="str">
        <f t="shared" si="4"/>
        <v>ram</v>
      </c>
      <c r="Q11" s="4" t="s">
        <v>192</v>
      </c>
      <c r="R11" s="4" t="str">
        <f t="shared" si="5"/>
        <v>PASS</v>
      </c>
      <c r="S11" s="11"/>
    </row>
    <row r="12" spans="1:19" x14ac:dyDescent="0.25">
      <c r="A12" s="4" t="s">
        <v>23</v>
      </c>
      <c r="B12" s="4" t="s">
        <v>30</v>
      </c>
      <c r="C12" s="4">
        <v>59</v>
      </c>
      <c r="D12" s="4">
        <v>69</v>
      </c>
      <c r="E12" s="4">
        <v>40</v>
      </c>
      <c r="F12" s="4">
        <v>93</v>
      </c>
      <c r="G12" s="4">
        <v>46</v>
      </c>
      <c r="H12" s="4">
        <v>95</v>
      </c>
      <c r="I12" s="4">
        <v>40</v>
      </c>
      <c r="J12" s="4">
        <f t="shared" si="0"/>
        <v>442</v>
      </c>
      <c r="K12" s="5">
        <f t="shared" si="6"/>
        <v>63.142857142857146</v>
      </c>
      <c r="L12" s="4">
        <f t="shared" si="1"/>
        <v>40</v>
      </c>
      <c r="M12" s="4">
        <f t="shared" si="2"/>
        <v>95</v>
      </c>
      <c r="N12" s="4">
        <f t="shared" si="3"/>
        <v>3</v>
      </c>
      <c r="O12" s="4" t="str">
        <f t="shared" si="7"/>
        <v>RAJ</v>
      </c>
      <c r="P12" s="4" t="str">
        <f t="shared" si="4"/>
        <v>raj</v>
      </c>
      <c r="Q12" s="4" t="s">
        <v>194</v>
      </c>
      <c r="R12" s="4" t="str">
        <f t="shared" si="5"/>
        <v>PASS</v>
      </c>
      <c r="S12" s="11"/>
    </row>
    <row r="13" spans="1:19" x14ac:dyDescent="0.25">
      <c r="A13" s="4" t="s">
        <v>24</v>
      </c>
      <c r="B13" s="4" t="s">
        <v>31</v>
      </c>
      <c r="C13" s="4">
        <v>74</v>
      </c>
      <c r="D13" s="4">
        <v>68</v>
      </c>
      <c r="E13" s="4">
        <v>79</v>
      </c>
      <c r="F13" s="4">
        <v>68</v>
      </c>
      <c r="G13" s="4">
        <v>56</v>
      </c>
      <c r="H13" s="4">
        <v>94</v>
      </c>
      <c r="I13" s="4">
        <v>70</v>
      </c>
      <c r="J13" s="4">
        <f t="shared" si="0"/>
        <v>509</v>
      </c>
      <c r="K13" s="5">
        <f t="shared" si="6"/>
        <v>72.714285714285708</v>
      </c>
      <c r="L13" s="4">
        <f t="shared" si="1"/>
        <v>56</v>
      </c>
      <c r="M13" s="4">
        <f t="shared" si="2"/>
        <v>94</v>
      </c>
      <c r="N13" s="4">
        <f t="shared" si="3"/>
        <v>6</v>
      </c>
      <c r="O13" s="4" t="str">
        <f t="shared" si="7"/>
        <v>MALHAR</v>
      </c>
      <c r="P13" s="4" t="str">
        <f t="shared" si="4"/>
        <v>malhar</v>
      </c>
      <c r="Q13" s="4" t="s">
        <v>193</v>
      </c>
      <c r="R13" s="4" t="str">
        <f t="shared" si="5"/>
        <v>PASS</v>
      </c>
      <c r="S13" s="11"/>
    </row>
    <row r="14" spans="1:19" x14ac:dyDescent="0.25">
      <c r="A14" s="4" t="s">
        <v>21</v>
      </c>
      <c r="B14" s="4" t="s">
        <v>32</v>
      </c>
      <c r="C14" s="4">
        <v>41</v>
      </c>
      <c r="D14" s="4">
        <v>82</v>
      </c>
      <c r="E14" s="4">
        <v>34</v>
      </c>
      <c r="F14" s="4">
        <v>92</v>
      </c>
      <c r="G14" s="4">
        <v>71</v>
      </c>
      <c r="H14" s="4">
        <v>70</v>
      </c>
      <c r="I14" s="4">
        <v>74</v>
      </c>
      <c r="J14" s="4">
        <f t="shared" si="0"/>
        <v>464</v>
      </c>
      <c r="K14" s="5">
        <f t="shared" si="6"/>
        <v>66.285714285714292</v>
      </c>
      <c r="L14" s="4">
        <f t="shared" si="1"/>
        <v>34</v>
      </c>
      <c r="M14" s="4">
        <f t="shared" si="2"/>
        <v>92</v>
      </c>
      <c r="N14" s="4">
        <f t="shared" si="3"/>
        <v>4</v>
      </c>
      <c r="O14" s="4" t="str">
        <f t="shared" si="7"/>
        <v>RAVI</v>
      </c>
      <c r="P14" s="4" t="str">
        <f t="shared" si="4"/>
        <v>ravi</v>
      </c>
      <c r="Q14" s="4" t="s">
        <v>194</v>
      </c>
      <c r="R14" s="4" t="str">
        <f t="shared" si="5"/>
        <v>FAIL</v>
      </c>
      <c r="S14" s="11"/>
    </row>
    <row r="15" spans="1:19" x14ac:dyDescent="0.25">
      <c r="A15" s="4" t="s">
        <v>25</v>
      </c>
      <c r="B15" s="4" t="s">
        <v>33</v>
      </c>
      <c r="C15" s="4">
        <v>40</v>
      </c>
      <c r="D15" s="4">
        <v>91</v>
      </c>
      <c r="E15" s="4">
        <v>64</v>
      </c>
      <c r="F15" s="4">
        <v>40</v>
      </c>
      <c r="G15" s="4">
        <v>79</v>
      </c>
      <c r="H15" s="4">
        <v>71</v>
      </c>
      <c r="I15" s="4">
        <v>81</v>
      </c>
      <c r="J15" s="4">
        <f t="shared" si="0"/>
        <v>466</v>
      </c>
      <c r="K15" s="5">
        <f t="shared" si="6"/>
        <v>66.571428571428569</v>
      </c>
      <c r="L15" s="4">
        <f t="shared" si="1"/>
        <v>40</v>
      </c>
      <c r="M15" s="4">
        <f t="shared" si="2"/>
        <v>91</v>
      </c>
      <c r="N15" s="4">
        <f t="shared" si="3"/>
        <v>5</v>
      </c>
      <c r="O15" s="4" t="str">
        <f t="shared" si="7"/>
        <v>MANOJ</v>
      </c>
      <c r="P15" s="4" t="str">
        <f t="shared" si="4"/>
        <v>manoj</v>
      </c>
      <c r="Q15" s="4" t="s">
        <v>194</v>
      </c>
      <c r="R15" s="4" t="str">
        <f t="shared" si="5"/>
        <v>PASS</v>
      </c>
      <c r="S15" s="11"/>
    </row>
    <row r="16" spans="1:19" x14ac:dyDescent="0.25">
      <c r="A16" s="4" t="s">
        <v>26</v>
      </c>
      <c r="B16" s="4" t="s">
        <v>34</v>
      </c>
      <c r="C16" s="4">
        <v>72</v>
      </c>
      <c r="D16" s="4">
        <v>20</v>
      </c>
      <c r="E16" s="4">
        <v>55</v>
      </c>
      <c r="F16" s="4">
        <v>77</v>
      </c>
      <c r="G16" s="4">
        <v>82</v>
      </c>
      <c r="H16" s="4">
        <v>89</v>
      </c>
      <c r="I16" s="4">
        <v>35</v>
      </c>
      <c r="J16" s="4">
        <f t="shared" si="0"/>
        <v>430</v>
      </c>
      <c r="K16" s="5">
        <f t="shared" si="6"/>
        <v>61.428571428571431</v>
      </c>
      <c r="L16" s="4">
        <f t="shared" si="1"/>
        <v>20</v>
      </c>
      <c r="M16" s="4">
        <f t="shared" si="2"/>
        <v>89</v>
      </c>
      <c r="N16" s="4">
        <f t="shared" si="3"/>
        <v>6</v>
      </c>
      <c r="O16" s="4" t="str">
        <f t="shared" si="7"/>
        <v>MANISH</v>
      </c>
      <c r="P16" s="4" t="str">
        <f t="shared" si="4"/>
        <v>manish</v>
      </c>
      <c r="Q16" s="4" t="s">
        <v>194</v>
      </c>
      <c r="R16" s="4" t="str">
        <f>IF(AND(C16&gt;=35,D16&gt;=35,E16&gt;=35,F16&gt;=35,G16&gt;=35,H16&gt;=35,I16&gt;=35),"PASS","FAIL")</f>
        <v>FAIL</v>
      </c>
      <c r="S16" s="11"/>
    </row>
    <row r="17" spans="1:17" x14ac:dyDescent="0.25">
      <c r="O17" t="str">
        <f t="shared" si="7"/>
        <v/>
      </c>
    </row>
    <row r="18" spans="1:17" x14ac:dyDescent="0.25">
      <c r="A18" s="1" t="s">
        <v>43</v>
      </c>
      <c r="B18" s="2" t="s">
        <v>44</v>
      </c>
      <c r="J18" s="6"/>
      <c r="Q18" s="4" t="b">
        <f t="shared" ref="Q18" si="8">IF(K18&gt;=90,"A",IF(K18&gt;=80,"B",IF(K18&gt;=70,"C",IF(K18&gt;=60,"D",IF(K18&gt;=50,"E")))))</f>
        <v>0</v>
      </c>
    </row>
    <row r="19" spans="1:17" x14ac:dyDescent="0.25">
      <c r="A19" s="1" t="s">
        <v>35</v>
      </c>
      <c r="B19" s="2" t="s">
        <v>36</v>
      </c>
    </row>
    <row r="20" spans="1:17" x14ac:dyDescent="0.25">
      <c r="A20" s="1" t="s">
        <v>11</v>
      </c>
      <c r="B20" s="2" t="s">
        <v>37</v>
      </c>
      <c r="J20" s="6"/>
    </row>
    <row r="21" spans="1:17" x14ac:dyDescent="0.25">
      <c r="A21" s="1" t="s">
        <v>12</v>
      </c>
      <c r="B21" s="2" t="s">
        <v>38</v>
      </c>
    </row>
    <row r="22" spans="1:17" x14ac:dyDescent="0.25">
      <c r="A22" s="1" t="s">
        <v>13</v>
      </c>
      <c r="B22" s="2" t="s">
        <v>39</v>
      </c>
    </row>
    <row r="23" spans="1:17" x14ac:dyDescent="0.25">
      <c r="A23" s="1" t="s">
        <v>14</v>
      </c>
      <c r="B23" s="2" t="s">
        <v>40</v>
      </c>
    </row>
    <row r="24" spans="1:17" x14ac:dyDescent="0.25">
      <c r="A24" s="1" t="s">
        <v>15</v>
      </c>
      <c r="B24" s="2" t="s">
        <v>41</v>
      </c>
    </row>
    <row r="25" spans="1:17" x14ac:dyDescent="0.25">
      <c r="A25" s="1" t="s">
        <v>42</v>
      </c>
      <c r="B25" s="2" t="s">
        <v>41</v>
      </c>
    </row>
  </sheetData>
  <mergeCells count="1">
    <mergeCell ref="E2:N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topLeftCell="D1" zoomScale="120" zoomScaleNormal="120" workbookViewId="0">
      <selection activeCell="M1" sqref="M1"/>
    </sheetView>
  </sheetViews>
  <sheetFormatPr defaultRowHeight="15" x14ac:dyDescent="0.25"/>
  <cols>
    <col min="1" max="1" width="7.42578125" bestFit="1" customWidth="1"/>
    <col min="2" max="2" width="10.5703125" bestFit="1" customWidth="1"/>
    <col min="3" max="3" width="12.7109375" bestFit="1" customWidth="1"/>
    <col min="4" max="4" width="6.42578125" bestFit="1" customWidth="1"/>
    <col min="7" max="7" width="26.5703125" bestFit="1" customWidth="1"/>
    <col min="8" max="8" width="16" bestFit="1" customWidth="1"/>
  </cols>
  <sheetData>
    <row r="1" spans="1:20" x14ac:dyDescent="0.25">
      <c r="A1" s="10" t="s">
        <v>1</v>
      </c>
      <c r="B1" s="10" t="s">
        <v>56</v>
      </c>
      <c r="C1" s="10" t="s">
        <v>57</v>
      </c>
      <c r="D1" s="10" t="s">
        <v>58</v>
      </c>
      <c r="E1" s="10" t="s">
        <v>17</v>
      </c>
      <c r="F1" s="52"/>
      <c r="J1" s="10" t="s">
        <v>1</v>
      </c>
      <c r="K1" s="10" t="s">
        <v>216</v>
      </c>
      <c r="L1" s="10" t="s">
        <v>58</v>
      </c>
      <c r="M1" s="10"/>
      <c r="N1" s="46"/>
    </row>
    <row r="2" spans="1:20" x14ac:dyDescent="0.25">
      <c r="A2" s="9" t="s">
        <v>19</v>
      </c>
      <c r="B2" s="11" t="s">
        <v>59</v>
      </c>
      <c r="C2" s="11" t="s">
        <v>66</v>
      </c>
      <c r="D2" s="11">
        <v>10000</v>
      </c>
      <c r="E2" s="11" t="s">
        <v>192</v>
      </c>
      <c r="F2" s="9" t="str">
        <f>VLOOKUP(E2,Maksheet!Q9:Q16,1,0)</f>
        <v>A</v>
      </c>
      <c r="J2" t="s">
        <v>77</v>
      </c>
      <c r="K2" t="str">
        <f>VLOOKUP($J$2,$A$1:$E$9,MATCH($K$1,$A$1:$E$1,0),)</f>
        <v>rom</v>
      </c>
      <c r="L2">
        <f>VLOOKUP($J$2,$A$1:$E$9,MATCH($L$1,$A$1:$E$1,0),0)</f>
        <v>15000</v>
      </c>
      <c r="M2" t="str">
        <f t="shared" ref="L2:N2" si="0">VLOOKUP($J$2,$A$1:$E$9,MATCH($K$1,$A$1:$E$1,0),)</f>
        <v>rom</v>
      </c>
      <c r="N2" t="str">
        <f t="shared" si="0"/>
        <v>rom</v>
      </c>
    </row>
    <row r="3" spans="1:20" x14ac:dyDescent="0.25">
      <c r="A3" s="9" t="s">
        <v>20</v>
      </c>
      <c r="B3" s="11" t="s">
        <v>60</v>
      </c>
      <c r="C3" s="10" t="s">
        <v>67</v>
      </c>
      <c r="D3" s="11">
        <f>D2+1000</f>
        <v>11000</v>
      </c>
      <c r="E3" s="53" t="s">
        <v>205</v>
      </c>
      <c r="F3" s="9" t="e">
        <f>VLOOKUP(E3,Maksheet!Q10:Q17,1,0)</f>
        <v>#N/A</v>
      </c>
    </row>
    <row r="4" spans="1:20" x14ac:dyDescent="0.25">
      <c r="A4" s="9" t="s">
        <v>22</v>
      </c>
      <c r="B4" s="11" t="s">
        <v>61</v>
      </c>
      <c r="C4" s="11" t="s">
        <v>68</v>
      </c>
      <c r="D4" s="11">
        <f t="shared" ref="D4:D9" si="1">D3+1000</f>
        <v>12000</v>
      </c>
      <c r="E4" s="11" t="s">
        <v>206</v>
      </c>
      <c r="F4" s="9" t="str">
        <f>VLOOKUP(E4,Maksheet!Q11:Q18,1,0)</f>
        <v>C</v>
      </c>
    </row>
    <row r="5" spans="1:20" x14ac:dyDescent="0.25">
      <c r="A5" s="9" t="s">
        <v>23</v>
      </c>
      <c r="B5" s="11" t="s">
        <v>62</v>
      </c>
      <c r="C5" s="11" t="s">
        <v>69</v>
      </c>
      <c r="D5" s="11">
        <f t="shared" si="1"/>
        <v>13000</v>
      </c>
      <c r="E5" s="11" t="s">
        <v>207</v>
      </c>
      <c r="F5" s="9" t="str">
        <f>VLOOKUP(E5,Maksheet!Q12:Q19,1,0)</f>
        <v>D</v>
      </c>
      <c r="G5" s="51" t="s">
        <v>67</v>
      </c>
      <c r="H5" t="str">
        <f>INDEX(A2:D9,MATCH(G5,C2:C9,0),1)</f>
        <v>Rahul</v>
      </c>
    </row>
    <row r="6" spans="1:20" x14ac:dyDescent="0.25">
      <c r="A6" s="9" t="s">
        <v>24</v>
      </c>
      <c r="B6" s="11" t="s">
        <v>63</v>
      </c>
      <c r="C6" s="11" t="s">
        <v>70</v>
      </c>
      <c r="D6" s="11">
        <f t="shared" si="1"/>
        <v>14000</v>
      </c>
      <c r="E6" s="11" t="s">
        <v>208</v>
      </c>
      <c r="F6" s="9" t="e">
        <f>VLOOKUP(E6,Maksheet!Q13:Q20,1,0)</f>
        <v>#N/A</v>
      </c>
    </row>
    <row r="7" spans="1:20" x14ac:dyDescent="0.25">
      <c r="A7" s="9" t="s">
        <v>77</v>
      </c>
      <c r="B7" s="11" t="s">
        <v>64</v>
      </c>
      <c r="C7" s="11" t="s">
        <v>71</v>
      </c>
      <c r="D7" s="11">
        <f t="shared" si="1"/>
        <v>15000</v>
      </c>
      <c r="E7" s="11" t="s">
        <v>209</v>
      </c>
      <c r="F7" s="9" t="e">
        <f>VLOOKUP(E7,Maksheet!Q14:Q21,1,0)</f>
        <v>#N/A</v>
      </c>
      <c r="J7" s="10" t="s">
        <v>56</v>
      </c>
      <c r="K7" s="10" t="s">
        <v>212</v>
      </c>
      <c r="L7" s="10" t="s">
        <v>213</v>
      </c>
    </row>
    <row r="8" spans="1:20" x14ac:dyDescent="0.25">
      <c r="A8" s="9" t="s">
        <v>25</v>
      </c>
      <c r="B8" s="11" t="s">
        <v>65</v>
      </c>
      <c r="C8" s="11" t="s">
        <v>72</v>
      </c>
      <c r="D8" s="11">
        <f t="shared" si="1"/>
        <v>16000</v>
      </c>
      <c r="E8" s="11" t="s">
        <v>195</v>
      </c>
      <c r="F8" s="9" t="e">
        <f>VLOOKUP(E8,Maksheet!Q15:Q22,1,0)</f>
        <v>#N/A</v>
      </c>
      <c r="J8" t="s">
        <v>211</v>
      </c>
      <c r="K8" t="str">
        <f>VLOOKUP($J$8,$B$2:$E$9,MATCH(K7,$B$1:$E$1,0),0)</f>
        <v>ram</v>
      </c>
      <c r="L8">
        <f>VLOOKUP($J$8,$B$2:$E$9,MATCH(L7,$B$1:$E$1,0),0)</f>
        <v>14000</v>
      </c>
    </row>
    <row r="9" spans="1:20" x14ac:dyDescent="0.25">
      <c r="A9" s="9" t="s">
        <v>78</v>
      </c>
      <c r="B9" s="11" t="s">
        <v>64</v>
      </c>
      <c r="C9" s="11" t="s">
        <v>73</v>
      </c>
      <c r="D9" s="11">
        <f t="shared" si="1"/>
        <v>17000</v>
      </c>
      <c r="E9" s="11" t="s">
        <v>210</v>
      </c>
      <c r="F9" s="9" t="e">
        <f>VLOOKUP(E9,Maksheet!Q16:Q23,1,0)</f>
        <v>#N/A</v>
      </c>
      <c r="G9" s="37" t="s">
        <v>71</v>
      </c>
      <c r="H9" t="str">
        <f>INDEX(A2:D9,MATCH(G9,C2:C9,0),1)</f>
        <v>Ashok</v>
      </c>
      <c r="T9" t="str">
        <f>VLOOKUP(E2,Vlookup!E2:E9,1,FALSE)</f>
        <v>A</v>
      </c>
    </row>
    <row r="10" spans="1:20" x14ac:dyDescent="0.25">
      <c r="A10" s="44"/>
    </row>
    <row r="11" spans="1:20" x14ac:dyDescent="0.25">
      <c r="A11" s="44"/>
    </row>
    <row r="12" spans="1:20" x14ac:dyDescent="0.25">
      <c r="A12" s="44"/>
      <c r="B12" s="9" t="s">
        <v>190</v>
      </c>
      <c r="C12">
        <f>VLOOKUP(B12,A2:D9,4,0)</f>
        <v>17000</v>
      </c>
    </row>
    <row r="13" spans="1:20" x14ac:dyDescent="0.25">
      <c r="B13" t="s">
        <v>61</v>
      </c>
      <c r="C13" t="e">
        <f>VLOOKUP(B13,A2:D9,3,0)</f>
        <v>#N/A</v>
      </c>
      <c r="G13" s="1" t="s">
        <v>197</v>
      </c>
      <c r="H13" s="1" t="s">
        <v>196</v>
      </c>
    </row>
    <row r="14" spans="1:20" x14ac:dyDescent="0.25">
      <c r="G14" s="1" t="s">
        <v>198</v>
      </c>
      <c r="H14" s="1"/>
      <c r="J14" t="s">
        <v>214</v>
      </c>
      <c r="K14" t="str">
        <f>INDEX(A2:E9,MATCH(J14,C2:C9,0),2)</f>
        <v>gujrat</v>
      </c>
    </row>
    <row r="15" spans="1:20" x14ac:dyDescent="0.25">
      <c r="G15" s="1" t="s">
        <v>199</v>
      </c>
      <c r="H15" s="1" t="s">
        <v>203</v>
      </c>
    </row>
    <row r="16" spans="1:20" x14ac:dyDescent="0.25">
      <c r="B16" t="s">
        <v>65</v>
      </c>
      <c r="C16">
        <f>VLOOKUP(B16,B2:D9,3,0)</f>
        <v>16000</v>
      </c>
      <c r="G16" s="1" t="s">
        <v>200</v>
      </c>
      <c r="H16" s="1" t="s">
        <v>202</v>
      </c>
      <c r="J16" t="s">
        <v>211</v>
      </c>
      <c r="K16" t="str">
        <f>VLOOKUP(J16,B2:D9,2,FALSE)</f>
        <v>ram</v>
      </c>
    </row>
    <row r="17" spans="2:8" x14ac:dyDescent="0.25">
      <c r="G17" s="1" t="s">
        <v>201</v>
      </c>
      <c r="H17" s="1" t="s">
        <v>204</v>
      </c>
    </row>
    <row r="18" spans="2:8" x14ac:dyDescent="0.25">
      <c r="B18" s="50" t="s">
        <v>191</v>
      </c>
      <c r="C18" s="50"/>
      <c r="D18" s="50"/>
      <c r="E18" s="50"/>
      <c r="F18" s="43"/>
    </row>
  </sheetData>
  <mergeCells count="1">
    <mergeCell ref="B18:E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3"/>
  <sheetViews>
    <sheetView workbookViewId="0">
      <selection activeCell="K8" sqref="K8"/>
    </sheetView>
  </sheetViews>
  <sheetFormatPr defaultRowHeight="15" x14ac:dyDescent="0.25"/>
  <cols>
    <col min="1" max="1" width="35.85546875" customWidth="1"/>
    <col min="2" max="2" width="37.28515625" customWidth="1"/>
    <col min="4" max="5" width="9.140625" style="35"/>
    <col min="10" max="10" width="10" bestFit="1" customWidth="1"/>
  </cols>
  <sheetData>
    <row r="1" spans="1:11" x14ac:dyDescent="0.25">
      <c r="D1"/>
      <c r="E1"/>
    </row>
    <row r="2" spans="1:11" ht="19.5" x14ac:dyDescent="0.3">
      <c r="A2" s="20" t="s">
        <v>84</v>
      </c>
      <c r="D2"/>
      <c r="E2"/>
    </row>
    <row r="3" spans="1:11" ht="15.75" thickBot="1" x14ac:dyDescent="0.3">
      <c r="D3"/>
      <c r="E3"/>
    </row>
    <row r="4" spans="1:11" ht="17.25" x14ac:dyDescent="0.3">
      <c r="A4" s="21" t="s">
        <v>85</v>
      </c>
      <c r="B4" s="22" t="s">
        <v>86</v>
      </c>
      <c r="D4"/>
      <c r="E4"/>
    </row>
    <row r="5" spans="1:11" ht="17.25" x14ac:dyDescent="0.3">
      <c r="A5" s="23" t="s">
        <v>87</v>
      </c>
      <c r="B5" s="24" t="s">
        <v>88</v>
      </c>
      <c r="D5" s="9"/>
      <c r="E5"/>
      <c r="G5" s="10" t="s">
        <v>1</v>
      </c>
      <c r="H5" s="10" t="s">
        <v>56</v>
      </c>
      <c r="I5" s="10" t="s">
        <v>57</v>
      </c>
      <c r="J5" s="10" t="s">
        <v>58</v>
      </c>
    </row>
    <row r="6" spans="1:11" ht="17.25" x14ac:dyDescent="0.3">
      <c r="A6" s="23" t="s">
        <v>89</v>
      </c>
      <c r="B6" s="24" t="s">
        <v>90</v>
      </c>
      <c r="D6" s="9"/>
      <c r="E6"/>
      <c r="G6" s="9" t="s">
        <v>19</v>
      </c>
      <c r="H6" s="11" t="s">
        <v>59</v>
      </c>
      <c r="I6" s="11" t="s">
        <v>66</v>
      </c>
      <c r="J6" s="45">
        <v>10000</v>
      </c>
      <c r="K6">
        <f>+Vlookup!I10</f>
        <v>0</v>
      </c>
    </row>
    <row r="7" spans="1:11" ht="17.25" x14ac:dyDescent="0.3">
      <c r="A7" s="23" t="s">
        <v>91</v>
      </c>
      <c r="B7" s="24" t="s">
        <v>92</v>
      </c>
      <c r="D7" s="9"/>
      <c r="E7"/>
      <c r="G7" s="9" t="s">
        <v>20</v>
      </c>
      <c r="H7" s="11" t="s">
        <v>60</v>
      </c>
      <c r="I7" s="10" t="s">
        <v>67</v>
      </c>
      <c r="J7" s="45">
        <f>J6+2000</f>
        <v>12000</v>
      </c>
      <c r="K7">
        <f>VLOOKUP(J7,Vlookup!D3:D10,1,0)</f>
        <v>12000</v>
      </c>
    </row>
    <row r="8" spans="1:11" ht="17.25" x14ac:dyDescent="0.3">
      <c r="A8" s="23" t="s">
        <v>93</v>
      </c>
      <c r="B8" s="24" t="s">
        <v>94</v>
      </c>
      <c r="D8" s="9"/>
      <c r="E8"/>
      <c r="G8" s="9" t="s">
        <v>22</v>
      </c>
      <c r="H8" s="11" t="s">
        <v>61</v>
      </c>
      <c r="I8" s="11" t="s">
        <v>68</v>
      </c>
      <c r="J8" s="45">
        <f t="shared" ref="J8:J13" si="0">J7+1000</f>
        <v>13000</v>
      </c>
      <c r="K8">
        <f>VLOOKUP(J8,Vlookup!D4:D11,1,0)</f>
        <v>13000</v>
      </c>
    </row>
    <row r="9" spans="1:11" ht="17.25" x14ac:dyDescent="0.3">
      <c r="A9" s="23" t="s">
        <v>95</v>
      </c>
      <c r="B9" s="24" t="s">
        <v>96</v>
      </c>
      <c r="D9" s="9"/>
      <c r="E9"/>
      <c r="G9" s="9" t="s">
        <v>23</v>
      </c>
      <c r="H9" s="11" t="s">
        <v>62</v>
      </c>
      <c r="I9" s="11" t="s">
        <v>69</v>
      </c>
      <c r="J9" s="45">
        <f t="shared" si="0"/>
        <v>14000</v>
      </c>
      <c r="K9">
        <f>VLOOKUP(J9,Vlookup!D5:D12,1,0)</f>
        <v>14000</v>
      </c>
    </row>
    <row r="10" spans="1:11" ht="17.25" x14ac:dyDescent="0.3">
      <c r="A10" s="23" t="s">
        <v>97</v>
      </c>
      <c r="B10" s="24" t="s">
        <v>98</v>
      </c>
      <c r="D10" s="9"/>
      <c r="E10"/>
      <c r="G10" s="9" t="s">
        <v>24</v>
      </c>
      <c r="H10" s="11" t="s">
        <v>63</v>
      </c>
      <c r="I10" s="11" t="s">
        <v>70</v>
      </c>
      <c r="J10" s="45">
        <f t="shared" si="0"/>
        <v>15000</v>
      </c>
      <c r="K10">
        <f>VLOOKUP(J10,Vlookup!D6:D13,1,0)</f>
        <v>15000</v>
      </c>
    </row>
    <row r="11" spans="1:11" ht="17.25" x14ac:dyDescent="0.3">
      <c r="A11" s="23" t="s">
        <v>99</v>
      </c>
      <c r="B11" s="24" t="s">
        <v>100</v>
      </c>
      <c r="D11" s="9"/>
      <c r="E11"/>
      <c r="G11" s="9" t="s">
        <v>77</v>
      </c>
      <c r="H11" s="11" t="s">
        <v>64</v>
      </c>
      <c r="I11" s="11" t="s">
        <v>71</v>
      </c>
      <c r="J11" s="45">
        <f t="shared" si="0"/>
        <v>16000</v>
      </c>
      <c r="K11">
        <f>VLOOKUP(J11,Vlookup!D7:D14,1,0)</f>
        <v>16000</v>
      </c>
    </row>
    <row r="12" spans="1:11" ht="17.25" x14ac:dyDescent="0.3">
      <c r="A12" s="23" t="s">
        <v>101</v>
      </c>
      <c r="B12" s="24" t="s">
        <v>102</v>
      </c>
      <c r="D12" s="9"/>
      <c r="E12"/>
      <c r="G12" s="9" t="s">
        <v>25</v>
      </c>
      <c r="H12" s="11" t="s">
        <v>65</v>
      </c>
      <c r="I12" s="11" t="s">
        <v>72</v>
      </c>
      <c r="J12" s="45">
        <f t="shared" si="0"/>
        <v>17000</v>
      </c>
      <c r="K12">
        <f>VLOOKUP(J12,Vlookup!D8:D15,1,0)</f>
        <v>17000</v>
      </c>
    </row>
    <row r="13" spans="1:11" ht="17.25" x14ac:dyDescent="0.3">
      <c r="A13" s="23" t="s">
        <v>103</v>
      </c>
      <c r="B13" s="24" t="s">
        <v>104</v>
      </c>
      <c r="D13" s="44"/>
      <c r="E13"/>
      <c r="G13" s="9" t="s">
        <v>78</v>
      </c>
      <c r="H13" s="11" t="s">
        <v>64</v>
      </c>
      <c r="I13" s="11" t="s">
        <v>73</v>
      </c>
      <c r="J13" s="45">
        <f t="shared" si="0"/>
        <v>18000</v>
      </c>
      <c r="K13" t="e">
        <f>VLOOKUP(J13,Vlookup!D9:D16,1,0)</f>
        <v>#N/A</v>
      </c>
    </row>
    <row r="14" spans="1:11" ht="17.25" x14ac:dyDescent="0.3">
      <c r="A14" s="25" t="s">
        <v>105</v>
      </c>
      <c r="B14" s="26" t="s">
        <v>106</v>
      </c>
      <c r="D14" s="44"/>
      <c r="E14"/>
    </row>
    <row r="15" spans="1:11" ht="17.25" x14ac:dyDescent="0.3">
      <c r="A15" s="25" t="s">
        <v>107</v>
      </c>
      <c r="B15" s="26" t="s">
        <v>108</v>
      </c>
      <c r="D15" s="44"/>
      <c r="E15"/>
    </row>
    <row r="16" spans="1:11" ht="17.25" x14ac:dyDescent="0.3">
      <c r="A16" s="25" t="s">
        <v>109</v>
      </c>
      <c r="B16" s="24" t="s">
        <v>110</v>
      </c>
      <c r="D16"/>
      <c r="E16"/>
    </row>
    <row r="17" spans="1:2" customFormat="1" ht="17.25" x14ac:dyDescent="0.3">
      <c r="A17" s="25" t="s">
        <v>111</v>
      </c>
      <c r="B17" s="26" t="s">
        <v>112</v>
      </c>
    </row>
    <row r="18" spans="1:2" customFormat="1" ht="17.25" x14ac:dyDescent="0.3">
      <c r="A18" s="25" t="s">
        <v>113</v>
      </c>
      <c r="B18" s="26" t="s">
        <v>114</v>
      </c>
    </row>
    <row r="19" spans="1:2" customFormat="1" ht="17.25" x14ac:dyDescent="0.3">
      <c r="A19" s="25" t="s">
        <v>115</v>
      </c>
      <c r="B19" s="26" t="s">
        <v>116</v>
      </c>
    </row>
    <row r="20" spans="1:2" customFormat="1" ht="17.25" x14ac:dyDescent="0.3">
      <c r="A20" s="25" t="s">
        <v>117</v>
      </c>
      <c r="B20" s="26" t="s">
        <v>118</v>
      </c>
    </row>
    <row r="21" spans="1:2" customFormat="1" ht="17.25" x14ac:dyDescent="0.3">
      <c r="A21" s="25" t="s">
        <v>119</v>
      </c>
      <c r="B21" s="26" t="s">
        <v>120</v>
      </c>
    </row>
    <row r="22" spans="1:2" customFormat="1" ht="17.25" x14ac:dyDescent="0.3">
      <c r="A22" s="25" t="s">
        <v>121</v>
      </c>
      <c r="B22" s="26" t="s">
        <v>122</v>
      </c>
    </row>
    <row r="23" spans="1:2" customFormat="1" ht="17.25" x14ac:dyDescent="0.3">
      <c r="A23" s="25" t="s">
        <v>123</v>
      </c>
      <c r="B23" s="27" t="s">
        <v>124</v>
      </c>
    </row>
    <row r="24" spans="1:2" customFormat="1" ht="17.25" x14ac:dyDescent="0.3">
      <c r="A24" s="25" t="s">
        <v>125</v>
      </c>
      <c r="B24" s="26" t="s">
        <v>126</v>
      </c>
    </row>
    <row r="25" spans="1:2" customFormat="1" ht="17.25" x14ac:dyDescent="0.3">
      <c r="A25" s="25" t="s">
        <v>127</v>
      </c>
      <c r="B25" s="26" t="s">
        <v>128</v>
      </c>
    </row>
    <row r="26" spans="1:2" customFormat="1" ht="17.25" x14ac:dyDescent="0.3">
      <c r="A26" s="25" t="s">
        <v>129</v>
      </c>
      <c r="B26" s="26" t="s">
        <v>130</v>
      </c>
    </row>
    <row r="27" spans="1:2" customFormat="1" ht="17.25" x14ac:dyDescent="0.3">
      <c r="A27" s="25" t="s">
        <v>131</v>
      </c>
      <c r="B27" s="26" t="s">
        <v>132</v>
      </c>
    </row>
    <row r="28" spans="1:2" customFormat="1" ht="17.25" x14ac:dyDescent="0.3">
      <c r="A28" s="25" t="s">
        <v>133</v>
      </c>
      <c r="B28" s="26" t="s">
        <v>134</v>
      </c>
    </row>
    <row r="29" spans="1:2" customFormat="1" ht="17.25" x14ac:dyDescent="0.3">
      <c r="A29" s="25" t="s">
        <v>135</v>
      </c>
      <c r="B29" s="26" t="s">
        <v>136</v>
      </c>
    </row>
    <row r="30" spans="1:2" customFormat="1" ht="17.25" x14ac:dyDescent="0.3">
      <c r="A30" s="25" t="s">
        <v>137</v>
      </c>
      <c r="B30" s="26" t="s">
        <v>138</v>
      </c>
    </row>
    <row r="31" spans="1:2" customFormat="1" ht="17.25" x14ac:dyDescent="0.3">
      <c r="A31" s="25" t="s">
        <v>139</v>
      </c>
      <c r="B31" s="26" t="s">
        <v>140</v>
      </c>
    </row>
    <row r="32" spans="1:2" customFormat="1" ht="17.25" x14ac:dyDescent="0.3">
      <c r="A32" s="25" t="s">
        <v>141</v>
      </c>
      <c r="B32" s="26" t="s">
        <v>142</v>
      </c>
    </row>
    <row r="33" spans="1:35" ht="17.25" x14ac:dyDescent="0.3">
      <c r="A33" s="25" t="s">
        <v>143</v>
      </c>
      <c r="B33" s="26" t="s">
        <v>144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</row>
    <row r="34" spans="1:35" ht="17.25" x14ac:dyDescent="0.3">
      <c r="A34" s="25" t="s">
        <v>145</v>
      </c>
      <c r="B34" s="26" t="s">
        <v>146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8"/>
      <c r="S34" s="29"/>
      <c r="T34" s="29"/>
      <c r="U34" s="29"/>
      <c r="V34" s="29"/>
      <c r="W34" s="29"/>
      <c r="X34" s="29"/>
      <c r="Y34" s="30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ht="17.25" x14ac:dyDescent="0.3">
      <c r="A35" s="25" t="s">
        <v>147</v>
      </c>
      <c r="B35" s="26" t="s">
        <v>148</v>
      </c>
      <c r="D35" s="28"/>
      <c r="E35" s="28"/>
    </row>
    <row r="36" spans="1:35" ht="17.25" x14ac:dyDescent="0.3">
      <c r="A36" s="31" t="s">
        <v>149</v>
      </c>
      <c r="B36" s="32" t="s">
        <v>150</v>
      </c>
      <c r="D36" s="28"/>
      <c r="E36" s="28"/>
    </row>
    <row r="37" spans="1:35" ht="18" thickBot="1" x14ac:dyDescent="0.35">
      <c r="A37" s="33" t="s">
        <v>151</v>
      </c>
      <c r="B37" s="34" t="s">
        <v>152</v>
      </c>
      <c r="D37" s="28"/>
      <c r="E37" s="28"/>
    </row>
    <row r="38" spans="1:35" ht="17.25" x14ac:dyDescent="0.3">
      <c r="D38" s="28"/>
      <c r="E38" s="28"/>
    </row>
    <row r="39" spans="1:35" ht="17.25" x14ac:dyDescent="0.3">
      <c r="D39" s="28"/>
      <c r="E39" s="28"/>
    </row>
    <row r="40" spans="1:35" ht="17.25" x14ac:dyDescent="0.3">
      <c r="D40" s="28"/>
      <c r="E40" s="28"/>
    </row>
    <row r="41" spans="1:35" ht="17.25" x14ac:dyDescent="0.3">
      <c r="D41" s="28"/>
      <c r="E41" s="28"/>
    </row>
    <row r="42" spans="1:35" ht="17.25" x14ac:dyDescent="0.3">
      <c r="D42" s="28"/>
      <c r="E42" s="28"/>
    </row>
    <row r="43" spans="1:35" ht="17.25" x14ac:dyDescent="0.3">
      <c r="D43" s="28"/>
      <c r="E43" s="28"/>
    </row>
    <row r="44" spans="1:35" ht="17.25" x14ac:dyDescent="0.3">
      <c r="D44" s="29"/>
      <c r="E44" s="29"/>
    </row>
    <row r="45" spans="1:35" ht="17.25" x14ac:dyDescent="0.3">
      <c r="D45" s="29"/>
      <c r="E45" s="29"/>
    </row>
    <row r="46" spans="1:35" ht="17.25" x14ac:dyDescent="0.3">
      <c r="D46" s="29"/>
      <c r="E46" s="28"/>
    </row>
    <row r="47" spans="1:35" ht="17.25" x14ac:dyDescent="0.3">
      <c r="D47" s="29"/>
      <c r="E47" s="29"/>
    </row>
    <row r="48" spans="1:35" ht="17.25" x14ac:dyDescent="0.3">
      <c r="D48" s="29"/>
      <c r="E48" s="29"/>
    </row>
    <row r="49" spans="4:5" ht="17.25" x14ac:dyDescent="0.3">
      <c r="D49" s="29"/>
      <c r="E49" s="29"/>
    </row>
    <row r="50" spans="4:5" ht="17.25" x14ac:dyDescent="0.3">
      <c r="D50" s="29"/>
      <c r="E50" s="29"/>
    </row>
    <row r="51" spans="4:5" ht="17.25" x14ac:dyDescent="0.3">
      <c r="D51" s="29"/>
      <c r="E51" s="29"/>
    </row>
    <row r="52" spans="4:5" ht="17.25" x14ac:dyDescent="0.3">
      <c r="D52" s="29"/>
      <c r="E52" s="29"/>
    </row>
    <row r="53" spans="4:5" ht="17.25" x14ac:dyDescent="0.3">
      <c r="D53" s="29"/>
      <c r="E53" s="30"/>
    </row>
    <row r="54" spans="4:5" ht="17.25" x14ac:dyDescent="0.3">
      <c r="D54" s="29"/>
      <c r="E54" s="29"/>
    </row>
    <row r="55" spans="4:5" ht="17.25" x14ac:dyDescent="0.3">
      <c r="D55" s="29"/>
      <c r="E55" s="29"/>
    </row>
    <row r="56" spans="4:5" ht="17.25" x14ac:dyDescent="0.3">
      <c r="D56" s="29"/>
      <c r="E56" s="29"/>
    </row>
    <row r="57" spans="4:5" ht="17.25" x14ac:dyDescent="0.3">
      <c r="D57" s="29"/>
      <c r="E57" s="29"/>
    </row>
    <row r="58" spans="4:5" ht="17.25" x14ac:dyDescent="0.3">
      <c r="D58" s="29"/>
      <c r="E58" s="29"/>
    </row>
    <row r="59" spans="4:5" ht="17.25" x14ac:dyDescent="0.3">
      <c r="D59" s="29"/>
      <c r="E59" s="29"/>
    </row>
    <row r="60" spans="4:5" ht="17.25" x14ac:dyDescent="0.3">
      <c r="D60" s="29"/>
      <c r="E60" s="29"/>
    </row>
    <row r="61" spans="4:5" ht="17.25" x14ac:dyDescent="0.3">
      <c r="D61" s="29"/>
      <c r="E61" s="29"/>
    </row>
    <row r="62" spans="4:5" ht="17.25" x14ac:dyDescent="0.3">
      <c r="D62" s="29"/>
      <c r="E62" s="29"/>
    </row>
    <row r="63" spans="4:5" ht="17.25" x14ac:dyDescent="0.3">
      <c r="D63" s="29"/>
      <c r="E6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Concatnate text_to_coloumn</vt:lpstr>
      <vt:lpstr>Count, Counta Countif, Countifs</vt:lpstr>
      <vt:lpstr>sum,sumif,sumifs</vt:lpstr>
      <vt:lpstr>salary Sheet</vt:lpstr>
      <vt:lpstr>Maksheet</vt:lpstr>
      <vt:lpstr>Vlookup</vt:lpstr>
      <vt:lpstr>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INNTEL</dc:creator>
  <cp:lastModifiedBy>INNTEL</cp:lastModifiedBy>
  <dcterms:created xsi:type="dcterms:W3CDTF">2024-01-07T09:19:40Z</dcterms:created>
  <dcterms:modified xsi:type="dcterms:W3CDTF">2024-01-28T10:13:59Z</dcterms:modified>
</cp:coreProperties>
</file>