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pratapsingh/Desktop/CLIMATE POSITIVE TRAVEL - 2025/"/>
    </mc:Choice>
  </mc:AlternateContent>
  <xr:revisionPtr revIDLastSave="0" documentId="13_ncr:1_{1D23900D-BA19-2A46-8BE2-1013C5A30725}" xr6:coauthVersionLast="47" xr6:coauthVersionMax="47" xr10:uidLastSave="{00000000-0000-0000-0000-000000000000}"/>
  <bookViews>
    <workbookView xWindow="0" yWindow="740" windowWidth="20740" windowHeight="11760" xr2:uid="{00000000-000D-0000-FFFF-FFFF00000000}"/>
  </bookViews>
  <sheets>
    <sheet name="CARBON EMISSION" sheetId="3" r:id="rId1"/>
    <sheet name="STAFF TRAVEL" sheetId="12" r:id="rId2"/>
    <sheet name="GENSET" sheetId="4" r:id="rId3"/>
    <sheet name="VEHICLE FUEL" sheetId="11" r:id="rId4"/>
    <sheet name="LPG" sheetId="6" r:id="rId5"/>
    <sheet name="GRID POWER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2" l="1"/>
  <c r="E32" i="12"/>
  <c r="F32" i="12"/>
  <c r="M32" i="12"/>
  <c r="K32" i="12"/>
  <c r="I32" i="12"/>
  <c r="G32" i="12"/>
  <c r="N31" i="12"/>
  <c r="L31" i="12"/>
  <c r="J31" i="12"/>
  <c r="H31" i="12"/>
  <c r="N30" i="12"/>
  <c r="L30" i="12"/>
  <c r="J30" i="12"/>
  <c r="H30" i="12"/>
  <c r="N29" i="12"/>
  <c r="L29" i="12"/>
  <c r="J29" i="12"/>
  <c r="H29" i="12"/>
  <c r="N28" i="12"/>
  <c r="L28" i="12"/>
  <c r="J28" i="12"/>
  <c r="H28" i="12"/>
  <c r="N27" i="12"/>
  <c r="L27" i="12"/>
  <c r="J27" i="12"/>
  <c r="H27" i="12"/>
  <c r="N26" i="12"/>
  <c r="N25" i="12"/>
  <c r="N24" i="12"/>
  <c r="N23" i="12"/>
  <c r="N22" i="12"/>
  <c r="N21" i="12"/>
  <c r="N20" i="12"/>
  <c r="N19" i="12"/>
  <c r="N18" i="12"/>
  <c r="L26" i="12"/>
  <c r="L25" i="12"/>
  <c r="L24" i="12"/>
  <c r="L23" i="12"/>
  <c r="L22" i="12"/>
  <c r="L21" i="12"/>
  <c r="L20" i="12"/>
  <c r="L19" i="12"/>
  <c r="L18" i="12"/>
  <c r="J26" i="12"/>
  <c r="J25" i="12"/>
  <c r="J24" i="12"/>
  <c r="J23" i="12"/>
  <c r="J22" i="12"/>
  <c r="J21" i="12"/>
  <c r="J20" i="12"/>
  <c r="J19" i="12"/>
  <c r="J18" i="12"/>
  <c r="H26" i="12"/>
  <c r="H25" i="12"/>
  <c r="H24" i="12"/>
  <c r="H23" i="12"/>
  <c r="H22" i="12"/>
  <c r="H21" i="12"/>
  <c r="H20" i="12"/>
  <c r="H19" i="12"/>
  <c r="H18" i="12"/>
  <c r="N17" i="12"/>
  <c r="L17" i="12"/>
  <c r="J17" i="12"/>
  <c r="H17" i="12"/>
  <c r="L32" i="12" l="1"/>
  <c r="J32" i="12"/>
  <c r="N32" i="12"/>
  <c r="H32" i="12"/>
  <c r="F28" i="9"/>
  <c r="E9" i="12" l="1"/>
  <c r="F9" i="12" s="1"/>
  <c r="E3" i="12"/>
  <c r="F3" i="12" s="1"/>
  <c r="E5" i="12"/>
  <c r="F5" i="12" s="1"/>
  <c r="E7" i="12"/>
  <c r="F7" i="12" s="1"/>
  <c r="E10" i="12" l="1"/>
  <c r="F10" i="12"/>
  <c r="C17" i="3" s="1"/>
  <c r="C6" i="11"/>
  <c r="G6" i="11" s="1"/>
  <c r="C10" i="3" s="1"/>
  <c r="E7" i="9" l="1"/>
  <c r="F7" i="6"/>
  <c r="C11" i="3" s="1"/>
  <c r="D7" i="4"/>
  <c r="H7" i="4" s="1"/>
  <c r="C9" i="3" s="1"/>
  <c r="D14" i="3"/>
  <c r="D11" i="3"/>
  <c r="D9" i="3"/>
  <c r="I7" i="9" l="1"/>
  <c r="C14" i="3" s="1"/>
  <c r="C19" i="3" s="1"/>
</calcChain>
</file>

<file path=xl/sharedStrings.xml><?xml version="1.0" encoding="utf-8"?>
<sst xmlns="http://schemas.openxmlformats.org/spreadsheetml/2006/main" count="152" uniqueCount="78">
  <si>
    <t>CARBON EMMISSIONS</t>
  </si>
  <si>
    <t>Particulars</t>
  </si>
  <si>
    <t>Qty.</t>
  </si>
  <si>
    <t>Unit</t>
  </si>
  <si>
    <t>SCOPE - 1</t>
  </si>
  <si>
    <t>Electric consumption – Genset</t>
  </si>
  <si>
    <t>Ton</t>
  </si>
  <si>
    <t>Cooking gas – LPG</t>
  </si>
  <si>
    <t>Scope - 2</t>
  </si>
  <si>
    <t>Electric consumption – Grid</t>
  </si>
  <si>
    <t>Total Carbon Produced</t>
  </si>
  <si>
    <t>ELECTRICITY CONSUMPTION - GENSET</t>
  </si>
  <si>
    <t>Fuel bill for genset per annum</t>
  </si>
  <si>
    <t xml:space="preserve">Fuel consumption
 at average
 fuel price </t>
  </si>
  <si>
    <t>Carbon per litre of diesel consumed</t>
  </si>
  <si>
    <t>Total carbon from Genset operation</t>
  </si>
  <si>
    <t>Amount</t>
  </si>
  <si>
    <t>Rate per Ltr</t>
  </si>
  <si>
    <t>Ltr</t>
  </si>
  <si>
    <t>Kg</t>
  </si>
  <si>
    <t>Fuel bill for safari &amp; other vehicles per annum</t>
  </si>
  <si>
    <t>Carbon per litre of petrol consumed</t>
  </si>
  <si>
    <t>Total carbon from vehicle operations</t>
  </si>
  <si>
    <t>Annual
consumption
 of LPG</t>
  </si>
  <si>
    <t>Carbon emission
 per Kg of LPG</t>
  </si>
  <si>
    <t>Total carbon emission due to LPG</t>
  </si>
  <si>
    <t>Kg.</t>
  </si>
  <si>
    <t>Annual lodge Electricity Bill</t>
  </si>
  <si>
    <t>Number of units
@ Rs. 8.5 per unit
 average</t>
  </si>
  <si>
    <t>Carbon emission per kwh generation in India</t>
  </si>
  <si>
    <t>Total carbon due to grid electricity</t>
  </si>
  <si>
    <t>Rate per Unit</t>
  </si>
  <si>
    <t>Rs.</t>
  </si>
  <si>
    <t>Kwh</t>
  </si>
  <si>
    <t>gram</t>
  </si>
  <si>
    <t>SAFARI VEHICLE FUEL - DIESAL</t>
  </si>
  <si>
    <t>UP</t>
  </si>
  <si>
    <t>Coal based power</t>
  </si>
  <si>
    <t>Gas based power</t>
  </si>
  <si>
    <t>Hydro power</t>
  </si>
  <si>
    <t>490g/kwh</t>
  </si>
  <si>
    <t>24g/kwh</t>
  </si>
  <si>
    <t>Vehicle fuel</t>
  </si>
  <si>
    <t xml:space="preserve">Scope - 3 </t>
  </si>
  <si>
    <t>Staff travel</t>
  </si>
  <si>
    <t>METRO</t>
  </si>
  <si>
    <t>BUS</t>
  </si>
  <si>
    <t>CAR</t>
  </si>
  <si>
    <t>BIKE</t>
  </si>
  <si>
    <t>MODE OF TRANSPORT</t>
  </si>
  <si>
    <t>KM PER YEAR</t>
  </si>
  <si>
    <t>STAFF NAME</t>
  </si>
  <si>
    <t>SERIAL NO.</t>
  </si>
  <si>
    <t>STAFF QUESTIONAIRE</t>
  </si>
  <si>
    <t>B</t>
  </si>
  <si>
    <t>A</t>
  </si>
  <si>
    <t>TOTAL</t>
  </si>
  <si>
    <t>ANNUM</t>
  </si>
  <si>
    <t>KM/DAY</t>
  </si>
  <si>
    <t>ELECTRIC BUS</t>
  </si>
  <si>
    <t>TOTAL EMISSION
 PER YEAR
UNIT-TON</t>
  </si>
  <si>
    <t>CARBON EMISSION PER KM.      UNIT - GM</t>
  </si>
  <si>
    <t>DELHI</t>
  </si>
  <si>
    <t>820g/kwh</t>
  </si>
  <si>
    <t>Nuclear power</t>
  </si>
  <si>
    <t>7g/kwh</t>
  </si>
  <si>
    <t>Solar power</t>
  </si>
  <si>
    <t>40g/kwh</t>
  </si>
  <si>
    <t>Wind power</t>
  </si>
  <si>
    <t>15g/kwh</t>
  </si>
  <si>
    <t>Bio energy</t>
  </si>
  <si>
    <t>550g/kwh</t>
  </si>
  <si>
    <t>HARYANA</t>
  </si>
  <si>
    <t>Bio power</t>
  </si>
  <si>
    <t>NO OF DAYS IN OFFICE</t>
  </si>
  <si>
    <t xml:space="preserve"> CAR</t>
  </si>
  <si>
    <t>TRAVEL MODE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</si>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</sst>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Georgia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9" fillId="0" borderId="2" xfId="0" applyFont="1" applyBorder="1"/>
    <xf numFmtId="0" fontId="10" fillId="0" borderId="2" xfId="0" applyFont="1" applyBorder="1"/>
    <xf numFmtId="0" fontId="6" fillId="0" borderId="2" xfId="0" applyFont="1" applyBorder="1" applyAlignment="1">
      <alignment vertical="center"/>
    </xf>
    <xf numFmtId="0" fontId="11" fillId="0" borderId="2" xfId="0" applyFont="1" applyBorder="1"/>
    <xf numFmtId="0" fontId="11" fillId="0" borderId="2" xfId="0" applyFont="1" applyBorder="1" applyAlignment="1">
      <alignment vertical="center"/>
    </xf>
    <xf numFmtId="0" fontId="1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13" fillId="2" borderId="1" xfId="0" applyFont="1" applyFill="1" applyBorder="1"/>
    <xf numFmtId="0" fontId="4" fillId="2" borderId="1" xfId="0" applyFont="1" applyFill="1" applyBorder="1"/>
    <xf numFmtId="0" fontId="14" fillId="0" borderId="3" xfId="0" applyFont="1" applyBorder="1"/>
    <xf numFmtId="0" fontId="5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5" fillId="2" borderId="1" xfId="0" applyFont="1" applyFill="1" applyBorder="1"/>
    <xf numFmtId="0" fontId="5" fillId="0" borderId="0" xfId="0" applyFont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/>
    <xf numFmtId="9" fontId="0" fillId="0" borderId="0" xfId="0" applyNumberFormat="1"/>
    <xf numFmtId="0" fontId="17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0" fontId="0" fillId="0" borderId="15" xfId="0" applyBorder="1"/>
    <xf numFmtId="0" fontId="17" fillId="0" borderId="15" xfId="0" applyFont="1" applyBorder="1"/>
    <xf numFmtId="0" fontId="0" fillId="0" borderId="1" xfId="0" applyBorder="1"/>
    <xf numFmtId="0" fontId="0" fillId="0" borderId="16" xfId="0" applyBorder="1"/>
    <xf numFmtId="0" fontId="17" fillId="0" borderId="16" xfId="0" applyFont="1" applyBorder="1"/>
    <xf numFmtId="0" fontId="2" fillId="0" borderId="0" xfId="0" applyFont="1"/>
    <xf numFmtId="0" fontId="17" fillId="0" borderId="0" xfId="0" applyFont="1" applyAlignment="1">
      <alignment horizontal="center" wrapText="1"/>
    </xf>
    <xf numFmtId="0" fontId="17" fillId="0" borderId="16" xfId="0" applyFont="1" applyBorder="1" applyAlignment="1">
      <alignment horizontal="center"/>
    </xf>
    <xf numFmtId="0" fontId="1" fillId="0" borderId="0" xfId="0" applyFont="1"/>
    <xf numFmtId="0" fontId="18" fillId="0" borderId="1" xfId="0" applyFont="1" applyBorder="1"/>
    <xf numFmtId="0" fontId="19" fillId="0" borderId="1" xfId="0" applyFont="1" applyBorder="1"/>
    <xf numFmtId="164" fontId="9" fillId="0" borderId="2" xfId="0" applyNumberFormat="1" applyFont="1" applyBorder="1"/>
    <xf numFmtId="164" fontId="10" fillId="0" borderId="2" xfId="0" applyNumberFormat="1" applyFont="1" applyBorder="1"/>
    <xf numFmtId="164" fontId="4" fillId="0" borderId="10" xfId="0" applyNumberFormat="1" applyFont="1" applyBorder="1" applyAlignment="1">
      <alignment horizontal="center"/>
    </xf>
    <xf numFmtId="164" fontId="17" fillId="0" borderId="15" xfId="0" applyNumberFormat="1" applyFont="1" applyBorder="1"/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15" fillId="0" borderId="6" xfId="0" applyFont="1" applyBorder="1"/>
    <xf numFmtId="0" fontId="15" fillId="0" borderId="4" xfId="0" applyFont="1" applyBorder="1"/>
    <xf numFmtId="0" fontId="5" fillId="0" borderId="7" xfId="0" applyFont="1" applyBorder="1" applyAlignment="1">
      <alignment horizontal="center" wrapText="1"/>
    </xf>
    <xf numFmtId="0" fontId="1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003"/>
  <sheetViews>
    <sheetView tabSelected="1" workbookViewId="0">
      <selection activeCell="H13" sqref="H13"/>
    </sheetView>
  </sheetViews>
  <sheetFormatPr baseColWidth="10" defaultColWidth="14.5" defaultRowHeight="15" customHeight="1" x14ac:dyDescent="0.2"/>
  <cols>
    <col min="1" max="1" width="8.83203125" customWidth="1"/>
    <col min="2" max="2" width="40.5" customWidth="1"/>
    <col min="3" max="4" width="10.6640625" customWidth="1"/>
    <col min="5" max="6" width="8.83203125" customWidth="1"/>
    <col min="7" max="26" width="10" customWidth="1"/>
  </cols>
  <sheetData>
    <row r="3" spans="2:4" ht="18" customHeight="1" x14ac:dyDescent="0.2">
      <c r="B3" s="13" t="s">
        <v>0</v>
      </c>
      <c r="C3" s="4"/>
      <c r="D3" s="4"/>
    </row>
    <row r="4" spans="2:4" ht="18" customHeight="1" x14ac:dyDescent="0.2">
      <c r="B4" s="3"/>
      <c r="C4" s="4"/>
      <c r="D4" s="4"/>
    </row>
    <row r="5" spans="2:4" ht="18" customHeight="1" x14ac:dyDescent="0.2">
      <c r="B5" s="5" t="s">
        <v>1</v>
      </c>
      <c r="C5" s="6" t="s">
        <v>2</v>
      </c>
      <c r="D5" s="6" t="s">
        <v>3</v>
      </c>
    </row>
    <row r="6" spans="2:4" ht="15.75" customHeight="1" x14ac:dyDescent="0.2">
      <c r="B6" s="7"/>
      <c r="C6" s="8"/>
      <c r="D6" s="8"/>
    </row>
    <row r="7" spans="2:4" x14ac:dyDescent="0.2">
      <c r="B7" s="9" t="s">
        <v>4</v>
      </c>
      <c r="C7" s="8"/>
      <c r="D7" s="8"/>
    </row>
    <row r="9" spans="2:4" ht="15.75" customHeight="1" x14ac:dyDescent="0.2">
      <c r="B9" s="12" t="s">
        <v>5</v>
      </c>
      <c r="C9" s="52">
        <f>GENSET!H7</f>
        <v>7.4034000000000004</v>
      </c>
      <c r="D9" s="8" t="str">
        <f>GENSET!I7</f>
        <v>Ton</v>
      </c>
    </row>
    <row r="10" spans="2:4" ht="15.75" customHeight="1" x14ac:dyDescent="0.2">
      <c r="B10" s="12" t="s">
        <v>42</v>
      </c>
      <c r="C10" s="52">
        <f>'VEHICLE FUEL'!G6</f>
        <v>3.1532999999999998</v>
      </c>
      <c r="D10" s="8" t="s">
        <v>6</v>
      </c>
    </row>
    <row r="11" spans="2:4" ht="15.75" customHeight="1" x14ac:dyDescent="0.2">
      <c r="B11" s="11" t="s">
        <v>7</v>
      </c>
      <c r="C11" s="52">
        <f>LPG!F7</f>
        <v>0.08</v>
      </c>
      <c r="D11" s="8" t="str">
        <f>LPG!G7</f>
        <v>Ton</v>
      </c>
    </row>
    <row r="12" spans="2:4" ht="15.75" customHeight="1" x14ac:dyDescent="0.2">
      <c r="B12" s="11"/>
      <c r="C12" s="52"/>
      <c r="D12" s="8"/>
    </row>
    <row r="13" spans="2:4" ht="15.75" customHeight="1" x14ac:dyDescent="0.2">
      <c r="B13" s="10" t="s">
        <v>8</v>
      </c>
      <c r="C13" s="52"/>
      <c r="D13" s="8"/>
    </row>
    <row r="14" spans="2:4" ht="15.75" customHeight="1" x14ac:dyDescent="0.2">
      <c r="B14" s="11" t="s">
        <v>9</v>
      </c>
      <c r="C14" s="52">
        <f>'GRID POWER'!I7</f>
        <v>5.2640000000000002</v>
      </c>
      <c r="D14" s="8" t="str">
        <f>'GRID POWER'!J7</f>
        <v>Ton</v>
      </c>
    </row>
    <row r="15" spans="2:4" ht="15.75" customHeight="1" x14ac:dyDescent="0.2">
      <c r="B15" s="11"/>
      <c r="C15" s="52"/>
      <c r="D15" s="8"/>
    </row>
    <row r="16" spans="2:4" ht="15.75" customHeight="1" x14ac:dyDescent="0.2">
      <c r="B16" s="7" t="s">
        <v>43</v>
      </c>
      <c r="C16" s="52"/>
      <c r="D16" s="8"/>
    </row>
    <row r="17" spans="2:4" ht="15.75" customHeight="1" x14ac:dyDescent="0.2">
      <c r="B17" s="11" t="s">
        <v>44</v>
      </c>
      <c r="C17" s="52">
        <f>'STAFF TRAVEL'!F10</f>
        <v>0.61240300000000003</v>
      </c>
      <c r="D17" s="8" t="s">
        <v>6</v>
      </c>
    </row>
    <row r="18" spans="2:4" ht="15.75" customHeight="1" x14ac:dyDescent="0.2">
      <c r="B18" s="7"/>
      <c r="C18" s="52"/>
      <c r="D18" s="8"/>
    </row>
    <row r="19" spans="2:4" ht="15.75" customHeight="1" x14ac:dyDescent="0.2">
      <c r="B19" s="10" t="s">
        <v>10</v>
      </c>
      <c r="C19" s="53">
        <f>SUM(C9:C17)</f>
        <v>16.513103000000001</v>
      </c>
      <c r="D19" s="9" t="s">
        <v>6</v>
      </c>
    </row>
    <row r="20" spans="2:4" x14ac:dyDescent="0.2">
      <c r="B20" s="8"/>
      <c r="C20" s="8"/>
      <c r="D20" s="8"/>
    </row>
    <row r="21" spans="2:4" ht="15.75" customHeight="1" x14ac:dyDescent="0.2">
      <c r="B21" s="10"/>
      <c r="C21" s="8"/>
      <c r="D21" s="8"/>
    </row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E25" sqref="E25"/>
    </sheetView>
  </sheetViews>
  <sheetFormatPr baseColWidth="10" defaultColWidth="11.5" defaultRowHeight="15" x14ac:dyDescent="0.2"/>
  <cols>
    <col min="1" max="1" width="16.5" customWidth="1"/>
    <col min="2" max="2" width="19.33203125" customWidth="1"/>
    <col min="4" max="4" width="26.83203125" customWidth="1"/>
    <col min="5" max="5" width="23.1640625" customWidth="1"/>
    <col min="6" max="6" width="21.1640625" customWidth="1"/>
  </cols>
  <sheetData>
    <row r="1" spans="1:14" ht="48" x14ac:dyDescent="0.2">
      <c r="B1" s="38" t="s">
        <v>49</v>
      </c>
      <c r="C1" s="39"/>
      <c r="D1" s="47" t="s">
        <v>61</v>
      </c>
      <c r="E1" s="39" t="s">
        <v>50</v>
      </c>
      <c r="F1" s="47" t="s">
        <v>60</v>
      </c>
    </row>
    <row r="2" spans="1:14" x14ac:dyDescent="0.2">
      <c r="B2" s="38"/>
    </row>
    <row r="3" spans="1:14" x14ac:dyDescent="0.2">
      <c r="B3" s="2" t="s">
        <v>45</v>
      </c>
      <c r="C3" s="2"/>
      <c r="D3" s="2">
        <v>-32.299999999999997</v>
      </c>
      <c r="E3" s="2">
        <f>N32</f>
        <v>2400</v>
      </c>
      <c r="F3">
        <f>D3*E3/1000000</f>
        <v>-7.7520000000000006E-2</v>
      </c>
    </row>
    <row r="5" spans="1:14" x14ac:dyDescent="0.2">
      <c r="B5" s="46" t="s">
        <v>59</v>
      </c>
      <c r="D5">
        <v>25.71</v>
      </c>
      <c r="E5">
        <f>L32</f>
        <v>1300</v>
      </c>
      <c r="F5">
        <f>D5*E5/1000000</f>
        <v>3.3423000000000001E-2</v>
      </c>
    </row>
    <row r="7" spans="1:14" x14ac:dyDescent="0.2">
      <c r="B7" s="2" t="s">
        <v>47</v>
      </c>
      <c r="D7">
        <v>170</v>
      </c>
      <c r="E7">
        <f>H32</f>
        <v>2200</v>
      </c>
      <c r="F7">
        <f>D7*E7/1000000</f>
        <v>0.374</v>
      </c>
    </row>
    <row r="9" spans="1:14" x14ac:dyDescent="0.2">
      <c r="B9" s="2" t="s">
        <v>48</v>
      </c>
      <c r="D9">
        <v>113</v>
      </c>
      <c r="E9">
        <f>J32</f>
        <v>2500</v>
      </c>
      <c r="F9">
        <f>D9*E9/1000000</f>
        <v>0.28249999999999997</v>
      </c>
    </row>
    <row r="10" spans="1:14" x14ac:dyDescent="0.2">
      <c r="B10" s="41"/>
      <c r="C10" s="41"/>
      <c r="D10" s="42"/>
      <c r="E10" s="42">
        <f>SUM(E3:E9)</f>
        <v>8400</v>
      </c>
      <c r="F10" s="55">
        <f>SUM(F3:F9)</f>
        <v>0.61240300000000003</v>
      </c>
      <c r="G10" s="41"/>
      <c r="H10" s="43"/>
    </row>
    <row r="12" spans="1:14" x14ac:dyDescent="0.2">
      <c r="A12" s="38" t="s">
        <v>53</v>
      </c>
    </row>
    <row r="13" spans="1:14" x14ac:dyDescent="0.2">
      <c r="G13" s="56" t="s">
        <v>76</v>
      </c>
      <c r="H13" s="58"/>
      <c r="I13" s="58"/>
      <c r="J13" s="58"/>
      <c r="K13" s="58"/>
      <c r="L13" s="58"/>
      <c r="M13" s="58"/>
      <c r="N13" s="57"/>
    </row>
    <row r="14" spans="1:14" x14ac:dyDescent="0.2">
      <c r="A14" s="38" t="s">
        <v>52</v>
      </c>
      <c r="B14" s="38" t="s">
        <v>51</v>
      </c>
      <c r="G14" s="56" t="s">
        <v>75</v>
      </c>
      <c r="H14" s="57"/>
      <c r="I14" s="56" t="s">
        <v>48</v>
      </c>
      <c r="J14" s="57"/>
      <c r="K14" s="56" t="s">
        <v>46</v>
      </c>
      <c r="L14" s="57"/>
      <c r="M14" s="56" t="s">
        <v>45</v>
      </c>
      <c r="N14" s="57"/>
    </row>
    <row r="15" spans="1:14" x14ac:dyDescent="0.2">
      <c r="B15" s="2"/>
      <c r="D15" s="39" t="s">
        <v>74</v>
      </c>
      <c r="E15" s="39"/>
      <c r="F15" s="39"/>
      <c r="G15" s="48" t="s">
        <v>58</v>
      </c>
      <c r="H15" s="48" t="s">
        <v>57</v>
      </c>
      <c r="I15" s="48" t="s">
        <v>48</v>
      </c>
      <c r="J15" s="48" t="s">
        <v>57</v>
      </c>
      <c r="K15" s="48" t="s">
        <v>46</v>
      </c>
      <c r="L15" s="48" t="s">
        <v>57</v>
      </c>
      <c r="M15" s="48" t="s">
        <v>45</v>
      </c>
      <c r="N15" s="48" t="s">
        <v>57</v>
      </c>
    </row>
    <row r="16" spans="1:14" x14ac:dyDescent="0.2">
      <c r="D16" s="2"/>
      <c r="G16" s="44"/>
      <c r="H16" s="44"/>
      <c r="I16" s="44"/>
      <c r="J16" s="44"/>
      <c r="K16" s="44"/>
      <c r="L16" s="44"/>
      <c r="M16" s="44"/>
      <c r="N16" s="44"/>
    </row>
    <row r="17" spans="1:14" x14ac:dyDescent="0.2">
      <c r="A17">
        <v>1</v>
      </c>
      <c r="B17" s="2" t="s">
        <v>55</v>
      </c>
      <c r="D17" s="2">
        <v>200</v>
      </c>
      <c r="G17" s="44">
        <v>10</v>
      </c>
      <c r="H17" s="44">
        <f>D17*G17</f>
        <v>2000</v>
      </c>
      <c r="I17" s="44">
        <v>3</v>
      </c>
      <c r="J17" s="44">
        <f>D17*I17</f>
        <v>600</v>
      </c>
      <c r="K17" s="44">
        <v>4</v>
      </c>
      <c r="L17" s="44">
        <f>D17*K17</f>
        <v>800</v>
      </c>
      <c r="M17" s="44">
        <v>2</v>
      </c>
      <c r="N17" s="44">
        <f>D17*M17</f>
        <v>400</v>
      </c>
    </row>
    <row r="18" spans="1:14" x14ac:dyDescent="0.2">
      <c r="A18">
        <v>2</v>
      </c>
      <c r="B18" s="40" t="s">
        <v>54</v>
      </c>
      <c r="D18" s="2">
        <v>200</v>
      </c>
      <c r="G18" s="44">
        <v>0</v>
      </c>
      <c r="H18" s="44">
        <f t="shared" ref="H18:H26" si="0">D18*G18</f>
        <v>0</v>
      </c>
      <c r="I18" s="44">
        <v>8</v>
      </c>
      <c r="J18" s="44">
        <f t="shared" ref="J18:J26" si="1">D18*I18</f>
        <v>1600</v>
      </c>
      <c r="K18" s="44">
        <v>0</v>
      </c>
      <c r="L18" s="44">
        <f t="shared" ref="L18:L26" si="2">D18*K18</f>
        <v>0</v>
      </c>
      <c r="M18" s="44">
        <v>6</v>
      </c>
      <c r="N18" s="44">
        <f t="shared" ref="N18:N26" si="3">D18*M18</f>
        <v>1200</v>
      </c>
    </row>
    <row r="19" spans="1:14" x14ac:dyDescent="0.2">
      <c r="A19">
        <v>3</v>
      </c>
      <c r="B19" s="2"/>
      <c r="D19" s="2"/>
      <c r="G19" s="44">
        <v>20</v>
      </c>
      <c r="H19" s="44">
        <f t="shared" si="0"/>
        <v>0</v>
      </c>
      <c r="I19" s="44"/>
      <c r="J19" s="44">
        <f t="shared" si="1"/>
        <v>0</v>
      </c>
      <c r="K19" s="44"/>
      <c r="L19" s="44">
        <f t="shared" si="2"/>
        <v>0</v>
      </c>
      <c r="M19" s="44"/>
      <c r="N19" s="44">
        <f t="shared" si="3"/>
        <v>0</v>
      </c>
    </row>
    <row r="20" spans="1:14" x14ac:dyDescent="0.2">
      <c r="A20">
        <v>4</v>
      </c>
      <c r="D20" s="2"/>
      <c r="G20" s="44"/>
      <c r="H20" s="44">
        <f t="shared" si="0"/>
        <v>0</v>
      </c>
      <c r="I20" s="44"/>
      <c r="J20" s="44">
        <f t="shared" si="1"/>
        <v>0</v>
      </c>
      <c r="K20" s="44"/>
      <c r="L20" s="44">
        <f t="shared" si="2"/>
        <v>0</v>
      </c>
      <c r="M20" s="44"/>
      <c r="N20" s="44">
        <f t="shared" si="3"/>
        <v>0</v>
      </c>
    </row>
    <row r="21" spans="1:14" x14ac:dyDescent="0.2">
      <c r="A21">
        <v>5</v>
      </c>
      <c r="D21" s="2"/>
      <c r="G21" s="44"/>
      <c r="H21" s="44">
        <f t="shared" si="0"/>
        <v>0</v>
      </c>
      <c r="I21" s="44"/>
      <c r="J21" s="44">
        <f t="shared" si="1"/>
        <v>0</v>
      </c>
      <c r="K21" s="44"/>
      <c r="L21" s="44">
        <f t="shared" si="2"/>
        <v>0</v>
      </c>
      <c r="M21" s="44"/>
      <c r="N21" s="44">
        <f t="shared" si="3"/>
        <v>0</v>
      </c>
    </row>
    <row r="22" spans="1:14" x14ac:dyDescent="0.2">
      <c r="A22">
        <v>6</v>
      </c>
      <c r="D22" s="2"/>
      <c r="G22" s="44"/>
      <c r="H22" s="44">
        <f t="shared" si="0"/>
        <v>0</v>
      </c>
      <c r="I22" s="44"/>
      <c r="J22" s="44">
        <f t="shared" si="1"/>
        <v>0</v>
      </c>
      <c r="K22" s="44"/>
      <c r="L22" s="44">
        <f t="shared" si="2"/>
        <v>0</v>
      </c>
      <c r="M22" s="44"/>
      <c r="N22" s="44">
        <f t="shared" si="3"/>
        <v>0</v>
      </c>
    </row>
    <row r="23" spans="1:14" x14ac:dyDescent="0.2">
      <c r="A23">
        <v>7</v>
      </c>
      <c r="G23" s="44"/>
      <c r="H23" s="44">
        <f t="shared" si="0"/>
        <v>0</v>
      </c>
      <c r="I23" s="44"/>
      <c r="J23" s="44">
        <f t="shared" si="1"/>
        <v>0</v>
      </c>
      <c r="K23" s="44"/>
      <c r="L23" s="44">
        <f t="shared" si="2"/>
        <v>0</v>
      </c>
      <c r="M23" s="44"/>
      <c r="N23" s="44">
        <f t="shared" si="3"/>
        <v>0</v>
      </c>
    </row>
    <row r="24" spans="1:14" x14ac:dyDescent="0.2">
      <c r="A24">
        <v>8</v>
      </c>
      <c r="B24" s="49" t="s">
        <v>77</v>
      </c>
      <c r="D24">
        <v>100</v>
      </c>
      <c r="G24" s="44">
        <v>2</v>
      </c>
      <c r="H24" s="44">
        <f t="shared" si="0"/>
        <v>200</v>
      </c>
      <c r="I24" s="44">
        <v>3</v>
      </c>
      <c r="J24" s="44">
        <f t="shared" si="1"/>
        <v>300</v>
      </c>
      <c r="K24" s="44">
        <v>5</v>
      </c>
      <c r="L24" s="44">
        <f t="shared" si="2"/>
        <v>500</v>
      </c>
      <c r="M24" s="44">
        <v>8</v>
      </c>
      <c r="N24" s="44">
        <f t="shared" si="3"/>
        <v>800</v>
      </c>
    </row>
    <row r="25" spans="1:14" x14ac:dyDescent="0.2">
      <c r="A25">
        <v>9</v>
      </c>
      <c r="G25" s="44"/>
      <c r="H25" s="44">
        <f t="shared" si="0"/>
        <v>0</v>
      </c>
      <c r="I25" s="44"/>
      <c r="J25" s="44">
        <f t="shared" si="1"/>
        <v>0</v>
      </c>
      <c r="K25" s="44"/>
      <c r="L25" s="44">
        <f t="shared" si="2"/>
        <v>0</v>
      </c>
      <c r="M25" s="44"/>
      <c r="N25" s="44">
        <f t="shared" si="3"/>
        <v>0</v>
      </c>
    </row>
    <row r="26" spans="1:14" x14ac:dyDescent="0.2">
      <c r="A26">
        <v>10</v>
      </c>
      <c r="G26" s="44"/>
      <c r="H26" s="44">
        <f t="shared" si="0"/>
        <v>0</v>
      </c>
      <c r="I26" s="44"/>
      <c r="J26" s="44">
        <f t="shared" si="1"/>
        <v>0</v>
      </c>
      <c r="K26" s="44"/>
      <c r="L26" s="44">
        <f t="shared" si="2"/>
        <v>0</v>
      </c>
      <c r="M26" s="44"/>
      <c r="N26" s="44">
        <f t="shared" si="3"/>
        <v>0</v>
      </c>
    </row>
    <row r="27" spans="1:14" x14ac:dyDescent="0.2">
      <c r="A27">
        <v>11</v>
      </c>
      <c r="G27" s="44"/>
      <c r="H27" s="44">
        <f t="shared" ref="H27:H31" si="4">D27*G27</f>
        <v>0</v>
      </c>
      <c r="I27" s="44"/>
      <c r="J27" s="44">
        <f t="shared" ref="J27:J31" si="5">D27*I27</f>
        <v>0</v>
      </c>
      <c r="K27" s="44"/>
      <c r="L27" s="44">
        <f t="shared" ref="L27:L31" si="6">D27*K27</f>
        <v>0</v>
      </c>
      <c r="M27" s="44"/>
      <c r="N27" s="44">
        <f t="shared" ref="N27:N31" si="7">D27*M27</f>
        <v>0</v>
      </c>
    </row>
    <row r="28" spans="1:14" x14ac:dyDescent="0.2">
      <c r="A28">
        <v>12</v>
      </c>
      <c r="G28" s="44"/>
      <c r="H28" s="44">
        <f t="shared" si="4"/>
        <v>0</v>
      </c>
      <c r="I28" s="44"/>
      <c r="J28" s="44">
        <f t="shared" si="5"/>
        <v>0</v>
      </c>
      <c r="K28" s="44"/>
      <c r="L28" s="44">
        <f t="shared" si="6"/>
        <v>0</v>
      </c>
      <c r="M28" s="44"/>
      <c r="N28" s="44">
        <f t="shared" si="7"/>
        <v>0</v>
      </c>
    </row>
    <row r="29" spans="1:14" x14ac:dyDescent="0.2">
      <c r="A29">
        <v>13</v>
      </c>
      <c r="G29" s="44"/>
      <c r="H29" s="44">
        <f t="shared" si="4"/>
        <v>0</v>
      </c>
      <c r="I29" s="44"/>
      <c r="J29" s="44">
        <f t="shared" si="5"/>
        <v>0</v>
      </c>
      <c r="K29" s="44"/>
      <c r="L29" s="44">
        <f t="shared" si="6"/>
        <v>0</v>
      </c>
      <c r="M29" s="44"/>
      <c r="N29" s="44">
        <f t="shared" si="7"/>
        <v>0</v>
      </c>
    </row>
    <row r="30" spans="1:14" x14ac:dyDescent="0.2">
      <c r="A30">
        <v>14</v>
      </c>
      <c r="G30" s="44"/>
      <c r="H30" s="44">
        <f t="shared" si="4"/>
        <v>0</v>
      </c>
      <c r="I30" s="44"/>
      <c r="J30" s="44">
        <f t="shared" si="5"/>
        <v>0</v>
      </c>
      <c r="K30" s="44"/>
      <c r="L30" s="44">
        <f t="shared" si="6"/>
        <v>0</v>
      </c>
      <c r="M30" s="44"/>
      <c r="N30" s="44">
        <f t="shared" si="7"/>
        <v>0</v>
      </c>
    </row>
    <row r="31" spans="1:14" x14ac:dyDescent="0.2">
      <c r="A31">
        <v>15</v>
      </c>
      <c r="G31" s="44"/>
      <c r="H31" s="44">
        <f t="shared" si="4"/>
        <v>0</v>
      </c>
      <c r="I31" s="44"/>
      <c r="J31" s="44">
        <f t="shared" si="5"/>
        <v>0</v>
      </c>
      <c r="K31" s="44"/>
      <c r="L31" s="44">
        <f t="shared" si="6"/>
        <v>0</v>
      </c>
      <c r="M31" s="44"/>
      <c r="N31" s="44">
        <f t="shared" si="7"/>
        <v>0</v>
      </c>
    </row>
    <row r="32" spans="1:14" x14ac:dyDescent="0.2">
      <c r="A32" s="41"/>
      <c r="B32" s="42" t="s">
        <v>56</v>
      </c>
      <c r="C32" s="41"/>
      <c r="D32" s="42">
        <f>SUM(D17:D31)</f>
        <v>500</v>
      </c>
      <c r="E32" s="42">
        <f>SUM(E17:E31)</f>
        <v>0</v>
      </c>
      <c r="F32" s="42">
        <f>SUM(F17:F31)</f>
        <v>0</v>
      </c>
      <c r="G32" s="45">
        <f>SUM(G17:G31)</f>
        <v>32</v>
      </c>
      <c r="H32" s="45">
        <f t="shared" ref="H32:N32" si="8">SUM(H17:H31)</f>
        <v>2200</v>
      </c>
      <c r="I32" s="45">
        <f t="shared" si="8"/>
        <v>14</v>
      </c>
      <c r="J32" s="45">
        <f t="shared" si="8"/>
        <v>2500</v>
      </c>
      <c r="K32" s="45">
        <f t="shared" si="8"/>
        <v>9</v>
      </c>
      <c r="L32" s="45">
        <f t="shared" si="8"/>
        <v>1300</v>
      </c>
      <c r="M32" s="45">
        <f t="shared" si="8"/>
        <v>16</v>
      </c>
      <c r="N32" s="45">
        <f t="shared" si="8"/>
        <v>2400</v>
      </c>
    </row>
  </sheetData>
  <mergeCells count="5">
    <mergeCell ref="G14:H14"/>
    <mergeCell ref="I14:J14"/>
    <mergeCell ref="K14:L14"/>
    <mergeCell ref="M14:N14"/>
    <mergeCell ref="G13:N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000"/>
  <sheetViews>
    <sheetView workbookViewId="0">
      <selection activeCell="L15" sqref="L15"/>
    </sheetView>
  </sheetViews>
  <sheetFormatPr baseColWidth="10" defaultColWidth="14.5" defaultRowHeight="15" customHeight="1" x14ac:dyDescent="0.2"/>
  <cols>
    <col min="1" max="1" width="8.83203125" customWidth="1"/>
    <col min="2" max="2" width="22.6640625" customWidth="1"/>
    <col min="3" max="3" width="15.1640625" customWidth="1"/>
    <col min="4" max="4" width="18.33203125" customWidth="1"/>
    <col min="5" max="5" width="6.6640625" customWidth="1"/>
    <col min="6" max="6" width="14.5" customWidth="1"/>
    <col min="7" max="7" width="6.33203125" customWidth="1"/>
    <col min="8" max="8" width="11.6640625" customWidth="1"/>
    <col min="9" max="9" width="8.5" customWidth="1"/>
    <col min="10" max="26" width="10" customWidth="1"/>
  </cols>
  <sheetData>
    <row r="3" spans="1:11" ht="18" customHeight="1" x14ac:dyDescent="0.2">
      <c r="B3" s="14" t="s">
        <v>11</v>
      </c>
      <c r="C3" s="15"/>
      <c r="D3" s="16"/>
      <c r="E3" s="1"/>
      <c r="F3" s="1"/>
      <c r="G3" s="1"/>
      <c r="H3" s="1"/>
      <c r="I3" s="1"/>
    </row>
    <row r="4" spans="1:11" ht="18" customHeight="1" x14ac:dyDescent="0.2">
      <c r="B4" s="1"/>
      <c r="C4" s="1"/>
      <c r="D4" s="1"/>
      <c r="E4" s="1"/>
      <c r="F4" s="1"/>
      <c r="G4" s="1"/>
      <c r="H4" s="1"/>
      <c r="I4" s="1"/>
    </row>
    <row r="5" spans="1:11" ht="50.25" customHeight="1" x14ac:dyDescent="0.2">
      <c r="A5" s="17"/>
      <c r="B5" s="18" t="s">
        <v>12</v>
      </c>
      <c r="C5" s="59" t="s">
        <v>13</v>
      </c>
      <c r="D5" s="60"/>
      <c r="E5" s="61"/>
      <c r="F5" s="59" t="s">
        <v>14</v>
      </c>
      <c r="G5" s="61"/>
      <c r="H5" s="62" t="s">
        <v>15</v>
      </c>
      <c r="I5" s="63"/>
    </row>
    <row r="6" spans="1:11" ht="18" customHeight="1" x14ac:dyDescent="0.2">
      <c r="A6" s="17"/>
      <c r="B6" s="19" t="s">
        <v>16</v>
      </c>
      <c r="C6" s="19" t="s">
        <v>17</v>
      </c>
      <c r="D6" s="19" t="s">
        <v>2</v>
      </c>
      <c r="E6" s="19" t="s">
        <v>3</v>
      </c>
      <c r="F6" s="19" t="s">
        <v>2</v>
      </c>
      <c r="G6" s="19" t="s">
        <v>3</v>
      </c>
      <c r="H6" s="19" t="s">
        <v>2</v>
      </c>
      <c r="I6" s="19" t="s">
        <v>3</v>
      </c>
    </row>
    <row r="7" spans="1:11" ht="18" customHeight="1" x14ac:dyDescent="0.2">
      <c r="A7" s="17"/>
      <c r="B7" s="20">
        <v>240000</v>
      </c>
      <c r="C7" s="21">
        <v>87.52</v>
      </c>
      <c r="D7" s="20">
        <f>ROUND(B7/C7,0)</f>
        <v>2742</v>
      </c>
      <c r="E7" s="22" t="s">
        <v>18</v>
      </c>
      <c r="F7" s="22">
        <v>2.7</v>
      </c>
      <c r="G7" s="23" t="s">
        <v>19</v>
      </c>
      <c r="H7" s="22">
        <f>+D7*F7/1000</f>
        <v>7.4034000000000004</v>
      </c>
      <c r="I7" s="23" t="s">
        <v>6</v>
      </c>
    </row>
    <row r="8" spans="1:11" ht="18" customHeight="1" x14ac:dyDescent="0.2">
      <c r="A8" s="17"/>
      <c r="B8" s="24"/>
      <c r="C8" s="25"/>
      <c r="D8" s="24"/>
      <c r="E8" s="26"/>
      <c r="F8" s="26"/>
      <c r="G8" s="25"/>
      <c r="H8" s="26"/>
      <c r="I8" s="25"/>
      <c r="K8" s="2"/>
    </row>
    <row r="9" spans="1:11" ht="18" customHeight="1" x14ac:dyDescent="0.2">
      <c r="A9" s="17"/>
      <c r="B9" s="24"/>
      <c r="C9" s="25"/>
      <c r="D9" s="24"/>
      <c r="E9" s="26"/>
      <c r="F9" s="26"/>
      <c r="G9" s="25"/>
      <c r="H9" s="26"/>
      <c r="I9" s="25"/>
    </row>
    <row r="10" spans="1:11" ht="18" customHeight="1" x14ac:dyDescent="0.2">
      <c r="A10" s="17"/>
      <c r="B10" s="24"/>
      <c r="C10" s="25"/>
      <c r="D10" s="24"/>
      <c r="E10" s="26"/>
      <c r="F10" s="26"/>
      <c r="G10" s="25"/>
      <c r="H10" s="26"/>
      <c r="I10" s="25"/>
    </row>
    <row r="11" spans="1:11" ht="18" customHeight="1" x14ac:dyDescent="0.2">
      <c r="A11" s="17"/>
      <c r="B11" s="24"/>
      <c r="C11" s="25"/>
      <c r="D11" s="24"/>
      <c r="E11" s="26"/>
      <c r="F11" s="26"/>
      <c r="G11" s="25"/>
      <c r="H11" s="26"/>
      <c r="I11" s="25"/>
    </row>
    <row r="12" spans="1:11" ht="18" customHeight="1" x14ac:dyDescent="0.2">
      <c r="A12" s="17"/>
      <c r="B12" s="24"/>
      <c r="C12" s="25"/>
      <c r="D12" s="24"/>
      <c r="E12" s="26"/>
      <c r="F12" s="26"/>
      <c r="G12" s="25"/>
      <c r="H12" s="26"/>
      <c r="I12" s="25"/>
    </row>
    <row r="13" spans="1:11" ht="18" customHeight="1" x14ac:dyDescent="0.2">
      <c r="A13" s="17"/>
      <c r="B13" s="27"/>
      <c r="C13" s="28"/>
      <c r="D13" s="27"/>
      <c r="E13" s="29"/>
      <c r="F13" s="29"/>
      <c r="G13" s="28"/>
      <c r="H13" s="29"/>
      <c r="I13" s="28"/>
    </row>
    <row r="17" spans="2:2" ht="15" customHeight="1" x14ac:dyDescent="0.2">
      <c r="B17" s="2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5:E5"/>
    <mergeCell ref="F5:G5"/>
    <mergeCell ref="H5:I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000"/>
  <sheetViews>
    <sheetView workbookViewId="0">
      <selection activeCell="J13" sqref="J13"/>
    </sheetView>
  </sheetViews>
  <sheetFormatPr baseColWidth="10" defaultColWidth="14.5" defaultRowHeight="15" customHeight="1" x14ac:dyDescent="0.2"/>
  <cols>
    <col min="1" max="1" width="21.33203125" customWidth="1"/>
    <col min="2" max="8" width="11.5" customWidth="1"/>
    <col min="9" max="26" width="10" customWidth="1"/>
  </cols>
  <sheetData>
    <row r="2" spans="1:8" ht="18" customHeight="1" x14ac:dyDescent="0.2">
      <c r="A2" s="14" t="s">
        <v>35</v>
      </c>
      <c r="B2" s="15"/>
      <c r="C2" s="1"/>
      <c r="D2" s="1"/>
      <c r="E2" s="1"/>
      <c r="F2" s="1"/>
      <c r="G2" s="1"/>
      <c r="H2" s="1"/>
    </row>
    <row r="3" spans="1:8" ht="18" customHeight="1" x14ac:dyDescent="0.2">
      <c r="A3" s="1"/>
      <c r="B3" s="1"/>
      <c r="C3" s="1"/>
      <c r="D3" s="1"/>
      <c r="E3" s="1"/>
      <c r="F3" s="1"/>
      <c r="G3" s="1"/>
      <c r="H3" s="1"/>
    </row>
    <row r="4" spans="1:8" ht="67.5" customHeight="1" x14ac:dyDescent="0.2">
      <c r="A4" s="18" t="s">
        <v>20</v>
      </c>
      <c r="B4" s="59" t="s">
        <v>13</v>
      </c>
      <c r="C4" s="60"/>
      <c r="D4" s="61"/>
      <c r="E4" s="59" t="s">
        <v>21</v>
      </c>
      <c r="F4" s="61"/>
      <c r="G4" s="62" t="s">
        <v>22</v>
      </c>
      <c r="H4" s="63"/>
    </row>
    <row r="5" spans="1:8" ht="18" customHeight="1" x14ac:dyDescent="0.2">
      <c r="A5" s="19" t="s">
        <v>16</v>
      </c>
      <c r="B5" s="19" t="s">
        <v>17</v>
      </c>
      <c r="C5" s="19" t="s">
        <v>2</v>
      </c>
      <c r="D5" s="19" t="s">
        <v>3</v>
      </c>
      <c r="E5" s="19" t="s">
        <v>2</v>
      </c>
      <c r="F5" s="19" t="s">
        <v>3</v>
      </c>
      <c r="G5" s="19" t="s">
        <v>2</v>
      </c>
      <c r="H5" s="19" t="s">
        <v>3</v>
      </c>
    </row>
    <row r="6" spans="1:8" ht="18" customHeight="1" x14ac:dyDescent="0.2">
      <c r="A6" s="20">
        <v>120000</v>
      </c>
      <c r="B6" s="21">
        <v>87.52</v>
      </c>
      <c r="C6" s="20">
        <f>ROUND(A6/B6,0)</f>
        <v>1371</v>
      </c>
      <c r="D6" s="22" t="s">
        <v>18</v>
      </c>
      <c r="E6" s="22">
        <v>2.2999999999999998</v>
      </c>
      <c r="F6" s="23" t="s">
        <v>19</v>
      </c>
      <c r="G6" s="22">
        <f>+C6*E6/1000</f>
        <v>3.1532999999999998</v>
      </c>
      <c r="H6" s="23" t="s">
        <v>6</v>
      </c>
    </row>
    <row r="7" spans="1:8" ht="18" customHeight="1" x14ac:dyDescent="0.2">
      <c r="A7" s="24"/>
      <c r="B7" s="25"/>
      <c r="C7" s="24"/>
      <c r="D7" s="26"/>
      <c r="E7" s="26"/>
      <c r="F7" s="25"/>
      <c r="G7" s="26"/>
      <c r="H7" s="25"/>
    </row>
    <row r="8" spans="1:8" ht="18" customHeight="1" x14ac:dyDescent="0.2">
      <c r="A8" s="24"/>
      <c r="B8" s="25"/>
      <c r="C8" s="24"/>
      <c r="D8" s="26"/>
      <c r="E8" s="26"/>
      <c r="F8" s="25"/>
      <c r="G8" s="26"/>
      <c r="H8" s="25"/>
    </row>
    <row r="9" spans="1:8" ht="18" customHeight="1" x14ac:dyDescent="0.2">
      <c r="A9" s="24"/>
      <c r="B9" s="25"/>
      <c r="C9" s="24"/>
      <c r="D9" s="26"/>
      <c r="E9" s="26"/>
      <c r="F9" s="25"/>
      <c r="G9" s="26"/>
      <c r="H9" s="25"/>
    </row>
    <row r="10" spans="1:8" ht="18" customHeight="1" x14ac:dyDescent="0.2">
      <c r="A10" s="24"/>
      <c r="B10" s="25"/>
      <c r="C10" s="24"/>
      <c r="D10" s="26"/>
      <c r="E10" s="26"/>
      <c r="F10" s="25"/>
      <c r="G10" s="26"/>
      <c r="H10" s="25"/>
    </row>
    <row r="11" spans="1:8" ht="18" customHeight="1" x14ac:dyDescent="0.2">
      <c r="A11" s="24"/>
      <c r="B11" s="25"/>
      <c r="C11" s="24"/>
      <c r="D11" s="26"/>
      <c r="E11" s="26"/>
      <c r="F11" s="25"/>
      <c r="G11" s="26"/>
      <c r="H11" s="25"/>
    </row>
    <row r="12" spans="1:8" ht="18" customHeight="1" x14ac:dyDescent="0.2">
      <c r="A12" s="27"/>
      <c r="B12" s="28"/>
      <c r="C12" s="27"/>
      <c r="D12" s="29"/>
      <c r="E12" s="29"/>
      <c r="F12" s="28"/>
      <c r="G12" s="29"/>
      <c r="H12" s="2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4:D4"/>
    <mergeCell ref="E4:F4"/>
    <mergeCell ref="G4:H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000"/>
  <sheetViews>
    <sheetView workbookViewId="0">
      <selection activeCell="F22" sqref="F22"/>
    </sheetView>
  </sheetViews>
  <sheetFormatPr baseColWidth="10" defaultColWidth="14.5" defaultRowHeight="15" customHeight="1" x14ac:dyDescent="0.2"/>
  <cols>
    <col min="1" max="1" width="8.83203125" customWidth="1"/>
    <col min="2" max="2" width="20.6640625" customWidth="1"/>
    <col min="3" max="3" width="7.83203125" customWidth="1"/>
    <col min="4" max="4" width="15.1640625" customWidth="1"/>
    <col min="5" max="5" width="6.6640625" customWidth="1"/>
    <col min="6" max="6" width="14.5" customWidth="1"/>
    <col min="7" max="7" width="6.33203125" customWidth="1"/>
    <col min="8" max="26" width="10" customWidth="1"/>
  </cols>
  <sheetData>
    <row r="3" spans="1:7" ht="18" customHeight="1" x14ac:dyDescent="0.2">
      <c r="B3" s="30" t="s">
        <v>7</v>
      </c>
      <c r="C3" s="31"/>
      <c r="D3" s="3"/>
      <c r="E3" s="1"/>
      <c r="F3" s="1"/>
      <c r="G3" s="1"/>
    </row>
    <row r="4" spans="1:7" ht="18" customHeight="1" x14ac:dyDescent="0.2">
      <c r="B4" s="1"/>
      <c r="C4" s="1"/>
      <c r="D4" s="1"/>
      <c r="E4" s="1"/>
      <c r="F4" s="1"/>
      <c r="G4" s="1"/>
    </row>
    <row r="5" spans="1:7" ht="50.25" customHeight="1" x14ac:dyDescent="0.2">
      <c r="A5" s="17"/>
      <c r="B5" s="59" t="s">
        <v>23</v>
      </c>
      <c r="C5" s="61"/>
      <c r="D5" s="59" t="s">
        <v>24</v>
      </c>
      <c r="E5" s="61"/>
      <c r="F5" s="59" t="s">
        <v>25</v>
      </c>
      <c r="G5" s="61"/>
    </row>
    <row r="6" spans="1:7" ht="18" customHeight="1" x14ac:dyDescent="0.2">
      <c r="A6" s="17"/>
      <c r="B6" s="19" t="s">
        <v>2</v>
      </c>
      <c r="C6" s="19" t="s">
        <v>3</v>
      </c>
      <c r="D6" s="19"/>
      <c r="E6" s="19" t="s">
        <v>3</v>
      </c>
      <c r="F6" s="19" t="s">
        <v>2</v>
      </c>
      <c r="G6" s="19" t="s">
        <v>3</v>
      </c>
    </row>
    <row r="7" spans="1:7" ht="18" customHeight="1" x14ac:dyDescent="0.2">
      <c r="A7" s="17"/>
      <c r="B7" s="20">
        <v>150</v>
      </c>
      <c r="C7" s="23" t="s">
        <v>26</v>
      </c>
      <c r="D7" s="21">
        <v>0.53100000000000003</v>
      </c>
      <c r="E7" s="22" t="s">
        <v>26</v>
      </c>
      <c r="F7" s="22">
        <f>ROUND(B7*D7/1000,2)</f>
        <v>0.08</v>
      </c>
      <c r="G7" s="23" t="s">
        <v>6</v>
      </c>
    </row>
    <row r="8" spans="1:7" ht="18" customHeight="1" x14ac:dyDescent="0.2">
      <c r="A8" s="17"/>
      <c r="B8" s="24"/>
      <c r="C8" s="25"/>
      <c r="D8" s="25"/>
      <c r="E8" s="26"/>
      <c r="F8" s="26"/>
      <c r="G8" s="25"/>
    </row>
    <row r="9" spans="1:7" ht="18" customHeight="1" x14ac:dyDescent="0.2">
      <c r="A9" s="17"/>
      <c r="B9" s="24"/>
      <c r="C9" s="25"/>
      <c r="D9" s="25"/>
      <c r="E9" s="26"/>
      <c r="F9" s="26"/>
      <c r="G9" s="25"/>
    </row>
    <row r="10" spans="1:7" ht="18" customHeight="1" x14ac:dyDescent="0.2">
      <c r="A10" s="17"/>
      <c r="B10" s="24"/>
      <c r="C10" s="25"/>
      <c r="D10" s="25"/>
      <c r="E10" s="26"/>
      <c r="F10" s="26"/>
      <c r="G10" s="25"/>
    </row>
    <row r="11" spans="1:7" ht="18" customHeight="1" x14ac:dyDescent="0.2">
      <c r="A11" s="17"/>
      <c r="B11" s="24"/>
      <c r="C11" s="25"/>
      <c r="D11" s="25"/>
      <c r="E11" s="26"/>
      <c r="F11" s="26"/>
      <c r="G11" s="25"/>
    </row>
    <row r="12" spans="1:7" ht="18" customHeight="1" x14ac:dyDescent="0.2">
      <c r="A12" s="17"/>
      <c r="B12" s="24"/>
      <c r="C12" s="25"/>
      <c r="D12" s="25"/>
      <c r="E12" s="26"/>
      <c r="F12" s="26"/>
      <c r="G12" s="25"/>
    </row>
    <row r="13" spans="1:7" ht="18" customHeight="1" x14ac:dyDescent="0.2">
      <c r="A13" s="17"/>
      <c r="B13" s="27"/>
      <c r="C13" s="28"/>
      <c r="D13" s="28"/>
      <c r="E13" s="29"/>
      <c r="F13" s="29"/>
      <c r="G13" s="2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5:C5"/>
    <mergeCell ref="D5:E5"/>
    <mergeCell ref="F5:G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1005"/>
  <sheetViews>
    <sheetView topLeftCell="A5" workbookViewId="0">
      <selection activeCell="M13" sqref="M13"/>
    </sheetView>
  </sheetViews>
  <sheetFormatPr baseColWidth="10" defaultColWidth="14.5" defaultRowHeight="15" customHeight="1" x14ac:dyDescent="0.2"/>
  <cols>
    <col min="1" max="1" width="8.83203125" customWidth="1"/>
    <col min="2" max="2" width="15.83203125" customWidth="1"/>
    <col min="3" max="3" width="8.5" customWidth="1"/>
    <col min="4" max="4" width="15.1640625" customWidth="1"/>
    <col min="5" max="5" width="18.33203125" customWidth="1"/>
    <col min="6" max="6" width="6.6640625" customWidth="1"/>
    <col min="7" max="7" width="14.5" customWidth="1"/>
    <col min="8" max="8" width="6.33203125" customWidth="1"/>
    <col min="9" max="9" width="11.6640625" customWidth="1"/>
    <col min="10" max="10" width="8.5" customWidth="1"/>
    <col min="11" max="26" width="10" customWidth="1"/>
  </cols>
  <sheetData>
    <row r="3" spans="1:10" ht="18" customHeight="1" x14ac:dyDescent="0.2">
      <c r="B3" s="30" t="s">
        <v>9</v>
      </c>
      <c r="C3" s="15"/>
      <c r="D3" s="15"/>
      <c r="E3" s="1"/>
      <c r="F3" s="1"/>
      <c r="G3" s="1"/>
      <c r="H3" s="1"/>
      <c r="I3" s="1"/>
      <c r="J3" s="1"/>
    </row>
    <row r="4" spans="1:10" ht="18" customHeight="1" x14ac:dyDescent="0.2">
      <c r="B4" s="1"/>
      <c r="C4" s="1"/>
      <c r="D4" s="1"/>
      <c r="E4" s="1"/>
      <c r="F4" s="1"/>
      <c r="G4" s="1"/>
      <c r="H4" s="1"/>
      <c r="I4" s="1"/>
      <c r="J4" s="1"/>
    </row>
    <row r="5" spans="1:10" ht="47.25" customHeight="1" x14ac:dyDescent="0.2">
      <c r="A5" s="17"/>
      <c r="B5" s="59" t="s">
        <v>27</v>
      </c>
      <c r="C5" s="61"/>
      <c r="D5" s="59" t="s">
        <v>28</v>
      </c>
      <c r="E5" s="60"/>
      <c r="F5" s="61"/>
      <c r="G5" s="59" t="s">
        <v>29</v>
      </c>
      <c r="H5" s="61"/>
      <c r="I5" s="62" t="s">
        <v>30</v>
      </c>
      <c r="J5" s="63"/>
    </row>
    <row r="6" spans="1:10" ht="18" customHeight="1" x14ac:dyDescent="0.2">
      <c r="A6" s="17"/>
      <c r="B6" s="32" t="s">
        <v>2</v>
      </c>
      <c r="C6" s="33" t="s">
        <v>3</v>
      </c>
      <c r="D6" s="32" t="s">
        <v>31</v>
      </c>
      <c r="E6" s="32" t="s">
        <v>2</v>
      </c>
      <c r="F6" s="33" t="s">
        <v>3</v>
      </c>
      <c r="G6" s="34" t="s">
        <v>2</v>
      </c>
      <c r="H6" s="33" t="s">
        <v>3</v>
      </c>
      <c r="I6" s="34" t="s">
        <v>2</v>
      </c>
      <c r="J6" s="33" t="s">
        <v>3</v>
      </c>
    </row>
    <row r="7" spans="1:10" ht="18" customHeight="1" x14ac:dyDescent="0.2">
      <c r="A7" s="17"/>
      <c r="B7" s="35">
        <v>120000</v>
      </c>
      <c r="C7" s="23" t="s">
        <v>32</v>
      </c>
      <c r="D7" s="21">
        <v>7.5</v>
      </c>
      <c r="E7" s="20">
        <f>ROUND(B7/D7,0)</f>
        <v>16000</v>
      </c>
      <c r="F7" s="22" t="s">
        <v>33</v>
      </c>
      <c r="G7" s="22">
        <v>329</v>
      </c>
      <c r="H7" s="23" t="s">
        <v>34</v>
      </c>
      <c r="I7" s="54">
        <f>E7*G7/1000000</f>
        <v>5.2640000000000002</v>
      </c>
      <c r="J7" s="23" t="s">
        <v>6</v>
      </c>
    </row>
    <row r="8" spans="1:10" ht="18" customHeight="1" x14ac:dyDescent="0.2">
      <c r="A8" s="17"/>
      <c r="B8" s="1"/>
      <c r="C8" s="25"/>
      <c r="D8" s="25"/>
      <c r="E8" s="24"/>
      <c r="F8" s="26"/>
      <c r="G8" s="26"/>
      <c r="H8" s="25"/>
      <c r="I8" s="26"/>
      <c r="J8" s="25"/>
    </row>
    <row r="9" spans="1:10" ht="18" customHeight="1" x14ac:dyDescent="0.2">
      <c r="A9" s="17"/>
      <c r="B9" s="1"/>
      <c r="C9" s="25"/>
      <c r="D9" s="25"/>
      <c r="E9" s="24"/>
      <c r="F9" s="26"/>
      <c r="G9" s="26"/>
      <c r="H9" s="25"/>
      <c r="I9" s="26"/>
      <c r="J9" s="25"/>
    </row>
    <row r="10" spans="1:10" ht="18" customHeight="1" x14ac:dyDescent="0.2">
      <c r="A10" s="17"/>
      <c r="B10" s="1"/>
      <c r="C10" s="25"/>
      <c r="D10" s="25"/>
      <c r="E10" s="24"/>
      <c r="F10" s="26"/>
      <c r="G10" s="26"/>
      <c r="H10" s="25"/>
      <c r="I10" s="26"/>
      <c r="J10" s="25"/>
    </row>
    <row r="11" spans="1:10" ht="18" customHeight="1" x14ac:dyDescent="0.2">
      <c r="A11" s="17"/>
      <c r="B11" s="1"/>
      <c r="C11" s="25"/>
      <c r="D11" s="25"/>
      <c r="E11" s="24"/>
      <c r="F11" s="26"/>
      <c r="G11" s="26"/>
      <c r="H11" s="25"/>
      <c r="I11" s="26"/>
      <c r="J11" s="25"/>
    </row>
    <row r="12" spans="1:10" ht="18" customHeight="1" x14ac:dyDescent="0.2">
      <c r="A12" s="17"/>
      <c r="B12" s="1"/>
      <c r="C12" s="25"/>
      <c r="D12" s="25"/>
      <c r="E12" s="24"/>
      <c r="F12" s="26"/>
      <c r="G12" s="26"/>
      <c r="H12" s="25"/>
      <c r="I12" s="26"/>
      <c r="J12" s="25"/>
    </row>
    <row r="13" spans="1:10" ht="18" customHeight="1" x14ac:dyDescent="0.2">
      <c r="A13" s="17"/>
      <c r="B13" s="29"/>
      <c r="C13" s="28"/>
      <c r="D13" s="28"/>
      <c r="E13" s="27"/>
      <c r="F13" s="29"/>
      <c r="G13" s="29"/>
      <c r="H13" s="28"/>
      <c r="I13" s="29"/>
      <c r="J13" s="28"/>
    </row>
    <row r="15" spans="1:10" ht="15.75" customHeight="1" x14ac:dyDescent="0.2">
      <c r="B15" s="36"/>
      <c r="I15" s="36"/>
    </row>
    <row r="16" spans="1:10" ht="15" customHeight="1" x14ac:dyDescent="0.2">
      <c r="B16" s="2"/>
    </row>
    <row r="20" spans="2:7" ht="15" customHeight="1" x14ac:dyDescent="0.2">
      <c r="B20" s="38" t="s">
        <v>36</v>
      </c>
    </row>
    <row r="21" spans="2:7" ht="15.75" customHeight="1" x14ac:dyDescent="0.2">
      <c r="B21" s="49" t="s">
        <v>37</v>
      </c>
      <c r="C21" s="37">
        <v>0.7</v>
      </c>
      <c r="D21" s="49" t="s">
        <v>63</v>
      </c>
      <c r="E21" s="49"/>
      <c r="F21">
        <v>574</v>
      </c>
      <c r="G21" s="38">
        <v>602</v>
      </c>
    </row>
    <row r="22" spans="2:7" ht="15.75" customHeight="1" x14ac:dyDescent="0.2">
      <c r="B22" s="49" t="s">
        <v>38</v>
      </c>
      <c r="C22" s="37">
        <v>0.04</v>
      </c>
      <c r="D22" s="49" t="s">
        <v>40</v>
      </c>
      <c r="E22" s="49"/>
      <c r="F22">
        <v>19.600000000000001</v>
      </c>
    </row>
    <row r="23" spans="2:7" ht="15.75" customHeight="1" x14ac:dyDescent="0.2">
      <c r="B23" s="49" t="s">
        <v>39</v>
      </c>
      <c r="C23" s="37">
        <v>0.12</v>
      </c>
      <c r="D23" s="49" t="s">
        <v>41</v>
      </c>
      <c r="E23" s="49"/>
      <c r="F23">
        <v>2.88</v>
      </c>
    </row>
    <row r="24" spans="2:7" ht="15.75" customHeight="1" x14ac:dyDescent="0.2">
      <c r="B24" s="49" t="s">
        <v>64</v>
      </c>
      <c r="C24" s="37">
        <v>0.02</v>
      </c>
      <c r="D24" s="49" t="s">
        <v>65</v>
      </c>
      <c r="E24" s="49"/>
      <c r="F24">
        <v>0.14000000000000001</v>
      </c>
    </row>
    <row r="25" spans="2:7" ht="15.75" customHeight="1" x14ac:dyDescent="0.2">
      <c r="B25" s="49" t="s">
        <v>66</v>
      </c>
      <c r="C25" s="37">
        <v>0.12</v>
      </c>
      <c r="D25" s="49" t="s">
        <v>67</v>
      </c>
      <c r="E25" s="49"/>
      <c r="F25">
        <v>4.8</v>
      </c>
    </row>
    <row r="26" spans="2:7" ht="15.75" customHeight="1" x14ac:dyDescent="0.2">
      <c r="B26" s="49" t="s">
        <v>68</v>
      </c>
      <c r="C26" s="37">
        <v>0</v>
      </c>
      <c r="D26" s="49" t="s">
        <v>69</v>
      </c>
      <c r="E26" s="49"/>
      <c r="F26">
        <v>0</v>
      </c>
    </row>
    <row r="27" spans="2:7" ht="15.75" customHeight="1" x14ac:dyDescent="0.2">
      <c r="B27" s="49" t="s">
        <v>73</v>
      </c>
      <c r="C27" s="37">
        <v>0</v>
      </c>
      <c r="D27" s="49" t="s">
        <v>71</v>
      </c>
      <c r="E27" s="49"/>
      <c r="F27">
        <v>0</v>
      </c>
    </row>
    <row r="28" spans="2:7" ht="15.75" customHeight="1" x14ac:dyDescent="0.2">
      <c r="E28" s="2"/>
      <c r="F28" s="38">
        <f>SUM(F21:F27)</f>
        <v>601.41999999999996</v>
      </c>
    </row>
    <row r="29" spans="2:7" ht="15.75" customHeight="1" x14ac:dyDescent="0.2">
      <c r="B29" s="38" t="s">
        <v>62</v>
      </c>
    </row>
    <row r="30" spans="2:7" ht="15.75" customHeight="1" x14ac:dyDescent="0.2">
      <c r="B30" s="49" t="s">
        <v>37</v>
      </c>
      <c r="C30" s="37">
        <v>0.35</v>
      </c>
      <c r="D30" s="49" t="s">
        <v>63</v>
      </c>
      <c r="E30" s="49"/>
      <c r="F30">
        <v>287</v>
      </c>
      <c r="G30" s="38">
        <v>329</v>
      </c>
    </row>
    <row r="31" spans="2:7" ht="15.75" customHeight="1" x14ac:dyDescent="0.2">
      <c r="B31" s="49" t="s">
        <v>38</v>
      </c>
      <c r="C31" s="37">
        <v>0.04</v>
      </c>
      <c r="D31" s="49" t="s">
        <v>40</v>
      </c>
      <c r="E31" s="49"/>
      <c r="F31">
        <v>19.600000000000001</v>
      </c>
    </row>
    <row r="32" spans="2:7" ht="15.75" customHeight="1" x14ac:dyDescent="0.2">
      <c r="B32" s="49" t="s">
        <v>39</v>
      </c>
      <c r="C32" s="37">
        <v>0.15</v>
      </c>
      <c r="D32" s="49" t="s">
        <v>41</v>
      </c>
      <c r="E32" s="49"/>
      <c r="F32">
        <v>3.6</v>
      </c>
    </row>
    <row r="33" spans="2:7" ht="15.75" customHeight="1" x14ac:dyDescent="0.2">
      <c r="B33" s="49" t="s">
        <v>64</v>
      </c>
      <c r="C33" s="37">
        <v>0.03</v>
      </c>
      <c r="D33" s="49" t="s">
        <v>65</v>
      </c>
      <c r="E33" s="49"/>
      <c r="F33">
        <v>0.21</v>
      </c>
    </row>
    <row r="34" spans="2:7" ht="15.75" customHeight="1" x14ac:dyDescent="0.2">
      <c r="B34" s="49" t="s">
        <v>66</v>
      </c>
      <c r="C34" s="37">
        <v>0.26</v>
      </c>
      <c r="D34" s="49" t="s">
        <v>67</v>
      </c>
      <c r="E34" s="49"/>
      <c r="F34">
        <v>10.4</v>
      </c>
    </row>
    <row r="35" spans="2:7" ht="15.75" customHeight="1" x14ac:dyDescent="0.2">
      <c r="B35" s="49" t="s">
        <v>68</v>
      </c>
      <c r="C35" s="37">
        <v>0.16</v>
      </c>
      <c r="D35" s="49" t="s">
        <v>69</v>
      </c>
      <c r="E35" s="49"/>
      <c r="F35">
        <v>2.4</v>
      </c>
    </row>
    <row r="36" spans="2:7" ht="15.75" customHeight="1" x14ac:dyDescent="0.2">
      <c r="B36" s="49" t="s">
        <v>70</v>
      </c>
      <c r="C36" s="37">
        <v>0.01</v>
      </c>
      <c r="D36" s="49" t="s">
        <v>71</v>
      </c>
      <c r="E36" s="49"/>
      <c r="F36" s="38">
        <v>5.5</v>
      </c>
    </row>
    <row r="37" spans="2:7" ht="15.75" customHeight="1" x14ac:dyDescent="0.2">
      <c r="B37" s="49"/>
      <c r="C37" s="37"/>
      <c r="D37" s="49"/>
      <c r="E37" s="49"/>
      <c r="F37" s="38">
        <v>328.7</v>
      </c>
    </row>
    <row r="38" spans="2:7" ht="15.75" customHeight="1" x14ac:dyDescent="0.2">
      <c r="B38" s="49"/>
      <c r="C38" s="37"/>
      <c r="D38" s="49"/>
      <c r="E38" s="49"/>
      <c r="F38" s="38"/>
    </row>
    <row r="39" spans="2:7" ht="15.75" customHeight="1" x14ac:dyDescent="0.2">
      <c r="B39" s="50" t="s">
        <v>72</v>
      </c>
    </row>
    <row r="40" spans="2:7" ht="15.75" customHeight="1" x14ac:dyDescent="0.2">
      <c r="B40" s="49" t="s">
        <v>37</v>
      </c>
      <c r="C40" s="37">
        <v>0.9</v>
      </c>
      <c r="D40" s="49" t="s">
        <v>63</v>
      </c>
      <c r="E40" s="49"/>
      <c r="F40">
        <v>738</v>
      </c>
      <c r="G40" s="50">
        <v>740</v>
      </c>
    </row>
    <row r="41" spans="2:7" ht="15.75" customHeight="1" x14ac:dyDescent="0.2">
      <c r="B41" s="49" t="s">
        <v>38</v>
      </c>
      <c r="C41" s="37">
        <v>0</v>
      </c>
      <c r="D41" s="49" t="s">
        <v>40</v>
      </c>
      <c r="E41" s="49"/>
      <c r="F41">
        <v>0</v>
      </c>
      <c r="G41" s="51"/>
    </row>
    <row r="42" spans="2:7" ht="15.75" customHeight="1" x14ac:dyDescent="0.2">
      <c r="B42" s="49" t="s">
        <v>39</v>
      </c>
      <c r="C42" s="37">
        <v>0.05</v>
      </c>
      <c r="D42" s="49" t="s">
        <v>41</v>
      </c>
      <c r="E42" s="49"/>
      <c r="F42">
        <v>1.2</v>
      </c>
      <c r="G42" s="51"/>
    </row>
    <row r="43" spans="2:7" ht="15.75" customHeight="1" x14ac:dyDescent="0.2">
      <c r="B43" s="49" t="s">
        <v>64</v>
      </c>
      <c r="C43" s="37">
        <v>0.03</v>
      </c>
      <c r="D43" s="49" t="s">
        <v>65</v>
      </c>
      <c r="E43" s="49"/>
      <c r="F43">
        <v>0.21</v>
      </c>
      <c r="G43" s="51"/>
    </row>
    <row r="44" spans="2:7" ht="15.75" customHeight="1" x14ac:dyDescent="0.2">
      <c r="B44" s="49" t="s">
        <v>66</v>
      </c>
      <c r="C44" s="37">
        <v>0.02</v>
      </c>
      <c r="D44" s="49" t="s">
        <v>67</v>
      </c>
      <c r="E44" s="49"/>
      <c r="F44">
        <v>0.8</v>
      </c>
      <c r="G44" s="51"/>
    </row>
    <row r="45" spans="2:7" ht="15.75" customHeight="1" x14ac:dyDescent="0.2">
      <c r="B45" s="49" t="s">
        <v>68</v>
      </c>
      <c r="C45" s="37">
        <v>0</v>
      </c>
      <c r="D45" s="49" t="s">
        <v>69</v>
      </c>
      <c r="E45" s="49"/>
      <c r="F45">
        <v>0</v>
      </c>
      <c r="G45" s="51"/>
    </row>
    <row r="46" spans="2:7" ht="15.75" customHeight="1" x14ac:dyDescent="0.2">
      <c r="B46" s="49" t="s">
        <v>70</v>
      </c>
      <c r="C46" s="37">
        <v>0</v>
      </c>
      <c r="D46" s="49" t="s">
        <v>71</v>
      </c>
      <c r="E46" s="49"/>
      <c r="F46" s="38">
        <v>0</v>
      </c>
      <c r="G46" s="51"/>
    </row>
    <row r="47" spans="2:7" ht="15.75" customHeight="1" x14ac:dyDescent="0.2">
      <c r="B47" s="49"/>
      <c r="C47" s="37"/>
      <c r="D47" s="49"/>
      <c r="E47" s="49"/>
      <c r="F47" s="49">
        <v>740.2</v>
      </c>
      <c r="G47" s="51"/>
    </row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4">
    <mergeCell ref="B5:C5"/>
    <mergeCell ref="D5:F5"/>
    <mergeCell ref="G5:H5"/>
    <mergeCell ref="I5:J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CARBON EMISSION</vt:lpstr>
      <vt:lpstr>STAFF TRAVEL</vt:lpstr>
      <vt:lpstr>GENSET</vt:lpstr>
      <vt:lpstr>VEHICLE FUEL</vt:lpstr>
      <vt:lpstr>LPG</vt:lpstr>
      <vt:lpstr>GRID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 Dhillon Singh</cp:lastModifiedBy>
  <dcterms:modified xsi:type="dcterms:W3CDTF">2025-06-21T07:40:16Z</dcterms:modified>
</cp:coreProperties>
</file>