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pratapsingh/Desktop/CLIMATE POSITIVE TRAVEL - 2025/"/>
    </mc:Choice>
  </mc:AlternateContent>
  <xr:revisionPtr revIDLastSave="0" documentId="13_ncr:1_{51CAE182-8409-0147-AC3A-FAC3E19E0412}" xr6:coauthVersionLast="47" xr6:coauthVersionMax="47" xr10:uidLastSave="{00000000-0000-0000-0000-000000000000}"/>
  <bookViews>
    <workbookView xWindow="0" yWindow="740" windowWidth="20740" windowHeight="11760" xr2:uid="{00000000-000D-0000-FFFF-FFFF00000000}"/>
  </bookViews>
  <sheets>
    <sheet name="CARBON BALANCE SHEET" sheetId="1" r:id="rId1"/>
    <sheet name="CARBON SEQUESTRATION" sheetId="2" r:id="rId2"/>
    <sheet name="CARBON EMMISSION" sheetId="3" r:id="rId3"/>
    <sheet name="GENSET" sheetId="4" r:id="rId4"/>
    <sheet name="SAFARI VEHICLE FUEL" sheetId="11" r:id="rId5"/>
    <sheet name="SAFARI BOAT FUEL" sheetId="5" r:id="rId6"/>
    <sheet name="LPG" sheetId="6" r:id="rId7"/>
    <sheet name="COAL" sheetId="7" r:id="rId8"/>
    <sheet name="CAMPFIRE WOOD" sheetId="8" r:id="rId9"/>
    <sheet name="GRID POWE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9" l="1"/>
  <c r="F76" i="9"/>
  <c r="E82" i="9"/>
  <c r="C6" i="11"/>
  <c r="G6" i="11" s="1"/>
  <c r="C11" i="3" s="1"/>
  <c r="E7" i="9" l="1"/>
  <c r="F7" i="8"/>
  <c r="C14" i="3" s="1"/>
  <c r="F7" i="7"/>
  <c r="C13" i="3" s="1"/>
  <c r="F7" i="6"/>
  <c r="C12" i="3" s="1"/>
  <c r="C6" i="5"/>
  <c r="G6" i="5" s="1"/>
  <c r="C10" i="3" s="1"/>
  <c r="D7" i="4"/>
  <c r="H7" i="4" s="1"/>
  <c r="C9" i="3" s="1"/>
  <c r="D16" i="3"/>
  <c r="D14" i="3"/>
  <c r="D13" i="3"/>
  <c r="D12" i="3"/>
  <c r="D9" i="3"/>
  <c r="H10" i="2"/>
  <c r="F10" i="2"/>
  <c r="H8" i="2"/>
  <c r="F8" i="2"/>
  <c r="F13" i="2" s="1"/>
  <c r="C7" i="1" s="1"/>
  <c r="H7" i="2"/>
  <c r="F7" i="2"/>
  <c r="I7" i="9" l="1"/>
  <c r="C16" i="3" s="1"/>
  <c r="C17" i="3" s="1"/>
  <c r="C9" i="1" s="1"/>
  <c r="C11" i="1" s="1"/>
  <c r="C13" i="1" s="1"/>
</calcChain>
</file>

<file path=xl/sharedStrings.xml><?xml version="1.0" encoding="utf-8"?>
<sst xmlns="http://schemas.openxmlformats.org/spreadsheetml/2006/main" count="358" uniqueCount="112">
  <si>
    <t>CARBON BALANCE SHEET</t>
  </si>
  <si>
    <t>QUANTUM</t>
  </si>
  <si>
    <t>UNIT</t>
  </si>
  <si>
    <t>ROOM NIGHTS</t>
  </si>
  <si>
    <t>NETT CARBON SEQUESTRATION</t>
  </si>
  <si>
    <t>tCO2e y 1</t>
  </si>
  <si>
    <t>NETT CARBON EMMISSIONS</t>
  </si>
  <si>
    <t>NETT CARBON FOOT PRINT</t>
  </si>
  <si>
    <t>NEGATIVE</t>
  </si>
  <si>
    <t>NETT CARBON FOOTPRINT PER ROOM NIGHT</t>
  </si>
  <si>
    <t>kgCO2e</t>
  </si>
  <si>
    <t>tCO2e y 1 - Tonnes of Carbon dioxide equivalent over 1 year</t>
  </si>
  <si>
    <t>kgCO2e - Kilogrammes of Carbon dioxide equivalent</t>
  </si>
  <si>
    <t>CARBON SEQUESTRATION</t>
  </si>
  <si>
    <t>LAND TYPE</t>
  </si>
  <si>
    <t>AGE</t>
  </si>
  <si>
    <t>AREA</t>
  </si>
  <si>
    <t>MEAN CARBON SEQUESTRATION PER ha</t>
  </si>
  <si>
    <t>TOTAL CARBON SEQUESTRATION</t>
  </si>
  <si>
    <t>Woodland</t>
  </si>
  <si>
    <t>more than 20 years</t>
  </si>
  <si>
    <t>Hectare - ha</t>
  </si>
  <si>
    <t>Grassland/scrubland</t>
  </si>
  <si>
    <t>more than 5 years</t>
  </si>
  <si>
    <t>Farmland under natural processes</t>
  </si>
  <si>
    <t>Nett carbon sequestration</t>
  </si>
  <si>
    <t>CARBON EMMISSIONS</t>
  </si>
  <si>
    <t>Particulars</t>
  </si>
  <si>
    <t>Qty.</t>
  </si>
  <si>
    <t>Unit</t>
  </si>
  <si>
    <t>SCOPE - 1</t>
  </si>
  <si>
    <t>Electric consumption – Genset</t>
  </si>
  <si>
    <t>Ton</t>
  </si>
  <si>
    <t>Cooking gas – LPG</t>
  </si>
  <si>
    <t>Coal</t>
  </si>
  <si>
    <t>Camp firewood</t>
  </si>
  <si>
    <t>Scope - 2</t>
  </si>
  <si>
    <t>Electric consumption – Grid</t>
  </si>
  <si>
    <t>Total Carbon Produced</t>
  </si>
  <si>
    <t>ELECTRICITY CONSUMPTION - GENSET</t>
  </si>
  <si>
    <t>Fuel bill for genset per annum</t>
  </si>
  <si>
    <t xml:space="preserve">Fuel consumption
 at average
 fuel price </t>
  </si>
  <si>
    <t>Carbon per litre of diesel consumed</t>
  </si>
  <si>
    <t>Total carbon from Genset operation</t>
  </si>
  <si>
    <t>Amount</t>
  </si>
  <si>
    <t>Rate per Ltr</t>
  </si>
  <si>
    <t>Ltr</t>
  </si>
  <si>
    <t>Kg</t>
  </si>
  <si>
    <t>Fuel bill for safari &amp; other vehicles per annum</t>
  </si>
  <si>
    <t>Carbon per litre of petrol consumed</t>
  </si>
  <si>
    <t>Total carbon from vehicle operations</t>
  </si>
  <si>
    <t>Annual
consumption
 of LPG</t>
  </si>
  <si>
    <t>Carbon emission
 per Kg of LPG</t>
  </si>
  <si>
    <t>Total carbon emission due to LPG</t>
  </si>
  <si>
    <t>Kg.</t>
  </si>
  <si>
    <t>Annual
consumption
 of Coal</t>
  </si>
  <si>
    <t>Carbon emission
 per Kg of coal</t>
  </si>
  <si>
    <t>Total carbon due to coal burning in the kitchen</t>
  </si>
  <si>
    <t>Annual consumption of wood in kg.</t>
  </si>
  <si>
    <t>Carbon emission per kg of firewood</t>
  </si>
  <si>
    <t>Total carbon emission</t>
  </si>
  <si>
    <t>Annual lodge Electricity Bill</t>
  </si>
  <si>
    <t>Number of units
@ Rs. 8.5 per unit
 average</t>
  </si>
  <si>
    <t>Total carbon due to grid electricity</t>
  </si>
  <si>
    <t>Rate per Unit</t>
  </si>
  <si>
    <t>Rs.</t>
  </si>
  <si>
    <t>Kwh</t>
  </si>
  <si>
    <t>gram</t>
  </si>
  <si>
    <t>SAFARI BOAT FUEL - PETROL</t>
  </si>
  <si>
    <t>SAFARI VEHICLE FUEL - DIESAL</t>
  </si>
  <si>
    <t>Safari Boat Fuel</t>
  </si>
  <si>
    <t>Safari Vehicle Fuel</t>
  </si>
  <si>
    <t>UP</t>
  </si>
  <si>
    <t>Coal based power</t>
  </si>
  <si>
    <t>Gas based power</t>
  </si>
  <si>
    <t>Hydro power</t>
  </si>
  <si>
    <t>Nuclear Power</t>
  </si>
  <si>
    <t>920g/kwh</t>
  </si>
  <si>
    <t>490g/kwh</t>
  </si>
  <si>
    <t>24g/kwh</t>
  </si>
  <si>
    <t>12g/kwh</t>
  </si>
  <si>
    <t>8 Months season data</t>
  </si>
  <si>
    <t>8 months data</t>
  </si>
  <si>
    <t>MP</t>
  </si>
  <si>
    <t>RAJASTHAN</t>
  </si>
  <si>
    <t>DELHI</t>
  </si>
  <si>
    <t>KARNATAKA</t>
  </si>
  <si>
    <t>MAHARASHTRA</t>
  </si>
  <si>
    <t>KERALA</t>
  </si>
  <si>
    <t>TAMILNADU</t>
  </si>
  <si>
    <t>HIMANCHAL</t>
  </si>
  <si>
    <t>PUNJAB</t>
  </si>
  <si>
    <t>HARYANA</t>
  </si>
  <si>
    <t>GUJRAT</t>
  </si>
  <si>
    <t>WEST BENGAL</t>
  </si>
  <si>
    <t>ORRISA</t>
  </si>
  <si>
    <t>GOA</t>
  </si>
  <si>
    <t>ASSAM</t>
  </si>
  <si>
    <t>SIKKIM</t>
  </si>
  <si>
    <t>UTTRANCHAL</t>
  </si>
  <si>
    <t>Wind power</t>
  </si>
  <si>
    <t>820g/kwh</t>
  </si>
  <si>
    <t>7g/kwh</t>
  </si>
  <si>
    <t>40g/kwh</t>
  </si>
  <si>
    <t>Solar power</t>
  </si>
  <si>
    <t>Nuclear power</t>
  </si>
  <si>
    <t>15g/kwh</t>
  </si>
  <si>
    <t>Bio power</t>
  </si>
  <si>
    <t>550g/kwh</t>
  </si>
  <si>
    <t>Bio energy</t>
  </si>
  <si>
    <t>Carbon emission ber kwh of electric unit in your state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</si>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</sst>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Georgi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9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/>
    <xf numFmtId="0" fontId="10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0" fontId="1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2" fillId="3" borderId="1" xfId="0" applyFont="1" applyFill="1" applyBorder="1"/>
    <xf numFmtId="0" fontId="16" fillId="0" borderId="3" xfId="0" applyFont="1" applyBorder="1"/>
    <xf numFmtId="0" fontId="3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9" fillId="0" borderId="0" xfId="0" applyFont="1"/>
    <xf numFmtId="0" fontId="20" fillId="0" borderId="1" xfId="0" applyFont="1" applyBorder="1"/>
    <xf numFmtId="0" fontId="21" fillId="0" borderId="1" xfId="0" applyFont="1" applyBorder="1"/>
    <xf numFmtId="0" fontId="19" fillId="4" borderId="0" xfId="0" applyFont="1" applyFill="1"/>
    <xf numFmtId="0" fontId="0" fillId="4" borderId="0" xfId="0" applyFill="1"/>
    <xf numFmtId="0" fontId="7" fillId="4" borderId="0" xfId="0" applyFont="1" applyFill="1"/>
    <xf numFmtId="9" fontId="0" fillId="4" borderId="0" xfId="0" applyNumberFormat="1" applyFill="1"/>
    <xf numFmtId="0" fontId="21" fillId="4" borderId="1" xfId="0" applyFont="1" applyFill="1" applyBorder="1"/>
    <xf numFmtId="0" fontId="20" fillId="4" borderId="1" xfId="0" applyFont="1" applyFill="1" applyBorder="1"/>
    <xf numFmtId="9" fontId="20" fillId="4" borderId="1" xfId="0" applyNumberFormat="1" applyFont="1" applyFill="1" applyBorder="1"/>
    <xf numFmtId="164" fontId="2" fillId="0" borderId="10" xfId="0" applyNumberFormat="1" applyFont="1" applyBorder="1" applyAlignment="1">
      <alignment horizontal="center"/>
    </xf>
    <xf numFmtId="164" fontId="10" fillId="0" borderId="2" xfId="0" applyNumberFormat="1" applyFont="1" applyBorder="1"/>
    <xf numFmtId="164" fontId="11" fillId="0" borderId="2" xfId="0" applyNumberFormat="1" applyFont="1" applyBorder="1"/>
    <xf numFmtId="164" fontId="4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3" fillId="0" borderId="5" xfId="0" applyFont="1" applyBorder="1" applyAlignment="1">
      <alignment horizontal="center" wrapText="1"/>
    </xf>
    <xf numFmtId="0" fontId="17" fillId="0" borderId="6" xfId="0" applyFont="1" applyBorder="1"/>
    <xf numFmtId="0" fontId="17" fillId="0" borderId="4" xfId="0" applyFont="1" applyBorder="1"/>
    <xf numFmtId="0" fontId="3" fillId="0" borderId="7" xfId="0" applyFont="1" applyBorder="1" applyAlignment="1">
      <alignment horizontal="center" wrapText="1"/>
    </xf>
    <xf numFmtId="0" fontId="17" fillId="0" borderId="8" xfId="0" applyFont="1" applyBorder="1"/>
    <xf numFmtId="0" fontId="7" fillId="0" borderId="0" xfId="0" applyFont="1" applyFill="1"/>
    <xf numFmtId="9" fontId="0" fillId="0" borderId="0" xfId="0" applyNumberFormat="1" applyFill="1"/>
    <xf numFmtId="0" fontId="0" fillId="0" borderId="0" xfId="0" applyFill="1"/>
    <xf numFmtId="0" fontId="1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00"/>
  <sheetViews>
    <sheetView tabSelected="1" topLeftCell="A3" workbookViewId="0">
      <selection activeCell="E16" sqref="E16"/>
    </sheetView>
  </sheetViews>
  <sheetFormatPr baseColWidth="10" defaultColWidth="14.5" defaultRowHeight="15" customHeight="1" x14ac:dyDescent="0.2"/>
  <cols>
    <col min="1" max="1" width="11.5" customWidth="1"/>
    <col min="2" max="2" width="55.33203125" customWidth="1"/>
    <col min="3" max="3" width="14.1640625" customWidth="1"/>
    <col min="4" max="4" width="19" customWidth="1"/>
    <col min="5" max="5" width="19.6640625" customWidth="1"/>
    <col min="6" max="6" width="11.5" customWidth="1"/>
    <col min="7" max="26" width="10" customWidth="1"/>
  </cols>
  <sheetData>
    <row r="4" spans="2:5" ht="24.75" customHeight="1" x14ac:dyDescent="0.25">
      <c r="B4" s="1" t="s">
        <v>0</v>
      </c>
      <c r="C4" s="2"/>
    </row>
    <row r="5" spans="2:5" ht="24.75" customHeight="1" x14ac:dyDescent="0.25">
      <c r="B5" s="3"/>
      <c r="C5" s="2"/>
    </row>
    <row r="6" spans="2:5" ht="18" customHeight="1" x14ac:dyDescent="0.2">
      <c r="C6" s="4" t="s">
        <v>1</v>
      </c>
      <c r="D6" s="4" t="s">
        <v>2</v>
      </c>
      <c r="E6" s="5" t="s">
        <v>3</v>
      </c>
    </row>
    <row r="7" spans="2:5" ht="18.75" customHeight="1" x14ac:dyDescent="0.25">
      <c r="B7" s="5" t="s">
        <v>4</v>
      </c>
      <c r="C7" s="65">
        <f>+'CARBON SEQUESTRATION'!F13</f>
        <v>76.28</v>
      </c>
      <c r="D7" s="7" t="s">
        <v>5</v>
      </c>
      <c r="E7" s="8">
        <v>1200</v>
      </c>
    </row>
    <row r="8" spans="2:5" ht="18.75" customHeight="1" x14ac:dyDescent="0.25">
      <c r="B8" s="5"/>
      <c r="C8" s="65"/>
      <c r="D8" s="6"/>
      <c r="E8" s="6"/>
    </row>
    <row r="9" spans="2:5" ht="18.75" customHeight="1" x14ac:dyDescent="0.25">
      <c r="B9" s="5" t="s">
        <v>6</v>
      </c>
      <c r="C9" s="65">
        <f>+'CARBON EMMISSION'!C17</f>
        <v>52.129357999999996</v>
      </c>
      <c r="D9" s="6"/>
      <c r="E9" s="6"/>
    </row>
    <row r="10" spans="2:5" ht="18.75" customHeight="1" x14ac:dyDescent="0.25">
      <c r="B10" s="5"/>
      <c r="C10" s="65"/>
      <c r="D10" s="6"/>
      <c r="E10" s="6"/>
    </row>
    <row r="11" spans="2:5" ht="18.75" customHeight="1" x14ac:dyDescent="0.25">
      <c r="B11" s="5" t="s">
        <v>7</v>
      </c>
      <c r="C11" s="65">
        <f>+C7-C9</f>
        <v>24.150642000000005</v>
      </c>
      <c r="D11" s="6"/>
      <c r="E11" s="9" t="s">
        <v>8</v>
      </c>
    </row>
    <row r="12" spans="2:5" ht="15" customHeight="1" x14ac:dyDescent="0.2">
      <c r="C12" s="66"/>
    </row>
    <row r="13" spans="2:5" ht="18.75" customHeight="1" x14ac:dyDescent="0.25">
      <c r="B13" s="5" t="s">
        <v>9</v>
      </c>
      <c r="C13" s="67">
        <f>+ROUND(C11*1000/E7,2)</f>
        <v>20.13</v>
      </c>
      <c r="D13" s="4" t="s">
        <v>10</v>
      </c>
      <c r="E13" s="10" t="s">
        <v>8</v>
      </c>
    </row>
    <row r="20" spans="2:2" x14ac:dyDescent="0.2">
      <c r="B20" s="11" t="s">
        <v>11</v>
      </c>
    </row>
    <row r="21" spans="2:2" ht="15.75" customHeight="1" x14ac:dyDescent="0.2">
      <c r="B21" s="11" t="s">
        <v>12</v>
      </c>
    </row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J1013"/>
  <sheetViews>
    <sheetView workbookViewId="0">
      <selection activeCell="L21" sqref="L21"/>
    </sheetView>
  </sheetViews>
  <sheetFormatPr baseColWidth="10" defaultColWidth="14.5" defaultRowHeight="15" customHeight="1" x14ac:dyDescent="0.2"/>
  <cols>
    <col min="1" max="1" width="8.83203125" customWidth="1"/>
    <col min="2" max="2" width="15.83203125" customWidth="1"/>
    <col min="3" max="3" width="8.5" customWidth="1"/>
    <col min="4" max="4" width="15.1640625" customWidth="1"/>
    <col min="5" max="5" width="18.33203125" customWidth="1"/>
    <col min="6" max="6" width="6.6640625" customWidth="1"/>
    <col min="7" max="7" width="14.5" customWidth="1"/>
    <col min="8" max="8" width="21.33203125" customWidth="1"/>
    <col min="9" max="9" width="11.6640625" customWidth="1"/>
    <col min="10" max="10" width="8.5" customWidth="1"/>
    <col min="11" max="26" width="10" customWidth="1"/>
  </cols>
  <sheetData>
    <row r="3" spans="1:10" ht="18" customHeight="1" x14ac:dyDescent="0.2">
      <c r="B3" s="44" t="s">
        <v>37</v>
      </c>
      <c r="C3" s="29"/>
      <c r="D3" s="29"/>
      <c r="E3" s="2"/>
      <c r="F3" s="2"/>
      <c r="G3" s="2"/>
      <c r="H3" s="2"/>
      <c r="I3" s="2"/>
      <c r="J3" s="2"/>
    </row>
    <row r="4" spans="1:10" ht="18" customHeight="1" x14ac:dyDescent="0.2">
      <c r="B4" s="2"/>
      <c r="C4" s="2"/>
      <c r="D4" s="2"/>
      <c r="E4" s="2"/>
      <c r="F4" s="2"/>
      <c r="G4" s="2"/>
      <c r="H4" s="2"/>
      <c r="I4" s="2"/>
      <c r="J4" s="2"/>
    </row>
    <row r="5" spans="1:10" ht="63" customHeight="1" x14ac:dyDescent="0.2">
      <c r="A5" s="31"/>
      <c r="B5" s="68" t="s">
        <v>61</v>
      </c>
      <c r="C5" s="70"/>
      <c r="D5" s="68" t="s">
        <v>62</v>
      </c>
      <c r="E5" s="69"/>
      <c r="F5" s="70"/>
      <c r="G5" s="68" t="s">
        <v>110</v>
      </c>
      <c r="H5" s="70"/>
      <c r="I5" s="71" t="s">
        <v>63</v>
      </c>
      <c r="J5" s="72"/>
    </row>
    <row r="6" spans="1:10" ht="18" customHeight="1" x14ac:dyDescent="0.2">
      <c r="A6" s="31"/>
      <c r="B6" s="46" t="s">
        <v>28</v>
      </c>
      <c r="C6" s="47" t="s">
        <v>29</v>
      </c>
      <c r="D6" s="46" t="s">
        <v>64</v>
      </c>
      <c r="E6" s="46" t="s">
        <v>28</v>
      </c>
      <c r="F6" s="47" t="s">
        <v>29</v>
      </c>
      <c r="G6" s="48" t="s">
        <v>28</v>
      </c>
      <c r="H6" s="47" t="s">
        <v>29</v>
      </c>
      <c r="I6" s="48" t="s">
        <v>28</v>
      </c>
      <c r="J6" s="47" t="s">
        <v>29</v>
      </c>
    </row>
    <row r="7" spans="1:10" ht="18" customHeight="1" x14ac:dyDescent="0.2">
      <c r="A7" s="31"/>
      <c r="B7" s="49">
        <v>200000</v>
      </c>
      <c r="C7" s="37" t="s">
        <v>65</v>
      </c>
      <c r="D7" s="35">
        <v>8.5</v>
      </c>
      <c r="E7" s="34">
        <f>ROUND(B7/D7,0)</f>
        <v>23529</v>
      </c>
      <c r="F7" s="36" t="s">
        <v>66</v>
      </c>
      <c r="G7" s="36">
        <v>602</v>
      </c>
      <c r="H7" s="37" t="s">
        <v>67</v>
      </c>
      <c r="I7" s="62">
        <f>E7*G7/1000000</f>
        <v>14.164458</v>
      </c>
      <c r="J7" s="37" t="s">
        <v>32</v>
      </c>
    </row>
    <row r="8" spans="1:10" ht="18" customHeight="1" x14ac:dyDescent="0.2">
      <c r="A8" s="31"/>
      <c r="B8" s="2"/>
      <c r="C8" s="39"/>
      <c r="D8" s="39"/>
      <c r="E8" s="38"/>
      <c r="F8" s="40"/>
      <c r="G8" s="40"/>
      <c r="H8" s="39"/>
      <c r="I8" s="40"/>
      <c r="J8" s="39"/>
    </row>
    <row r="9" spans="1:10" ht="18" customHeight="1" x14ac:dyDescent="0.2">
      <c r="A9" s="31"/>
      <c r="B9" s="2"/>
      <c r="C9" s="39"/>
      <c r="D9" s="39"/>
      <c r="E9" s="38"/>
      <c r="F9" s="40"/>
      <c r="G9" s="40"/>
      <c r="H9" s="39"/>
      <c r="I9" s="40"/>
      <c r="J9" s="39"/>
    </row>
    <row r="10" spans="1:10" ht="18" customHeight="1" x14ac:dyDescent="0.2">
      <c r="A10" s="31"/>
      <c r="B10" s="2"/>
      <c r="C10" s="39"/>
      <c r="D10" s="39"/>
      <c r="E10" s="38"/>
      <c r="F10" s="40"/>
      <c r="G10" s="40"/>
      <c r="H10" s="39"/>
      <c r="I10" s="40"/>
      <c r="J10" s="39"/>
    </row>
    <row r="11" spans="1:10" ht="18" customHeight="1" x14ac:dyDescent="0.2">
      <c r="A11" s="31"/>
      <c r="B11" s="2"/>
      <c r="C11" s="39"/>
      <c r="D11" s="39"/>
      <c r="E11" s="38"/>
      <c r="F11" s="40"/>
      <c r="G11" s="40"/>
      <c r="H11" s="39"/>
      <c r="I11" s="40"/>
      <c r="J11" s="39"/>
    </row>
    <row r="12" spans="1:10" ht="18" customHeight="1" x14ac:dyDescent="0.2">
      <c r="A12" s="31"/>
      <c r="B12" s="2"/>
      <c r="C12" s="39"/>
      <c r="D12" s="39"/>
      <c r="E12" s="38"/>
      <c r="F12" s="40"/>
      <c r="G12" s="40"/>
      <c r="H12" s="39"/>
      <c r="I12" s="40"/>
      <c r="J12" s="39"/>
    </row>
    <row r="13" spans="1:10" ht="18" customHeight="1" x14ac:dyDescent="0.2">
      <c r="A13" s="31"/>
      <c r="B13" s="43"/>
      <c r="C13" s="42"/>
      <c r="D13" s="42"/>
      <c r="E13" s="41"/>
      <c r="F13" s="43"/>
      <c r="G13" s="43"/>
      <c r="H13" s="42"/>
      <c r="I13" s="43"/>
      <c r="J13" s="42"/>
    </row>
    <row r="15" spans="1:10" ht="15.75" customHeight="1" x14ac:dyDescent="0.2">
      <c r="B15" s="50"/>
      <c r="I15" s="50"/>
    </row>
    <row r="16" spans="1:10" ht="15" customHeight="1" x14ac:dyDescent="0.2">
      <c r="B16" s="11" t="s">
        <v>81</v>
      </c>
    </row>
    <row r="20" spans="1:7" ht="15" customHeight="1" x14ac:dyDescent="0.2">
      <c r="A20">
        <v>1</v>
      </c>
      <c r="B20" s="52" t="s">
        <v>72</v>
      </c>
    </row>
    <row r="21" spans="1:7" ht="15.75" customHeight="1" x14ac:dyDescent="0.2">
      <c r="B21" s="11" t="s">
        <v>73</v>
      </c>
      <c r="C21" s="51">
        <v>0.7</v>
      </c>
      <c r="D21" s="11" t="s">
        <v>101</v>
      </c>
      <c r="E21" s="11"/>
      <c r="F21">
        <v>574</v>
      </c>
      <c r="G21" s="52">
        <v>602</v>
      </c>
    </row>
    <row r="22" spans="1:7" ht="15.75" customHeight="1" x14ac:dyDescent="0.2">
      <c r="B22" s="11" t="s">
        <v>74</v>
      </c>
      <c r="C22" s="51">
        <v>0.04</v>
      </c>
      <c r="D22" s="11" t="s">
        <v>78</v>
      </c>
      <c r="E22" s="11"/>
      <c r="F22">
        <v>19.600000000000001</v>
      </c>
    </row>
    <row r="23" spans="1:7" ht="15.75" customHeight="1" x14ac:dyDescent="0.2">
      <c r="B23" s="11" t="s">
        <v>75</v>
      </c>
      <c r="C23" s="51">
        <v>0.12</v>
      </c>
      <c r="D23" s="11" t="s">
        <v>79</v>
      </c>
      <c r="E23" s="11"/>
      <c r="F23">
        <v>2.88</v>
      </c>
    </row>
    <row r="24" spans="1:7" ht="15.75" customHeight="1" x14ac:dyDescent="0.2">
      <c r="B24" s="11" t="s">
        <v>105</v>
      </c>
      <c r="C24" s="51">
        <v>0.02</v>
      </c>
      <c r="D24" s="11" t="s">
        <v>102</v>
      </c>
      <c r="E24" s="11"/>
      <c r="F24">
        <v>0.14000000000000001</v>
      </c>
    </row>
    <row r="25" spans="1:7" ht="15.75" customHeight="1" x14ac:dyDescent="0.2">
      <c r="B25" s="11" t="s">
        <v>104</v>
      </c>
      <c r="C25" s="51">
        <v>0.12</v>
      </c>
      <c r="D25" s="11" t="s">
        <v>103</v>
      </c>
      <c r="E25" s="11"/>
      <c r="F25">
        <v>4.8</v>
      </c>
    </row>
    <row r="26" spans="1:7" ht="15.75" customHeight="1" x14ac:dyDescent="0.2">
      <c r="B26" s="11" t="s">
        <v>100</v>
      </c>
      <c r="C26" s="51">
        <v>0</v>
      </c>
      <c r="D26" s="11" t="s">
        <v>106</v>
      </c>
      <c r="E26" s="11"/>
      <c r="F26">
        <v>0</v>
      </c>
    </row>
    <row r="27" spans="1:7" ht="15.75" customHeight="1" x14ac:dyDescent="0.2">
      <c r="B27" s="11" t="s">
        <v>107</v>
      </c>
      <c r="C27" s="51">
        <v>0</v>
      </c>
      <c r="D27" s="11" t="s">
        <v>108</v>
      </c>
      <c r="E27" s="11"/>
    </row>
    <row r="28" spans="1:7" ht="15.75" customHeight="1" x14ac:dyDescent="0.2">
      <c r="B28" s="11"/>
      <c r="D28" s="11"/>
      <c r="E28" s="11"/>
      <c r="F28">
        <v>601.4</v>
      </c>
    </row>
    <row r="29" spans="1:7" ht="15.75" customHeight="1" x14ac:dyDescent="0.2">
      <c r="B29" s="11"/>
      <c r="D29" s="11"/>
      <c r="E29" s="11"/>
    </row>
    <row r="30" spans="1:7" ht="15.75" customHeight="1" x14ac:dyDescent="0.2">
      <c r="A30">
        <v>2</v>
      </c>
      <c r="B30" s="52" t="s">
        <v>83</v>
      </c>
    </row>
    <row r="31" spans="1:7" ht="15.75" customHeight="1" x14ac:dyDescent="0.2">
      <c r="B31" s="11" t="s">
        <v>73</v>
      </c>
      <c r="C31" s="51">
        <v>0.59</v>
      </c>
      <c r="D31" s="11" t="s">
        <v>101</v>
      </c>
      <c r="E31" s="11"/>
      <c r="F31">
        <v>484</v>
      </c>
      <c r="G31" s="52">
        <v>495</v>
      </c>
    </row>
    <row r="32" spans="1:7" ht="15.75" customHeight="1" x14ac:dyDescent="0.2">
      <c r="B32" s="11" t="s">
        <v>74</v>
      </c>
      <c r="C32" s="51">
        <v>0</v>
      </c>
      <c r="D32" s="11" t="s">
        <v>78</v>
      </c>
      <c r="E32" s="11"/>
      <c r="F32">
        <v>0</v>
      </c>
    </row>
    <row r="33" spans="1:7" ht="15.75" customHeight="1" x14ac:dyDescent="0.2">
      <c r="B33" s="11" t="s">
        <v>75</v>
      </c>
      <c r="C33" s="51">
        <v>0.13</v>
      </c>
      <c r="D33" s="11" t="s">
        <v>79</v>
      </c>
      <c r="E33" s="11"/>
      <c r="F33">
        <v>3.12</v>
      </c>
    </row>
    <row r="34" spans="1:7" ht="15.75" customHeight="1" x14ac:dyDescent="0.2">
      <c r="B34" s="11" t="s">
        <v>105</v>
      </c>
      <c r="C34" s="51">
        <v>0</v>
      </c>
      <c r="D34" s="11" t="s">
        <v>102</v>
      </c>
      <c r="E34" s="11"/>
      <c r="F34">
        <v>0</v>
      </c>
    </row>
    <row r="35" spans="1:7" ht="15.75" customHeight="1" x14ac:dyDescent="0.2">
      <c r="B35" s="11" t="s">
        <v>104</v>
      </c>
      <c r="C35" s="51">
        <v>0.16</v>
      </c>
      <c r="D35" s="11" t="s">
        <v>103</v>
      </c>
      <c r="E35" s="11"/>
      <c r="F35">
        <v>6.4</v>
      </c>
    </row>
    <row r="36" spans="1:7" ht="15.75" customHeight="1" x14ac:dyDescent="0.2">
      <c r="B36" s="11" t="s">
        <v>100</v>
      </c>
      <c r="C36" s="51">
        <v>0.12</v>
      </c>
      <c r="D36" s="11" t="s">
        <v>106</v>
      </c>
      <c r="E36" s="11"/>
      <c r="F36">
        <v>1.8</v>
      </c>
    </row>
    <row r="37" spans="1:7" ht="15.75" customHeight="1" x14ac:dyDescent="0.2">
      <c r="B37" s="11" t="s">
        <v>109</v>
      </c>
      <c r="C37" s="51"/>
      <c r="D37" s="11" t="s">
        <v>108</v>
      </c>
      <c r="E37" s="11"/>
      <c r="F37" s="11">
        <v>0</v>
      </c>
    </row>
    <row r="38" spans="1:7" ht="15.75" customHeight="1" x14ac:dyDescent="0.2">
      <c r="B38" s="11"/>
      <c r="C38" s="51"/>
      <c r="D38" s="11"/>
      <c r="E38" s="11"/>
      <c r="F38" s="52">
        <v>495.3</v>
      </c>
    </row>
    <row r="39" spans="1:7" ht="15.75" customHeight="1" x14ac:dyDescent="0.2">
      <c r="A39">
        <v>3</v>
      </c>
      <c r="B39" s="52" t="s">
        <v>84</v>
      </c>
    </row>
    <row r="40" spans="1:7" ht="15.75" customHeight="1" x14ac:dyDescent="0.2">
      <c r="B40" s="11" t="s">
        <v>73</v>
      </c>
      <c r="C40" s="51">
        <v>0.46</v>
      </c>
      <c r="D40" s="11" t="s">
        <v>101</v>
      </c>
      <c r="E40" s="11"/>
      <c r="F40">
        <v>377</v>
      </c>
      <c r="G40" s="52">
        <v>414</v>
      </c>
    </row>
    <row r="41" spans="1:7" ht="15.75" customHeight="1" x14ac:dyDescent="0.2">
      <c r="B41" s="11" t="s">
        <v>74</v>
      </c>
      <c r="C41" s="51">
        <v>0.04</v>
      </c>
      <c r="D41" s="11" t="s">
        <v>78</v>
      </c>
      <c r="E41" s="11"/>
      <c r="F41">
        <v>19.600000000000001</v>
      </c>
    </row>
    <row r="42" spans="1:7" ht="15.75" customHeight="1" x14ac:dyDescent="0.2">
      <c r="B42" s="11" t="s">
        <v>75</v>
      </c>
      <c r="C42" s="51">
        <v>0</v>
      </c>
      <c r="D42" s="11" t="s">
        <v>79</v>
      </c>
      <c r="E42" s="11"/>
      <c r="F42">
        <v>0</v>
      </c>
    </row>
    <row r="43" spans="1:7" ht="15.75" customHeight="1" x14ac:dyDescent="0.2">
      <c r="B43" s="11" t="s">
        <v>105</v>
      </c>
      <c r="C43" s="51">
        <v>0.03</v>
      </c>
      <c r="D43" s="11" t="s">
        <v>102</v>
      </c>
      <c r="E43" s="11"/>
      <c r="F43">
        <v>0.21</v>
      </c>
    </row>
    <row r="44" spans="1:7" ht="15.75" customHeight="1" x14ac:dyDescent="0.2">
      <c r="B44" s="11" t="s">
        <v>104</v>
      </c>
      <c r="C44" s="51">
        <v>0.4</v>
      </c>
      <c r="D44" s="11" t="s">
        <v>103</v>
      </c>
      <c r="E44" s="11"/>
      <c r="F44">
        <v>16</v>
      </c>
    </row>
    <row r="45" spans="1:7" ht="15.75" customHeight="1" x14ac:dyDescent="0.2">
      <c r="B45" s="11" t="s">
        <v>100</v>
      </c>
      <c r="C45" s="51">
        <v>7.0000000000000007E-2</v>
      </c>
      <c r="D45" s="11" t="s">
        <v>106</v>
      </c>
      <c r="E45" s="11"/>
      <c r="F45">
        <v>1.05</v>
      </c>
    </row>
    <row r="46" spans="1:7" ht="15.75" customHeight="1" x14ac:dyDescent="0.2">
      <c r="B46" s="11" t="s">
        <v>109</v>
      </c>
      <c r="C46" s="51">
        <v>0</v>
      </c>
      <c r="D46" s="11" t="s">
        <v>108</v>
      </c>
      <c r="E46" s="11"/>
      <c r="F46" s="11">
        <v>0</v>
      </c>
    </row>
    <row r="47" spans="1:7" ht="15.75" customHeight="1" x14ac:dyDescent="0.2">
      <c r="B47" s="11"/>
      <c r="C47" s="51"/>
      <c r="D47" s="11"/>
      <c r="E47" s="11"/>
      <c r="F47">
        <v>413.9</v>
      </c>
    </row>
    <row r="48" spans="1:7" ht="15.75" customHeight="1" x14ac:dyDescent="0.2">
      <c r="A48">
        <v>4</v>
      </c>
      <c r="B48" s="52" t="s">
        <v>85</v>
      </c>
    </row>
    <row r="49" spans="1:7" ht="15.75" customHeight="1" x14ac:dyDescent="0.2">
      <c r="B49" s="11" t="s">
        <v>73</v>
      </c>
      <c r="C49" s="51">
        <v>0.35</v>
      </c>
      <c r="D49" s="11" t="s">
        <v>101</v>
      </c>
      <c r="E49" s="11"/>
      <c r="F49">
        <v>287</v>
      </c>
      <c r="G49" s="52">
        <v>329</v>
      </c>
    </row>
    <row r="50" spans="1:7" ht="15.75" customHeight="1" x14ac:dyDescent="0.2">
      <c r="B50" s="11" t="s">
        <v>74</v>
      </c>
      <c r="C50" s="51">
        <v>0.04</v>
      </c>
      <c r="D50" s="11" t="s">
        <v>78</v>
      </c>
      <c r="E50" s="11"/>
      <c r="F50">
        <v>19.600000000000001</v>
      </c>
    </row>
    <row r="51" spans="1:7" ht="15.75" customHeight="1" x14ac:dyDescent="0.2">
      <c r="B51" s="11" t="s">
        <v>75</v>
      </c>
      <c r="C51" s="51">
        <v>0.15</v>
      </c>
      <c r="D51" s="11" t="s">
        <v>79</v>
      </c>
      <c r="E51" s="11"/>
      <c r="F51">
        <v>3.6</v>
      </c>
    </row>
    <row r="52" spans="1:7" ht="15.75" customHeight="1" x14ac:dyDescent="0.2">
      <c r="B52" s="11" t="s">
        <v>105</v>
      </c>
      <c r="C52" s="51">
        <v>0.03</v>
      </c>
      <c r="D52" s="11" t="s">
        <v>102</v>
      </c>
      <c r="E52" s="11"/>
      <c r="F52">
        <v>0.21</v>
      </c>
    </row>
    <row r="53" spans="1:7" ht="15.75" customHeight="1" x14ac:dyDescent="0.2">
      <c r="B53" s="11" t="s">
        <v>104</v>
      </c>
      <c r="C53" s="51">
        <v>0.26</v>
      </c>
      <c r="D53" s="11" t="s">
        <v>103</v>
      </c>
      <c r="E53" s="11"/>
      <c r="F53">
        <v>10.4</v>
      </c>
    </row>
    <row r="54" spans="1:7" ht="15.75" customHeight="1" x14ac:dyDescent="0.2">
      <c r="B54" s="11" t="s">
        <v>100</v>
      </c>
      <c r="C54" s="51">
        <v>0.16</v>
      </c>
      <c r="D54" s="11" t="s">
        <v>106</v>
      </c>
      <c r="E54" s="11"/>
      <c r="F54">
        <v>2.4</v>
      </c>
    </row>
    <row r="55" spans="1:7" ht="15.75" customHeight="1" x14ac:dyDescent="0.2">
      <c r="B55" s="11" t="s">
        <v>109</v>
      </c>
      <c r="C55" s="51">
        <v>0.01</v>
      </c>
      <c r="D55" s="11" t="s">
        <v>108</v>
      </c>
      <c r="E55" s="11"/>
      <c r="F55" s="52">
        <v>5.5</v>
      </c>
    </row>
    <row r="56" spans="1:7" ht="15.75" customHeight="1" x14ac:dyDescent="0.2">
      <c r="B56" s="11"/>
      <c r="C56" s="51"/>
      <c r="D56" s="11"/>
      <c r="E56" s="11"/>
      <c r="F56" s="52">
        <v>328.7</v>
      </c>
    </row>
    <row r="57" spans="1:7" ht="15.75" customHeight="1" x14ac:dyDescent="0.2">
      <c r="B57" s="11"/>
      <c r="C57" s="51"/>
      <c r="D57" s="11"/>
      <c r="E57" s="11"/>
      <c r="F57" s="52"/>
    </row>
    <row r="58" spans="1:7" ht="15.75" customHeight="1" x14ac:dyDescent="0.2">
      <c r="A58">
        <v>5</v>
      </c>
      <c r="B58" s="54" t="s">
        <v>92</v>
      </c>
    </row>
    <row r="59" spans="1:7" ht="15.75" customHeight="1" x14ac:dyDescent="0.2">
      <c r="B59" s="11" t="s">
        <v>73</v>
      </c>
      <c r="C59" s="51">
        <v>0.9</v>
      </c>
      <c r="D59" s="11" t="s">
        <v>101</v>
      </c>
      <c r="E59" s="11"/>
      <c r="F59">
        <v>738</v>
      </c>
      <c r="G59" s="54">
        <v>740</v>
      </c>
    </row>
    <row r="60" spans="1:7" ht="15.75" customHeight="1" x14ac:dyDescent="0.2">
      <c r="B60" s="11" t="s">
        <v>74</v>
      </c>
      <c r="C60" s="51">
        <v>0</v>
      </c>
      <c r="D60" s="11" t="s">
        <v>78</v>
      </c>
      <c r="E60" s="11"/>
      <c r="F60">
        <v>0</v>
      </c>
      <c r="G60" s="53"/>
    </row>
    <row r="61" spans="1:7" ht="15.75" customHeight="1" x14ac:dyDescent="0.2">
      <c r="B61" s="11" t="s">
        <v>75</v>
      </c>
      <c r="C61" s="51">
        <v>0.05</v>
      </c>
      <c r="D61" s="11" t="s">
        <v>79</v>
      </c>
      <c r="E61" s="11"/>
      <c r="F61">
        <v>1.2</v>
      </c>
      <c r="G61" s="53"/>
    </row>
    <row r="62" spans="1:7" ht="15.75" customHeight="1" x14ac:dyDescent="0.2">
      <c r="B62" s="11" t="s">
        <v>105</v>
      </c>
      <c r="C62" s="51">
        <v>0.03</v>
      </c>
      <c r="D62" s="11" t="s">
        <v>102</v>
      </c>
      <c r="E62" s="11"/>
      <c r="F62">
        <v>0.21</v>
      </c>
      <c r="G62" s="53"/>
    </row>
    <row r="63" spans="1:7" ht="15.75" customHeight="1" x14ac:dyDescent="0.2">
      <c r="B63" s="11" t="s">
        <v>104</v>
      </c>
      <c r="C63" s="51">
        <v>0.02</v>
      </c>
      <c r="D63" s="11" t="s">
        <v>103</v>
      </c>
      <c r="E63" s="11"/>
      <c r="F63">
        <v>0.8</v>
      </c>
      <c r="G63" s="53"/>
    </row>
    <row r="64" spans="1:7" ht="15.75" customHeight="1" x14ac:dyDescent="0.2">
      <c r="B64" s="11" t="s">
        <v>100</v>
      </c>
      <c r="C64" s="51">
        <v>0</v>
      </c>
      <c r="D64" s="11" t="s">
        <v>106</v>
      </c>
      <c r="E64" s="11"/>
      <c r="F64">
        <v>0</v>
      </c>
      <c r="G64" s="53"/>
    </row>
    <row r="65" spans="1:7" ht="15.75" customHeight="1" x14ac:dyDescent="0.2">
      <c r="B65" s="11" t="s">
        <v>109</v>
      </c>
      <c r="C65" s="51">
        <v>0</v>
      </c>
      <c r="D65" s="11" t="s">
        <v>108</v>
      </c>
      <c r="E65" s="11"/>
      <c r="F65" s="52">
        <v>0</v>
      </c>
      <c r="G65" s="53"/>
    </row>
    <row r="66" spans="1:7" ht="15.75" customHeight="1" x14ac:dyDescent="0.2">
      <c r="B66" s="11"/>
      <c r="C66" s="51"/>
      <c r="D66" s="11"/>
      <c r="E66" s="11"/>
      <c r="F66" s="11">
        <v>740.2</v>
      </c>
      <c r="G66" s="53"/>
    </row>
    <row r="67" spans="1:7" ht="15.75" customHeight="1" x14ac:dyDescent="0.2">
      <c r="B67" s="11"/>
      <c r="C67" s="51"/>
      <c r="D67" s="11"/>
      <c r="E67" s="11"/>
      <c r="F67" s="11"/>
      <c r="G67" s="53"/>
    </row>
    <row r="68" spans="1:7" ht="15.75" customHeight="1" x14ac:dyDescent="0.2">
      <c r="A68">
        <v>6</v>
      </c>
      <c r="B68" s="52" t="s">
        <v>89</v>
      </c>
    </row>
    <row r="69" spans="1:7" ht="15.75" customHeight="1" x14ac:dyDescent="0.2">
      <c r="B69" s="11" t="s">
        <v>73</v>
      </c>
      <c r="C69" s="51">
        <v>0.42</v>
      </c>
      <c r="D69" s="11" t="s">
        <v>101</v>
      </c>
      <c r="E69" s="11"/>
      <c r="F69">
        <v>345</v>
      </c>
      <c r="G69" s="54">
        <v>374</v>
      </c>
    </row>
    <row r="70" spans="1:7" ht="15.75" customHeight="1" x14ac:dyDescent="0.2">
      <c r="B70" s="11" t="s">
        <v>74</v>
      </c>
      <c r="C70" s="51">
        <v>0.03</v>
      </c>
      <c r="D70" s="11" t="s">
        <v>78</v>
      </c>
      <c r="E70" s="11"/>
      <c r="F70">
        <v>14.7</v>
      </c>
      <c r="G70" s="53"/>
    </row>
    <row r="71" spans="1:7" ht="15.75" customHeight="1" x14ac:dyDescent="0.2">
      <c r="B71" s="11" t="s">
        <v>75</v>
      </c>
      <c r="C71" s="51">
        <v>0.05</v>
      </c>
      <c r="D71" s="11" t="s">
        <v>79</v>
      </c>
      <c r="E71" s="11"/>
      <c r="F71">
        <v>1.2</v>
      </c>
      <c r="G71" s="53"/>
    </row>
    <row r="72" spans="1:7" ht="15.75" customHeight="1" x14ac:dyDescent="0.2">
      <c r="B72" s="11" t="s">
        <v>105</v>
      </c>
      <c r="C72" s="51">
        <v>0.05</v>
      </c>
      <c r="D72" s="11" t="s">
        <v>102</v>
      </c>
      <c r="E72" s="11"/>
      <c r="F72">
        <v>0.35</v>
      </c>
      <c r="G72" s="53"/>
    </row>
    <row r="73" spans="1:7" ht="15.75" customHeight="1" x14ac:dyDescent="0.2">
      <c r="B73" s="11" t="s">
        <v>104</v>
      </c>
      <c r="C73" s="51">
        <v>0.25</v>
      </c>
      <c r="D73" s="11" t="s">
        <v>103</v>
      </c>
      <c r="E73" s="11"/>
      <c r="F73">
        <v>10</v>
      </c>
      <c r="G73" s="53"/>
    </row>
    <row r="74" spans="1:7" ht="15.75" customHeight="1" x14ac:dyDescent="0.2">
      <c r="B74" s="11" t="s">
        <v>100</v>
      </c>
      <c r="C74" s="51">
        <v>0.2</v>
      </c>
      <c r="D74" s="11" t="s">
        <v>106</v>
      </c>
      <c r="E74" s="11"/>
      <c r="F74">
        <v>3</v>
      </c>
      <c r="G74" s="53"/>
    </row>
    <row r="75" spans="1:7" ht="15.75" customHeight="1" x14ac:dyDescent="0.2">
      <c r="B75" s="11" t="s">
        <v>109</v>
      </c>
      <c r="C75" s="51">
        <v>0</v>
      </c>
      <c r="D75" s="11" t="s">
        <v>108</v>
      </c>
      <c r="E75" s="11"/>
      <c r="F75" s="11">
        <v>0</v>
      </c>
      <c r="G75" s="53"/>
    </row>
    <row r="76" spans="1:7" ht="15.75" customHeight="1" x14ac:dyDescent="0.2">
      <c r="F76">
        <f>SUM(F69:F75)</f>
        <v>374.25</v>
      </c>
      <c r="G76" s="53"/>
    </row>
    <row r="77" spans="1:7" ht="15.75" customHeight="1" x14ac:dyDescent="0.2">
      <c r="A77">
        <v>7</v>
      </c>
      <c r="B77" s="55" t="s">
        <v>86</v>
      </c>
      <c r="C77" s="56"/>
      <c r="D77" s="56"/>
      <c r="E77" s="56"/>
      <c r="F77" s="56"/>
      <c r="G77" s="56"/>
    </row>
    <row r="78" spans="1:7" ht="15.75" customHeight="1" x14ac:dyDescent="0.2">
      <c r="B78" s="57" t="s">
        <v>73</v>
      </c>
      <c r="C78" s="58">
        <v>0.79</v>
      </c>
      <c r="D78" s="57" t="s">
        <v>77</v>
      </c>
      <c r="E78" s="57">
        <v>23.22</v>
      </c>
      <c r="F78" s="56"/>
      <c r="G78" s="56">
        <v>759</v>
      </c>
    </row>
    <row r="79" spans="1:7" ht="15.75" customHeight="1" x14ac:dyDescent="0.2">
      <c r="B79" s="57" t="s">
        <v>74</v>
      </c>
      <c r="C79" s="58">
        <v>0.06</v>
      </c>
      <c r="D79" s="57" t="s">
        <v>78</v>
      </c>
      <c r="E79" s="57">
        <v>0.93899999999999995</v>
      </c>
      <c r="F79" s="56"/>
      <c r="G79" s="56"/>
    </row>
    <row r="80" spans="1:7" ht="15.75" customHeight="1" x14ac:dyDescent="0.2">
      <c r="B80" s="57" t="s">
        <v>75</v>
      </c>
      <c r="C80" s="58">
        <v>0.12</v>
      </c>
      <c r="D80" s="57" t="s">
        <v>79</v>
      </c>
      <c r="E80" s="57">
        <v>9.1999999999999998E-2</v>
      </c>
      <c r="F80" s="56"/>
      <c r="G80" s="56"/>
    </row>
    <row r="81" spans="1:7" ht="15.75" customHeight="1" x14ac:dyDescent="0.2">
      <c r="B81" s="57" t="s">
        <v>76</v>
      </c>
      <c r="C81" s="58">
        <v>0.03</v>
      </c>
      <c r="D81" s="57" t="s">
        <v>80</v>
      </c>
      <c r="E81" s="57">
        <v>1.2E-2</v>
      </c>
      <c r="F81" s="56"/>
      <c r="G81" s="56"/>
    </row>
    <row r="82" spans="1:7" ht="15.75" customHeight="1" x14ac:dyDescent="0.2">
      <c r="B82" s="56"/>
      <c r="C82" s="56"/>
      <c r="D82" s="56"/>
      <c r="E82" s="57">
        <f>SUM(E78:E81)</f>
        <v>24.262999999999998</v>
      </c>
      <c r="F82" s="56"/>
      <c r="G82" s="56"/>
    </row>
    <row r="83" spans="1:7" ht="15.75" customHeight="1" x14ac:dyDescent="0.2">
      <c r="A83">
        <v>8</v>
      </c>
      <c r="B83" s="55" t="s">
        <v>87</v>
      </c>
      <c r="C83" s="56"/>
      <c r="D83" s="56"/>
      <c r="E83" s="56"/>
      <c r="F83" s="56"/>
      <c r="G83" s="56"/>
    </row>
    <row r="84" spans="1:7" ht="15.75" customHeight="1" x14ac:dyDescent="0.2">
      <c r="B84" s="60" t="s">
        <v>73</v>
      </c>
      <c r="C84" s="61">
        <v>0.79</v>
      </c>
      <c r="D84" s="60" t="s">
        <v>77</v>
      </c>
      <c r="E84" s="60">
        <v>23.22</v>
      </c>
      <c r="F84" s="60"/>
      <c r="G84" s="60">
        <v>759</v>
      </c>
    </row>
    <row r="85" spans="1:7" ht="15.75" customHeight="1" x14ac:dyDescent="0.2">
      <c r="B85" s="60" t="s">
        <v>74</v>
      </c>
      <c r="C85" s="61">
        <v>0.06</v>
      </c>
      <c r="D85" s="60" t="s">
        <v>78</v>
      </c>
      <c r="E85" s="60">
        <v>0.93899999999999995</v>
      </c>
      <c r="F85" s="60"/>
      <c r="G85" s="60"/>
    </row>
    <row r="86" spans="1:7" ht="15.75" customHeight="1" x14ac:dyDescent="0.2">
      <c r="B86" s="60" t="s">
        <v>75</v>
      </c>
      <c r="C86" s="61">
        <v>0.12</v>
      </c>
      <c r="D86" s="60" t="s">
        <v>79</v>
      </c>
      <c r="E86" s="60">
        <v>9.1999999999999998E-2</v>
      </c>
      <c r="F86" s="60"/>
      <c r="G86" s="60"/>
    </row>
    <row r="87" spans="1:7" ht="15.75" customHeight="1" x14ac:dyDescent="0.2">
      <c r="B87" s="60" t="s">
        <v>76</v>
      </c>
      <c r="C87" s="61">
        <v>0.03</v>
      </c>
      <c r="D87" s="60" t="s">
        <v>80</v>
      </c>
      <c r="E87" s="60">
        <v>1.2E-2</v>
      </c>
      <c r="F87" s="60"/>
      <c r="G87" s="60"/>
    </row>
    <row r="88" spans="1:7" ht="15.75" customHeight="1" x14ac:dyDescent="0.2">
      <c r="B88" s="60"/>
      <c r="C88" s="60"/>
      <c r="D88" s="60"/>
      <c r="E88" s="60">
        <v>24.263000000000002</v>
      </c>
      <c r="F88" s="60"/>
      <c r="G88" s="60"/>
    </row>
    <row r="89" spans="1:7" ht="15.75" customHeight="1" x14ac:dyDescent="0.2">
      <c r="A89">
        <v>9</v>
      </c>
      <c r="B89" s="55" t="s">
        <v>88</v>
      </c>
      <c r="C89" s="56"/>
      <c r="D89" s="56"/>
      <c r="E89" s="56"/>
      <c r="F89" s="56"/>
      <c r="G89" s="56"/>
    </row>
    <row r="90" spans="1:7" ht="15.75" customHeight="1" x14ac:dyDescent="0.2">
      <c r="B90" s="60" t="s">
        <v>73</v>
      </c>
      <c r="C90" s="61">
        <v>0.79</v>
      </c>
      <c r="D90" s="60" t="s">
        <v>77</v>
      </c>
      <c r="E90" s="60">
        <v>23.22</v>
      </c>
      <c r="F90" s="60"/>
      <c r="G90" s="60">
        <v>759</v>
      </c>
    </row>
    <row r="91" spans="1:7" ht="15.75" customHeight="1" x14ac:dyDescent="0.2">
      <c r="B91" s="60" t="s">
        <v>74</v>
      </c>
      <c r="C91" s="61">
        <v>0.06</v>
      </c>
      <c r="D91" s="60" t="s">
        <v>78</v>
      </c>
      <c r="E91" s="60">
        <v>0.93899999999999995</v>
      </c>
      <c r="F91" s="60"/>
      <c r="G91" s="60"/>
    </row>
    <row r="92" spans="1:7" ht="15.75" customHeight="1" x14ac:dyDescent="0.2">
      <c r="B92" s="60" t="s">
        <v>75</v>
      </c>
      <c r="C92" s="61">
        <v>0.12</v>
      </c>
      <c r="D92" s="60" t="s">
        <v>79</v>
      </c>
      <c r="E92" s="60">
        <v>9.1999999999999998E-2</v>
      </c>
      <c r="F92" s="60"/>
      <c r="G92" s="60"/>
    </row>
    <row r="93" spans="1:7" ht="15.75" customHeight="1" x14ac:dyDescent="0.2">
      <c r="B93" s="60" t="s">
        <v>76</v>
      </c>
      <c r="C93" s="61">
        <v>0.03</v>
      </c>
      <c r="D93" s="60" t="s">
        <v>80</v>
      </c>
      <c r="E93" s="60">
        <v>1.2E-2</v>
      </c>
      <c r="F93" s="60"/>
      <c r="G93" s="60"/>
    </row>
    <row r="94" spans="1:7" ht="15.75" customHeight="1" x14ac:dyDescent="0.2">
      <c r="B94" s="60"/>
      <c r="C94" s="60"/>
      <c r="D94" s="60"/>
      <c r="E94" s="60">
        <v>24.263000000000002</v>
      </c>
      <c r="F94" s="60"/>
      <c r="G94" s="60"/>
    </row>
    <row r="95" spans="1:7" ht="15.75" customHeight="1" x14ac:dyDescent="0.2"/>
    <row r="96" spans="1:7" ht="15.75" customHeight="1" x14ac:dyDescent="0.2">
      <c r="A96">
        <v>10</v>
      </c>
      <c r="B96" s="52" t="s">
        <v>96</v>
      </c>
    </row>
    <row r="97" spans="1:8" ht="15.75" customHeight="1" x14ac:dyDescent="0.2">
      <c r="B97" s="11" t="s">
        <v>73</v>
      </c>
      <c r="C97" s="51">
        <v>0.42</v>
      </c>
      <c r="D97" s="11" t="s">
        <v>101</v>
      </c>
      <c r="E97" s="11"/>
      <c r="F97">
        <v>345</v>
      </c>
      <c r="G97" s="54">
        <v>374</v>
      </c>
    </row>
    <row r="98" spans="1:8" ht="15.75" customHeight="1" x14ac:dyDescent="0.2">
      <c r="B98" s="11" t="s">
        <v>74</v>
      </c>
      <c r="C98" s="51">
        <v>0.03</v>
      </c>
      <c r="D98" s="11" t="s">
        <v>78</v>
      </c>
      <c r="E98" s="11"/>
      <c r="F98">
        <v>14.7</v>
      </c>
      <c r="G98" s="53"/>
    </row>
    <row r="99" spans="1:8" ht="15.75" customHeight="1" x14ac:dyDescent="0.2">
      <c r="B99" s="11" t="s">
        <v>75</v>
      </c>
      <c r="C99" s="51">
        <v>0.05</v>
      </c>
      <c r="D99" s="11" t="s">
        <v>79</v>
      </c>
      <c r="E99" s="11"/>
      <c r="F99">
        <v>1.2</v>
      </c>
      <c r="G99" s="53"/>
    </row>
    <row r="100" spans="1:8" ht="15.75" customHeight="1" x14ac:dyDescent="0.2">
      <c r="B100" s="11" t="s">
        <v>105</v>
      </c>
      <c r="C100" s="51">
        <v>0.05</v>
      </c>
      <c r="D100" s="11" t="s">
        <v>102</v>
      </c>
      <c r="E100" s="11"/>
      <c r="F100">
        <v>0.35</v>
      </c>
      <c r="G100" s="53"/>
    </row>
    <row r="101" spans="1:8" ht="15.75" customHeight="1" x14ac:dyDescent="0.2">
      <c r="B101" s="11" t="s">
        <v>104</v>
      </c>
      <c r="C101" s="51">
        <v>0.25</v>
      </c>
      <c r="D101" s="11" t="s">
        <v>103</v>
      </c>
      <c r="E101" s="11"/>
      <c r="F101">
        <v>10</v>
      </c>
      <c r="G101" s="53"/>
    </row>
    <row r="102" spans="1:8" ht="15.75" customHeight="1" x14ac:dyDescent="0.2">
      <c r="B102" s="11" t="s">
        <v>100</v>
      </c>
      <c r="C102" s="51">
        <v>0.2</v>
      </c>
      <c r="D102" s="11" t="s">
        <v>106</v>
      </c>
      <c r="E102" s="11"/>
      <c r="F102">
        <v>3</v>
      </c>
      <c r="G102" s="53"/>
    </row>
    <row r="103" spans="1:8" ht="15.75" customHeight="1" x14ac:dyDescent="0.2">
      <c r="B103" s="11" t="s">
        <v>109</v>
      </c>
      <c r="C103" s="51">
        <v>0</v>
      </c>
      <c r="D103" s="11" t="s">
        <v>108</v>
      </c>
      <c r="E103" s="11"/>
      <c r="F103" s="11">
        <v>0</v>
      </c>
      <c r="G103" s="53"/>
    </row>
    <row r="104" spans="1:8" ht="15.75" customHeight="1" x14ac:dyDescent="0.2">
      <c r="F104">
        <f>SUM(F97:F103)</f>
        <v>374.25</v>
      </c>
      <c r="G104" s="53"/>
      <c r="H104" s="57" t="s">
        <v>111</v>
      </c>
    </row>
    <row r="105" spans="1:8" ht="15.75" customHeight="1" x14ac:dyDescent="0.2">
      <c r="B105" s="73"/>
      <c r="C105" s="74"/>
      <c r="D105" s="73"/>
      <c r="E105" s="73"/>
      <c r="F105" s="75"/>
      <c r="G105" s="76"/>
      <c r="H105" s="75"/>
    </row>
    <row r="106" spans="1:8" ht="15.75" customHeight="1" x14ac:dyDescent="0.2">
      <c r="A106" s="56">
        <v>10</v>
      </c>
      <c r="B106" s="59" t="s">
        <v>90</v>
      </c>
      <c r="C106" s="56"/>
      <c r="D106" s="56"/>
      <c r="E106" s="56"/>
      <c r="F106" s="56"/>
      <c r="G106" s="56"/>
    </row>
    <row r="107" spans="1:8" ht="15.75" customHeight="1" x14ac:dyDescent="0.2">
      <c r="A107" s="56"/>
      <c r="B107" s="60" t="s">
        <v>73</v>
      </c>
      <c r="C107" s="61">
        <v>0.79</v>
      </c>
      <c r="D107" s="60" t="s">
        <v>77</v>
      </c>
      <c r="E107" s="60">
        <v>23.22</v>
      </c>
      <c r="F107" s="60"/>
      <c r="G107" s="60">
        <v>759</v>
      </c>
    </row>
    <row r="108" spans="1:8" ht="15.75" customHeight="1" x14ac:dyDescent="0.2">
      <c r="A108" s="56"/>
      <c r="B108" s="60" t="s">
        <v>74</v>
      </c>
      <c r="C108" s="61">
        <v>0.06</v>
      </c>
      <c r="D108" s="60" t="s">
        <v>78</v>
      </c>
      <c r="E108" s="60">
        <v>0.93899999999999995</v>
      </c>
      <c r="F108" s="60"/>
      <c r="G108" s="60"/>
    </row>
    <row r="109" spans="1:8" ht="15.75" customHeight="1" x14ac:dyDescent="0.2">
      <c r="A109" s="56"/>
      <c r="B109" s="60" t="s">
        <v>75</v>
      </c>
      <c r="C109" s="61">
        <v>0.12</v>
      </c>
      <c r="D109" s="60" t="s">
        <v>79</v>
      </c>
      <c r="E109" s="60">
        <v>9.1999999999999998E-2</v>
      </c>
      <c r="F109" s="60"/>
      <c r="G109" s="60"/>
    </row>
    <row r="110" spans="1:8" ht="15.75" customHeight="1" x14ac:dyDescent="0.2">
      <c r="A110" s="56"/>
      <c r="B110" s="60" t="s">
        <v>76</v>
      </c>
      <c r="C110" s="61">
        <v>0.03</v>
      </c>
      <c r="D110" s="60" t="s">
        <v>80</v>
      </c>
      <c r="E110" s="60">
        <v>1.2E-2</v>
      </c>
      <c r="F110" s="60"/>
      <c r="G110" s="60"/>
    </row>
    <row r="111" spans="1:8" ht="15.75" customHeight="1" x14ac:dyDescent="0.2">
      <c r="A111" s="56"/>
      <c r="B111" s="60"/>
      <c r="C111" s="60"/>
      <c r="D111" s="60"/>
      <c r="E111" s="60">
        <v>24.263000000000002</v>
      </c>
      <c r="F111" s="60"/>
      <c r="G111" s="60"/>
    </row>
    <row r="112" spans="1:8" ht="15.75" customHeight="1" x14ac:dyDescent="0.2">
      <c r="A112" s="56">
        <v>11</v>
      </c>
      <c r="B112" s="59" t="s">
        <v>91</v>
      </c>
      <c r="C112" s="56"/>
      <c r="D112" s="56"/>
      <c r="E112" s="56"/>
      <c r="F112" s="56"/>
      <c r="G112" s="56"/>
    </row>
    <row r="113" spans="1:7" ht="15.75" customHeight="1" x14ac:dyDescent="0.2">
      <c r="A113" s="56"/>
      <c r="B113" s="60" t="s">
        <v>73</v>
      </c>
      <c r="C113" s="61">
        <v>0.79</v>
      </c>
      <c r="D113" s="60" t="s">
        <v>77</v>
      </c>
      <c r="E113" s="60">
        <v>23.22</v>
      </c>
      <c r="F113" s="60"/>
      <c r="G113" s="60">
        <v>759</v>
      </c>
    </row>
    <row r="114" spans="1:7" ht="15.75" customHeight="1" x14ac:dyDescent="0.2">
      <c r="A114" s="56"/>
      <c r="B114" s="60" t="s">
        <v>74</v>
      </c>
      <c r="C114" s="61">
        <v>0.06</v>
      </c>
      <c r="D114" s="60" t="s">
        <v>78</v>
      </c>
      <c r="E114" s="60">
        <v>0.93899999999999995</v>
      </c>
      <c r="F114" s="60"/>
      <c r="G114" s="60"/>
    </row>
    <row r="115" spans="1:7" ht="15.75" customHeight="1" x14ac:dyDescent="0.2">
      <c r="A115" s="56"/>
      <c r="B115" s="60" t="s">
        <v>75</v>
      </c>
      <c r="C115" s="61">
        <v>0.12</v>
      </c>
      <c r="D115" s="60" t="s">
        <v>79</v>
      </c>
      <c r="E115" s="60">
        <v>9.1999999999999998E-2</v>
      </c>
      <c r="F115" s="60"/>
      <c r="G115" s="60"/>
    </row>
    <row r="116" spans="1:7" ht="15.75" customHeight="1" x14ac:dyDescent="0.2">
      <c r="A116" s="56"/>
      <c r="B116" s="60" t="s">
        <v>76</v>
      </c>
      <c r="C116" s="61">
        <v>0.03</v>
      </c>
      <c r="D116" s="60" t="s">
        <v>80</v>
      </c>
      <c r="E116" s="60">
        <v>1.2E-2</v>
      </c>
      <c r="F116" s="60"/>
      <c r="G116" s="60"/>
    </row>
    <row r="117" spans="1:7" ht="15.75" customHeight="1" x14ac:dyDescent="0.2">
      <c r="A117" s="56"/>
      <c r="B117" s="60"/>
      <c r="C117" s="60"/>
      <c r="D117" s="60"/>
      <c r="E117" s="60">
        <v>24.263000000000002</v>
      </c>
      <c r="F117" s="60"/>
      <c r="G117" s="60"/>
    </row>
    <row r="118" spans="1:7" ht="15.75" customHeight="1" x14ac:dyDescent="0.2">
      <c r="A118" s="56"/>
      <c r="B118" s="56"/>
      <c r="C118" s="56"/>
      <c r="D118" s="56"/>
      <c r="E118" s="56"/>
      <c r="F118" s="56"/>
      <c r="G118" s="56"/>
    </row>
    <row r="119" spans="1:7" ht="15.75" customHeight="1" x14ac:dyDescent="0.2">
      <c r="A119" s="56">
        <v>12</v>
      </c>
      <c r="B119" s="59" t="s">
        <v>93</v>
      </c>
      <c r="C119" s="56"/>
      <c r="D119" s="56"/>
      <c r="E119" s="56"/>
      <c r="F119" s="56"/>
      <c r="G119" s="56"/>
    </row>
    <row r="120" spans="1:7" ht="15.75" customHeight="1" x14ac:dyDescent="0.2">
      <c r="A120" s="56"/>
      <c r="B120" s="60" t="s">
        <v>73</v>
      </c>
      <c r="C120" s="61">
        <v>0.79</v>
      </c>
      <c r="D120" s="60" t="s">
        <v>77</v>
      </c>
      <c r="E120" s="60">
        <v>23.22</v>
      </c>
      <c r="F120" s="60"/>
      <c r="G120" s="60">
        <v>759</v>
      </c>
    </row>
    <row r="121" spans="1:7" ht="15.75" customHeight="1" x14ac:dyDescent="0.2">
      <c r="A121" s="56"/>
      <c r="B121" s="60" t="s">
        <v>74</v>
      </c>
      <c r="C121" s="61">
        <v>0.06</v>
      </c>
      <c r="D121" s="60" t="s">
        <v>78</v>
      </c>
      <c r="E121" s="60">
        <v>0.93899999999999995</v>
      </c>
      <c r="F121" s="60"/>
      <c r="G121" s="60"/>
    </row>
    <row r="122" spans="1:7" ht="15.75" customHeight="1" x14ac:dyDescent="0.2">
      <c r="A122" s="56"/>
      <c r="B122" s="60" t="s">
        <v>75</v>
      </c>
      <c r="C122" s="61">
        <v>0.12</v>
      </c>
      <c r="D122" s="60" t="s">
        <v>79</v>
      </c>
      <c r="E122" s="60">
        <v>9.1999999999999998E-2</v>
      </c>
      <c r="F122" s="60"/>
      <c r="G122" s="60"/>
    </row>
    <row r="123" spans="1:7" ht="15.75" customHeight="1" x14ac:dyDescent="0.2">
      <c r="A123" s="56"/>
      <c r="B123" s="60" t="s">
        <v>76</v>
      </c>
      <c r="C123" s="61">
        <v>0.03</v>
      </c>
      <c r="D123" s="60" t="s">
        <v>80</v>
      </c>
      <c r="E123" s="60">
        <v>1.2E-2</v>
      </c>
      <c r="F123" s="60"/>
      <c r="G123" s="60"/>
    </row>
    <row r="124" spans="1:7" ht="15.75" customHeight="1" x14ac:dyDescent="0.2">
      <c r="A124" s="56"/>
      <c r="B124" s="60"/>
      <c r="C124" s="60"/>
      <c r="D124" s="60"/>
      <c r="E124" s="60">
        <v>24.263000000000002</v>
      </c>
      <c r="F124" s="60"/>
      <c r="G124" s="60"/>
    </row>
    <row r="125" spans="1:7" ht="15.75" customHeight="1" x14ac:dyDescent="0.2">
      <c r="A125" s="56">
        <v>13</v>
      </c>
      <c r="B125" s="59" t="s">
        <v>94</v>
      </c>
      <c r="C125" s="56"/>
      <c r="D125" s="56"/>
      <c r="E125" s="56"/>
      <c r="F125" s="56"/>
      <c r="G125" s="56"/>
    </row>
    <row r="126" spans="1:7" ht="15.75" customHeight="1" x14ac:dyDescent="0.2">
      <c r="A126" s="56"/>
      <c r="B126" s="60" t="s">
        <v>73</v>
      </c>
      <c r="C126" s="61">
        <v>0.79</v>
      </c>
      <c r="D126" s="60" t="s">
        <v>77</v>
      </c>
      <c r="E126" s="60">
        <v>23.22</v>
      </c>
      <c r="F126" s="60"/>
      <c r="G126" s="60">
        <v>759</v>
      </c>
    </row>
    <row r="127" spans="1:7" ht="15.75" customHeight="1" x14ac:dyDescent="0.2">
      <c r="A127" s="56"/>
      <c r="B127" s="60" t="s">
        <v>74</v>
      </c>
      <c r="C127" s="61">
        <v>0.06</v>
      </c>
      <c r="D127" s="60" t="s">
        <v>78</v>
      </c>
      <c r="E127" s="60">
        <v>0.93899999999999995</v>
      </c>
      <c r="F127" s="60"/>
      <c r="G127" s="60"/>
    </row>
    <row r="128" spans="1:7" ht="15.75" customHeight="1" x14ac:dyDescent="0.2">
      <c r="A128" s="56"/>
      <c r="B128" s="60" t="s">
        <v>75</v>
      </c>
      <c r="C128" s="61">
        <v>0.12</v>
      </c>
      <c r="D128" s="60" t="s">
        <v>79</v>
      </c>
      <c r="E128" s="60">
        <v>9.1999999999999998E-2</v>
      </c>
      <c r="F128" s="60"/>
      <c r="G128" s="60"/>
    </row>
    <row r="129" spans="1:7" ht="15.75" customHeight="1" x14ac:dyDescent="0.2">
      <c r="A129" s="56"/>
      <c r="B129" s="60" t="s">
        <v>76</v>
      </c>
      <c r="C129" s="61">
        <v>0.03</v>
      </c>
      <c r="D129" s="60" t="s">
        <v>80</v>
      </c>
      <c r="E129" s="60">
        <v>1.2E-2</v>
      </c>
      <c r="F129" s="60"/>
      <c r="G129" s="60"/>
    </row>
    <row r="130" spans="1:7" ht="15.75" customHeight="1" x14ac:dyDescent="0.2">
      <c r="A130" s="56"/>
      <c r="B130" s="60"/>
      <c r="C130" s="60"/>
      <c r="D130" s="60"/>
      <c r="E130" s="60">
        <v>24.263000000000002</v>
      </c>
      <c r="F130" s="60"/>
      <c r="G130" s="60"/>
    </row>
    <row r="131" spans="1:7" ht="15.75" customHeight="1" x14ac:dyDescent="0.2">
      <c r="A131" s="56">
        <v>14</v>
      </c>
      <c r="B131" s="59" t="s">
        <v>95</v>
      </c>
      <c r="C131" s="56"/>
      <c r="D131" s="56"/>
      <c r="E131" s="56"/>
      <c r="F131" s="56"/>
      <c r="G131" s="56"/>
    </row>
    <row r="132" spans="1:7" ht="15.75" customHeight="1" x14ac:dyDescent="0.2">
      <c r="A132" s="56"/>
      <c r="B132" s="60" t="s">
        <v>73</v>
      </c>
      <c r="C132" s="61">
        <v>0.79</v>
      </c>
      <c r="D132" s="60" t="s">
        <v>77</v>
      </c>
      <c r="E132" s="60">
        <v>23.22</v>
      </c>
      <c r="F132" s="60"/>
      <c r="G132" s="60">
        <v>759</v>
      </c>
    </row>
    <row r="133" spans="1:7" ht="15.75" customHeight="1" x14ac:dyDescent="0.2">
      <c r="A133" s="56"/>
      <c r="B133" s="60" t="s">
        <v>74</v>
      </c>
      <c r="C133" s="61">
        <v>0.06</v>
      </c>
      <c r="D133" s="60" t="s">
        <v>78</v>
      </c>
      <c r="E133" s="60">
        <v>0.93899999999999995</v>
      </c>
      <c r="F133" s="60"/>
      <c r="G133" s="60"/>
    </row>
    <row r="134" spans="1:7" ht="15.75" customHeight="1" x14ac:dyDescent="0.2">
      <c r="A134" s="56"/>
      <c r="B134" s="60" t="s">
        <v>75</v>
      </c>
      <c r="C134" s="61">
        <v>0.12</v>
      </c>
      <c r="D134" s="60" t="s">
        <v>79</v>
      </c>
      <c r="E134" s="60">
        <v>9.1999999999999998E-2</v>
      </c>
      <c r="F134" s="60"/>
      <c r="G134" s="60"/>
    </row>
    <row r="135" spans="1:7" ht="15.75" customHeight="1" x14ac:dyDescent="0.2">
      <c r="A135" s="56"/>
      <c r="B135" s="60" t="s">
        <v>76</v>
      </c>
      <c r="C135" s="61">
        <v>0.03</v>
      </c>
      <c r="D135" s="60" t="s">
        <v>80</v>
      </c>
      <c r="E135" s="60">
        <v>1.2E-2</v>
      </c>
      <c r="F135" s="60"/>
      <c r="G135" s="60"/>
    </row>
    <row r="136" spans="1:7" ht="15.75" customHeight="1" x14ac:dyDescent="0.2">
      <c r="A136" s="56"/>
      <c r="B136" s="60"/>
      <c r="C136" s="60"/>
      <c r="D136" s="60"/>
      <c r="E136" s="60">
        <v>24.263000000000002</v>
      </c>
      <c r="F136" s="60"/>
      <c r="G136" s="60"/>
    </row>
    <row r="137" spans="1:7" ht="15.75" customHeight="1" x14ac:dyDescent="0.2">
      <c r="A137" s="56"/>
      <c r="B137" s="59"/>
      <c r="C137" s="56"/>
      <c r="D137" s="56"/>
      <c r="E137" s="56"/>
      <c r="F137" s="56"/>
      <c r="G137" s="56"/>
    </row>
    <row r="138" spans="1:7" ht="15.75" customHeight="1" x14ac:dyDescent="0.2">
      <c r="A138" s="56">
        <v>16</v>
      </c>
      <c r="B138" s="59" t="s">
        <v>97</v>
      </c>
      <c r="C138" s="56"/>
      <c r="D138" s="56"/>
      <c r="E138" s="56"/>
      <c r="F138" s="56"/>
      <c r="G138" s="56"/>
    </row>
    <row r="139" spans="1:7" ht="15.75" customHeight="1" x14ac:dyDescent="0.2">
      <c r="A139" s="56"/>
      <c r="B139" s="60" t="s">
        <v>73</v>
      </c>
      <c r="C139" s="61">
        <v>0.79</v>
      </c>
      <c r="D139" s="60" t="s">
        <v>77</v>
      </c>
      <c r="E139" s="60">
        <v>23.22</v>
      </c>
      <c r="F139" s="60"/>
      <c r="G139" s="60">
        <v>759</v>
      </c>
    </row>
    <row r="140" spans="1:7" ht="15.75" customHeight="1" x14ac:dyDescent="0.2">
      <c r="A140" s="56"/>
      <c r="B140" s="60" t="s">
        <v>74</v>
      </c>
      <c r="C140" s="61">
        <v>0.06</v>
      </c>
      <c r="D140" s="60" t="s">
        <v>78</v>
      </c>
      <c r="E140" s="60">
        <v>0.93899999999999995</v>
      </c>
      <c r="F140" s="60"/>
      <c r="G140" s="60"/>
    </row>
    <row r="141" spans="1:7" ht="15.75" customHeight="1" x14ac:dyDescent="0.2">
      <c r="A141" s="56"/>
      <c r="B141" s="60" t="s">
        <v>75</v>
      </c>
      <c r="C141" s="61">
        <v>0.12</v>
      </c>
      <c r="D141" s="60" t="s">
        <v>79</v>
      </c>
      <c r="E141" s="60">
        <v>9.1999999999999998E-2</v>
      </c>
      <c r="F141" s="60"/>
      <c r="G141" s="60"/>
    </row>
    <row r="142" spans="1:7" ht="15.75" customHeight="1" x14ac:dyDescent="0.2">
      <c r="A142" s="56"/>
      <c r="B142" s="60" t="s">
        <v>76</v>
      </c>
      <c r="C142" s="61">
        <v>0.03</v>
      </c>
      <c r="D142" s="60" t="s">
        <v>80</v>
      </c>
      <c r="E142" s="60">
        <v>1.2E-2</v>
      </c>
      <c r="F142" s="60"/>
      <c r="G142" s="60"/>
    </row>
    <row r="143" spans="1:7" ht="15.75" customHeight="1" x14ac:dyDescent="0.2">
      <c r="A143" s="56"/>
      <c r="B143" s="60"/>
      <c r="C143" s="60"/>
      <c r="D143" s="60"/>
      <c r="E143" s="60">
        <v>24.263000000000002</v>
      </c>
      <c r="F143" s="60"/>
      <c r="G143" s="60"/>
    </row>
    <row r="144" spans="1:7" ht="15.75" customHeight="1" x14ac:dyDescent="0.2">
      <c r="A144" s="56">
        <v>17</v>
      </c>
      <c r="B144" s="59" t="s">
        <v>98</v>
      </c>
      <c r="C144" s="56"/>
      <c r="D144" s="56"/>
      <c r="E144" s="56"/>
      <c r="F144" s="56"/>
      <c r="G144" s="56"/>
    </row>
    <row r="145" spans="1:7" ht="15.75" customHeight="1" x14ac:dyDescent="0.2">
      <c r="A145" s="56"/>
      <c r="B145" s="60" t="s">
        <v>73</v>
      </c>
      <c r="C145" s="61">
        <v>0.79</v>
      </c>
      <c r="D145" s="60" t="s">
        <v>77</v>
      </c>
      <c r="E145" s="60">
        <v>23.22</v>
      </c>
      <c r="F145" s="60"/>
      <c r="G145" s="60">
        <v>759</v>
      </c>
    </row>
    <row r="146" spans="1:7" ht="15.75" customHeight="1" x14ac:dyDescent="0.2">
      <c r="A146" s="56"/>
      <c r="B146" s="60" t="s">
        <v>74</v>
      </c>
      <c r="C146" s="61">
        <v>0.06</v>
      </c>
      <c r="D146" s="60" t="s">
        <v>78</v>
      </c>
      <c r="E146" s="60">
        <v>0.93899999999999995</v>
      </c>
      <c r="F146" s="60"/>
      <c r="G146" s="60"/>
    </row>
    <row r="147" spans="1:7" ht="15.75" customHeight="1" x14ac:dyDescent="0.2">
      <c r="A147" s="56"/>
      <c r="B147" s="60" t="s">
        <v>75</v>
      </c>
      <c r="C147" s="61">
        <v>0.12</v>
      </c>
      <c r="D147" s="60" t="s">
        <v>79</v>
      </c>
      <c r="E147" s="60">
        <v>9.1999999999999998E-2</v>
      </c>
      <c r="F147" s="60"/>
      <c r="G147" s="60"/>
    </row>
    <row r="148" spans="1:7" ht="15.75" customHeight="1" x14ac:dyDescent="0.2">
      <c r="A148" s="56"/>
      <c r="B148" s="60" t="s">
        <v>76</v>
      </c>
      <c r="C148" s="61">
        <v>0.03</v>
      </c>
      <c r="D148" s="60" t="s">
        <v>80</v>
      </c>
      <c r="E148" s="60">
        <v>1.2E-2</v>
      </c>
      <c r="F148" s="60"/>
      <c r="G148" s="60"/>
    </row>
    <row r="149" spans="1:7" ht="15.75" customHeight="1" x14ac:dyDescent="0.2">
      <c r="A149" s="56"/>
      <c r="B149" s="60"/>
      <c r="C149" s="60"/>
      <c r="D149" s="60"/>
      <c r="E149" s="60">
        <v>24.263000000000002</v>
      </c>
      <c r="F149" s="60"/>
      <c r="G149" s="60"/>
    </row>
    <row r="150" spans="1:7" ht="15.75" customHeight="1" x14ac:dyDescent="0.2">
      <c r="A150" s="56">
        <v>18</v>
      </c>
      <c r="B150" s="59" t="s">
        <v>99</v>
      </c>
      <c r="C150" s="56"/>
      <c r="D150" s="56"/>
      <c r="E150" s="56"/>
      <c r="F150" s="56"/>
      <c r="G150" s="56"/>
    </row>
    <row r="151" spans="1:7" ht="15.75" customHeight="1" x14ac:dyDescent="0.2">
      <c r="A151" s="56"/>
      <c r="B151" s="60" t="s">
        <v>73</v>
      </c>
      <c r="C151" s="61">
        <v>0.79</v>
      </c>
      <c r="D151" s="60" t="s">
        <v>77</v>
      </c>
      <c r="E151" s="60">
        <v>23.22</v>
      </c>
      <c r="F151" s="60"/>
      <c r="G151" s="60">
        <v>759</v>
      </c>
    </row>
    <row r="152" spans="1:7" ht="15.75" customHeight="1" x14ac:dyDescent="0.2">
      <c r="A152" s="56"/>
      <c r="B152" s="60" t="s">
        <v>74</v>
      </c>
      <c r="C152" s="61">
        <v>0.06</v>
      </c>
      <c r="D152" s="60" t="s">
        <v>78</v>
      </c>
      <c r="E152" s="60">
        <v>0.93899999999999995</v>
      </c>
      <c r="F152" s="60"/>
      <c r="G152" s="60"/>
    </row>
    <row r="153" spans="1:7" ht="15.75" customHeight="1" x14ac:dyDescent="0.2">
      <c r="A153" s="56"/>
      <c r="B153" s="60" t="s">
        <v>75</v>
      </c>
      <c r="C153" s="61">
        <v>0.12</v>
      </c>
      <c r="D153" s="60" t="s">
        <v>79</v>
      </c>
      <c r="E153" s="60">
        <v>9.1999999999999998E-2</v>
      </c>
      <c r="F153" s="60"/>
      <c r="G153" s="60"/>
    </row>
    <row r="154" spans="1:7" ht="15.75" customHeight="1" x14ac:dyDescent="0.2">
      <c r="A154" s="56"/>
      <c r="B154" s="60" t="s">
        <v>76</v>
      </c>
      <c r="C154" s="61">
        <v>0.03</v>
      </c>
      <c r="D154" s="60" t="s">
        <v>80</v>
      </c>
      <c r="E154" s="60">
        <v>1.2E-2</v>
      </c>
      <c r="F154" s="60"/>
      <c r="G154" s="60"/>
    </row>
    <row r="155" spans="1:7" ht="15.75" customHeight="1" x14ac:dyDescent="0.2">
      <c r="A155" s="56"/>
      <c r="B155" s="60"/>
      <c r="C155" s="60"/>
      <c r="D155" s="60"/>
      <c r="E155" s="60">
        <v>24.263000000000002</v>
      </c>
      <c r="F155" s="60"/>
      <c r="G155" s="60"/>
    </row>
    <row r="156" spans="1:7" ht="15.75" customHeight="1" x14ac:dyDescent="0.2"/>
    <row r="157" spans="1:7" ht="15.75" customHeight="1" x14ac:dyDescent="0.2"/>
    <row r="158" spans="1:7" ht="15.75" customHeight="1" x14ac:dyDescent="0.2"/>
    <row r="159" spans="1:7" ht="15.75" customHeight="1" x14ac:dyDescent="0.2"/>
    <row r="160" spans="1:7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4">
    <mergeCell ref="B5:C5"/>
    <mergeCell ref="D5:F5"/>
    <mergeCell ref="G5:H5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workbookViewId="0"/>
  </sheetViews>
  <sheetFormatPr baseColWidth="10" defaultColWidth="14.5" defaultRowHeight="15" customHeight="1" x14ac:dyDescent="0.2"/>
  <cols>
    <col min="1" max="2" width="29.5" customWidth="1"/>
    <col min="3" max="4" width="18.1640625" customWidth="1"/>
    <col min="5" max="5" width="41.33203125" customWidth="1"/>
    <col min="6" max="6" width="40.6640625" customWidth="1"/>
    <col min="7" max="7" width="33.6640625" customWidth="1"/>
    <col min="8" max="8" width="25.33203125" customWidth="1"/>
    <col min="9" max="26" width="10" customWidth="1"/>
  </cols>
  <sheetData>
    <row r="2" spans="1:8" ht="18" customHeight="1" x14ac:dyDescent="0.2">
      <c r="A2" s="12" t="s">
        <v>13</v>
      </c>
      <c r="B2" s="13"/>
      <c r="C2" s="14"/>
      <c r="D2" s="14"/>
      <c r="E2" s="14"/>
      <c r="F2" s="14"/>
    </row>
    <row r="3" spans="1:8" ht="18" customHeight="1" x14ac:dyDescent="0.2">
      <c r="A3" s="13"/>
      <c r="B3" s="13"/>
      <c r="C3" s="14"/>
      <c r="D3" s="14"/>
      <c r="E3" s="14"/>
      <c r="F3" s="14"/>
    </row>
    <row r="4" spans="1:8" ht="18" customHeight="1" x14ac:dyDescent="0.2">
      <c r="A4" s="15" t="s">
        <v>14</v>
      </c>
      <c r="B4" s="15" t="s">
        <v>15</v>
      </c>
      <c r="C4" s="16" t="s">
        <v>16</v>
      </c>
      <c r="D4" s="16" t="s">
        <v>2</v>
      </c>
      <c r="E4" s="16" t="s">
        <v>17</v>
      </c>
      <c r="F4" s="16" t="s">
        <v>18</v>
      </c>
      <c r="G4" s="17" t="s">
        <v>2</v>
      </c>
    </row>
    <row r="5" spans="1:8" ht="15.75" customHeight="1" x14ac:dyDescent="0.2">
      <c r="A5" s="18"/>
      <c r="B5" s="18"/>
      <c r="C5" s="19"/>
      <c r="D5" s="19"/>
      <c r="E5" s="19"/>
      <c r="F5" s="20"/>
    </row>
    <row r="6" spans="1:8" x14ac:dyDescent="0.2">
      <c r="A6" s="19"/>
      <c r="B6" s="19"/>
      <c r="C6" s="19"/>
      <c r="D6" s="19"/>
      <c r="E6" s="19"/>
      <c r="F6" s="20"/>
    </row>
    <row r="7" spans="1:8" ht="15.75" customHeight="1" x14ac:dyDescent="0.2">
      <c r="A7" s="18" t="s">
        <v>19</v>
      </c>
      <c r="B7" s="16" t="s">
        <v>20</v>
      </c>
      <c r="C7" s="21">
        <v>8</v>
      </c>
      <c r="D7" s="21" t="s">
        <v>21</v>
      </c>
      <c r="E7" s="21">
        <v>6.05</v>
      </c>
      <c r="F7" s="21">
        <f t="shared" ref="F7:F8" si="0">+C7*E7</f>
        <v>48.4</v>
      </c>
      <c r="G7" s="22" t="s">
        <v>5</v>
      </c>
      <c r="H7" s="11">
        <f t="shared" ref="H7:H8" si="1">+--C7*E7</f>
        <v>48.4</v>
      </c>
    </row>
    <row r="8" spans="1:8" ht="15.75" customHeight="1" x14ac:dyDescent="0.2">
      <c r="A8" s="23" t="s">
        <v>22</v>
      </c>
      <c r="B8" s="24" t="s">
        <v>23</v>
      </c>
      <c r="C8" s="21">
        <v>4.4000000000000004</v>
      </c>
      <c r="D8" s="21" t="s">
        <v>21</v>
      </c>
      <c r="E8" s="21">
        <v>2.7</v>
      </c>
      <c r="F8" s="21">
        <f t="shared" si="0"/>
        <v>11.880000000000003</v>
      </c>
      <c r="H8" s="11">
        <f t="shared" si="1"/>
        <v>11.880000000000003</v>
      </c>
    </row>
    <row r="9" spans="1:8" ht="15.75" customHeight="1" x14ac:dyDescent="0.2">
      <c r="A9" s="25"/>
      <c r="B9" s="25"/>
      <c r="C9" s="19"/>
      <c r="D9" s="19"/>
      <c r="E9" s="19"/>
      <c r="F9" s="20"/>
    </row>
    <row r="10" spans="1:8" ht="15.75" customHeight="1" x14ac:dyDescent="0.2">
      <c r="A10" s="23" t="s">
        <v>24</v>
      </c>
      <c r="B10" s="23"/>
      <c r="C10" s="21">
        <v>8</v>
      </c>
      <c r="D10" s="21" t="s">
        <v>21</v>
      </c>
      <c r="E10" s="21">
        <v>2</v>
      </c>
      <c r="F10" s="21">
        <f>+C10*E10</f>
        <v>16</v>
      </c>
      <c r="H10" s="11">
        <f>+--C10*E10</f>
        <v>16</v>
      </c>
    </row>
    <row r="11" spans="1:8" ht="15.75" customHeight="1" x14ac:dyDescent="0.2">
      <c r="A11" s="26"/>
      <c r="B11" s="26"/>
      <c r="C11" s="19"/>
      <c r="D11" s="19"/>
      <c r="E11" s="19"/>
      <c r="F11" s="20"/>
    </row>
    <row r="12" spans="1:8" x14ac:dyDescent="0.2">
      <c r="A12" s="19"/>
      <c r="B12" s="19"/>
      <c r="C12" s="19"/>
      <c r="D12" s="19"/>
      <c r="E12" s="19"/>
      <c r="F12" s="20"/>
    </row>
    <row r="13" spans="1:8" ht="15.75" customHeight="1" x14ac:dyDescent="0.2">
      <c r="A13" s="23" t="s">
        <v>25</v>
      </c>
      <c r="B13" s="23"/>
      <c r="C13" s="19"/>
      <c r="D13" s="19"/>
      <c r="E13" s="19"/>
      <c r="F13" s="21">
        <f>SUM(F7:F12)</f>
        <v>76.28</v>
      </c>
      <c r="G13" s="22" t="s">
        <v>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1"/>
  <sheetViews>
    <sheetView workbookViewId="0">
      <selection activeCell="C9" sqref="C9:C17"/>
    </sheetView>
  </sheetViews>
  <sheetFormatPr baseColWidth="10" defaultColWidth="14.5" defaultRowHeight="15" customHeight="1" x14ac:dyDescent="0.2"/>
  <cols>
    <col min="1" max="1" width="8.83203125" customWidth="1"/>
    <col min="2" max="2" width="40.5" customWidth="1"/>
    <col min="3" max="4" width="10.6640625" customWidth="1"/>
    <col min="5" max="6" width="8.83203125" customWidth="1"/>
    <col min="7" max="26" width="10" customWidth="1"/>
  </cols>
  <sheetData>
    <row r="3" spans="2:4" ht="18" customHeight="1" x14ac:dyDescent="0.2">
      <c r="B3" s="27" t="s">
        <v>26</v>
      </c>
      <c r="C3" s="14"/>
      <c r="D3" s="14"/>
    </row>
    <row r="4" spans="2:4" ht="18" customHeight="1" x14ac:dyDescent="0.2">
      <c r="B4" s="13"/>
      <c r="C4" s="14"/>
      <c r="D4" s="14"/>
    </row>
    <row r="5" spans="2:4" ht="18" customHeight="1" x14ac:dyDescent="0.2">
      <c r="B5" s="15" t="s">
        <v>27</v>
      </c>
      <c r="C5" s="16" t="s">
        <v>28</v>
      </c>
      <c r="D5" s="16" t="s">
        <v>29</v>
      </c>
    </row>
    <row r="6" spans="2:4" ht="15.75" customHeight="1" x14ac:dyDescent="0.2">
      <c r="B6" s="18"/>
      <c r="C6" s="19"/>
      <c r="D6" s="19"/>
    </row>
    <row r="7" spans="2:4" x14ac:dyDescent="0.2">
      <c r="B7" s="20" t="s">
        <v>30</v>
      </c>
      <c r="C7" s="19"/>
      <c r="D7" s="19"/>
    </row>
    <row r="9" spans="2:4" ht="15.75" customHeight="1" x14ac:dyDescent="0.2">
      <c r="B9" s="26" t="s">
        <v>31</v>
      </c>
      <c r="C9" s="63">
        <f>GENSET!H7</f>
        <v>23.816700000000001</v>
      </c>
      <c r="D9" s="19" t="str">
        <f>GENSET!I7</f>
        <v>Ton</v>
      </c>
    </row>
    <row r="10" spans="2:4" ht="15.75" customHeight="1" x14ac:dyDescent="0.2">
      <c r="B10" s="26" t="s">
        <v>70</v>
      </c>
      <c r="C10" s="63">
        <f>+'SAFARI BOAT FUEL'!G6</f>
        <v>4.317099999999999</v>
      </c>
      <c r="D10" s="19" t="s">
        <v>32</v>
      </c>
    </row>
    <row r="11" spans="2:4" ht="15.75" customHeight="1" x14ac:dyDescent="0.2">
      <c r="B11" s="26" t="s">
        <v>71</v>
      </c>
      <c r="C11" s="63">
        <f>'SAFARI VEHICLE FUEL'!G6</f>
        <v>4.2710999999999997</v>
      </c>
      <c r="D11" s="19" t="s">
        <v>32</v>
      </c>
    </row>
    <row r="12" spans="2:4" ht="15.75" customHeight="1" x14ac:dyDescent="0.2">
      <c r="B12" s="25" t="s">
        <v>33</v>
      </c>
      <c r="C12" s="63">
        <f>LPG!F7</f>
        <v>0.83</v>
      </c>
      <c r="D12" s="19" t="str">
        <f>LPG!G7</f>
        <v>Ton</v>
      </c>
    </row>
    <row r="13" spans="2:4" ht="15.75" customHeight="1" x14ac:dyDescent="0.2">
      <c r="B13" s="26" t="s">
        <v>34</v>
      </c>
      <c r="C13" s="63">
        <f>COAL!F7</f>
        <v>3.63</v>
      </c>
      <c r="D13" s="19" t="str">
        <f>COAL!G7</f>
        <v>Ton</v>
      </c>
    </row>
    <row r="14" spans="2:4" ht="15.75" customHeight="1" x14ac:dyDescent="0.2">
      <c r="B14" s="26" t="s">
        <v>35</v>
      </c>
      <c r="C14" s="63">
        <f>'CAMPFIRE WOOD'!F7</f>
        <v>1.1000000000000001</v>
      </c>
      <c r="D14" s="19" t="str">
        <f>'CAMPFIRE WOOD'!G7</f>
        <v>Ton</v>
      </c>
    </row>
    <row r="15" spans="2:4" ht="15.75" customHeight="1" x14ac:dyDescent="0.2">
      <c r="B15" s="23" t="s">
        <v>36</v>
      </c>
      <c r="C15" s="63"/>
      <c r="D15" s="19"/>
    </row>
    <row r="16" spans="2:4" ht="15.75" customHeight="1" x14ac:dyDescent="0.2">
      <c r="B16" s="25" t="s">
        <v>37</v>
      </c>
      <c r="C16" s="63">
        <f>'GRID POWER'!I7</f>
        <v>14.164458</v>
      </c>
      <c r="D16" s="19" t="str">
        <f>'GRID POWER'!J7</f>
        <v>Ton</v>
      </c>
    </row>
    <row r="17" spans="2:4" ht="15.75" customHeight="1" x14ac:dyDescent="0.2">
      <c r="B17" s="23" t="s">
        <v>38</v>
      </c>
      <c r="C17" s="64">
        <f>SUM(C9:C16)</f>
        <v>52.129357999999996</v>
      </c>
      <c r="D17" s="20" t="s">
        <v>32</v>
      </c>
    </row>
    <row r="18" spans="2:4" x14ac:dyDescent="0.2">
      <c r="B18" s="19"/>
      <c r="C18" s="19"/>
      <c r="D18" s="19"/>
    </row>
    <row r="19" spans="2:4" ht="15.75" customHeight="1" x14ac:dyDescent="0.2">
      <c r="B19" s="23"/>
      <c r="C19" s="19"/>
      <c r="D19" s="19"/>
    </row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000"/>
  <sheetViews>
    <sheetView workbookViewId="0">
      <selection activeCell="D25" sqref="D25"/>
    </sheetView>
  </sheetViews>
  <sheetFormatPr baseColWidth="10" defaultColWidth="14.5" defaultRowHeight="15" customHeight="1" x14ac:dyDescent="0.2"/>
  <cols>
    <col min="1" max="1" width="8.83203125" customWidth="1"/>
    <col min="2" max="2" width="22.6640625" customWidth="1"/>
    <col min="3" max="3" width="15.1640625" customWidth="1"/>
    <col min="4" max="4" width="18.33203125" customWidth="1"/>
    <col min="5" max="5" width="6.6640625" customWidth="1"/>
    <col min="6" max="6" width="14.5" customWidth="1"/>
    <col min="7" max="7" width="6.33203125" customWidth="1"/>
    <col min="8" max="8" width="11.6640625" customWidth="1"/>
    <col min="9" max="9" width="8.5" customWidth="1"/>
    <col min="10" max="26" width="10" customWidth="1"/>
  </cols>
  <sheetData>
    <row r="3" spans="1:9" ht="18" customHeight="1" x14ac:dyDescent="0.2">
      <c r="B3" s="28" t="s">
        <v>39</v>
      </c>
      <c r="C3" s="29"/>
      <c r="D3" s="30"/>
      <c r="E3" s="2"/>
      <c r="F3" s="2"/>
      <c r="G3" s="2"/>
      <c r="H3" s="2"/>
      <c r="I3" s="2"/>
    </row>
    <row r="4" spans="1:9" ht="18" customHeight="1" x14ac:dyDescent="0.2">
      <c r="B4" s="2"/>
      <c r="C4" s="2"/>
      <c r="D4" s="2"/>
      <c r="E4" s="2"/>
      <c r="F4" s="2"/>
      <c r="G4" s="2"/>
      <c r="H4" s="2"/>
      <c r="I4" s="2"/>
    </row>
    <row r="5" spans="1:9" ht="50.25" customHeight="1" x14ac:dyDescent="0.2">
      <c r="A5" s="31"/>
      <c r="B5" s="32" t="s">
        <v>40</v>
      </c>
      <c r="C5" s="68" t="s">
        <v>41</v>
      </c>
      <c r="D5" s="69"/>
      <c r="E5" s="70"/>
      <c r="F5" s="68" t="s">
        <v>42</v>
      </c>
      <c r="G5" s="70"/>
      <c r="H5" s="71" t="s">
        <v>43</v>
      </c>
      <c r="I5" s="72"/>
    </row>
    <row r="6" spans="1:9" ht="18" customHeight="1" x14ac:dyDescent="0.2">
      <c r="A6" s="31"/>
      <c r="B6" s="33" t="s">
        <v>44</v>
      </c>
      <c r="C6" s="33" t="s">
        <v>45</v>
      </c>
      <c r="D6" s="33" t="s">
        <v>28</v>
      </c>
      <c r="E6" s="33" t="s">
        <v>29</v>
      </c>
      <c r="F6" s="33" t="s">
        <v>28</v>
      </c>
      <c r="G6" s="33" t="s">
        <v>29</v>
      </c>
      <c r="H6" s="33" t="s">
        <v>28</v>
      </c>
      <c r="I6" s="33" t="s">
        <v>29</v>
      </c>
    </row>
    <row r="7" spans="1:9" ht="18" customHeight="1" x14ac:dyDescent="0.2">
      <c r="A7" s="31"/>
      <c r="B7" s="34">
        <v>772000</v>
      </c>
      <c r="C7" s="35">
        <v>87.52</v>
      </c>
      <c r="D7" s="34">
        <f>ROUND(B7/C7,0)</f>
        <v>8821</v>
      </c>
      <c r="E7" s="36" t="s">
        <v>46</v>
      </c>
      <c r="F7" s="36">
        <v>2.7</v>
      </c>
      <c r="G7" s="37" t="s">
        <v>47</v>
      </c>
      <c r="H7" s="36">
        <f>+D7*F7/1000</f>
        <v>23.816700000000001</v>
      </c>
      <c r="I7" s="37" t="s">
        <v>32</v>
      </c>
    </row>
    <row r="8" spans="1:9" ht="18" customHeight="1" x14ac:dyDescent="0.2">
      <c r="A8" s="31"/>
      <c r="B8" s="38"/>
      <c r="C8" s="39"/>
      <c r="D8" s="38"/>
      <c r="E8" s="40"/>
      <c r="F8" s="40"/>
      <c r="G8" s="39"/>
      <c r="H8" s="40"/>
      <c r="I8" s="39"/>
    </row>
    <row r="9" spans="1:9" ht="18" customHeight="1" x14ac:dyDescent="0.2">
      <c r="A9" s="31"/>
      <c r="B9" s="38"/>
      <c r="C9" s="39"/>
      <c r="D9" s="38"/>
      <c r="E9" s="40"/>
      <c r="F9" s="40"/>
      <c r="G9" s="39"/>
      <c r="H9" s="40"/>
      <c r="I9" s="39"/>
    </row>
    <row r="10" spans="1:9" ht="18" customHeight="1" x14ac:dyDescent="0.2">
      <c r="A10" s="31"/>
      <c r="B10" s="38"/>
      <c r="C10" s="39"/>
      <c r="D10" s="38"/>
      <c r="E10" s="40"/>
      <c r="F10" s="40"/>
      <c r="G10" s="39"/>
      <c r="H10" s="40"/>
      <c r="I10" s="39"/>
    </row>
    <row r="11" spans="1:9" ht="18" customHeight="1" x14ac:dyDescent="0.2">
      <c r="A11" s="31"/>
      <c r="B11" s="38"/>
      <c r="C11" s="39"/>
      <c r="D11" s="38"/>
      <c r="E11" s="40"/>
      <c r="F11" s="40"/>
      <c r="G11" s="39"/>
      <c r="H11" s="40"/>
      <c r="I11" s="39"/>
    </row>
    <row r="12" spans="1:9" ht="18" customHeight="1" x14ac:dyDescent="0.2">
      <c r="A12" s="31"/>
      <c r="B12" s="38"/>
      <c r="C12" s="39"/>
      <c r="D12" s="38"/>
      <c r="E12" s="40"/>
      <c r="F12" s="40"/>
      <c r="G12" s="39"/>
      <c r="H12" s="40"/>
      <c r="I12" s="39"/>
    </row>
    <row r="13" spans="1:9" ht="18" customHeight="1" x14ac:dyDescent="0.2">
      <c r="A13" s="31"/>
      <c r="B13" s="41"/>
      <c r="C13" s="42"/>
      <c r="D13" s="41"/>
      <c r="E13" s="43"/>
      <c r="F13" s="43"/>
      <c r="G13" s="42"/>
      <c r="H13" s="43"/>
      <c r="I13" s="42"/>
    </row>
    <row r="17" spans="2:2" ht="15" customHeight="1" x14ac:dyDescent="0.2">
      <c r="B17" s="11" t="s">
        <v>82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5:E5"/>
    <mergeCell ref="F5:G5"/>
    <mergeCell ref="H5:I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000"/>
  <sheetViews>
    <sheetView workbookViewId="0">
      <selection activeCell="E21" sqref="E21"/>
    </sheetView>
  </sheetViews>
  <sheetFormatPr baseColWidth="10" defaultColWidth="14.5" defaultRowHeight="15" customHeight="1" x14ac:dyDescent="0.2"/>
  <cols>
    <col min="1" max="1" width="21.33203125" customWidth="1"/>
    <col min="2" max="8" width="11.5" customWidth="1"/>
    <col min="9" max="26" width="10" customWidth="1"/>
  </cols>
  <sheetData>
    <row r="2" spans="1:8" ht="18" customHeight="1" x14ac:dyDescent="0.2">
      <c r="A2" s="28" t="s">
        <v>69</v>
      </c>
      <c r="B2" s="29"/>
      <c r="C2" s="2"/>
      <c r="D2" s="2"/>
      <c r="E2" s="2"/>
      <c r="F2" s="2"/>
      <c r="G2" s="2"/>
      <c r="H2" s="2"/>
    </row>
    <row r="3" spans="1:8" ht="18" customHeight="1" x14ac:dyDescent="0.2">
      <c r="A3" s="2"/>
      <c r="B3" s="2"/>
      <c r="C3" s="2"/>
      <c r="D3" s="2"/>
      <c r="E3" s="2"/>
      <c r="F3" s="2"/>
      <c r="G3" s="2"/>
      <c r="H3" s="2"/>
    </row>
    <row r="4" spans="1:8" ht="67.5" customHeight="1" x14ac:dyDescent="0.2">
      <c r="A4" s="32" t="s">
        <v>48</v>
      </c>
      <c r="B4" s="68" t="s">
        <v>41</v>
      </c>
      <c r="C4" s="69"/>
      <c r="D4" s="70"/>
      <c r="E4" s="68" t="s">
        <v>49</v>
      </c>
      <c r="F4" s="70"/>
      <c r="G4" s="71" t="s">
        <v>50</v>
      </c>
      <c r="H4" s="72"/>
    </row>
    <row r="5" spans="1:8" ht="18" customHeight="1" x14ac:dyDescent="0.2">
      <c r="A5" s="33" t="s">
        <v>44</v>
      </c>
      <c r="B5" s="33" t="s">
        <v>45</v>
      </c>
      <c r="C5" s="33" t="s">
        <v>28</v>
      </c>
      <c r="D5" s="33" t="s">
        <v>29</v>
      </c>
      <c r="E5" s="33" t="s">
        <v>28</v>
      </c>
      <c r="F5" s="33" t="s">
        <v>29</v>
      </c>
      <c r="G5" s="33" t="s">
        <v>28</v>
      </c>
      <c r="H5" s="33" t="s">
        <v>29</v>
      </c>
    </row>
    <row r="6" spans="1:8" ht="18" customHeight="1" x14ac:dyDescent="0.2">
      <c r="A6" s="34">
        <v>162500</v>
      </c>
      <c r="B6" s="35">
        <v>87.52</v>
      </c>
      <c r="C6" s="34">
        <f>ROUND(A6/B6,0)</f>
        <v>1857</v>
      </c>
      <c r="D6" s="36" t="s">
        <v>46</v>
      </c>
      <c r="E6" s="36">
        <v>2.2999999999999998</v>
      </c>
      <c r="F6" s="37" t="s">
        <v>47</v>
      </c>
      <c r="G6" s="36">
        <f>+C6*E6/1000</f>
        <v>4.2710999999999997</v>
      </c>
      <c r="H6" s="37" t="s">
        <v>32</v>
      </c>
    </row>
    <row r="7" spans="1:8" ht="18" customHeight="1" x14ac:dyDescent="0.2">
      <c r="A7" s="38"/>
      <c r="B7" s="39"/>
      <c r="C7" s="38"/>
      <c r="D7" s="40"/>
      <c r="E7" s="40"/>
      <c r="F7" s="39"/>
      <c r="G7" s="40"/>
      <c r="H7" s="39"/>
    </row>
    <row r="8" spans="1:8" ht="18" customHeight="1" x14ac:dyDescent="0.2">
      <c r="A8" s="38"/>
      <c r="B8" s="39"/>
      <c r="C8" s="38"/>
      <c r="D8" s="40"/>
      <c r="E8" s="40"/>
      <c r="F8" s="39"/>
      <c r="G8" s="40"/>
      <c r="H8" s="39"/>
    </row>
    <row r="9" spans="1:8" ht="18" customHeight="1" x14ac:dyDescent="0.2">
      <c r="A9" s="38"/>
      <c r="B9" s="39"/>
      <c r="C9" s="38"/>
      <c r="D9" s="40"/>
      <c r="E9" s="40"/>
      <c r="F9" s="39"/>
      <c r="G9" s="40"/>
      <c r="H9" s="39"/>
    </row>
    <row r="10" spans="1:8" ht="18" customHeight="1" x14ac:dyDescent="0.2">
      <c r="A10" s="38"/>
      <c r="B10" s="39"/>
      <c r="C10" s="38"/>
      <c r="D10" s="40"/>
      <c r="E10" s="40"/>
      <c r="F10" s="39"/>
      <c r="G10" s="40"/>
      <c r="H10" s="39"/>
    </row>
    <row r="11" spans="1:8" ht="18" customHeight="1" x14ac:dyDescent="0.2">
      <c r="A11" s="38"/>
      <c r="B11" s="39"/>
      <c r="C11" s="38"/>
      <c r="D11" s="40"/>
      <c r="E11" s="40"/>
      <c r="F11" s="39"/>
      <c r="G11" s="40"/>
      <c r="H11" s="39"/>
    </row>
    <row r="12" spans="1:8" ht="18" customHeight="1" x14ac:dyDescent="0.2">
      <c r="A12" s="41"/>
      <c r="B12" s="42"/>
      <c r="C12" s="41"/>
      <c r="D12" s="43"/>
      <c r="E12" s="43"/>
      <c r="F12" s="42"/>
      <c r="G12" s="43"/>
      <c r="H12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4:D4"/>
    <mergeCell ref="E4:F4"/>
    <mergeCell ref="G4:H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000"/>
  <sheetViews>
    <sheetView topLeftCell="A4" workbookViewId="0">
      <selection activeCell="F16" sqref="F16"/>
    </sheetView>
  </sheetViews>
  <sheetFormatPr baseColWidth="10" defaultColWidth="14.5" defaultRowHeight="15" customHeight="1" x14ac:dyDescent="0.2"/>
  <cols>
    <col min="1" max="1" width="21.33203125" customWidth="1"/>
    <col min="2" max="8" width="11.5" customWidth="1"/>
    <col min="9" max="26" width="10" customWidth="1"/>
  </cols>
  <sheetData>
    <row r="2" spans="1:8" ht="18" customHeight="1" x14ac:dyDescent="0.2">
      <c r="A2" s="28" t="s">
        <v>68</v>
      </c>
      <c r="B2" s="29"/>
      <c r="C2" s="2"/>
      <c r="D2" s="2"/>
      <c r="E2" s="2"/>
      <c r="F2" s="2"/>
      <c r="G2" s="2"/>
      <c r="H2" s="2"/>
    </row>
    <row r="3" spans="1:8" ht="18" customHeight="1" x14ac:dyDescent="0.2">
      <c r="A3" s="2"/>
      <c r="B3" s="2"/>
      <c r="C3" s="2"/>
      <c r="D3" s="2"/>
      <c r="E3" s="2"/>
      <c r="F3" s="2"/>
      <c r="G3" s="2"/>
      <c r="H3" s="2"/>
    </row>
    <row r="4" spans="1:8" ht="67.5" customHeight="1" x14ac:dyDescent="0.2">
      <c r="A4" s="32" t="s">
        <v>48</v>
      </c>
      <c r="B4" s="68" t="s">
        <v>41</v>
      </c>
      <c r="C4" s="69"/>
      <c r="D4" s="70"/>
      <c r="E4" s="68" t="s">
        <v>49</v>
      </c>
      <c r="F4" s="70"/>
      <c r="G4" s="71" t="s">
        <v>50</v>
      </c>
      <c r="H4" s="72"/>
    </row>
    <row r="5" spans="1:8" ht="18" customHeight="1" x14ac:dyDescent="0.2">
      <c r="A5" s="33" t="s">
        <v>44</v>
      </c>
      <c r="B5" s="33" t="s">
        <v>45</v>
      </c>
      <c r="C5" s="33" t="s">
        <v>28</v>
      </c>
      <c r="D5" s="33" t="s">
        <v>29</v>
      </c>
      <c r="E5" s="33" t="s">
        <v>28</v>
      </c>
      <c r="F5" s="33" t="s">
        <v>29</v>
      </c>
      <c r="G5" s="33" t="s">
        <v>28</v>
      </c>
      <c r="H5" s="33" t="s">
        <v>29</v>
      </c>
    </row>
    <row r="6" spans="1:8" ht="18" customHeight="1" x14ac:dyDescent="0.2">
      <c r="A6" s="34">
        <v>177500</v>
      </c>
      <c r="B6" s="35">
        <v>94.56</v>
      </c>
      <c r="C6" s="34">
        <f>ROUND(A6/B6,0)</f>
        <v>1877</v>
      </c>
      <c r="D6" s="36" t="s">
        <v>46</v>
      </c>
      <c r="E6" s="36">
        <v>2.2999999999999998</v>
      </c>
      <c r="F6" s="37" t="s">
        <v>47</v>
      </c>
      <c r="G6" s="36">
        <f>+C6*E6/1000</f>
        <v>4.317099999999999</v>
      </c>
      <c r="H6" s="37" t="s">
        <v>32</v>
      </c>
    </row>
    <row r="7" spans="1:8" ht="18" customHeight="1" x14ac:dyDescent="0.2">
      <c r="A7" s="38"/>
      <c r="B7" s="39"/>
      <c r="C7" s="38"/>
      <c r="D7" s="40"/>
      <c r="E7" s="40"/>
      <c r="F7" s="39"/>
      <c r="G7" s="40"/>
      <c r="H7" s="39"/>
    </row>
    <row r="8" spans="1:8" ht="18" customHeight="1" x14ac:dyDescent="0.2">
      <c r="A8" s="38"/>
      <c r="B8" s="39"/>
      <c r="C8" s="38"/>
      <c r="D8" s="40"/>
      <c r="E8" s="40"/>
      <c r="F8" s="39"/>
      <c r="G8" s="40"/>
      <c r="H8" s="39"/>
    </row>
    <row r="9" spans="1:8" ht="18" customHeight="1" x14ac:dyDescent="0.2">
      <c r="A9" s="38"/>
      <c r="B9" s="39"/>
      <c r="C9" s="38"/>
      <c r="D9" s="40"/>
      <c r="E9" s="40"/>
      <c r="F9" s="39"/>
      <c r="G9" s="40"/>
      <c r="H9" s="39"/>
    </row>
    <row r="10" spans="1:8" ht="18" customHeight="1" x14ac:dyDescent="0.2">
      <c r="A10" s="38"/>
      <c r="B10" s="39"/>
      <c r="C10" s="38"/>
      <c r="D10" s="40"/>
      <c r="E10" s="40"/>
      <c r="F10" s="39"/>
      <c r="G10" s="40"/>
      <c r="H10" s="39"/>
    </row>
    <row r="11" spans="1:8" ht="18" customHeight="1" x14ac:dyDescent="0.2">
      <c r="A11" s="38"/>
      <c r="B11" s="39"/>
      <c r="C11" s="38"/>
      <c r="D11" s="40"/>
      <c r="E11" s="40"/>
      <c r="F11" s="39"/>
      <c r="G11" s="40"/>
      <c r="H11" s="39"/>
    </row>
    <row r="12" spans="1:8" ht="18" customHeight="1" x14ac:dyDescent="0.2">
      <c r="A12" s="41"/>
      <c r="B12" s="42"/>
      <c r="C12" s="41"/>
      <c r="D12" s="43"/>
      <c r="E12" s="43"/>
      <c r="F12" s="42"/>
      <c r="G12" s="43"/>
      <c r="H12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4:D4"/>
    <mergeCell ref="E4:F4"/>
    <mergeCell ref="G4:H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1000"/>
  <sheetViews>
    <sheetView workbookViewId="0">
      <selection activeCell="N25" sqref="N25"/>
    </sheetView>
  </sheetViews>
  <sheetFormatPr baseColWidth="10" defaultColWidth="14.5" defaultRowHeight="15" customHeight="1" x14ac:dyDescent="0.2"/>
  <cols>
    <col min="1" max="1" width="8.83203125" customWidth="1"/>
    <col min="2" max="2" width="20.6640625" customWidth="1"/>
    <col min="3" max="3" width="7.83203125" customWidth="1"/>
    <col min="4" max="4" width="15.1640625" customWidth="1"/>
    <col min="5" max="5" width="6.6640625" customWidth="1"/>
    <col min="6" max="6" width="14.5" customWidth="1"/>
    <col min="7" max="7" width="6.33203125" customWidth="1"/>
    <col min="8" max="26" width="10" customWidth="1"/>
  </cols>
  <sheetData>
    <row r="3" spans="1:7" ht="18" customHeight="1" x14ac:dyDescent="0.2">
      <c r="B3" s="44" t="s">
        <v>33</v>
      </c>
      <c r="C3" s="45"/>
      <c r="D3" s="13"/>
      <c r="E3" s="2"/>
      <c r="F3" s="2"/>
      <c r="G3" s="2"/>
    </row>
    <row r="4" spans="1:7" ht="18" customHeight="1" x14ac:dyDescent="0.2">
      <c r="B4" s="2"/>
      <c r="C4" s="2"/>
      <c r="D4" s="2"/>
      <c r="E4" s="2"/>
      <c r="F4" s="2"/>
      <c r="G4" s="2"/>
    </row>
    <row r="5" spans="1:7" ht="50.25" customHeight="1" x14ac:dyDescent="0.2">
      <c r="A5" s="31"/>
      <c r="B5" s="68" t="s">
        <v>51</v>
      </c>
      <c r="C5" s="70"/>
      <c r="D5" s="68" t="s">
        <v>52</v>
      </c>
      <c r="E5" s="70"/>
      <c r="F5" s="68" t="s">
        <v>53</v>
      </c>
      <c r="G5" s="70"/>
    </row>
    <row r="6" spans="1:7" ht="18" customHeight="1" x14ac:dyDescent="0.2">
      <c r="A6" s="31"/>
      <c r="B6" s="33" t="s">
        <v>28</v>
      </c>
      <c r="C6" s="33" t="s">
        <v>29</v>
      </c>
      <c r="D6" s="33"/>
      <c r="E6" s="33" t="s">
        <v>29</v>
      </c>
      <c r="F6" s="33" t="s">
        <v>28</v>
      </c>
      <c r="G6" s="33" t="s">
        <v>29</v>
      </c>
    </row>
    <row r="7" spans="1:7" ht="18" customHeight="1" x14ac:dyDescent="0.2">
      <c r="A7" s="31"/>
      <c r="B7" s="34">
        <v>1565</v>
      </c>
      <c r="C7" s="37" t="s">
        <v>54</v>
      </c>
      <c r="D7" s="35">
        <v>0.53100000000000003</v>
      </c>
      <c r="E7" s="36" t="s">
        <v>54</v>
      </c>
      <c r="F7" s="36">
        <f>ROUND(B7*D7/1000,2)</f>
        <v>0.83</v>
      </c>
      <c r="G7" s="37" t="s">
        <v>32</v>
      </c>
    </row>
    <row r="8" spans="1:7" ht="18" customHeight="1" x14ac:dyDescent="0.2">
      <c r="A8" s="31"/>
      <c r="B8" s="38"/>
      <c r="C8" s="39"/>
      <c r="D8" s="39"/>
      <c r="E8" s="40"/>
      <c r="F8" s="40"/>
      <c r="G8" s="39"/>
    </row>
    <row r="9" spans="1:7" ht="18" customHeight="1" x14ac:dyDescent="0.2">
      <c r="A9" s="31"/>
      <c r="B9" s="38"/>
      <c r="C9" s="39"/>
      <c r="D9" s="39"/>
      <c r="E9" s="40"/>
      <c r="F9" s="40"/>
      <c r="G9" s="39"/>
    </row>
    <row r="10" spans="1:7" ht="18" customHeight="1" x14ac:dyDescent="0.2">
      <c r="A10" s="31"/>
      <c r="B10" s="38"/>
      <c r="C10" s="39"/>
      <c r="D10" s="39"/>
      <c r="E10" s="40"/>
      <c r="F10" s="40"/>
      <c r="G10" s="39"/>
    </row>
    <row r="11" spans="1:7" ht="18" customHeight="1" x14ac:dyDescent="0.2">
      <c r="A11" s="31"/>
      <c r="B11" s="38"/>
      <c r="C11" s="39"/>
      <c r="D11" s="39"/>
      <c r="E11" s="40"/>
      <c r="F11" s="40"/>
      <c r="G11" s="39"/>
    </row>
    <row r="12" spans="1:7" ht="18" customHeight="1" x14ac:dyDescent="0.2">
      <c r="A12" s="31"/>
      <c r="B12" s="38"/>
      <c r="C12" s="39"/>
      <c r="D12" s="39"/>
      <c r="E12" s="40"/>
      <c r="F12" s="40"/>
      <c r="G12" s="39"/>
    </row>
    <row r="13" spans="1:7" ht="18" customHeight="1" x14ac:dyDescent="0.2">
      <c r="A13" s="31"/>
      <c r="B13" s="41"/>
      <c r="C13" s="42"/>
      <c r="D13" s="42"/>
      <c r="E13" s="43"/>
      <c r="F13" s="43"/>
      <c r="G13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5:C5"/>
    <mergeCell ref="D5:E5"/>
    <mergeCell ref="F5:G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1000"/>
  <sheetViews>
    <sheetView workbookViewId="0">
      <selection activeCell="K23" sqref="K23"/>
    </sheetView>
  </sheetViews>
  <sheetFormatPr baseColWidth="10" defaultColWidth="14.5" defaultRowHeight="15" customHeight="1" x14ac:dyDescent="0.2"/>
  <cols>
    <col min="1" max="1" width="8.83203125" customWidth="1"/>
    <col min="2" max="2" width="15.83203125" customWidth="1"/>
    <col min="3" max="3" width="7.83203125" customWidth="1"/>
    <col min="4" max="4" width="15.1640625" customWidth="1"/>
    <col min="5" max="5" width="6.6640625" customWidth="1"/>
    <col min="6" max="6" width="14.5" customWidth="1"/>
    <col min="7" max="7" width="6.33203125" customWidth="1"/>
    <col min="8" max="26" width="10" customWidth="1"/>
  </cols>
  <sheetData>
    <row r="3" spans="1:7" ht="18" customHeight="1" x14ac:dyDescent="0.2">
      <c r="B3" s="28" t="s">
        <v>34</v>
      </c>
      <c r="C3" s="45"/>
      <c r="D3" s="13"/>
      <c r="E3" s="2"/>
      <c r="F3" s="2"/>
      <c r="G3" s="2"/>
    </row>
    <row r="4" spans="1:7" ht="18" customHeight="1" x14ac:dyDescent="0.2">
      <c r="B4" s="2"/>
      <c r="C4" s="2"/>
      <c r="D4" s="2"/>
      <c r="E4" s="2"/>
      <c r="F4" s="2"/>
      <c r="G4" s="2"/>
    </row>
    <row r="5" spans="1:7" ht="50.25" customHeight="1" x14ac:dyDescent="0.2">
      <c r="A5" s="31"/>
      <c r="B5" s="68" t="s">
        <v>55</v>
      </c>
      <c r="C5" s="70"/>
      <c r="D5" s="68" t="s">
        <v>56</v>
      </c>
      <c r="E5" s="70"/>
      <c r="F5" s="68" t="s">
        <v>57</v>
      </c>
      <c r="G5" s="70"/>
    </row>
    <row r="6" spans="1:7" ht="18" customHeight="1" x14ac:dyDescent="0.2">
      <c r="A6" s="31"/>
      <c r="B6" s="33" t="s">
        <v>28</v>
      </c>
      <c r="C6" s="33" t="s">
        <v>29</v>
      </c>
      <c r="D6" s="33"/>
      <c r="E6" s="33" t="s">
        <v>29</v>
      </c>
      <c r="F6" s="33" t="s">
        <v>28</v>
      </c>
      <c r="G6" s="33" t="s">
        <v>29</v>
      </c>
    </row>
    <row r="7" spans="1:7" ht="18" customHeight="1" x14ac:dyDescent="0.2">
      <c r="A7" s="31"/>
      <c r="B7" s="34">
        <v>1500</v>
      </c>
      <c r="C7" s="37" t="s">
        <v>54</v>
      </c>
      <c r="D7" s="35">
        <v>2.42</v>
      </c>
      <c r="E7" s="36" t="s">
        <v>54</v>
      </c>
      <c r="F7" s="36">
        <f>B7*D7/1000</f>
        <v>3.63</v>
      </c>
      <c r="G7" s="37" t="s">
        <v>32</v>
      </c>
    </row>
    <row r="8" spans="1:7" ht="18" customHeight="1" x14ac:dyDescent="0.2">
      <c r="A8" s="31"/>
      <c r="B8" s="38"/>
      <c r="C8" s="39"/>
      <c r="D8" s="39"/>
      <c r="E8" s="40"/>
      <c r="F8" s="40"/>
      <c r="G8" s="39"/>
    </row>
    <row r="9" spans="1:7" ht="18" customHeight="1" x14ac:dyDescent="0.2">
      <c r="A9" s="31"/>
      <c r="B9" s="38"/>
      <c r="C9" s="39"/>
      <c r="D9" s="39"/>
      <c r="E9" s="40"/>
      <c r="F9" s="40"/>
      <c r="G9" s="39"/>
    </row>
    <row r="10" spans="1:7" ht="18" customHeight="1" x14ac:dyDescent="0.2">
      <c r="A10" s="31"/>
      <c r="B10" s="38"/>
      <c r="C10" s="39"/>
      <c r="D10" s="39"/>
      <c r="E10" s="40"/>
      <c r="F10" s="40"/>
      <c r="G10" s="39"/>
    </row>
    <row r="11" spans="1:7" ht="18" customHeight="1" x14ac:dyDescent="0.2">
      <c r="A11" s="31"/>
      <c r="B11" s="38"/>
      <c r="C11" s="39"/>
      <c r="D11" s="39"/>
      <c r="E11" s="40"/>
      <c r="F11" s="40"/>
      <c r="G11" s="39"/>
    </row>
    <row r="12" spans="1:7" ht="18" customHeight="1" x14ac:dyDescent="0.2">
      <c r="A12" s="31"/>
      <c r="B12" s="38"/>
      <c r="C12" s="39"/>
      <c r="D12" s="39"/>
      <c r="E12" s="40"/>
      <c r="F12" s="40"/>
      <c r="G12" s="39"/>
    </row>
    <row r="13" spans="1:7" ht="18" customHeight="1" x14ac:dyDescent="0.2">
      <c r="A13" s="31"/>
      <c r="B13" s="41"/>
      <c r="C13" s="42"/>
      <c r="D13" s="42"/>
      <c r="E13" s="43"/>
      <c r="F13" s="43"/>
      <c r="G13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5:C5"/>
    <mergeCell ref="D5:E5"/>
    <mergeCell ref="F5:G5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1000"/>
  <sheetViews>
    <sheetView workbookViewId="0">
      <selection activeCell="I12" sqref="I12"/>
    </sheetView>
  </sheetViews>
  <sheetFormatPr baseColWidth="10" defaultColWidth="14.5" defaultRowHeight="15" customHeight="1" x14ac:dyDescent="0.2"/>
  <cols>
    <col min="1" max="1" width="8.83203125" customWidth="1"/>
    <col min="2" max="2" width="15.83203125" customWidth="1"/>
    <col min="3" max="3" width="7.83203125" customWidth="1"/>
    <col min="4" max="4" width="15.1640625" customWidth="1"/>
    <col min="5" max="5" width="11.83203125" customWidth="1"/>
    <col min="6" max="6" width="27.33203125" customWidth="1"/>
    <col min="7" max="7" width="6.33203125" customWidth="1"/>
    <col min="8" max="26" width="10" customWidth="1"/>
  </cols>
  <sheetData>
    <row r="3" spans="1:7" ht="18" customHeight="1" x14ac:dyDescent="0.2">
      <c r="B3" s="28" t="s">
        <v>35</v>
      </c>
      <c r="C3" s="45"/>
      <c r="D3" s="13"/>
      <c r="E3" s="2"/>
      <c r="F3" s="2"/>
      <c r="G3" s="2"/>
    </row>
    <row r="4" spans="1:7" ht="18" customHeight="1" x14ac:dyDescent="0.2">
      <c r="B4" s="2"/>
      <c r="C4" s="2"/>
      <c r="D4" s="2"/>
      <c r="E4" s="2"/>
      <c r="F4" s="2"/>
      <c r="G4" s="2"/>
    </row>
    <row r="5" spans="1:7" ht="50.25" customHeight="1" x14ac:dyDescent="0.2">
      <c r="A5" s="31"/>
      <c r="B5" s="68" t="s">
        <v>58</v>
      </c>
      <c r="C5" s="70"/>
      <c r="D5" s="68" t="s">
        <v>59</v>
      </c>
      <c r="E5" s="70"/>
      <c r="F5" s="68" t="s">
        <v>60</v>
      </c>
      <c r="G5" s="70"/>
    </row>
    <row r="6" spans="1:7" ht="18" customHeight="1" x14ac:dyDescent="0.2">
      <c r="A6" s="31"/>
      <c r="B6" s="33" t="s">
        <v>28</v>
      </c>
      <c r="C6" s="33" t="s">
        <v>29</v>
      </c>
      <c r="D6" s="33" t="s">
        <v>32</v>
      </c>
      <c r="E6" s="33"/>
      <c r="F6" s="33"/>
      <c r="G6" s="33" t="s">
        <v>29</v>
      </c>
    </row>
    <row r="7" spans="1:7" ht="18" customHeight="1" x14ac:dyDescent="0.2">
      <c r="A7" s="31"/>
      <c r="B7" s="34">
        <v>1000</v>
      </c>
      <c r="C7" s="37" t="s">
        <v>54</v>
      </c>
      <c r="D7" s="35">
        <v>1.1000000000000001</v>
      </c>
      <c r="E7" s="36" t="s">
        <v>54</v>
      </c>
      <c r="F7" s="36">
        <f>B7*D7/1000</f>
        <v>1.1000000000000001</v>
      </c>
      <c r="G7" s="37" t="s">
        <v>32</v>
      </c>
    </row>
    <row r="8" spans="1:7" ht="18" customHeight="1" x14ac:dyDescent="0.2">
      <c r="A8" s="31"/>
      <c r="B8" s="38"/>
      <c r="C8" s="39"/>
      <c r="D8" s="39"/>
      <c r="E8" s="40"/>
      <c r="F8" s="40"/>
      <c r="G8" s="39"/>
    </row>
    <row r="9" spans="1:7" ht="18" customHeight="1" x14ac:dyDescent="0.2">
      <c r="A9" s="31"/>
      <c r="B9" s="38"/>
      <c r="C9" s="39"/>
      <c r="D9" s="39"/>
      <c r="E9" s="40"/>
      <c r="F9" s="40"/>
      <c r="G9" s="39"/>
    </row>
    <row r="10" spans="1:7" ht="18" customHeight="1" x14ac:dyDescent="0.2">
      <c r="A10" s="31"/>
      <c r="B10" s="38"/>
      <c r="C10" s="39"/>
      <c r="D10" s="39"/>
      <c r="E10" s="40"/>
      <c r="F10" s="40"/>
      <c r="G10" s="39"/>
    </row>
    <row r="11" spans="1:7" ht="18" customHeight="1" x14ac:dyDescent="0.2">
      <c r="A11" s="31"/>
      <c r="B11" s="38"/>
      <c r="C11" s="39"/>
      <c r="D11" s="39"/>
      <c r="E11" s="40"/>
      <c r="F11" s="40"/>
      <c r="G11" s="39"/>
    </row>
    <row r="12" spans="1:7" ht="18" customHeight="1" x14ac:dyDescent="0.2">
      <c r="A12" s="31"/>
      <c r="B12" s="38"/>
      <c r="C12" s="39"/>
      <c r="D12" s="39"/>
      <c r="E12" s="40"/>
      <c r="F12" s="40"/>
      <c r="G12" s="39"/>
    </row>
    <row r="13" spans="1:7" ht="18" customHeight="1" x14ac:dyDescent="0.2">
      <c r="A13" s="31"/>
      <c r="B13" s="41"/>
      <c r="C13" s="42"/>
      <c r="D13" s="42"/>
      <c r="E13" s="43"/>
      <c r="F13" s="43"/>
      <c r="G13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5:C5"/>
    <mergeCell ref="D5:E5"/>
    <mergeCell ref="F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CARBON BALANCE SHEET</vt:lpstr>
      <vt:lpstr>CARBON SEQUESTRATION</vt:lpstr>
      <vt:lpstr>CARBON EMMISSION</vt:lpstr>
      <vt:lpstr>GENSET</vt:lpstr>
      <vt:lpstr>SAFARI VEHICLE FUEL</vt:lpstr>
      <vt:lpstr>SAFARI BOAT FUEL</vt:lpstr>
      <vt:lpstr>LPG</vt:lpstr>
      <vt:lpstr>COAL</vt:lpstr>
      <vt:lpstr>CAMPFIRE WOOD</vt:lpstr>
      <vt:lpstr>GRID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 Dhillon Singh</cp:lastModifiedBy>
  <dcterms:modified xsi:type="dcterms:W3CDTF">2025-06-20T14:27:25Z</dcterms:modified>
</cp:coreProperties>
</file>