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ta_Analysis_Road\CompleteDA_Linkedin\Excel\Digital Marketing Stats\"/>
    </mc:Choice>
  </mc:AlternateContent>
  <xr:revisionPtr revIDLastSave="0" documentId="13_ncr:1_{1686A116-45FC-402B-B0A4-3AC1300DBA45}" xr6:coauthVersionLast="47" xr6:coauthVersionMax="47" xr10:uidLastSave="{00000000-0000-0000-0000-000000000000}"/>
  <bookViews>
    <workbookView xWindow="-108" yWindow="-108" windowWidth="23256" windowHeight="12456" firstSheet="1" activeTab="3" xr2:uid="{982EDE9C-0CAC-4A1B-AC3C-49EFAF422072}"/>
  </bookViews>
  <sheets>
    <sheet name="Mean, Median &amp; Mode" sheetId="1" r:id="rId1"/>
    <sheet name="MinMax,Q1Q2Q3" sheetId="2" r:id="rId2"/>
    <sheet name="Paid Ad Campaign Performance" sheetId="3" r:id="rId3"/>
    <sheet name="Margin of Erro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4" i="4" l="1"/>
  <c r="F35" i="4"/>
  <c r="G28" i="4"/>
  <c r="G3" i="4" l="1"/>
  <c r="G5" i="4" s="1"/>
  <c r="G2" i="4"/>
  <c r="E1" i="4"/>
  <c r="G24" i="3"/>
  <c r="G25" i="3"/>
  <c r="G26" i="3"/>
  <c r="G3" i="3"/>
  <c r="G4" i="3"/>
  <c r="G2" i="3"/>
  <c r="G1" i="3"/>
  <c r="C5" i="3" s="1"/>
  <c r="D5" i="3" s="1"/>
  <c r="E5" i="2"/>
  <c r="E4" i="2"/>
  <c r="E3" i="2"/>
  <c r="E2" i="2"/>
  <c r="E1" i="2"/>
  <c r="E3" i="1"/>
  <c r="E7" i="1" a="1"/>
  <c r="E7" i="1" s="1"/>
  <c r="E5" i="1"/>
  <c r="E1" i="1"/>
  <c r="C2" i="3" l="1"/>
  <c r="D2" i="3" s="1"/>
  <c r="C4" i="3"/>
  <c r="D4" i="3" s="1"/>
  <c r="C11" i="3"/>
  <c r="D11" i="3" s="1"/>
  <c r="C3" i="3"/>
  <c r="D3" i="3" s="1"/>
  <c r="C10" i="3"/>
  <c r="D10" i="3" s="1"/>
  <c r="C9" i="3"/>
  <c r="D9" i="3" s="1"/>
  <c r="C8" i="3"/>
  <c r="D8" i="3" s="1"/>
  <c r="C7" i="3"/>
  <c r="D7" i="3" s="1"/>
  <c r="G23" i="3"/>
  <c r="C6" i="3"/>
  <c r="D6" i="3" s="1"/>
  <c r="D1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Swapert</author>
  </authors>
  <commentList>
    <comment ref="D33" authorId="0" shapeId="0" xr:uid="{C4C5CD0E-D6CE-4328-888D-9596136ADD44}">
      <text>
        <r>
          <rPr>
            <b/>
            <sz val="10"/>
            <color indexed="81"/>
            <rFont val="Tahoma"/>
            <family val="2"/>
          </rPr>
          <t>Swapert:</t>
        </r>
        <r>
          <rPr>
            <sz val="10"/>
            <color indexed="81"/>
            <rFont val="Tahoma"/>
            <family val="2"/>
          </rPr>
          <t xml:space="preserve">
1800 is greater than mean and median values, so 1800+ selected. Above Average.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<sst xmlns="http://schemas.openxmlformats.org/spreadsheetml/2006/main" count="242" uniqueCount="204">
  <si>
    <t>Mean</t>
  </si>
  <si>
    <t>Median</t>
  </si>
  <si>
    <t>Mode (Single)</t>
  </si>
  <si>
    <t>Mode (Multiple)</t>
  </si>
  <si>
    <t>Post ID</t>
  </si>
  <si>
    <t xml:space="preserve">Likes </t>
  </si>
  <si>
    <t>Post 1</t>
  </si>
  <si>
    <t>Post 2</t>
  </si>
  <si>
    <t>Post 3</t>
  </si>
  <si>
    <t>Post 4</t>
  </si>
  <si>
    <t>Post 5</t>
  </si>
  <si>
    <t>Post 6</t>
  </si>
  <si>
    <t>Post 7</t>
  </si>
  <si>
    <t>Post 8</t>
  </si>
  <si>
    <t>Post 9</t>
  </si>
  <si>
    <t>Post 10</t>
  </si>
  <si>
    <t>This gives the average number of likes per post.</t>
  </si>
  <si>
    <t>Interpret the results:</t>
  </si>
  <si>
    <t xml:space="preserve">Mean: Helps understand the overall average engagement. </t>
  </si>
  <si>
    <t>Median: Provides insights into typical engagement, unaffected by outliners.</t>
  </si>
  <si>
    <t>Mode: Identify the most common engagement level, useful for setting benchmarks.</t>
  </si>
  <si>
    <t>How this functions help in Digital Marketing:</t>
  </si>
  <si>
    <t>Mode</t>
  </si>
  <si>
    <t>Multiple Mode</t>
  </si>
  <si>
    <t>Helps calculate average performance of campaigns (e.g., average clicks, likes or conversions)</t>
  </si>
  <si>
    <t>Useful for setting realistic KPIs and budgets.</t>
  </si>
  <si>
    <t>This gives middle value of the dataset, useful for understanding the typical engagement.</t>
  </si>
  <si>
    <t>Provides a clear picture of typical performance, especially when data has outliners ( e.g., viral post skewing the average)</t>
  </si>
  <si>
    <t>Helps for understanding what "normal" engagement looks like.</t>
  </si>
  <si>
    <t>Useful for understanding what resonates most with the audience.</t>
  </si>
  <si>
    <t>Real-World Examples:</t>
  </si>
  <si>
    <t>This means, on average, each post gets 1705 likes.</t>
  </si>
  <si>
    <t>This confirms that typical post gets 1775 likes.</t>
  </si>
  <si>
    <t>The most common number of likes is 1500, indicating that posts are frequent.</t>
  </si>
  <si>
    <t>Actionable Insights:</t>
  </si>
  <si>
    <t>Post with 1500 likes are common, so the brand should experiment with new strategies to boost engagement.</t>
  </si>
  <si>
    <t>Campaign ID</t>
  </si>
  <si>
    <t>Camp_1</t>
  </si>
  <si>
    <t>Camp_2</t>
  </si>
  <si>
    <t>Camp_3</t>
  </si>
  <si>
    <t>Camp_4</t>
  </si>
  <si>
    <t>Camp_5</t>
  </si>
  <si>
    <t>Camp_6</t>
  </si>
  <si>
    <t>Camp_7</t>
  </si>
  <si>
    <t>Camp_8</t>
  </si>
  <si>
    <t>Camp_9</t>
  </si>
  <si>
    <t>Camp_10</t>
  </si>
  <si>
    <t>CTR Percent</t>
  </si>
  <si>
    <t>Minimum</t>
  </si>
  <si>
    <t>Maximum</t>
  </si>
  <si>
    <t>Quartile 1</t>
  </si>
  <si>
    <t>Quartile 2</t>
  </si>
  <si>
    <t>Quartile 3</t>
  </si>
  <si>
    <t>This gives lowest CTR in the dataset</t>
  </si>
  <si>
    <t>This gives highest CTP in the dataset</t>
  </si>
  <si>
    <t>This gives 25th percentile, meaning 25% of campaigns have a CTR below this value</t>
  </si>
  <si>
    <t>This gives 50th percentile, meaning 50% of campaigns have a CTR below this value</t>
  </si>
  <si>
    <t>This gives 75th percentile, meaning 75% of campaigns have a CTR below this value</t>
  </si>
  <si>
    <t>Interpret the Results</t>
  </si>
  <si>
    <t>Identifies the worst performing campaign</t>
  </si>
  <si>
    <t xml:space="preserve">Maximum </t>
  </si>
  <si>
    <t>Identifies the best performing campaign</t>
  </si>
  <si>
    <t>Q1</t>
  </si>
  <si>
    <t>Q2</t>
  </si>
  <si>
    <t>Q3</t>
  </si>
  <si>
    <t>Helps identify underperforming campaigns (below 25%)</t>
  </si>
  <si>
    <t>Helps identify overperforming campaigns (above 25%)</t>
  </si>
  <si>
    <t>Represents the typical performance.</t>
  </si>
  <si>
    <t>Minimum and Maximum</t>
  </si>
  <si>
    <t>Quartiles</t>
  </si>
  <si>
    <t>Q1 (25th Percentile)</t>
  </si>
  <si>
    <t>Q3 (75th Percentile)</t>
  </si>
  <si>
    <t>Helps identify underperforming campaigns. For example, if Q1 is 2.0%, campaigns below this threshold need optimization.</t>
  </si>
  <si>
    <t>Q2 (Median)</t>
  </si>
  <si>
    <t>Represents the typical performance. For e.g., if Q2 is 2.85% this is the benchmark for most campaigns.</t>
  </si>
  <si>
    <t>Helps identify overperforming campaigns. For example, if Q3 is 3.8%, campaigns above this threshold are top performers</t>
  </si>
  <si>
    <t>Set Realistic Benchmarks:</t>
  </si>
  <si>
    <t>Replicate Top Performers:</t>
  </si>
  <si>
    <t>Optimize Underperforming Campaign:</t>
  </si>
  <si>
    <t>Use the median (Q2) as a benchmark for typical performance.</t>
  </si>
  <si>
    <t>Focus on campaigns below Q1 (e.g., CTR &lt; 2.0%) to improve their performance.</t>
  </si>
  <si>
    <t>Real-world Example:</t>
  </si>
  <si>
    <t>Lets assume the dataset above is from an e-commerce company's email campaigns.</t>
  </si>
  <si>
    <t>This is the worst-performing campaign and needs improvement.</t>
  </si>
  <si>
    <t>Campaigns below this threshold are underperforming.</t>
  </si>
  <si>
    <t>This is the typical CTR for most campaigns.</t>
  </si>
  <si>
    <t>Campaigns above this threshold are top performers.</t>
  </si>
  <si>
    <t>Underperforming Campaigns (CTR &lt; 2.0%)</t>
  </si>
  <si>
    <t>Top-performing Campaigns (CTR &gt; 3.8%)</t>
  </si>
  <si>
    <t>Typical performing Campaigns (CTR 2.85%)</t>
  </si>
  <si>
    <t>Test new strategies to improve engagement.</t>
  </si>
  <si>
    <t>Identify common factors (e.g., personalized content, strong call-to-action.)</t>
  </si>
  <si>
    <t>Replicate these strategies in future campaigns.</t>
  </si>
  <si>
    <t>Use this as a benchmark for setting realistic goals.</t>
  </si>
  <si>
    <t>Aim to move more campaigns into the top quartile (CTR &gt; 3.8%).</t>
  </si>
  <si>
    <t>Day</t>
  </si>
  <si>
    <t>CPC ($)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</si>
  <si>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</si>
  <si>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</si>
  <si>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</si>
  <si>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</si>
  <si>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</si>
  <si>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</si>
  <si>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</si>
  <si>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</si>
  <si>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</si>
  <si>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</si>
  <si>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Mean CPC</t>
  </si>
  <si>
    <t xml:space="preserve">Error </t>
  </si>
  <si>
    <t>Standard Error</t>
  </si>
  <si>
    <t>Total</t>
  </si>
  <si>
    <t>Variance</t>
  </si>
  <si>
    <t>Standard Deviation</t>
  </si>
  <si>
    <t>Interpret the Results:</t>
  </si>
  <si>
    <t>Error:</t>
  </si>
  <si>
    <t>Variance:</t>
  </si>
  <si>
    <t>Standard Deviation:</t>
  </si>
  <si>
    <t>Standard Error:</t>
  </si>
  <si>
    <t>Shows how much each day's CPC deviates from the average.</t>
  </si>
  <si>
    <t>Indicates how reliable the mean CPC is as an estimate.</t>
  </si>
  <si>
    <t>Indicates how spread out the CPC values are.</t>
  </si>
  <si>
    <t>Error (Deviation from mean):</t>
  </si>
  <si>
    <t>Real-World Example:</t>
  </si>
  <si>
    <t xml:space="preserve">Let's assume the dataset above is from a paid search campaign. </t>
  </si>
  <si>
    <t>Measures the overall variability in CPCs.</t>
  </si>
  <si>
    <t>High variance indicates inconsistent performance, which may require campaign adjustments.</t>
  </si>
  <si>
    <t>Quantifies the average variability in CPC.</t>
  </si>
  <si>
    <t>A low standard deviation indicates stable CPCs, while a high standard deviation suggests fluctuations.</t>
  </si>
  <si>
    <t>Indicates how reliable the mean CPC is as a performance metric.</t>
  </si>
  <si>
    <t>A low standard error means a good representation of the data, while a high standard error suggests the mean may not be reliable.</t>
  </si>
  <si>
    <t>Days with High Error (e.g., Day 4: 2.20, Day 9: 2.30)</t>
  </si>
  <si>
    <t>Investigate why CPC spiked on these days (e.g., increased competition, poor targeting).</t>
  </si>
  <si>
    <t>Adjust bids or targeting to reduce CPC variability.</t>
  </si>
  <si>
    <t>High Variance and Standard Deviation:</t>
  </si>
  <si>
    <t>The campaign has moderate variability in CPC.</t>
  </si>
  <si>
    <t>Low Standard Error:</t>
  </si>
  <si>
    <t>The mean CPC (1.85$) is a reliable estimate of typical performance.</t>
  </si>
  <si>
    <t>Use this as a benchmark for future campaigns.</t>
  </si>
  <si>
    <t>a</t>
  </si>
  <si>
    <t>b</t>
  </si>
  <si>
    <t>Actionable Insights for marketing:</t>
  </si>
  <si>
    <t>Identify Anomalies:</t>
  </si>
  <si>
    <t>Optimize Campaigns:</t>
  </si>
  <si>
    <t>Use Variance and Standard Deviation to measure consistency and adjust targeting, bidding or ad creatives.</t>
  </si>
  <si>
    <t>Respondent ID</t>
  </si>
  <si>
    <t>Sample Size</t>
  </si>
  <si>
    <t>Mean Statisfaction Score</t>
  </si>
  <si>
    <t>Z-score (95% confidence level)</t>
  </si>
  <si>
    <t>Margin of Error (MOE)</t>
  </si>
  <si>
    <t>This gives the number of survey responses</t>
  </si>
  <si>
    <t>This gives the average satisfaction score.</t>
  </si>
  <si>
    <t>This measure the variability in satisfaction scores.</t>
  </si>
  <si>
    <t>Use 1.96 for 95% confidence level (this is constant value based on normal distribution)</t>
  </si>
  <si>
    <t>Confidence Interval</t>
  </si>
  <si>
    <t>Represents the average statisfaction level</t>
  </si>
  <si>
    <t>Indicates the range within which the true population mean is likely to fail.</t>
  </si>
  <si>
    <t>Campaign Optimization:</t>
  </si>
  <si>
    <t>Decision-Making:</t>
  </si>
  <si>
    <t>The margin of error quantifies the uncertainty in survey results.</t>
  </si>
  <si>
    <t>Eg: if mean satisfaction score is 4.0 with a MOE of 0.2, we can be 95% confident that the true population mean lies between 3.8 and 4.2</t>
  </si>
  <si>
    <t>Helps marketers determine if survey results are stastistically significant.</t>
  </si>
  <si>
    <t>Eg: if MOE is small, the results are more reliable, and decisions can be made with greater confidence.</t>
  </si>
  <si>
    <t>Identifies areas where customer statisfaction may need improvement.</t>
  </si>
  <si>
    <t>Eg: if the lower bound of confidence interval is low (eg: 3.8), it suggests room for improvement.</t>
  </si>
  <si>
    <t>Reliability of Survey Results:</t>
  </si>
  <si>
    <t>Lets assume the dataset above is from a survey of 10 customers.</t>
  </si>
  <si>
    <t>Sample Size (n)</t>
  </si>
  <si>
    <t>Z-score (95% confident)</t>
  </si>
  <si>
    <t>Confidence Interval:</t>
  </si>
  <si>
    <t xml:space="preserve">Lower Bound </t>
  </si>
  <si>
    <t>Upper Bound</t>
  </si>
  <si>
    <t>Interpretation:</t>
  </si>
  <si>
    <t>Calculated as Mean ± Margin of Error</t>
  </si>
  <si>
    <t>Improve Campaigns:</t>
  </si>
  <si>
    <t>Set Realistic Goals:</t>
  </si>
  <si>
    <t>Increase Sample Size:</t>
  </si>
  <si>
    <t>Analyze feedback to identify pain points in the campaign.</t>
  </si>
  <si>
    <t>Use the confidence interval to set achievable satisfaction targets.</t>
  </si>
  <si>
    <t>For eg: aim for a satisfaction score above 4.0 in future campaigns.</t>
  </si>
  <si>
    <t>A larger sample size reduces the margin of error, making the results more reliable.</t>
  </si>
  <si>
    <t xml:space="preserve">Consider surveying more customers to get a clearer picture of satisfaction levels. </t>
  </si>
  <si>
    <t>We can be 95% confident that the true average statisfaction score for the entire customer population lies between 3.28 and 4.52.</t>
  </si>
  <si>
    <t>If the lower bound of confidence interval is low (eg: 3.28), focus on improving customer satisfaction.</t>
  </si>
  <si>
    <t>Satisfaction Score</t>
  </si>
  <si>
    <t>Mean Satisfaction Score</t>
  </si>
  <si>
    <t>Quantifies the variability in CPC.</t>
  </si>
  <si>
    <t>Identifies days with unusually high or low CPCs</t>
  </si>
  <si>
    <t>Helps pinpoint anomalies that may require investigation (e.g., ad platform issues or targeting changes).</t>
  </si>
  <si>
    <t>Focus on stabilizing CPC by optimizing ad scheduling, targeting and bidding strategies.</t>
  </si>
  <si>
    <t>Use Error values to spot days with unusually high or low CPCs.</t>
  </si>
  <si>
    <t>Set Benchmarks:</t>
  </si>
  <si>
    <t>Use the mean and standard error to set realistic CPC goals and evaluate campaign performance.</t>
  </si>
  <si>
    <t>Identifies campaingns that need improvement. For e.g.: if the minimum CTR is 1.5%, analyse why the campaign underperformed.</t>
  </si>
  <si>
    <t>Identifies  top-performing campaigns. For example, if the maximum CTR is 5.0%, analyse what made this campaign successful.</t>
  </si>
  <si>
    <t>Analyse campaigns above Q3 (e.g., CTR &gt; 3.8%) to replicate their success.</t>
  </si>
  <si>
    <t>This is the best-performing campaign and should be analysed for best practice.</t>
  </si>
  <si>
    <t>Analyse subject lines, content, and targeting for these campaigns.</t>
  </si>
  <si>
    <t>This gives most frequently occurring number of likes.</t>
  </si>
  <si>
    <t>This return array of modes i.e.: number of likes repeat.</t>
  </si>
  <si>
    <t>Identifies the most common engagement level, which can be used to replicate successful strategies.</t>
  </si>
  <si>
    <t>If multiple mode exist, it indicates that there are multiple common engagement levels, suggesting different audience segments or content types.</t>
  </si>
  <si>
    <t>Let's assume the dataset is from small e-commerce brand's Instagram account.</t>
  </si>
  <si>
    <t>Post with 1800+ likes are performing above average and should be analysed for content type, timing and hashtags.</t>
  </si>
  <si>
    <t>Mean (Avg. Likes)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</si>
</sst>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-[$$-409]* #,##0.00_ ;_-[$$-409]* \-#,##0.00\ ;_-[$$-409]* &quot;-&quot;??_ ;_-@_ "/>
  </numFmts>
  <fonts count="8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Display"/>
      <family val="2"/>
      <scheme val="major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4" fillId="0" borderId="1" xfId="0" applyFont="1" applyBorder="1"/>
    <xf numFmtId="0" fontId="0" fillId="0" borderId="1" xfId="0" applyBorder="1"/>
    <xf numFmtId="0" fontId="2" fillId="0" borderId="2" xfId="0" applyFont="1" applyBorder="1"/>
    <xf numFmtId="0" fontId="0" fillId="2" borderId="3" xfId="0" applyFill="1" applyBorder="1"/>
    <xf numFmtId="0" fontId="2" fillId="0" borderId="5" xfId="0" applyFont="1" applyBorder="1"/>
    <xf numFmtId="0" fontId="0" fillId="2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0" fillId="0" borderId="13" xfId="0" applyBorder="1"/>
    <xf numFmtId="0" fontId="0" fillId="0" borderId="2" xfId="0" applyBorder="1"/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" xfId="0" applyNumberFormat="1" applyBorder="1"/>
    <xf numFmtId="164" fontId="0" fillId="2" borderId="1" xfId="0" applyNumberFormat="1" applyFill="1" applyBorder="1"/>
    <xf numFmtId="0" fontId="0" fillId="2" borderId="1" xfId="0" applyFill="1" applyBorder="1"/>
    <xf numFmtId="0" fontId="7" fillId="0" borderId="1" xfId="0" applyFont="1" applyBorder="1"/>
    <xf numFmtId="0" fontId="0" fillId="0" borderId="1" xfId="0" applyBorder="1" applyAlignment="1">
      <alignment wrapText="1"/>
    </xf>
    <xf numFmtId="165" fontId="0" fillId="0" borderId="1" xfId="0" applyNumberFormat="1" applyBorder="1" applyAlignment="1">
      <alignment horizontal="left" indent="5"/>
    </xf>
    <xf numFmtId="165" fontId="0" fillId="0" borderId="1" xfId="0" applyNumberFormat="1" applyBorder="1"/>
    <xf numFmtId="10" fontId="0" fillId="0" borderId="0" xfId="0" applyNumberFormat="1"/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" fillId="0" borderId="14" xfId="0" applyFont="1" applyBorder="1"/>
    <xf numFmtId="0" fontId="1" fillId="0" borderId="20" xfId="0" applyFont="1" applyBorder="1"/>
    <xf numFmtId="0" fontId="0" fillId="0" borderId="21" xfId="0" applyBorder="1"/>
    <xf numFmtId="0" fontId="1" fillId="0" borderId="17" xfId="0" applyFont="1" applyBorder="1"/>
    <xf numFmtId="0" fontId="0" fillId="0" borderId="19" xfId="0" applyBorder="1"/>
    <xf numFmtId="2" fontId="0" fillId="0" borderId="21" xfId="0" applyNumberFormat="1" applyBorder="1"/>
    <xf numFmtId="2" fontId="0" fillId="0" borderId="19" xfId="0" applyNumberFormat="1" applyBorder="1"/>
    <xf numFmtId="2" fontId="0" fillId="0" borderId="1" xfId="0" applyNumberFormat="1" applyBorder="1"/>
    <xf numFmtId="0" fontId="0" fillId="0" borderId="14" xfId="0" applyBorder="1"/>
    <xf numFmtId="0" fontId="0" fillId="0" borderId="20" xfId="0" applyBorder="1"/>
    <xf numFmtId="0" fontId="0" fillId="0" borderId="17" xfId="0" applyBorder="1"/>
    <xf numFmtId="2" fontId="0" fillId="0" borderId="23" xfId="0" applyNumberFormat="1" applyBorder="1"/>
    <xf numFmtId="165" fontId="0" fillId="0" borderId="22" xfId="0" applyNumberFormat="1" applyBorder="1"/>
    <xf numFmtId="0" fontId="0" fillId="0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0" fillId="0" borderId="12" xfId="0" applyBorder="1" applyAlignment="1">
      <alignment wrapText="1"/>
    </xf>
    <xf numFmtId="0" fontId="0" fillId="0" borderId="14" xfId="0" applyBorder="1" applyAlignment="1">
      <alignment horizontal="left"/>
    </xf>
    <xf numFmtId="0" fontId="0" fillId="0" borderId="16" xfId="0" applyBorder="1"/>
    <xf numFmtId="0" fontId="0" fillId="0" borderId="20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Post Likes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'Mean, Median &amp; Mode'!$B$1</c:f>
              <c:strCache>
                <c:ptCount val="1"/>
                <c:pt idx="0">
                  <c:v>Likes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'Mean, Median &amp; Mode'!$A$2:$A$11</c:f>
              <c:strCache>
                <c:ptCount val="10"/>
                <c:pt idx="0">
                  <c:v>Post 1</c:v>
                </c:pt>
                <c:pt idx="1">
                  <c:v>Post 2</c:v>
                </c:pt>
                <c:pt idx="2">
                  <c:v>Post 3</c:v>
                </c:pt>
                <c:pt idx="3">
                  <c:v>Post 4</c:v>
                </c:pt>
                <c:pt idx="4">
                  <c:v>Post 5</c:v>
                </c:pt>
                <c:pt idx="5">
                  <c:v>Post 6</c:v>
                </c:pt>
                <c:pt idx="6">
                  <c:v>Post 7</c:v>
                </c:pt>
                <c:pt idx="7">
                  <c:v>Post 8</c:v>
                </c:pt>
                <c:pt idx="8">
                  <c:v>Post 9</c:v>
                </c:pt>
                <c:pt idx="9">
                  <c:v>Post 10</c:v>
                </c:pt>
              </c:strCache>
            </c:strRef>
          </c:cat>
          <c:val>
            <c:numRef>
              <c:f>'Mean, Median &amp; Mode'!$B$2:$B$11</c:f>
              <c:numCache>
                <c:formatCode>General</c:formatCode>
                <c:ptCount val="10"/>
                <c:pt idx="0">
                  <c:v>1500</c:v>
                </c:pt>
                <c:pt idx="1">
                  <c:v>2000</c:v>
                </c:pt>
                <c:pt idx="2">
                  <c:v>1800</c:v>
                </c:pt>
                <c:pt idx="3">
                  <c:v>1500</c:v>
                </c:pt>
                <c:pt idx="4">
                  <c:v>2200</c:v>
                </c:pt>
                <c:pt idx="5">
                  <c:v>1750</c:v>
                </c:pt>
                <c:pt idx="6">
                  <c:v>1800</c:v>
                </c:pt>
                <c:pt idx="7">
                  <c:v>1350</c:v>
                </c:pt>
                <c:pt idx="8">
                  <c:v>1250</c:v>
                </c:pt>
                <c:pt idx="9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6C-4922-A1CC-9FD902F362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08031631"/>
        <c:axId val="908029711"/>
      </c:barChart>
      <c:catAx>
        <c:axId val="90803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29711"/>
        <c:crosses val="autoZero"/>
        <c:auto val="1"/>
        <c:lblAlgn val="ctr"/>
        <c:lblOffset val="100"/>
        <c:noMultiLvlLbl val="0"/>
      </c:catAx>
      <c:valAx>
        <c:axId val="90802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/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803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IN"/>
              <a:t>CPC Trends</a:t>
            </a:r>
            <a:r>
              <a:rPr lang="en-IN" baseline="0"/>
              <a:t> Over Time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I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'Paid Ad Campaign Performance'!$B$1</c:f>
              <c:strCache>
                <c:ptCount val="1"/>
                <c:pt idx="0">
                  <c:v>CPC ($)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'Paid Ad Campaign Performance'!$A$2:$A$12</c:f>
              <c:strCache>
                <c:ptCount val="11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Total</c:v>
                </c:pt>
              </c:strCache>
            </c:strRef>
          </c:cat>
          <c:val>
            <c:numRef>
              <c:f>'Paid Ad Campaign Performance'!$B$2:$B$12</c:f>
              <c:numCache>
                <c:formatCode>_-[$$-409]* #,##0.00_ ;_-[$$-409]* \-#,##0.00\ ;_-[$$-409]* "-"??_ ;_-@_ </c:formatCode>
                <c:ptCount val="11"/>
                <c:pt idx="0">
                  <c:v>1.5</c:v>
                </c:pt>
                <c:pt idx="1">
                  <c:v>2</c:v>
                </c:pt>
                <c:pt idx="2">
                  <c:v>1.8</c:v>
                </c:pt>
                <c:pt idx="3">
                  <c:v>2.2000000000000002</c:v>
                </c:pt>
                <c:pt idx="4">
                  <c:v>1.6</c:v>
                </c:pt>
                <c:pt idx="5">
                  <c:v>1.9</c:v>
                </c:pt>
                <c:pt idx="6">
                  <c:v>2.1</c:v>
                </c:pt>
                <c:pt idx="7">
                  <c:v>1.7</c:v>
                </c:pt>
                <c:pt idx="8">
                  <c:v>2.2999999999999998</c:v>
                </c:pt>
                <c:pt idx="9">
                  <c:v>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FC-4978-A563-E374B95F66FB}"/>
            </c:ext>
          </c:extLst>
        </c:ser>
        <c:ser>
          <c:idx val="1"/>
          <c:order val="1"/>
          <c:tx>
            <c:strRef>
              <c:f>'Paid Ad Campaign Performance'!$C$1</c:f>
              <c:strCache>
                <c:ptCount val="1"/>
                <c:pt idx="0">
                  <c:v>Error 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'Paid Ad Campaign Performance'!$A$2:$A$12</c:f>
              <c:strCache>
                <c:ptCount val="11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Total</c:v>
                </c:pt>
              </c:strCache>
            </c:strRef>
          </c:cat>
          <c:val>
            <c:numRef>
              <c:f>'Paid Ad Campaign Performance'!$C$2:$C$12</c:f>
              <c:numCache>
                <c:formatCode>_-[$$-409]* #,##0.00_ ;_-[$$-409]* \-#,##0.00\ ;_-[$$-409]* "-"??_ ;_-@_ </c:formatCode>
                <c:ptCount val="11"/>
                <c:pt idx="0">
                  <c:v>-0.34999999999999964</c:v>
                </c:pt>
                <c:pt idx="1">
                  <c:v>0.15000000000000036</c:v>
                </c:pt>
                <c:pt idx="2">
                  <c:v>-4.99999999999996E-2</c:v>
                </c:pt>
                <c:pt idx="3">
                  <c:v>0.35000000000000053</c:v>
                </c:pt>
                <c:pt idx="4">
                  <c:v>-0.24999999999999956</c:v>
                </c:pt>
                <c:pt idx="5">
                  <c:v>5.0000000000000266E-2</c:v>
                </c:pt>
                <c:pt idx="6">
                  <c:v>0.25000000000000044</c:v>
                </c:pt>
                <c:pt idx="7">
                  <c:v>-0.14999999999999969</c:v>
                </c:pt>
                <c:pt idx="8">
                  <c:v>0.45000000000000018</c:v>
                </c:pt>
                <c:pt idx="9">
                  <c:v>-0.44999999999999973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FC-4978-A563-E374B95F66F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10454479"/>
        <c:axId val="810455919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'Paid Ad Campaign Performance'!$D$1</c15:sqref>
                        </c15:formulaRef>
                      </c:ext>
                    </c:extLst>
                    <c:strCache>
                      <c:ptCount val="1"/>
                      <c:pt idx="0">
                        <c:v>Standard Error</c:v>
                      </c:pt>
                    </c:strCache>
                  </c:strRef>
                </c:tx>
                <c:spPr>
                  <a:ln w="19050" cap="rnd" cmpd="sng" algn="ctr">
                    <a:solidFill>
                      <a:schemeClr val="accent3">
                        <a:shade val="95000"/>
                        <a:satMod val="105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accent3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'Paid Ad Campaign Performance'!$A$2:$A$12</c15:sqref>
                        </c15:formulaRef>
                      </c:ext>
                    </c:extLst>
                    <c:strCache>
                      <c:ptCount val="11"/>
                      <c:pt idx="0">
                        <c:v>Day 1</c:v>
                      </c:pt>
                      <c:pt idx="1">
                        <c:v>Day 2</c:v>
                      </c:pt>
                      <c:pt idx="2">
                        <c:v>Day 3</c:v>
                      </c:pt>
                      <c:pt idx="3">
                        <c:v>Day 4</c:v>
                      </c:pt>
                      <c:pt idx="4">
                        <c:v>Day 5</c:v>
                      </c:pt>
                      <c:pt idx="5">
                        <c:v>Day 6</c:v>
                      </c:pt>
                      <c:pt idx="6">
                        <c:v>Day 7</c:v>
                      </c:pt>
                      <c:pt idx="7">
                        <c:v>Day 8</c:v>
                      </c:pt>
                      <c:pt idx="8">
                        <c:v>Day 9</c:v>
                      </c:pt>
                      <c:pt idx="9">
                        <c:v>Day 10</c:v>
                      </c:pt>
                      <c:pt idx="10">
                        <c:v>Total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'Paid Ad Campaign Performance'!$D$2:$D$12</c15:sqref>
                        </c15:formulaRef>
                      </c:ext>
                    </c:extLst>
                    <c:numCache>
                      <c:formatCode>_-[$$-409]* #,##0.00_ ;_-[$$-409]* \-#,##0.00\ ;_-[$$-409]* "-"??_ ;_-@_ </c:formatCode>
                      <c:ptCount val="11"/>
                      <c:pt idx="0">
                        <c:v>0.12249999999999975</c:v>
                      </c:pt>
                      <c:pt idx="1">
                        <c:v>2.2500000000000107E-2</c:v>
                      </c:pt>
                      <c:pt idx="2">
                        <c:v>2.4999999999999602E-3</c:v>
                      </c:pt>
                      <c:pt idx="3">
                        <c:v>0.12250000000000037</c:v>
                      </c:pt>
                      <c:pt idx="4">
                        <c:v>6.2499999999999778E-2</c:v>
                      </c:pt>
                      <c:pt idx="5">
                        <c:v>2.5000000000000265E-3</c:v>
                      </c:pt>
                      <c:pt idx="6">
                        <c:v>6.2500000000000222E-2</c:v>
                      </c:pt>
                      <c:pt idx="7">
                        <c:v>2.2499999999999905E-2</c:v>
                      </c:pt>
                      <c:pt idx="8">
                        <c:v>0.20250000000000015</c:v>
                      </c:pt>
                      <c:pt idx="9">
                        <c:v>0.20249999999999976</c:v>
                      </c:pt>
                      <c:pt idx="10">
                        <c:v>0.82500000000000007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8FC-4978-A563-E374B95F66FB}"/>
                  </c:ext>
                </c:extLst>
              </c15:ser>
            </c15:filteredLineSeries>
          </c:ext>
        </c:extLst>
      </c:lineChart>
      <c:catAx>
        <c:axId val="81045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0455919"/>
        <c:crosses val="autoZero"/>
        <c:auto val="1"/>
        <c:lblAlgn val="ctr"/>
        <c:lblOffset val="100"/>
        <c:noMultiLvlLbl val="0"/>
      </c:catAx>
      <c:valAx>
        <c:axId val="810455919"/>
        <c:scaling>
          <c:orientation val="minMax"/>
        </c:scaling>
        <c:delete val="1"/>
        <c:axPos val="l"/>
        <c:numFmt formatCode="_-[$$-409]* #,##0.00_ ;_-[$$-409]* \-#,##0.00\ ;_-[$$-409]* &quot;-&quot;??_ ;_-@_ " sourceLinked="1"/>
        <c:majorTickMark val="none"/>
        <c:minorTickMark val="none"/>
        <c:tickLblPos val="nextTo"/>
        <c:crossAx val="81045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Satisfaction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'Margin of Errors'!$B$1</c:f>
              <c:strCache>
                <c:ptCount val="1"/>
                <c:pt idx="0">
                  <c:v>Satisfaction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'Margin of Errors'!$A$2:$A$11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'Margin of Errors'!$B$2:$B$11</c:f>
              <c:numCache>
                <c:formatCode>General</c:formatCode>
                <c:ptCount val="10"/>
                <c:pt idx="0">
                  <c:v>4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02-41D5-851D-72FE7981EC9A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444"/>
        <c:overlap val="-90"/>
        <c:axId val="1054949663"/>
        <c:axId val="1054948223"/>
      </c:barChart>
      <c:catAx>
        <c:axId val="105494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948223"/>
        <c:crosses val="autoZero"/>
        <c:auto val="1"/>
        <c:lblAlgn val="ctr"/>
        <c:lblOffset val="100"/>
        <c:noMultiLvlLbl val="0"/>
      </c:catAx>
      <c:valAx>
        <c:axId val="105494822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05494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355665</xdr:colOff>
      <xdr:row>3</xdr:row>
      <xdr:rowOff>10941</xdr:rowOff>
    </xdr:from>
    <xdr:to>
      <xdr:col>16</xdr:col>
      <xdr:colOff>439485</xdr:colOff>
      <xdr:row>14</xdr:row>
      <xdr:rowOff>148101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4DA73F-59FF-F472-3812-26F0FCEBC7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60960</xdr:rowOff>
    </xdr:from>
    <xdr:to>
      <xdr:col>4</xdr:col>
      <xdr:colOff>579120</xdr:colOff>
      <xdr:row>23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CF2DBB-A16F-2B86-0358-475DED52E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592780</xdr:colOff>
      <xdr:row>10</xdr:row>
      <xdr:rowOff>18261</xdr:rowOff>
    </xdr:from>
    <xdr:to>
      <xdr:col>15</xdr:col>
      <xdr:colOff>508001</xdr:colOff>
      <xdr:row>21</xdr:row>
      <xdr:rowOff>130433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D0CE03-ECD9-5478-7D10-58FFE03E4E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36131-F043-42C3-8562-1E935ED72588}">
  <dimension ref="A1:P34"/>
  <sheetViews>
    <sheetView topLeftCell="B15" zoomScale="117" zoomScaleNormal="117" workbookViewId="0">
      <selection activeCell="D27" sqref="D27:G27"/>
    </sheetView>
  </sheetViews>
  <sheetFormatPr defaultRowHeight="13.8" x14ac:dyDescent="0.3"/>
  <cols>
    <col min="4" max="4" width="14.21875" bestFit="1" customWidth="1"/>
  </cols>
  <sheetData>
    <row r="1" spans="1:13" ht="14.4" x14ac:dyDescent="0.3">
      <c r="A1" s="2" t="s">
        <v>4</v>
      </c>
      <c r="B1" s="2" t="s">
        <v>5</v>
      </c>
      <c r="D1" s="4" t="s">
        <v>0</v>
      </c>
      <c r="E1" s="5">
        <f>AVERAGE(B2:B11)</f>
        <v>1705</v>
      </c>
      <c r="F1" s="33" t="s">
        <v>16</v>
      </c>
      <c r="G1" s="33"/>
      <c r="H1" s="33"/>
      <c r="I1" s="34"/>
    </row>
    <row r="2" spans="1:13" x14ac:dyDescent="0.3">
      <c r="A2" s="3" t="s">
        <v>6</v>
      </c>
      <c r="B2" s="3">
        <v>1500</v>
      </c>
    </row>
    <row r="3" spans="1:13" ht="14.4" x14ac:dyDescent="0.3">
      <c r="A3" s="3" t="s">
        <v>7</v>
      </c>
      <c r="B3" s="3">
        <v>2000</v>
      </c>
      <c r="D3" s="4" t="s">
        <v>1</v>
      </c>
      <c r="E3" s="5">
        <f>MEDIAN(B2:B11)</f>
        <v>1775</v>
      </c>
      <c r="F3" s="31" t="s">
        <v>26</v>
      </c>
      <c r="G3" s="31"/>
      <c r="H3" s="31"/>
      <c r="I3" s="31"/>
      <c r="J3" s="31"/>
      <c r="K3" s="31"/>
      <c r="L3" s="31"/>
      <c r="M3" s="32"/>
    </row>
    <row r="4" spans="1:13" x14ac:dyDescent="0.3">
      <c r="A4" s="3" t="s">
        <v>8</v>
      </c>
      <c r="B4" s="3">
        <v>1800</v>
      </c>
    </row>
    <row r="5" spans="1:13" ht="14.4" x14ac:dyDescent="0.3">
      <c r="A5" s="3" t="s">
        <v>9</v>
      </c>
      <c r="B5" s="3">
        <v>1500</v>
      </c>
      <c r="D5" s="4" t="s">
        <v>2</v>
      </c>
      <c r="E5" s="5">
        <f>_xlfn.MODE.SNGL(B2:B11)</f>
        <v>1500</v>
      </c>
      <c r="F5" s="31" t="s">
        <v>197</v>
      </c>
      <c r="G5" s="31"/>
      <c r="H5" s="31"/>
      <c r="I5" s="31"/>
      <c r="J5" s="32"/>
    </row>
    <row r="6" spans="1:13" x14ac:dyDescent="0.3">
      <c r="A6" s="3" t="s">
        <v>10</v>
      </c>
      <c r="B6" s="3">
        <v>2200</v>
      </c>
    </row>
    <row r="7" spans="1:13" ht="14.4" x14ac:dyDescent="0.3">
      <c r="A7" s="3" t="s">
        <v>11</v>
      </c>
      <c r="B7" s="3">
        <v>1750</v>
      </c>
      <c r="D7" s="6" t="s">
        <v>3</v>
      </c>
      <c r="E7" s="7" cm="1">
        <f t="array" ref="E7:E8">_xlfn.MODE.MULT(B2:B11)</f>
        <v>1500</v>
      </c>
      <c r="F7" s="28" t="s">
        <v>198</v>
      </c>
      <c r="G7" s="28"/>
      <c r="H7" s="28"/>
      <c r="I7" s="28"/>
      <c r="J7" s="29"/>
    </row>
    <row r="8" spans="1:13" x14ac:dyDescent="0.3">
      <c r="A8" s="3" t="s">
        <v>12</v>
      </c>
      <c r="B8" s="3">
        <v>1800</v>
      </c>
      <c r="D8" s="8"/>
      <c r="E8" s="9">
        <v>1800</v>
      </c>
      <c r="F8" s="9"/>
      <c r="G8" s="9"/>
      <c r="H8" s="9"/>
      <c r="I8" s="9"/>
      <c r="J8" s="10"/>
    </row>
    <row r="9" spans="1:13" x14ac:dyDescent="0.3">
      <c r="A9" s="3" t="s">
        <v>13</v>
      </c>
      <c r="B9" s="3">
        <v>1350</v>
      </c>
    </row>
    <row r="10" spans="1:13" ht="14.4" x14ac:dyDescent="0.3">
      <c r="A10" s="3" t="s">
        <v>14</v>
      </c>
      <c r="B10" s="3">
        <v>1250</v>
      </c>
      <c r="D10" s="1" t="s">
        <v>17</v>
      </c>
    </row>
    <row r="11" spans="1:13" x14ac:dyDescent="0.3">
      <c r="A11" s="3" t="s">
        <v>15</v>
      </c>
      <c r="B11" s="3">
        <v>1900</v>
      </c>
      <c r="D11" s="27" t="s">
        <v>18</v>
      </c>
      <c r="E11" s="28"/>
      <c r="F11" s="28"/>
      <c r="G11" s="28"/>
      <c r="H11" s="29"/>
    </row>
    <row r="12" spans="1:13" x14ac:dyDescent="0.3">
      <c r="D12" s="27" t="s">
        <v>19</v>
      </c>
      <c r="E12" s="28"/>
      <c r="F12" s="28"/>
      <c r="G12" s="28"/>
      <c r="H12" s="28"/>
      <c r="I12" s="29"/>
    </row>
    <row r="13" spans="1:13" x14ac:dyDescent="0.3">
      <c r="D13" s="30" t="s">
        <v>20</v>
      </c>
      <c r="E13" s="31"/>
      <c r="F13" s="31"/>
      <c r="G13" s="31"/>
      <c r="H13" s="31"/>
      <c r="I13" s="31"/>
      <c r="J13" s="32"/>
    </row>
    <row r="15" spans="1:13" ht="14.4" x14ac:dyDescent="0.3">
      <c r="D15" s="1" t="s">
        <v>21</v>
      </c>
    </row>
    <row r="16" spans="1:13" x14ac:dyDescent="0.3">
      <c r="D16" s="3" t="s">
        <v>0</v>
      </c>
      <c r="E16" s="30" t="s">
        <v>24</v>
      </c>
      <c r="F16" s="31"/>
      <c r="G16" s="31"/>
      <c r="H16" s="31"/>
      <c r="I16" s="31"/>
      <c r="J16" s="31"/>
      <c r="K16" s="31"/>
      <c r="L16" s="32"/>
    </row>
    <row r="17" spans="4:16" x14ac:dyDescent="0.3">
      <c r="D17" s="3"/>
      <c r="E17" s="27" t="s">
        <v>25</v>
      </c>
      <c r="F17" s="28"/>
      <c r="G17" s="28"/>
      <c r="H17" s="29"/>
    </row>
    <row r="18" spans="4:16" x14ac:dyDescent="0.3">
      <c r="D18" s="3" t="s">
        <v>1</v>
      </c>
      <c r="E18" s="30" t="s">
        <v>27</v>
      </c>
      <c r="F18" s="31"/>
      <c r="G18" s="31"/>
      <c r="H18" s="31"/>
      <c r="I18" s="31"/>
      <c r="J18" s="31"/>
      <c r="K18" s="31"/>
      <c r="L18" s="31"/>
      <c r="M18" s="31"/>
      <c r="N18" s="31"/>
      <c r="O18" s="32"/>
    </row>
    <row r="19" spans="4:16" x14ac:dyDescent="0.3">
      <c r="D19" s="3"/>
      <c r="E19" s="27" t="s">
        <v>28</v>
      </c>
      <c r="F19" s="28"/>
      <c r="G19" s="28"/>
      <c r="H19" s="28"/>
      <c r="I19" s="28"/>
      <c r="J19" s="29"/>
    </row>
    <row r="20" spans="4:16" x14ac:dyDescent="0.3">
      <c r="D20" s="3" t="s">
        <v>22</v>
      </c>
      <c r="E20" s="30" t="s">
        <v>199</v>
      </c>
      <c r="F20" s="31"/>
      <c r="G20" s="31"/>
      <c r="H20" s="31"/>
      <c r="I20" s="31"/>
      <c r="J20" s="31"/>
      <c r="K20" s="31"/>
      <c r="L20" s="31"/>
      <c r="M20" s="32"/>
    </row>
    <row r="21" spans="4:16" x14ac:dyDescent="0.3">
      <c r="D21" s="3"/>
      <c r="E21" s="27" t="s">
        <v>29</v>
      </c>
      <c r="F21" s="28"/>
      <c r="G21" s="28"/>
      <c r="H21" s="28"/>
      <c r="I21" s="28"/>
      <c r="J21" s="29"/>
    </row>
    <row r="22" spans="4:16" x14ac:dyDescent="0.3">
      <c r="D22" s="3" t="s">
        <v>23</v>
      </c>
      <c r="E22" s="30" t="s">
        <v>200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2"/>
    </row>
    <row r="24" spans="4:16" ht="14.4" x14ac:dyDescent="0.3">
      <c r="D24" s="1" t="s">
        <v>30</v>
      </c>
    </row>
    <row r="25" spans="4:16" x14ac:dyDescent="0.3">
      <c r="D25" t="s">
        <v>201</v>
      </c>
    </row>
    <row r="26" spans="4:16" x14ac:dyDescent="0.3">
      <c r="D26" s="11" t="s">
        <v>203</v>
      </c>
      <c r="E26" s="17">
        <v>1705</v>
      </c>
    </row>
    <row r="27" spans="4:16" x14ac:dyDescent="0.3">
      <c r="D27" s="30" t="s">
        <v>31</v>
      </c>
      <c r="E27" s="31"/>
      <c r="F27" s="31"/>
      <c r="G27" s="32"/>
    </row>
    <row r="28" spans="4:16" x14ac:dyDescent="0.3">
      <c r="D28" s="14" t="s">
        <v>1</v>
      </c>
      <c r="E28" s="16">
        <v>1775</v>
      </c>
    </row>
    <row r="29" spans="4:16" x14ac:dyDescent="0.3">
      <c r="D29" s="30" t="s">
        <v>32</v>
      </c>
      <c r="E29" s="31"/>
      <c r="F29" s="31"/>
      <c r="G29" s="32"/>
    </row>
    <row r="30" spans="4:16" x14ac:dyDescent="0.3">
      <c r="D30" s="14" t="s">
        <v>22</v>
      </c>
      <c r="E30" s="16">
        <v>1500</v>
      </c>
    </row>
    <row r="31" spans="4:16" x14ac:dyDescent="0.3">
      <c r="D31" s="15" t="s">
        <v>33</v>
      </c>
      <c r="E31" s="12"/>
      <c r="F31" s="12"/>
      <c r="G31" s="13"/>
      <c r="H31" s="12"/>
      <c r="I31" s="13"/>
    </row>
    <row r="32" spans="4:16" ht="14.4" x14ac:dyDescent="0.3">
      <c r="D32" s="1" t="s">
        <v>34</v>
      </c>
    </row>
    <row r="33" spans="4:13" x14ac:dyDescent="0.3">
      <c r="D33" s="26" t="s">
        <v>202</v>
      </c>
      <c r="E33" s="26"/>
      <c r="F33" s="26"/>
      <c r="G33" s="26"/>
      <c r="H33" s="26"/>
      <c r="I33" s="26"/>
      <c r="J33" s="26"/>
      <c r="K33" s="26"/>
      <c r="L33" s="26"/>
      <c r="M33" s="26"/>
    </row>
    <row r="34" spans="4:13" x14ac:dyDescent="0.3">
      <c r="D34" s="26" t="s">
        <v>35</v>
      </c>
      <c r="E34" s="26"/>
      <c r="F34" s="26"/>
      <c r="G34" s="26"/>
      <c r="H34" s="26"/>
      <c r="I34" s="26"/>
      <c r="J34" s="26"/>
      <c r="K34" s="26"/>
      <c r="L34" s="26"/>
    </row>
  </sheetData>
  <mergeCells count="18">
    <mergeCell ref="E18:O18"/>
    <mergeCell ref="F3:M3"/>
    <mergeCell ref="F1:I1"/>
    <mergeCell ref="F5:J5"/>
    <mergeCell ref="F7:J7"/>
    <mergeCell ref="D11:H11"/>
    <mergeCell ref="D12:I12"/>
    <mergeCell ref="D13:J13"/>
    <mergeCell ref="E16:L16"/>
    <mergeCell ref="E17:H17"/>
    <mergeCell ref="D33:M33"/>
    <mergeCell ref="D34:L34"/>
    <mergeCell ref="E19:J19"/>
    <mergeCell ref="E20:M20"/>
    <mergeCell ref="E21:J21"/>
    <mergeCell ref="E22:P22"/>
    <mergeCell ref="D27:G27"/>
    <mergeCell ref="D29:G29"/>
  </mergeCells>
  <phoneticPr fontId="3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515F-17AB-474B-872D-4F044EFF294D}">
  <dimension ref="A1:O40"/>
  <sheetViews>
    <sheetView topLeftCell="A20" workbookViewId="0">
      <selection activeCell="F30" sqref="F30:L30"/>
    </sheetView>
  </sheetViews>
  <sheetFormatPr defaultRowHeight="13.8" x14ac:dyDescent="0.3"/>
  <cols>
    <col min="1" max="1" width="10.77734375" bestFit="1" customWidth="1"/>
    <col min="2" max="2" width="10.109375" bestFit="1" customWidth="1"/>
  </cols>
  <sheetData>
    <row r="1" spans="1:15" ht="14.4" x14ac:dyDescent="0.3">
      <c r="A1" s="2" t="s">
        <v>36</v>
      </c>
      <c r="B1" s="2" t="s">
        <v>47</v>
      </c>
      <c r="D1" s="4" t="s">
        <v>48</v>
      </c>
      <c r="E1" s="19">
        <f>MIN(B2:B11)</f>
        <v>1.5</v>
      </c>
      <c r="F1" s="45" t="s">
        <v>53</v>
      </c>
      <c r="G1" s="26"/>
      <c r="H1" s="26"/>
      <c r="I1" s="26"/>
    </row>
    <row r="2" spans="1:15" ht="14.4" x14ac:dyDescent="0.3">
      <c r="A2" s="3" t="s">
        <v>37</v>
      </c>
      <c r="B2" s="18">
        <v>2.5</v>
      </c>
      <c r="D2" s="4" t="s">
        <v>49</v>
      </c>
      <c r="E2" s="19">
        <f>MAX(B2:B11)</f>
        <v>5</v>
      </c>
      <c r="F2" s="45" t="s">
        <v>54</v>
      </c>
      <c r="G2" s="26"/>
      <c r="H2" s="26"/>
      <c r="I2" s="26"/>
    </row>
    <row r="3" spans="1:15" ht="14.4" x14ac:dyDescent="0.3">
      <c r="A3" s="3" t="s">
        <v>38</v>
      </c>
      <c r="B3" s="18">
        <v>3</v>
      </c>
      <c r="D3" s="4" t="s">
        <v>50</v>
      </c>
      <c r="E3" s="20">
        <f>_xlfn.QUARTILE.EXC(B2:B11,1)</f>
        <v>1.95</v>
      </c>
      <c r="F3" s="45" t="s">
        <v>55</v>
      </c>
      <c r="G3" s="26"/>
      <c r="H3" s="26"/>
      <c r="I3" s="26"/>
      <c r="J3" s="26"/>
      <c r="K3" s="26"/>
      <c r="L3" s="26"/>
    </row>
    <row r="4" spans="1:15" ht="14.4" x14ac:dyDescent="0.3">
      <c r="A4" s="3" t="s">
        <v>39</v>
      </c>
      <c r="B4" s="18">
        <v>1.8</v>
      </c>
      <c r="D4" s="4" t="s">
        <v>51</v>
      </c>
      <c r="E4" s="20">
        <f>_xlfn.QUARTILE.EXC(B3:B12,2)</f>
        <v>3</v>
      </c>
      <c r="F4" s="45" t="s">
        <v>56</v>
      </c>
      <c r="G4" s="26"/>
      <c r="H4" s="26"/>
      <c r="I4" s="26"/>
      <c r="J4" s="26"/>
      <c r="K4" s="26"/>
      <c r="L4" s="26"/>
    </row>
    <row r="5" spans="1:15" ht="14.4" x14ac:dyDescent="0.3">
      <c r="A5" s="3" t="s">
        <v>40</v>
      </c>
      <c r="B5" s="18">
        <v>4.2</v>
      </c>
      <c r="D5" s="4" t="s">
        <v>52</v>
      </c>
      <c r="E5" s="20">
        <f>_xlfn.QUARTILE.EXC(B4:B13,3)</f>
        <v>4.0999999999999996</v>
      </c>
      <c r="F5" s="45" t="s">
        <v>57</v>
      </c>
      <c r="G5" s="26"/>
      <c r="H5" s="26"/>
      <c r="I5" s="26"/>
      <c r="J5" s="26"/>
      <c r="K5" s="26"/>
      <c r="L5" s="26"/>
    </row>
    <row r="6" spans="1:15" x14ac:dyDescent="0.3">
      <c r="A6" s="3" t="s">
        <v>41</v>
      </c>
      <c r="B6" s="18">
        <v>2.7</v>
      </c>
    </row>
    <row r="7" spans="1:15" ht="14.4" x14ac:dyDescent="0.3">
      <c r="A7" s="3" t="s">
        <v>42</v>
      </c>
      <c r="B7" s="18">
        <v>3.5</v>
      </c>
      <c r="D7" s="1" t="s">
        <v>58</v>
      </c>
    </row>
    <row r="8" spans="1:15" ht="14.4" x14ac:dyDescent="0.3">
      <c r="A8" s="3" t="s">
        <v>43</v>
      </c>
      <c r="B8" s="18">
        <v>1.5</v>
      </c>
      <c r="D8" s="21" t="s">
        <v>48</v>
      </c>
      <c r="E8" s="43" t="s">
        <v>59</v>
      </c>
      <c r="F8" s="43"/>
      <c r="G8" s="43"/>
      <c r="H8" s="43"/>
      <c r="I8" s="43"/>
    </row>
    <row r="9" spans="1:15" ht="14.4" x14ac:dyDescent="0.3">
      <c r="A9" s="3" t="s">
        <v>44</v>
      </c>
      <c r="B9" s="18">
        <v>5</v>
      </c>
      <c r="D9" s="21" t="s">
        <v>60</v>
      </c>
      <c r="E9" s="43" t="s">
        <v>61</v>
      </c>
      <c r="F9" s="43"/>
      <c r="G9" s="43"/>
      <c r="H9" s="43"/>
      <c r="I9" s="43"/>
    </row>
    <row r="10" spans="1:15" x14ac:dyDescent="0.3">
      <c r="A10" s="3" t="s">
        <v>45</v>
      </c>
      <c r="B10" s="18">
        <v>2</v>
      </c>
      <c r="D10" s="3" t="s">
        <v>62</v>
      </c>
      <c r="E10" s="43" t="s">
        <v>65</v>
      </c>
      <c r="F10" s="43"/>
      <c r="G10" s="43"/>
      <c r="H10" s="43"/>
      <c r="I10" s="43"/>
    </row>
    <row r="11" spans="1:15" x14ac:dyDescent="0.3">
      <c r="A11" s="3" t="s">
        <v>46</v>
      </c>
      <c r="B11" s="18">
        <v>3.8</v>
      </c>
      <c r="D11" s="3" t="s">
        <v>63</v>
      </c>
      <c r="E11" s="43" t="s">
        <v>67</v>
      </c>
      <c r="F11" s="43"/>
      <c r="G11" s="43"/>
      <c r="H11" s="43"/>
      <c r="I11" s="43"/>
    </row>
    <row r="12" spans="1:15" x14ac:dyDescent="0.3">
      <c r="D12" s="3" t="s">
        <v>64</v>
      </c>
      <c r="E12" s="43" t="s">
        <v>66</v>
      </c>
      <c r="F12" s="43"/>
      <c r="G12" s="43"/>
      <c r="H12" s="43"/>
      <c r="I12" s="43"/>
    </row>
    <row r="14" spans="1:15" ht="14.4" x14ac:dyDescent="0.3">
      <c r="D14" s="1" t="s">
        <v>21</v>
      </c>
    </row>
    <row r="15" spans="1:15" x14ac:dyDescent="0.3">
      <c r="C15">
        <v>1</v>
      </c>
      <c r="D15" t="s">
        <v>68</v>
      </c>
    </row>
    <row r="16" spans="1:15" x14ac:dyDescent="0.3">
      <c r="D16" s="3" t="s">
        <v>48</v>
      </c>
      <c r="E16" s="43" t="s">
        <v>192</v>
      </c>
      <c r="F16" s="43"/>
      <c r="G16" s="43"/>
      <c r="H16" s="43"/>
      <c r="I16" s="43"/>
      <c r="J16" s="43"/>
      <c r="K16" s="43"/>
      <c r="L16" s="43"/>
      <c r="M16" s="43"/>
      <c r="N16" s="43"/>
      <c r="O16" s="43"/>
    </row>
    <row r="17" spans="3:15" x14ac:dyDescent="0.3">
      <c r="D17" s="3" t="s">
        <v>49</v>
      </c>
      <c r="E17" s="43" t="s">
        <v>193</v>
      </c>
      <c r="F17" s="43"/>
      <c r="G17" s="43"/>
      <c r="H17" s="43"/>
      <c r="I17" s="43"/>
      <c r="J17" s="43"/>
      <c r="K17" s="43"/>
      <c r="L17" s="43"/>
      <c r="M17" s="43"/>
      <c r="N17" s="43"/>
      <c r="O17" s="43"/>
    </row>
    <row r="18" spans="3:15" x14ac:dyDescent="0.3">
      <c r="C18">
        <v>2</v>
      </c>
      <c r="D18" t="s">
        <v>69</v>
      </c>
    </row>
    <row r="19" spans="3:15" ht="26.4" customHeight="1" x14ac:dyDescent="0.3">
      <c r="D19" s="22" t="s">
        <v>70</v>
      </c>
      <c r="E19" s="44" t="s">
        <v>72</v>
      </c>
      <c r="F19" s="44"/>
      <c r="G19" s="44"/>
      <c r="H19" s="44"/>
      <c r="I19" s="44"/>
      <c r="J19" s="44"/>
    </row>
    <row r="20" spans="3:15" ht="29.4" customHeight="1" x14ac:dyDescent="0.3">
      <c r="D20" s="22" t="s">
        <v>73</v>
      </c>
      <c r="E20" s="44" t="s">
        <v>74</v>
      </c>
      <c r="F20" s="44"/>
      <c r="G20" s="44"/>
      <c r="H20" s="44"/>
      <c r="I20" s="44"/>
      <c r="J20" s="44"/>
    </row>
    <row r="21" spans="3:15" ht="30" customHeight="1" x14ac:dyDescent="0.3">
      <c r="D21" s="22" t="s">
        <v>71</v>
      </c>
      <c r="E21" s="44" t="s">
        <v>75</v>
      </c>
      <c r="F21" s="44"/>
      <c r="G21" s="44"/>
      <c r="H21" s="44"/>
      <c r="I21" s="44"/>
      <c r="J21" s="44"/>
    </row>
    <row r="22" spans="3:15" ht="14.4" x14ac:dyDescent="0.3">
      <c r="D22" s="1" t="s">
        <v>34</v>
      </c>
    </row>
    <row r="23" spans="3:15" x14ac:dyDescent="0.3">
      <c r="D23" s="43" t="s">
        <v>78</v>
      </c>
      <c r="E23" s="43"/>
      <c r="F23" s="43"/>
      <c r="G23" s="43"/>
      <c r="H23" s="43" t="s">
        <v>80</v>
      </c>
      <c r="I23" s="43"/>
      <c r="J23" s="43"/>
      <c r="K23" s="43"/>
      <c r="L23" s="43"/>
      <c r="M23" s="43"/>
      <c r="N23" s="43"/>
    </row>
    <row r="24" spans="3:15" x14ac:dyDescent="0.3">
      <c r="D24" s="43" t="s">
        <v>77</v>
      </c>
      <c r="E24" s="43"/>
      <c r="F24" s="43"/>
      <c r="G24" s="43"/>
      <c r="H24" s="43" t="s">
        <v>194</v>
      </c>
      <c r="I24" s="43"/>
      <c r="J24" s="43"/>
      <c r="K24" s="43"/>
      <c r="L24" s="43"/>
      <c r="M24" s="43"/>
      <c r="N24" s="43"/>
    </row>
    <row r="25" spans="3:15" x14ac:dyDescent="0.3">
      <c r="D25" s="43" t="s">
        <v>76</v>
      </c>
      <c r="E25" s="43"/>
      <c r="F25" s="43"/>
      <c r="G25" s="43"/>
      <c r="H25" s="43" t="s">
        <v>79</v>
      </c>
      <c r="I25" s="43"/>
      <c r="J25" s="43"/>
      <c r="K25" s="43"/>
      <c r="L25" s="43"/>
      <c r="M25" s="43"/>
      <c r="N25" s="43"/>
    </row>
    <row r="27" spans="3:15" ht="14.4" x14ac:dyDescent="0.3">
      <c r="D27" s="1" t="s">
        <v>81</v>
      </c>
    </row>
    <row r="28" spans="3:15" x14ac:dyDescent="0.3">
      <c r="D28" t="s">
        <v>82</v>
      </c>
    </row>
    <row r="29" spans="3:15" x14ac:dyDescent="0.3">
      <c r="D29" s="43" t="s">
        <v>48</v>
      </c>
      <c r="E29" s="43"/>
      <c r="F29" s="43" t="s">
        <v>83</v>
      </c>
      <c r="G29" s="43"/>
      <c r="H29" s="43"/>
      <c r="I29" s="43"/>
      <c r="J29" s="43"/>
      <c r="K29" s="43"/>
      <c r="L29" s="43"/>
    </row>
    <row r="30" spans="3:15" x14ac:dyDescent="0.3">
      <c r="D30" s="43" t="s">
        <v>49</v>
      </c>
      <c r="E30" s="43"/>
      <c r="F30" s="43" t="s">
        <v>195</v>
      </c>
      <c r="G30" s="43"/>
      <c r="H30" s="43"/>
      <c r="I30" s="43"/>
      <c r="J30" s="43"/>
      <c r="K30" s="43"/>
      <c r="L30" s="43"/>
    </row>
    <row r="31" spans="3:15" x14ac:dyDescent="0.3">
      <c r="D31" s="43" t="s">
        <v>70</v>
      </c>
      <c r="E31" s="43"/>
      <c r="F31" s="43" t="s">
        <v>84</v>
      </c>
      <c r="G31" s="43"/>
      <c r="H31" s="43"/>
      <c r="I31" s="43"/>
      <c r="J31" s="43"/>
      <c r="K31" s="43"/>
      <c r="L31" s="43"/>
    </row>
    <row r="32" spans="3:15" x14ac:dyDescent="0.3">
      <c r="D32" s="43" t="s">
        <v>73</v>
      </c>
      <c r="E32" s="43"/>
      <c r="F32" s="43" t="s">
        <v>85</v>
      </c>
      <c r="G32" s="43"/>
      <c r="H32" s="43"/>
      <c r="I32" s="43"/>
      <c r="J32" s="43"/>
      <c r="K32" s="43"/>
      <c r="L32" s="43"/>
    </row>
    <row r="33" spans="4:14" x14ac:dyDescent="0.3">
      <c r="D33" s="43" t="s">
        <v>71</v>
      </c>
      <c r="E33" s="43"/>
      <c r="F33" s="43" t="s">
        <v>86</v>
      </c>
      <c r="G33" s="43"/>
      <c r="H33" s="43"/>
      <c r="I33" s="43"/>
      <c r="J33" s="43"/>
      <c r="K33" s="43"/>
      <c r="L33" s="43"/>
    </row>
    <row r="34" spans="4:14" ht="15" thickBot="1" x14ac:dyDescent="0.35">
      <c r="D34" s="1" t="s">
        <v>34</v>
      </c>
    </row>
    <row r="35" spans="4:14" x14ac:dyDescent="0.3">
      <c r="D35" s="37" t="s">
        <v>87</v>
      </c>
      <c r="E35" s="38"/>
      <c r="F35" s="38"/>
      <c r="G35" s="38"/>
      <c r="H35" s="41" t="s">
        <v>196</v>
      </c>
      <c r="I35" s="41"/>
      <c r="J35" s="41"/>
      <c r="K35" s="41"/>
      <c r="L35" s="41"/>
      <c r="M35" s="41"/>
      <c r="N35" s="42"/>
    </row>
    <row r="36" spans="4:14" ht="14.4" thickBot="1" x14ac:dyDescent="0.35">
      <c r="D36" s="39"/>
      <c r="E36" s="40"/>
      <c r="F36" s="40"/>
      <c r="G36" s="40"/>
      <c r="H36" s="35" t="s">
        <v>90</v>
      </c>
      <c r="I36" s="35"/>
      <c r="J36" s="35"/>
      <c r="K36" s="35"/>
      <c r="L36" s="35"/>
      <c r="M36" s="35"/>
      <c r="N36" s="36"/>
    </row>
    <row r="37" spans="4:14" x14ac:dyDescent="0.3">
      <c r="D37" s="37" t="s">
        <v>88</v>
      </c>
      <c r="E37" s="38"/>
      <c r="F37" s="38"/>
      <c r="G37" s="38"/>
      <c r="H37" s="41" t="s">
        <v>91</v>
      </c>
      <c r="I37" s="41"/>
      <c r="J37" s="41"/>
      <c r="K37" s="41"/>
      <c r="L37" s="41"/>
      <c r="M37" s="41"/>
      <c r="N37" s="42"/>
    </row>
    <row r="38" spans="4:14" ht="14.4" thickBot="1" x14ac:dyDescent="0.35">
      <c r="D38" s="39"/>
      <c r="E38" s="40"/>
      <c r="F38" s="40"/>
      <c r="G38" s="40"/>
      <c r="H38" s="35" t="s">
        <v>92</v>
      </c>
      <c r="I38" s="35"/>
      <c r="J38" s="35"/>
      <c r="K38" s="35"/>
      <c r="L38" s="35"/>
      <c r="M38" s="35"/>
      <c r="N38" s="36"/>
    </row>
    <row r="39" spans="4:14" x14ac:dyDescent="0.3">
      <c r="D39" s="37" t="s">
        <v>89</v>
      </c>
      <c r="E39" s="38"/>
      <c r="F39" s="38"/>
      <c r="G39" s="38"/>
      <c r="H39" s="41" t="s">
        <v>93</v>
      </c>
      <c r="I39" s="41"/>
      <c r="J39" s="41"/>
      <c r="K39" s="41"/>
      <c r="L39" s="41"/>
      <c r="M39" s="41"/>
      <c r="N39" s="42"/>
    </row>
    <row r="40" spans="4:14" ht="14.4" thickBot="1" x14ac:dyDescent="0.35">
      <c r="D40" s="39"/>
      <c r="E40" s="40"/>
      <c r="F40" s="40"/>
      <c r="G40" s="40"/>
      <c r="H40" s="35" t="s">
        <v>94</v>
      </c>
      <c r="I40" s="35"/>
      <c r="J40" s="35"/>
      <c r="K40" s="35"/>
      <c r="L40" s="35"/>
      <c r="M40" s="35"/>
      <c r="N40" s="36"/>
    </row>
  </sheetData>
  <mergeCells count="40">
    <mergeCell ref="E8:I8"/>
    <mergeCell ref="F1:I1"/>
    <mergeCell ref="F2:I2"/>
    <mergeCell ref="F3:L3"/>
    <mergeCell ref="F4:L4"/>
    <mergeCell ref="F5:L5"/>
    <mergeCell ref="E19:J19"/>
    <mergeCell ref="E20:J20"/>
    <mergeCell ref="E21:J21"/>
    <mergeCell ref="H23:N23"/>
    <mergeCell ref="E9:I9"/>
    <mergeCell ref="E10:I10"/>
    <mergeCell ref="E11:I11"/>
    <mergeCell ref="E12:I12"/>
    <mergeCell ref="E16:O16"/>
    <mergeCell ref="E17:O17"/>
    <mergeCell ref="H24:N24"/>
    <mergeCell ref="H25:N25"/>
    <mergeCell ref="D23:G23"/>
    <mergeCell ref="D24:G24"/>
    <mergeCell ref="D25:G25"/>
    <mergeCell ref="D32:E32"/>
    <mergeCell ref="D33:E33"/>
    <mergeCell ref="F29:L29"/>
    <mergeCell ref="F30:L30"/>
    <mergeCell ref="F32:L32"/>
    <mergeCell ref="F31:L31"/>
    <mergeCell ref="F33:L33"/>
    <mergeCell ref="D31:E31"/>
    <mergeCell ref="D29:E29"/>
    <mergeCell ref="D30:E30"/>
    <mergeCell ref="H40:N40"/>
    <mergeCell ref="D35:G36"/>
    <mergeCell ref="D37:G38"/>
    <mergeCell ref="D39:G40"/>
    <mergeCell ref="H35:N35"/>
    <mergeCell ref="H36:N36"/>
    <mergeCell ref="H37:N37"/>
    <mergeCell ref="H38:N38"/>
    <mergeCell ref="H39:N39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A89FE-8B49-498F-82CD-14A4BDE1788F}">
  <dimension ref="A1:P41"/>
  <sheetViews>
    <sheetView topLeftCell="A21" workbookViewId="0">
      <selection activeCell="E39" sqref="E39"/>
    </sheetView>
  </sheetViews>
  <sheetFormatPr defaultRowHeight="13.8" x14ac:dyDescent="0.3"/>
  <cols>
    <col min="2" max="2" width="11.33203125" bestFit="1" customWidth="1"/>
    <col min="4" max="4" width="11.88671875" bestFit="1" customWidth="1"/>
    <col min="6" max="6" width="15.5546875" bestFit="1" customWidth="1"/>
  </cols>
  <sheetData>
    <row r="1" spans="1:16" ht="14.4" thickBot="1" x14ac:dyDescent="0.35">
      <c r="A1" s="3" t="s">
        <v>95</v>
      </c>
      <c r="B1" s="3" t="s">
        <v>96</v>
      </c>
      <c r="C1" s="3" t="s">
        <v>108</v>
      </c>
      <c r="D1" s="3" t="s">
        <v>109</v>
      </c>
      <c r="F1" s="52" t="s">
        <v>107</v>
      </c>
      <c r="G1" s="64">
        <f>AVERAGE(B2:B11)</f>
        <v>1.8499999999999996</v>
      </c>
    </row>
    <row r="2" spans="1:16" ht="14.4" thickTop="1" x14ac:dyDescent="0.3">
      <c r="A2" s="3" t="s">
        <v>97</v>
      </c>
      <c r="B2" s="23">
        <v>1.5</v>
      </c>
      <c r="C2" s="24">
        <f t="shared" ref="C2:C12" si="0">B2-$G$1</f>
        <v>-0.34999999999999964</v>
      </c>
      <c r="D2" s="24">
        <f>C2^2</f>
        <v>0.12249999999999975</v>
      </c>
      <c r="F2" s="53" t="s">
        <v>111</v>
      </c>
      <c r="G2" s="63">
        <f>_xlfn.VAR.P(B2:B11)</f>
        <v>8.2500000000001711E-2</v>
      </c>
    </row>
    <row r="3" spans="1:16" x14ac:dyDescent="0.3">
      <c r="A3" s="3" t="s">
        <v>98</v>
      </c>
      <c r="B3" s="23">
        <v>2</v>
      </c>
      <c r="C3" s="24">
        <f t="shared" si="0"/>
        <v>0.15000000000000036</v>
      </c>
      <c r="D3" s="24">
        <f t="shared" ref="D3:D12" si="1">C3^2</f>
        <v>2.2500000000000107E-2</v>
      </c>
      <c r="F3" s="53" t="s">
        <v>112</v>
      </c>
      <c r="G3" s="57">
        <f>_xlfn.STDEV.P(B2:B11)</f>
        <v>0.28722813232690442</v>
      </c>
    </row>
    <row r="4" spans="1:16" ht="14.4" thickBot="1" x14ac:dyDescent="0.35">
      <c r="A4" s="3" t="s">
        <v>99</v>
      </c>
      <c r="B4" s="23">
        <v>1.8</v>
      </c>
      <c r="C4" s="24">
        <f>B4-$G$1</f>
        <v>-4.99999999999996E-2</v>
      </c>
      <c r="D4" s="24">
        <f>C4^2</f>
        <v>2.4999999999999602E-3</v>
      </c>
      <c r="F4" s="55" t="s">
        <v>117</v>
      </c>
      <c r="G4" s="58">
        <f>_xlfn.STDEV.P(B2:B11)/SQRT(COUNT(B2:B11))</f>
        <v>9.0829510622925685E-2</v>
      </c>
    </row>
    <row r="5" spans="1:16" ht="14.4" x14ac:dyDescent="0.3">
      <c r="A5" s="3" t="s">
        <v>100</v>
      </c>
      <c r="B5" s="23">
        <v>2.2000000000000002</v>
      </c>
      <c r="C5" s="24">
        <f>B5-$G$1</f>
        <v>0.35000000000000053</v>
      </c>
      <c r="D5" s="24">
        <f>C5^2</f>
        <v>0.12250000000000037</v>
      </c>
      <c r="F5" s="1" t="s">
        <v>113</v>
      </c>
    </row>
    <row r="6" spans="1:16" x14ac:dyDescent="0.3">
      <c r="A6" s="3" t="s">
        <v>101</v>
      </c>
      <c r="B6" s="23">
        <v>1.6</v>
      </c>
      <c r="C6" s="24">
        <f>B6-$G$1</f>
        <v>-0.24999999999999956</v>
      </c>
      <c r="D6" s="24">
        <f>C6^2</f>
        <v>6.2499999999999778E-2</v>
      </c>
      <c r="F6" s="3" t="s">
        <v>114</v>
      </c>
      <c r="G6" s="30" t="s">
        <v>118</v>
      </c>
      <c r="H6" s="31"/>
      <c r="I6" s="31"/>
      <c r="J6" s="31"/>
      <c r="K6" s="31"/>
      <c r="L6" s="32"/>
    </row>
    <row r="7" spans="1:16" x14ac:dyDescent="0.3">
      <c r="A7" s="3" t="s">
        <v>102</v>
      </c>
      <c r="B7" s="23">
        <v>1.9</v>
      </c>
      <c r="C7" s="24">
        <f>B7-$G$1</f>
        <v>5.0000000000000266E-2</v>
      </c>
      <c r="D7" s="24">
        <f>C7^2</f>
        <v>2.5000000000000265E-3</v>
      </c>
      <c r="F7" s="3" t="s">
        <v>117</v>
      </c>
      <c r="G7" s="30" t="s">
        <v>119</v>
      </c>
      <c r="H7" s="31"/>
      <c r="I7" s="31"/>
      <c r="J7" s="31"/>
      <c r="K7" s="31"/>
      <c r="L7" s="32"/>
    </row>
    <row r="8" spans="1:16" x14ac:dyDescent="0.3">
      <c r="A8" s="3" t="s">
        <v>103</v>
      </c>
      <c r="B8" s="23">
        <v>2.1</v>
      </c>
      <c r="C8" s="24">
        <f>B8-$G$1</f>
        <v>0.25000000000000044</v>
      </c>
      <c r="D8" s="24">
        <f>C8^2</f>
        <v>6.2500000000000222E-2</v>
      </c>
      <c r="F8" s="3" t="s">
        <v>115</v>
      </c>
      <c r="G8" s="30" t="s">
        <v>120</v>
      </c>
      <c r="H8" s="31"/>
      <c r="I8" s="31"/>
      <c r="J8" s="31"/>
      <c r="K8" s="31"/>
      <c r="L8" s="32"/>
    </row>
    <row r="9" spans="1:16" x14ac:dyDescent="0.3">
      <c r="A9" s="3" t="s">
        <v>104</v>
      </c>
      <c r="B9" s="23">
        <v>1.7</v>
      </c>
      <c r="C9" s="24">
        <f>B9-$G$1</f>
        <v>-0.14999999999999969</v>
      </c>
      <c r="D9" s="24">
        <f>C9^2</f>
        <v>2.2499999999999905E-2</v>
      </c>
      <c r="F9" s="3" t="s">
        <v>116</v>
      </c>
      <c r="G9" s="30" t="s">
        <v>185</v>
      </c>
      <c r="H9" s="31"/>
      <c r="I9" s="31"/>
      <c r="J9" s="31"/>
      <c r="K9" s="31"/>
      <c r="L9" s="32"/>
    </row>
    <row r="10" spans="1:16" x14ac:dyDescent="0.3">
      <c r="A10" s="3" t="s">
        <v>105</v>
      </c>
      <c r="B10" s="23">
        <v>2.2999999999999998</v>
      </c>
      <c r="C10" s="24">
        <f>B10-$G$1</f>
        <v>0.45000000000000018</v>
      </c>
      <c r="D10" s="24">
        <f>C10^2</f>
        <v>0.20250000000000015</v>
      </c>
    </row>
    <row r="11" spans="1:16" ht="14.4" x14ac:dyDescent="0.3">
      <c r="A11" s="3" t="s">
        <v>106</v>
      </c>
      <c r="B11" s="23">
        <v>1.4</v>
      </c>
      <c r="C11" s="24">
        <f>B11-$G$1</f>
        <v>-0.44999999999999973</v>
      </c>
      <c r="D11" s="24">
        <f>C11^2</f>
        <v>0.20249999999999976</v>
      </c>
      <c r="F11" s="1" t="s">
        <v>21</v>
      </c>
      <c r="I11" s="25"/>
    </row>
    <row r="12" spans="1:16" x14ac:dyDescent="0.3">
      <c r="A12" s="47" t="s">
        <v>110</v>
      </c>
      <c r="B12" s="47"/>
      <c r="C12" s="47"/>
      <c r="D12" s="24">
        <f>SUM(D2:D11)</f>
        <v>0.82500000000000007</v>
      </c>
      <c r="F12" s="30" t="s">
        <v>121</v>
      </c>
      <c r="G12" s="32"/>
      <c r="H12" s="30" t="s">
        <v>186</v>
      </c>
      <c r="I12" s="31"/>
      <c r="J12" s="31"/>
      <c r="K12" s="31"/>
      <c r="L12" s="31"/>
      <c r="M12" s="31"/>
      <c r="N12" s="31"/>
      <c r="O12" s="31"/>
      <c r="P12" s="32"/>
    </row>
    <row r="13" spans="1:16" ht="13.8" customHeight="1" x14ac:dyDescent="0.3">
      <c r="F13" s="48"/>
      <c r="G13" s="34"/>
      <c r="H13" s="49" t="s">
        <v>187</v>
      </c>
      <c r="I13" s="50"/>
      <c r="J13" s="50"/>
      <c r="K13" s="50"/>
      <c r="L13" s="50"/>
      <c r="M13" s="50"/>
      <c r="N13" s="50"/>
      <c r="O13" s="50"/>
      <c r="P13" s="51"/>
    </row>
    <row r="14" spans="1:16" x14ac:dyDescent="0.3">
      <c r="F14" s="30" t="s">
        <v>117</v>
      </c>
      <c r="G14" s="32"/>
      <c r="H14" s="30" t="s">
        <v>128</v>
      </c>
      <c r="I14" s="31"/>
      <c r="J14" s="31"/>
      <c r="K14" s="31"/>
      <c r="L14" s="31"/>
      <c r="M14" s="31"/>
      <c r="N14" s="31"/>
      <c r="O14" s="31"/>
      <c r="P14" s="32"/>
    </row>
    <row r="15" spans="1:16" ht="25.8" customHeight="1" x14ac:dyDescent="0.3">
      <c r="F15" s="48"/>
      <c r="G15" s="34"/>
      <c r="H15" s="49" t="s">
        <v>129</v>
      </c>
      <c r="I15" s="50"/>
      <c r="J15" s="50"/>
      <c r="K15" s="50"/>
      <c r="L15" s="50"/>
      <c r="M15" s="50"/>
      <c r="N15" s="50"/>
      <c r="O15" s="50"/>
      <c r="P15" s="51"/>
    </row>
    <row r="16" spans="1:16" x14ac:dyDescent="0.3">
      <c r="F16" s="30" t="s">
        <v>116</v>
      </c>
      <c r="G16" s="32"/>
      <c r="H16" s="30" t="s">
        <v>126</v>
      </c>
      <c r="I16" s="31"/>
      <c r="J16" s="31"/>
      <c r="K16" s="31"/>
      <c r="L16" s="31"/>
      <c r="M16" s="31"/>
      <c r="N16" s="31"/>
      <c r="O16" s="31"/>
      <c r="P16" s="32"/>
    </row>
    <row r="17" spans="5:16" x14ac:dyDescent="0.3">
      <c r="F17" s="48"/>
      <c r="G17" s="34"/>
      <c r="H17" s="30" t="s">
        <v>127</v>
      </c>
      <c r="I17" s="31"/>
      <c r="J17" s="31"/>
      <c r="K17" s="31"/>
      <c r="L17" s="31"/>
      <c r="M17" s="31"/>
      <c r="N17" s="31"/>
      <c r="O17" s="31"/>
      <c r="P17" s="32"/>
    </row>
    <row r="18" spans="5:16" x14ac:dyDescent="0.3">
      <c r="F18" s="30" t="s">
        <v>115</v>
      </c>
      <c r="G18" s="32"/>
      <c r="H18" s="30" t="s">
        <v>124</v>
      </c>
      <c r="I18" s="31"/>
      <c r="J18" s="31"/>
      <c r="K18" s="31"/>
      <c r="L18" s="31"/>
      <c r="M18" s="31"/>
      <c r="N18" s="31"/>
      <c r="O18" s="31"/>
      <c r="P18" s="32"/>
    </row>
    <row r="19" spans="5:16" x14ac:dyDescent="0.3">
      <c r="F19" s="48"/>
      <c r="G19" s="34"/>
      <c r="H19" s="30" t="s">
        <v>125</v>
      </c>
      <c r="I19" s="31"/>
      <c r="J19" s="31"/>
      <c r="K19" s="31"/>
      <c r="L19" s="31"/>
      <c r="M19" s="31"/>
      <c r="N19" s="31"/>
      <c r="O19" s="31"/>
      <c r="P19" s="32"/>
    </row>
    <row r="20" spans="5:16" x14ac:dyDescent="0.3">
      <c r="I20" s="25"/>
    </row>
    <row r="21" spans="5:16" ht="14.4" x14ac:dyDescent="0.3">
      <c r="F21" s="1" t="s">
        <v>122</v>
      </c>
      <c r="I21" s="25"/>
    </row>
    <row r="22" spans="5:16" ht="14.4" thickBot="1" x14ac:dyDescent="0.35">
      <c r="F22" t="s">
        <v>123</v>
      </c>
    </row>
    <row r="23" spans="5:16" ht="14.4" thickBot="1" x14ac:dyDescent="0.35">
      <c r="F23" s="60" t="s">
        <v>107</v>
      </c>
      <c r="G23" s="64">
        <f>G1</f>
        <v>1.8499999999999996</v>
      </c>
    </row>
    <row r="24" spans="5:16" ht="14.4" thickTop="1" x14ac:dyDescent="0.3">
      <c r="F24" s="61" t="s">
        <v>111</v>
      </c>
      <c r="G24" s="63">
        <f>G2</f>
        <v>8.2500000000001711E-2</v>
      </c>
    </row>
    <row r="25" spans="5:16" x14ac:dyDescent="0.3">
      <c r="F25" s="61" t="s">
        <v>112</v>
      </c>
      <c r="G25" s="57">
        <f>G3</f>
        <v>0.28722813232690442</v>
      </c>
    </row>
    <row r="26" spans="5:16" ht="14.4" thickBot="1" x14ac:dyDescent="0.35">
      <c r="F26" s="62" t="s">
        <v>109</v>
      </c>
      <c r="G26" s="58">
        <f>G4</f>
        <v>9.0829510622925685E-2</v>
      </c>
    </row>
    <row r="27" spans="5:16" ht="14.4" x14ac:dyDescent="0.3">
      <c r="F27" s="1" t="s">
        <v>34</v>
      </c>
    </row>
    <row r="28" spans="5:16" x14ac:dyDescent="0.3">
      <c r="E28">
        <v>1</v>
      </c>
      <c r="F28" s="65" t="s">
        <v>130</v>
      </c>
      <c r="G28" s="65"/>
      <c r="H28" s="65"/>
      <c r="I28" s="65"/>
      <c r="J28" s="65"/>
      <c r="K28" s="65"/>
      <c r="L28" s="65"/>
    </row>
    <row r="29" spans="5:16" x14ac:dyDescent="0.3">
      <c r="E29" s="66" t="s">
        <v>138</v>
      </c>
      <c r="F29" s="65" t="s">
        <v>131</v>
      </c>
      <c r="G29" s="65"/>
      <c r="H29" s="65"/>
      <c r="I29" s="65"/>
      <c r="J29" s="65"/>
      <c r="K29" s="65"/>
      <c r="L29" s="65"/>
    </row>
    <row r="30" spans="5:16" x14ac:dyDescent="0.3">
      <c r="E30" s="66" t="s">
        <v>139</v>
      </c>
      <c r="F30" s="65" t="s">
        <v>132</v>
      </c>
      <c r="G30" s="65"/>
      <c r="H30" s="65"/>
      <c r="I30" s="65"/>
      <c r="J30" s="65"/>
      <c r="K30" s="65"/>
      <c r="L30" s="65"/>
    </row>
    <row r="31" spans="5:16" x14ac:dyDescent="0.3">
      <c r="E31">
        <v>2</v>
      </c>
      <c r="F31" s="65" t="s">
        <v>133</v>
      </c>
      <c r="G31" s="65"/>
      <c r="H31" s="65"/>
      <c r="I31" s="65"/>
      <c r="J31" s="65"/>
      <c r="K31" s="65"/>
      <c r="L31" s="65"/>
    </row>
    <row r="32" spans="5:16" x14ac:dyDescent="0.3">
      <c r="E32" s="66" t="s">
        <v>138</v>
      </c>
      <c r="F32" s="65" t="s">
        <v>134</v>
      </c>
      <c r="G32" s="65"/>
      <c r="H32" s="65"/>
      <c r="I32" s="65"/>
      <c r="J32" s="65"/>
      <c r="K32" s="65"/>
      <c r="L32" s="65"/>
    </row>
    <row r="33" spans="5:16" x14ac:dyDescent="0.3">
      <c r="E33" s="66" t="s">
        <v>139</v>
      </c>
      <c r="F33" s="65" t="s">
        <v>188</v>
      </c>
      <c r="G33" s="65"/>
      <c r="H33" s="65"/>
      <c r="I33" s="65"/>
      <c r="J33" s="65"/>
      <c r="K33" s="65"/>
      <c r="L33" s="65"/>
    </row>
    <row r="34" spans="5:16" x14ac:dyDescent="0.3">
      <c r="E34">
        <v>3</v>
      </c>
      <c r="F34" s="65" t="s">
        <v>135</v>
      </c>
      <c r="G34" s="65"/>
      <c r="H34" s="65"/>
      <c r="I34" s="65"/>
      <c r="J34" s="65"/>
      <c r="K34" s="65"/>
      <c r="L34" s="65"/>
    </row>
    <row r="35" spans="5:16" x14ac:dyDescent="0.3">
      <c r="E35" s="66" t="s">
        <v>138</v>
      </c>
      <c r="F35" s="65" t="s">
        <v>136</v>
      </c>
      <c r="G35" s="65"/>
      <c r="H35" s="65"/>
      <c r="I35" s="65"/>
      <c r="J35" s="65"/>
      <c r="K35" s="65"/>
      <c r="L35" s="65"/>
    </row>
    <row r="36" spans="5:16" x14ac:dyDescent="0.3">
      <c r="E36" s="66" t="s">
        <v>139</v>
      </c>
      <c r="F36" s="65" t="s">
        <v>137</v>
      </c>
      <c r="G36" s="65"/>
      <c r="H36" s="65"/>
      <c r="I36" s="65"/>
      <c r="J36" s="65"/>
      <c r="K36" s="65"/>
      <c r="L36" s="65"/>
    </row>
    <row r="38" spans="5:16" ht="14.4" x14ac:dyDescent="0.3">
      <c r="F38" s="1" t="s">
        <v>140</v>
      </c>
    </row>
    <row r="39" spans="5:16" x14ac:dyDescent="0.3">
      <c r="F39" s="43" t="s">
        <v>141</v>
      </c>
      <c r="G39" s="43"/>
      <c r="H39" s="43" t="s">
        <v>189</v>
      </c>
      <c r="I39" s="43"/>
      <c r="J39" s="43"/>
      <c r="K39" s="43"/>
      <c r="L39" s="43"/>
      <c r="M39" s="43"/>
      <c r="N39" s="43"/>
      <c r="O39" s="43"/>
      <c r="P39" s="43"/>
    </row>
    <row r="40" spans="5:16" x14ac:dyDescent="0.3">
      <c r="F40" s="43" t="s">
        <v>142</v>
      </c>
      <c r="G40" s="43"/>
      <c r="H40" s="43" t="s">
        <v>143</v>
      </c>
      <c r="I40" s="43"/>
      <c r="J40" s="43"/>
      <c r="K40" s="43"/>
      <c r="L40" s="43"/>
      <c r="M40" s="43"/>
      <c r="N40" s="43"/>
      <c r="O40" s="43"/>
      <c r="P40" s="43"/>
    </row>
    <row r="41" spans="5:16" x14ac:dyDescent="0.3">
      <c r="F41" s="43" t="s">
        <v>190</v>
      </c>
      <c r="G41" s="43"/>
      <c r="H41" s="43" t="s">
        <v>191</v>
      </c>
      <c r="I41" s="43"/>
      <c r="J41" s="43"/>
      <c r="K41" s="43"/>
      <c r="L41" s="43"/>
      <c r="M41" s="43"/>
      <c r="N41" s="43"/>
      <c r="O41" s="43"/>
      <c r="P41" s="43"/>
    </row>
  </sheetData>
  <mergeCells count="36">
    <mergeCell ref="F40:G40"/>
    <mergeCell ref="F41:G41"/>
    <mergeCell ref="H39:P39"/>
    <mergeCell ref="H40:P40"/>
    <mergeCell ref="H41:P41"/>
    <mergeCell ref="F33:L33"/>
    <mergeCell ref="F34:L34"/>
    <mergeCell ref="F35:L35"/>
    <mergeCell ref="F36:L36"/>
    <mergeCell ref="F39:G39"/>
    <mergeCell ref="F28:L28"/>
    <mergeCell ref="F29:L29"/>
    <mergeCell ref="F30:L30"/>
    <mergeCell ref="F31:L31"/>
    <mergeCell ref="F32:L32"/>
    <mergeCell ref="H16:P16"/>
    <mergeCell ref="H17:P17"/>
    <mergeCell ref="H14:P14"/>
    <mergeCell ref="H15:P15"/>
    <mergeCell ref="F19:G19"/>
    <mergeCell ref="F15:G15"/>
    <mergeCell ref="A12:C12"/>
    <mergeCell ref="G6:L6"/>
    <mergeCell ref="G7:L7"/>
    <mergeCell ref="G8:L8"/>
    <mergeCell ref="G9:L9"/>
    <mergeCell ref="F12:G12"/>
    <mergeCell ref="H13:P13"/>
    <mergeCell ref="H12:P12"/>
    <mergeCell ref="H18:P18"/>
    <mergeCell ref="H19:P19"/>
    <mergeCell ref="F14:G14"/>
    <mergeCell ref="F16:G16"/>
    <mergeCell ref="F18:G18"/>
    <mergeCell ref="F17:G17"/>
    <mergeCell ref="F13:G13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D6899-0F94-4F10-9467-24FD5C0C1578}">
  <dimension ref="A1:O51"/>
  <sheetViews>
    <sheetView tabSelected="1" zoomScale="111" workbookViewId="0">
      <selection activeCell="C8" sqref="C8"/>
    </sheetView>
  </sheetViews>
  <sheetFormatPr defaultRowHeight="13.8" x14ac:dyDescent="0.3"/>
  <cols>
    <col min="1" max="1" width="10.109375" customWidth="1"/>
    <col min="2" max="2" width="10.77734375" customWidth="1"/>
  </cols>
  <sheetData>
    <row r="1" spans="1:15" ht="28.2" thickBot="1" x14ac:dyDescent="0.35">
      <c r="A1" s="22" t="s">
        <v>144</v>
      </c>
      <c r="B1" s="22" t="s">
        <v>183</v>
      </c>
      <c r="D1" s="67" t="s">
        <v>145</v>
      </c>
      <c r="E1" s="11">
        <f>COUNT(A2:A11)</f>
        <v>10</v>
      </c>
      <c r="F1" s="73" t="s">
        <v>149</v>
      </c>
      <c r="G1" s="73"/>
    </row>
    <row r="2" spans="1:15" x14ac:dyDescent="0.3">
      <c r="A2" s="3">
        <v>1</v>
      </c>
      <c r="B2" s="3">
        <v>4</v>
      </c>
      <c r="D2" s="68" t="s">
        <v>184</v>
      </c>
      <c r="E2" s="41"/>
      <c r="F2" s="41"/>
      <c r="G2" s="69">
        <f>AVERAGE(B2:B11)</f>
        <v>3.9</v>
      </c>
      <c r="H2" s="32" t="s">
        <v>150</v>
      </c>
      <c r="I2" s="43"/>
      <c r="J2" s="43"/>
      <c r="K2" s="43"/>
      <c r="L2" s="43"/>
      <c r="M2" s="43"/>
      <c r="N2" s="43"/>
      <c r="O2" s="43"/>
    </row>
    <row r="3" spans="1:15" x14ac:dyDescent="0.3">
      <c r="A3" s="3">
        <v>2</v>
      </c>
      <c r="B3" s="3">
        <v>5</v>
      </c>
      <c r="D3" s="70" t="s">
        <v>112</v>
      </c>
      <c r="E3" s="43"/>
      <c r="F3" s="43"/>
      <c r="G3" s="54">
        <f>_xlfn.STDEV.S(B2:B11)</f>
        <v>0.99442892601175348</v>
      </c>
      <c r="H3" s="32" t="s">
        <v>151</v>
      </c>
      <c r="I3" s="43"/>
      <c r="J3" s="43"/>
      <c r="K3" s="43"/>
      <c r="L3" s="43"/>
      <c r="M3" s="43"/>
      <c r="N3" s="43"/>
      <c r="O3" s="43"/>
    </row>
    <row r="4" spans="1:15" x14ac:dyDescent="0.3">
      <c r="A4" s="3">
        <v>3</v>
      </c>
      <c r="B4" s="3">
        <v>3</v>
      </c>
      <c r="D4" s="70" t="s">
        <v>147</v>
      </c>
      <c r="E4" s="43"/>
      <c r="F4" s="43"/>
      <c r="G4" s="54">
        <v>1.96</v>
      </c>
      <c r="H4" s="32" t="s">
        <v>152</v>
      </c>
      <c r="I4" s="43"/>
      <c r="J4" s="43"/>
      <c r="K4" s="43"/>
      <c r="L4" s="43"/>
      <c r="M4" s="43"/>
      <c r="N4" s="43"/>
      <c r="O4" s="43"/>
    </row>
    <row r="5" spans="1:15" ht="14.4" thickBot="1" x14ac:dyDescent="0.35">
      <c r="A5" s="3">
        <v>4</v>
      </c>
      <c r="B5" s="3">
        <v>4</v>
      </c>
      <c r="D5" s="71" t="s">
        <v>148</v>
      </c>
      <c r="E5" s="35"/>
      <c r="F5" s="35"/>
      <c r="G5" s="56">
        <f>G4*G3/SQRT(E1)</f>
        <v>0.61635343396103159</v>
      </c>
    </row>
    <row r="6" spans="1:15" ht="14.4" x14ac:dyDescent="0.3">
      <c r="A6" s="3">
        <v>5</v>
      </c>
      <c r="B6" s="3">
        <v>5</v>
      </c>
      <c r="D6" s="1" t="s">
        <v>113</v>
      </c>
    </row>
    <row r="7" spans="1:15" x14ac:dyDescent="0.3">
      <c r="A7" s="3">
        <v>6</v>
      </c>
      <c r="B7" s="3">
        <v>2</v>
      </c>
      <c r="D7" s="43" t="s">
        <v>184</v>
      </c>
      <c r="E7" s="43"/>
      <c r="F7" s="43"/>
      <c r="G7" s="43" t="s">
        <v>154</v>
      </c>
      <c r="H7" s="43"/>
      <c r="I7" s="43"/>
      <c r="J7" s="43"/>
      <c r="K7" s="43"/>
      <c r="L7" s="43"/>
      <c r="M7" s="43"/>
    </row>
    <row r="8" spans="1:15" x14ac:dyDescent="0.3">
      <c r="A8" s="3">
        <v>7</v>
      </c>
      <c r="B8" s="3">
        <v>4</v>
      </c>
      <c r="D8" s="43" t="s">
        <v>148</v>
      </c>
      <c r="E8" s="43"/>
      <c r="F8" s="43"/>
      <c r="G8" s="43" t="s">
        <v>155</v>
      </c>
      <c r="H8" s="43"/>
      <c r="I8" s="43"/>
      <c r="J8" s="43"/>
      <c r="K8" s="43"/>
      <c r="L8" s="43"/>
      <c r="M8" s="43"/>
    </row>
    <row r="9" spans="1:15" x14ac:dyDescent="0.3">
      <c r="A9" s="3">
        <v>8</v>
      </c>
      <c r="B9" s="3">
        <v>3</v>
      </c>
      <c r="D9" s="43" t="s">
        <v>153</v>
      </c>
      <c r="E9" s="43"/>
      <c r="F9" s="43"/>
      <c r="G9" s="44" t="s">
        <v>172</v>
      </c>
      <c r="H9" s="44"/>
      <c r="I9" s="44"/>
      <c r="J9" s="44"/>
      <c r="K9" s="44"/>
      <c r="L9" s="44"/>
      <c r="M9" s="44"/>
    </row>
    <row r="10" spans="1:15" x14ac:dyDescent="0.3">
      <c r="A10" s="3">
        <v>9</v>
      </c>
      <c r="B10" s="3">
        <v>5</v>
      </c>
    </row>
    <row r="11" spans="1:15" ht="14.4" x14ac:dyDescent="0.3">
      <c r="A11" s="3">
        <v>10</v>
      </c>
      <c r="B11" s="3">
        <v>4</v>
      </c>
      <c r="D11" s="1" t="s">
        <v>21</v>
      </c>
    </row>
    <row r="12" spans="1:15" x14ac:dyDescent="0.3">
      <c r="C12">
        <v>1</v>
      </c>
      <c r="D12" t="s">
        <v>164</v>
      </c>
    </row>
    <row r="13" spans="1:15" x14ac:dyDescent="0.3">
      <c r="D13" s="43" t="s">
        <v>158</v>
      </c>
      <c r="E13" s="43"/>
      <c r="F13" s="43"/>
      <c r="G13" s="43"/>
      <c r="H13" s="43"/>
      <c r="I13" s="43"/>
      <c r="J13" s="43"/>
      <c r="K13" s="43"/>
    </row>
    <row r="14" spans="1:15" x14ac:dyDescent="0.3">
      <c r="D14" s="72" t="s">
        <v>159</v>
      </c>
      <c r="E14" s="72"/>
      <c r="F14" s="72"/>
      <c r="G14" s="72"/>
      <c r="H14" s="72"/>
      <c r="I14" s="72"/>
      <c r="J14" s="72"/>
      <c r="K14" s="72"/>
    </row>
    <row r="15" spans="1:15" x14ac:dyDescent="0.3">
      <c r="D15" s="72"/>
      <c r="E15" s="72"/>
      <c r="F15" s="72"/>
      <c r="G15" s="72"/>
      <c r="H15" s="72"/>
      <c r="I15" s="72"/>
      <c r="J15" s="72"/>
      <c r="K15" s="72"/>
    </row>
    <row r="16" spans="1:15" x14ac:dyDescent="0.3">
      <c r="C16">
        <v>2</v>
      </c>
      <c r="D16" t="s">
        <v>157</v>
      </c>
    </row>
    <row r="17" spans="3:11" x14ac:dyDescent="0.3">
      <c r="D17" s="43" t="s">
        <v>160</v>
      </c>
      <c r="E17" s="43"/>
      <c r="F17" s="43"/>
      <c r="G17" s="43"/>
      <c r="H17" s="43"/>
      <c r="I17" s="43"/>
      <c r="J17" s="43"/>
      <c r="K17" s="43"/>
    </row>
    <row r="18" spans="3:11" x14ac:dyDescent="0.3">
      <c r="D18" s="72" t="s">
        <v>161</v>
      </c>
      <c r="E18" s="72"/>
      <c r="F18" s="72"/>
      <c r="G18" s="72"/>
      <c r="H18" s="72"/>
      <c r="I18" s="72"/>
      <c r="J18" s="72"/>
      <c r="K18" s="72"/>
    </row>
    <row r="19" spans="3:11" x14ac:dyDescent="0.3">
      <c r="D19" s="72"/>
      <c r="E19" s="72"/>
      <c r="F19" s="72"/>
      <c r="G19" s="72"/>
      <c r="H19" s="72"/>
      <c r="I19" s="72"/>
      <c r="J19" s="72"/>
      <c r="K19" s="72"/>
    </row>
    <row r="20" spans="3:11" x14ac:dyDescent="0.3">
      <c r="C20">
        <v>3</v>
      </c>
      <c r="D20" t="s">
        <v>156</v>
      </c>
    </row>
    <row r="21" spans="3:11" x14ac:dyDescent="0.3">
      <c r="D21" s="43" t="s">
        <v>162</v>
      </c>
      <c r="E21" s="43"/>
      <c r="F21" s="43"/>
      <c r="G21" s="43"/>
      <c r="H21" s="43"/>
      <c r="I21" s="43"/>
      <c r="J21" s="43"/>
      <c r="K21" s="43"/>
    </row>
    <row r="22" spans="3:11" x14ac:dyDescent="0.3">
      <c r="D22" s="72" t="s">
        <v>163</v>
      </c>
      <c r="E22" s="72"/>
      <c r="F22" s="72"/>
      <c r="G22" s="72"/>
      <c r="H22" s="72"/>
      <c r="I22" s="72"/>
      <c r="J22" s="72"/>
      <c r="K22" s="72"/>
    </row>
    <row r="23" spans="3:11" x14ac:dyDescent="0.3">
      <c r="D23" s="72"/>
      <c r="E23" s="72"/>
      <c r="F23" s="72"/>
      <c r="G23" s="72"/>
      <c r="H23" s="72"/>
      <c r="I23" s="72"/>
      <c r="J23" s="72"/>
      <c r="K23" s="72"/>
    </row>
    <row r="25" spans="3:11" ht="14.4" x14ac:dyDescent="0.3">
      <c r="D25" s="1" t="s">
        <v>122</v>
      </c>
    </row>
    <row r="26" spans="3:11" x14ac:dyDescent="0.3">
      <c r="D26" t="s">
        <v>165</v>
      </c>
    </row>
    <row r="27" spans="3:11" x14ac:dyDescent="0.3">
      <c r="D27" s="43" t="s">
        <v>166</v>
      </c>
      <c r="E27" s="43"/>
      <c r="F27" s="43"/>
      <c r="G27" s="3">
        <v>10</v>
      </c>
    </row>
    <row r="28" spans="3:11" x14ac:dyDescent="0.3">
      <c r="D28" s="43" t="s">
        <v>146</v>
      </c>
      <c r="E28" s="43"/>
      <c r="F28" s="43"/>
      <c r="G28" s="18">
        <f>G2</f>
        <v>3.9</v>
      </c>
    </row>
    <row r="29" spans="3:11" x14ac:dyDescent="0.3">
      <c r="D29" s="43" t="s">
        <v>112</v>
      </c>
      <c r="E29" s="43"/>
      <c r="F29" s="43"/>
      <c r="G29" s="3">
        <v>0.94</v>
      </c>
    </row>
    <row r="30" spans="3:11" x14ac:dyDescent="0.3">
      <c r="D30" s="43" t="s">
        <v>167</v>
      </c>
      <c r="E30" s="43"/>
      <c r="F30" s="43"/>
      <c r="G30" s="3">
        <v>1.96</v>
      </c>
    </row>
    <row r="31" spans="3:11" x14ac:dyDescent="0.3">
      <c r="D31" s="43" t="s">
        <v>148</v>
      </c>
      <c r="E31" s="43"/>
      <c r="F31" s="43"/>
      <c r="G31" s="3">
        <v>0.62</v>
      </c>
    </row>
    <row r="33" spans="3:12" x14ac:dyDescent="0.3">
      <c r="D33" t="s">
        <v>168</v>
      </c>
    </row>
    <row r="34" spans="3:12" x14ac:dyDescent="0.3">
      <c r="D34" s="43" t="s">
        <v>169</v>
      </c>
      <c r="E34" s="43"/>
      <c r="F34" s="59">
        <f>G28-G31</f>
        <v>3.28</v>
      </c>
    </row>
    <row r="35" spans="3:12" x14ac:dyDescent="0.3">
      <c r="D35" s="43" t="s">
        <v>170</v>
      </c>
      <c r="E35" s="43"/>
      <c r="F35" s="59">
        <f>G28+G31</f>
        <v>4.5199999999999996</v>
      </c>
    </row>
    <row r="36" spans="3:12" ht="14.4" x14ac:dyDescent="0.3">
      <c r="D36" s="1" t="s">
        <v>171</v>
      </c>
    </row>
    <row r="37" spans="3:12" x14ac:dyDescent="0.3">
      <c r="D37" s="72" t="s">
        <v>181</v>
      </c>
      <c r="E37" s="72"/>
      <c r="F37" s="72"/>
      <c r="G37" s="72"/>
      <c r="H37" s="72"/>
      <c r="I37" s="72"/>
      <c r="J37" s="72"/>
      <c r="K37" s="72"/>
    </row>
    <row r="38" spans="3:12" x14ac:dyDescent="0.3">
      <c r="D38" s="72"/>
      <c r="E38" s="72"/>
      <c r="F38" s="72"/>
      <c r="G38" s="72"/>
      <c r="H38" s="72"/>
      <c r="I38" s="72"/>
      <c r="J38" s="72"/>
      <c r="K38" s="72"/>
    </row>
    <row r="40" spans="3:12" ht="14.4" x14ac:dyDescent="0.3">
      <c r="D40" s="1" t="s">
        <v>140</v>
      </c>
    </row>
    <row r="41" spans="3:12" x14ac:dyDescent="0.3">
      <c r="C41">
        <v>1</v>
      </c>
      <c r="D41" t="s">
        <v>173</v>
      </c>
    </row>
    <row r="42" spans="3:12" x14ac:dyDescent="0.3">
      <c r="D42" s="43" t="s">
        <v>182</v>
      </c>
      <c r="E42" s="43"/>
      <c r="F42" s="43"/>
      <c r="G42" s="43"/>
      <c r="H42" s="43"/>
      <c r="I42" s="43"/>
      <c r="J42" s="43"/>
      <c r="K42" s="43"/>
      <c r="L42" s="43"/>
    </row>
    <row r="43" spans="3:12" x14ac:dyDescent="0.3">
      <c r="D43" s="43" t="s">
        <v>176</v>
      </c>
      <c r="E43" s="43"/>
      <c r="F43" s="43"/>
      <c r="G43" s="43"/>
      <c r="H43" s="43"/>
      <c r="I43" s="43"/>
      <c r="J43" s="43"/>
      <c r="K43" s="43"/>
      <c r="L43" s="43"/>
    </row>
    <row r="45" spans="3:12" x14ac:dyDescent="0.3">
      <c r="C45">
        <v>2</v>
      </c>
      <c r="D45" t="s">
        <v>174</v>
      </c>
    </row>
    <row r="46" spans="3:12" x14ac:dyDescent="0.3">
      <c r="D46" s="43" t="s">
        <v>177</v>
      </c>
      <c r="E46" s="43"/>
      <c r="F46" s="43"/>
      <c r="G46" s="43"/>
      <c r="H46" s="43"/>
      <c r="I46" s="43"/>
    </row>
    <row r="47" spans="3:12" x14ac:dyDescent="0.3">
      <c r="D47" s="43" t="s">
        <v>178</v>
      </c>
      <c r="E47" s="43"/>
      <c r="F47" s="43"/>
      <c r="G47" s="43"/>
      <c r="H47" s="43"/>
      <c r="I47" s="43"/>
    </row>
    <row r="49" spans="3:10" x14ac:dyDescent="0.3">
      <c r="C49">
        <v>3</v>
      </c>
      <c r="D49" t="s">
        <v>175</v>
      </c>
    </row>
    <row r="50" spans="3:10" x14ac:dyDescent="0.3">
      <c r="D50" s="46" t="s">
        <v>179</v>
      </c>
      <c r="E50" s="46"/>
      <c r="F50" s="46"/>
      <c r="G50" s="46"/>
      <c r="H50" s="46"/>
      <c r="I50" s="46"/>
      <c r="J50" s="46"/>
    </row>
    <row r="51" spans="3:10" x14ac:dyDescent="0.3">
      <c r="D51" s="46" t="s">
        <v>180</v>
      </c>
      <c r="E51" s="46"/>
      <c r="F51" s="46"/>
      <c r="G51" s="46"/>
      <c r="H51" s="46"/>
      <c r="I51" s="46"/>
      <c r="J51" s="46"/>
    </row>
  </sheetData>
  <mergeCells count="34">
    <mergeCell ref="D42:L42"/>
    <mergeCell ref="D43:L43"/>
    <mergeCell ref="D46:I46"/>
    <mergeCell ref="D47:I47"/>
    <mergeCell ref="D50:J50"/>
    <mergeCell ref="D51:J51"/>
    <mergeCell ref="D31:F31"/>
    <mergeCell ref="D34:E34"/>
    <mergeCell ref="D35:E35"/>
    <mergeCell ref="D37:K38"/>
    <mergeCell ref="D22:K23"/>
    <mergeCell ref="D27:F27"/>
    <mergeCell ref="D28:F28"/>
    <mergeCell ref="D29:F29"/>
    <mergeCell ref="D30:F30"/>
    <mergeCell ref="D14:K15"/>
    <mergeCell ref="D13:K13"/>
    <mergeCell ref="D17:K17"/>
    <mergeCell ref="D18:K19"/>
    <mergeCell ref="D21:K21"/>
    <mergeCell ref="D8:F8"/>
    <mergeCell ref="D9:F9"/>
    <mergeCell ref="G9:M9"/>
    <mergeCell ref="G7:M7"/>
    <mergeCell ref="G8:M8"/>
    <mergeCell ref="H2:O2"/>
    <mergeCell ref="H3:O3"/>
    <mergeCell ref="H4:O4"/>
    <mergeCell ref="D2:F2"/>
    <mergeCell ref="D3:F3"/>
    <mergeCell ref="D4:F4"/>
    <mergeCell ref="D5:F5"/>
    <mergeCell ref="F1:G1"/>
    <mergeCell ref="D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Mean, Median &amp; Mode</vt:lpstr>
      <vt:lpstr>MinMax,Q1Q2Q3</vt:lpstr>
      <vt:lpstr>Paid Ad Campaign Performance</vt:lpstr>
      <vt:lpstr>Margin of 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swapnilk</dc:creator>
  <cp:lastModifiedBy>swapnilk</cp:lastModifiedBy>
  <dcterms:created xsi:type="dcterms:W3CDTF">2025-01-30T14:23:26Z</dcterms:created>
  <dcterms:modified xsi:type="dcterms:W3CDTF">2025-02-04T17:35:28Z</dcterms:modified>
</cp:coreProperties>
</file>