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<sst xmlns="http://schemas.openxmlformats.org/spreadsheetml/2006/main" count="86" uniqueCount="66">
  <si>
    <t>CapEx</t>
  </si>
  <si>
    <t>Capital Expenditures</t>
  </si>
  <si>
    <t>Cost (₹)</t>
  </si>
  <si>
    <t>Servers (Cloud Setup)</t>
  </si>
  <si>
    <t>5 instances of cloud servers</t>
  </si>
  <si>
    <t>Who is Our Audience?</t>
  </si>
  <si>
    <t>Development Tools</t>
  </si>
  <si>
    <t>Licensing for tools</t>
  </si>
  <si>
    <t>Tier</t>
  </si>
  <si>
    <t>Total Audience Size</t>
  </si>
  <si>
    <t>Relevant Students (Est. %)</t>
  </si>
  <si>
    <t>Students (Count)</t>
  </si>
  <si>
    <t>Relevant Working Professionals (Est. %)</t>
  </si>
  <si>
    <t>Working Professionals (Count)</t>
  </si>
  <si>
    <t>Office Setup</t>
  </si>
  <si>
    <t>Office setup infrastructure</t>
  </si>
  <si>
    <t>Tier 1</t>
  </si>
  <si>
    <t>1 crore (10M)</t>
  </si>
  <si>
    <t>10 lakh</t>
  </si>
  <si>
    <t>20 lakh</t>
  </si>
  <si>
    <t>Marketing Setup</t>
  </si>
  <si>
    <t>Initial branding/campaigns</t>
  </si>
  <si>
    <t>Tier 2</t>
  </si>
  <si>
    <t>5 crore (50M)</t>
  </si>
  <si>
    <t>1 crore</t>
  </si>
  <si>
    <t>1.5 crore</t>
  </si>
  <si>
    <t>UI/UX Design Costs</t>
  </si>
  <si>
    <t>Professional UI/UX Design</t>
  </si>
  <si>
    <t>Tier 3</t>
  </si>
  <si>
    <t>30 crore (300M)</t>
  </si>
  <si>
    <t>3 crore</t>
  </si>
  <si>
    <t>Total CapEx</t>
  </si>
  <si>
    <t>OpEx</t>
  </si>
  <si>
    <t>Operational Expenditures</t>
  </si>
  <si>
    <t>Monthly Cost (₹)</t>
  </si>
  <si>
    <t>Yearly Cost (₹)</t>
  </si>
  <si>
    <t>P&amp;L Statement</t>
  </si>
  <si>
    <t>Cloud Hosting &amp; Bandwidth</t>
  </si>
  <si>
    <t>Monthly server hosting</t>
  </si>
  <si>
    <t>Year 1</t>
  </si>
  <si>
    <t>Revenue</t>
  </si>
  <si>
    <t>Salaries</t>
  </si>
  <si>
    <t>Team of 6 employees</t>
  </si>
  <si>
    <t>Expenditure</t>
  </si>
  <si>
    <t>Marketing Campaigns</t>
  </si>
  <si>
    <t>Digital ads &amp; partnerships</t>
  </si>
  <si>
    <t>Profit/Loss</t>
  </si>
  <si>
    <t>Maintenance and Updates</t>
  </si>
  <si>
    <t>Regular updates</t>
  </si>
  <si>
    <t>Year 2</t>
  </si>
  <si>
    <t>Miscellaneous Expenses</t>
  </si>
  <si>
    <t>Miscellaneous expenses</t>
  </si>
  <si>
    <t>Rent</t>
  </si>
  <si>
    <t>Total OpEx</t>
  </si>
  <si>
    <t>Year 3</t>
  </si>
  <si>
    <t>Revenue Streams</t>
  </si>
  <si>
    <t>No of User</t>
  </si>
  <si>
    <t>Subscription</t>
  </si>
  <si>
    <t xml:space="preserve">Basic Student Plan </t>
  </si>
  <si>
    <t xml:space="preserve">Pro Student Plan </t>
  </si>
  <si>
    <t>Young Professional Plan</t>
  </si>
  <si>
    <t>EBITDA</t>
  </si>
  <si>
    <t>Enterprises Plan(Yearly)</t>
  </si>
  <si>
    <t>Total Revenue Year 1</t>
  </si>
  <si>
    <t>Total Revenue Year 2</t>
  </si>
  <si>
    <t>Total Revenue Year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</si>
</sst>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/>
    <font>
      <b/>
      <sz val="11.0"/>
      <color rgb="FF38761D"/>
      <name val="Calibri"/>
    </font>
    <font>
      <color rgb="FF000000"/>
      <name val="Arial"/>
      <scheme val="minor"/>
    </font>
    <font>
      <b/>
      <sz val="11.0"/>
      <color rgb="FF000000"/>
      <name val="Arial"/>
      <scheme val="minor"/>
    </font>
    <font>
      <sz val="11.0"/>
      <color rgb="FF00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8DB4E2"/>
        <bgColor rgb="FF8DB4E2"/>
      </patternFill>
    </fill>
    <fill>
      <patternFill patternType="solid">
        <fgColor rgb="FFCCC0DA"/>
        <bgColor rgb="FFCCC0DA"/>
      </patternFill>
    </fill>
    <fill>
      <patternFill patternType="solid">
        <fgColor rgb="FFF6B26B"/>
        <bgColor rgb="FFF6B26B"/>
      </patternFill>
    </fill>
    <fill>
      <patternFill patternType="solid">
        <fgColor rgb="FFE6B8B7"/>
        <bgColor rgb="FFE6B8B7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D8E4BC"/>
        <bgColor rgb="FFD8E4BC"/>
      </patternFill>
    </fill>
    <fill>
      <patternFill patternType="solid">
        <fgColor rgb="FFF4CCCC"/>
        <bgColor rgb="FFF4CCCC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readingOrder="0" shrinkToFit="0" vertical="bottom" wrapText="0"/>
    </xf>
    <xf borderId="2" fillId="2" fontId="2" numFmtId="0" xfId="0" applyAlignment="1" applyBorder="1" applyFont="1">
      <alignment readingOrder="0" shrinkToFit="0" vertical="bottom" wrapText="0"/>
    </xf>
    <xf borderId="2" fillId="2" fontId="2" numFmtId="0" xfId="0" applyAlignment="1" applyBorder="1" applyFont="1">
      <alignment horizontal="center" readingOrder="0" shrinkToFit="0" vertical="top" wrapText="0"/>
    </xf>
    <xf borderId="0" fillId="0" fontId="1" numFmtId="0" xfId="0" applyAlignment="1" applyFont="1">
      <alignment horizontal="center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5" fillId="3" fontId="2" numFmtId="0" xfId="0" applyAlignment="1" applyBorder="1" applyFill="1" applyFont="1">
      <alignment horizontal="center" readingOrder="0" shrinkToFit="0" vertical="bottom" wrapText="0"/>
    </xf>
    <xf borderId="6" fillId="0" fontId="3" numFmtId="0" xfId="0" applyBorder="1" applyFont="1"/>
    <xf borderId="2" fillId="0" fontId="3" numFmtId="0" xfId="0" applyBorder="1" applyFont="1"/>
    <xf borderId="3" fillId="0" fontId="2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bottom" wrapText="0"/>
    </xf>
    <xf borderId="7" fillId="4" fontId="2" numFmtId="0" xfId="0" applyAlignment="1" applyBorder="1" applyFill="1" applyFont="1">
      <alignment horizontal="center" readingOrder="0" shrinkToFit="0" vertical="bottom" wrapText="0"/>
    </xf>
    <xf borderId="4" fillId="0" fontId="3" numFmtId="0" xfId="0" applyBorder="1" applyFont="1"/>
    <xf borderId="4" fillId="4" fontId="2" numFmtId="0" xfId="0" applyAlignment="1" applyBorder="1" applyFont="1">
      <alignment horizontal="center" readingOrder="0" shrinkToFit="0" vertical="bottom" wrapText="0"/>
    </xf>
    <xf borderId="1" fillId="5" fontId="2" numFmtId="0" xfId="0" applyAlignment="1" applyBorder="1" applyFill="1" applyFont="1">
      <alignment readingOrder="0" shrinkToFit="0" vertical="bottom" wrapText="0"/>
    </xf>
    <xf borderId="2" fillId="5" fontId="2" numFmtId="0" xfId="0" applyAlignment="1" applyBorder="1" applyFont="1">
      <alignment readingOrder="0" shrinkToFit="0" vertical="bottom" wrapText="0"/>
    </xf>
    <xf borderId="2" fillId="5" fontId="2" numFmtId="0" xfId="0" applyAlignment="1" applyBorder="1" applyFont="1">
      <alignment horizontal="center" readingOrder="0" shrinkToFit="0" vertical="top" wrapText="0"/>
    </xf>
    <xf borderId="5" fillId="6" fontId="2" numFmtId="0" xfId="0" applyAlignment="1" applyBorder="1" applyFill="1" applyFont="1">
      <alignment horizontal="center" readingOrder="0" shrinkToFit="0" vertical="center" wrapText="0"/>
    </xf>
    <xf borderId="4" fillId="0" fontId="1" numFmtId="3" xfId="0" applyAlignment="1" applyBorder="1" applyFont="1" applyNumberFormat="1">
      <alignment horizontal="center" readingOrder="0" shrinkToFit="0" vertical="bottom" wrapText="0"/>
    </xf>
    <xf borderId="8" fillId="7" fontId="2" numFmtId="0" xfId="0" applyAlignment="1" applyBorder="1" applyFill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9" fillId="0" fontId="3" numFmtId="0" xfId="0" applyBorder="1" applyFont="1"/>
    <xf borderId="3" fillId="0" fontId="3" numFmtId="0" xfId="0" applyBorder="1" applyFont="1"/>
    <xf borderId="1" fillId="0" fontId="2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7" fontId="4" numFmtId="0" xfId="0" applyAlignment="1" applyBorder="1" applyFont="1">
      <alignment horizontal="center" readingOrder="0" shrinkToFit="0" vertical="center" wrapText="0"/>
    </xf>
    <xf borderId="4" fillId="4" fontId="2" numFmtId="3" xfId="0" applyAlignment="1" applyBorder="1" applyFont="1" applyNumberFormat="1">
      <alignment horizontal="center" readingOrder="0" shrinkToFit="0" vertical="bottom" wrapText="0"/>
    </xf>
    <xf borderId="1" fillId="0" fontId="4" numFmtId="0" xfId="0" applyAlignment="1" applyBorder="1" applyFont="1">
      <alignment horizontal="center" shrinkToFit="0" vertical="center" wrapText="0"/>
    </xf>
    <xf borderId="8" fillId="8" fontId="2" numFmtId="0" xfId="0" applyAlignment="1" applyBorder="1" applyFill="1" applyFont="1">
      <alignment readingOrder="0" shrinkToFit="0" vertical="bottom" wrapText="0"/>
    </xf>
    <xf borderId="10" fillId="8" fontId="2" numFmtId="0" xfId="0" applyAlignment="1" applyBorder="1" applyFont="1">
      <alignment readingOrder="0" shrinkToFit="0" vertical="bottom" wrapText="0"/>
    </xf>
    <xf borderId="10" fillId="8" fontId="2" numFmtId="0" xfId="0" applyAlignment="1" applyBorder="1" applyFont="1">
      <alignment horizontal="center" readingOrder="0" shrinkToFit="0" vertical="top" wrapText="0"/>
    </xf>
    <xf borderId="1" fillId="0" fontId="1" numFmtId="0" xfId="0" applyAlignment="1" applyBorder="1" applyFont="1">
      <alignment readingOrder="0" shrinkToFit="0" vertical="bottom" wrapText="0"/>
    </xf>
    <xf borderId="2" fillId="0" fontId="1" numFmtId="3" xfId="0" applyAlignment="1" applyBorder="1" applyFont="1" applyNumberFormat="1">
      <alignment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readingOrder="0"/>
    </xf>
    <xf borderId="4" fillId="0" fontId="1" numFmtId="3" xfId="0" applyAlignment="1" applyBorder="1" applyFont="1" applyNumberFormat="1">
      <alignment readingOrder="0" shrinkToFit="0" vertical="bottom" wrapText="0"/>
    </xf>
    <xf borderId="5" fillId="9" fontId="6" numFmtId="0" xfId="0" applyAlignment="1" applyBorder="1" applyFill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shrinkToFit="0" vertical="bottom" wrapText="0"/>
    </xf>
    <xf borderId="11" fillId="0" fontId="3" numFmtId="0" xfId="0" applyBorder="1" applyFont="1"/>
    <xf borderId="2" fillId="4" fontId="2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13"/>
    <col customWidth="1" min="5" max="5" width="20.75"/>
    <col customWidth="1" min="6" max="6" width="14.38"/>
    <col customWidth="1" min="7" max="7" width="13.13"/>
    <col customWidth="1" min="9" max="9" width="7.75"/>
    <col customWidth="1" min="10" max="11" width="7.5"/>
    <col customWidth="1" min="12" max="12" width="15.5"/>
    <col customWidth="1" min="13" max="13" width="21.0"/>
    <col customWidth="1" min="14" max="14" width="14.38"/>
    <col customWidth="1" min="15" max="15" width="30.5"/>
    <col customWidth="1" min="16" max="16" width="23.5"/>
  </cols>
  <sheetData>
    <row r="6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>
      <c r="C7" s="1"/>
      <c r="D7" s="2" t="s">
        <v>0</v>
      </c>
      <c r="E7" s="3" t="s">
        <v>1</v>
      </c>
      <c r="F7" s="4" t="s">
        <v>2</v>
      </c>
      <c r="G7" s="1"/>
      <c r="H7" s="1"/>
      <c r="I7" s="1"/>
      <c r="J7" s="1"/>
      <c r="K7" s="5"/>
      <c r="L7" s="5"/>
      <c r="M7" s="1"/>
      <c r="N7" s="1"/>
      <c r="O7" s="1"/>
      <c r="P7" s="1"/>
    </row>
    <row r="8">
      <c r="C8" s="1"/>
      <c r="D8" s="6" t="s">
        <v>3</v>
      </c>
      <c r="E8" s="7" t="s">
        <v>4</v>
      </c>
      <c r="F8" s="8">
        <v>750000.0</v>
      </c>
      <c r="G8" s="1"/>
      <c r="H8" s="1"/>
      <c r="I8" s="1"/>
      <c r="J8" s="1"/>
      <c r="K8" s="9" t="s">
        <v>5</v>
      </c>
      <c r="L8" s="10"/>
      <c r="M8" s="10"/>
      <c r="N8" s="10"/>
      <c r="O8" s="10"/>
      <c r="P8" s="11"/>
    </row>
    <row r="9">
      <c r="C9" s="1"/>
      <c r="D9" s="6" t="s">
        <v>6</v>
      </c>
      <c r="E9" s="7" t="s">
        <v>7</v>
      </c>
      <c r="F9" s="8">
        <v>500000.0</v>
      </c>
      <c r="G9" s="1"/>
      <c r="H9" s="1"/>
      <c r="I9" s="1"/>
      <c r="J9" s="1"/>
      <c r="K9" s="12" t="s">
        <v>8</v>
      </c>
      <c r="L9" s="13" t="s">
        <v>9</v>
      </c>
      <c r="M9" s="13" t="s">
        <v>10</v>
      </c>
      <c r="N9" s="13" t="s">
        <v>11</v>
      </c>
      <c r="O9" s="13" t="s">
        <v>12</v>
      </c>
      <c r="P9" s="13" t="s">
        <v>13</v>
      </c>
    </row>
    <row r="10">
      <c r="C10" s="1"/>
      <c r="D10" s="6" t="s">
        <v>14</v>
      </c>
      <c r="E10" s="7" t="s">
        <v>15</v>
      </c>
      <c r="F10" s="8">
        <v>300000.0</v>
      </c>
      <c r="G10" s="1"/>
      <c r="H10" s="1"/>
      <c r="I10" s="1"/>
      <c r="J10" s="1"/>
      <c r="K10" s="14" t="s">
        <v>16</v>
      </c>
      <c r="L10" s="8" t="s">
        <v>17</v>
      </c>
      <c r="M10" s="8">
        <v>10.0</v>
      </c>
      <c r="N10" s="8" t="s">
        <v>18</v>
      </c>
      <c r="O10" s="8">
        <v>20.0</v>
      </c>
      <c r="P10" s="8" t="s">
        <v>19</v>
      </c>
    </row>
    <row r="11">
      <c r="C11" s="1"/>
      <c r="D11" s="6" t="s">
        <v>20</v>
      </c>
      <c r="E11" s="7" t="s">
        <v>21</v>
      </c>
      <c r="F11" s="8">
        <v>200000.0</v>
      </c>
      <c r="G11" s="1"/>
      <c r="H11" s="1"/>
      <c r="I11" s="1"/>
      <c r="J11" s="1"/>
      <c r="K11" s="14" t="s">
        <v>22</v>
      </c>
      <c r="L11" s="8" t="s">
        <v>23</v>
      </c>
      <c r="M11" s="8">
        <v>20.0</v>
      </c>
      <c r="N11" s="8" t="s">
        <v>24</v>
      </c>
      <c r="O11" s="8">
        <v>30.0</v>
      </c>
      <c r="P11" s="8" t="s">
        <v>25</v>
      </c>
    </row>
    <row r="12">
      <c r="C12" s="1"/>
      <c r="D12" s="6" t="s">
        <v>26</v>
      </c>
      <c r="E12" s="7" t="s">
        <v>27</v>
      </c>
      <c r="F12" s="8">
        <v>150000.0</v>
      </c>
      <c r="G12" s="1"/>
      <c r="H12" s="1"/>
      <c r="I12" s="1"/>
      <c r="J12" s="1"/>
      <c r="K12" s="14" t="s">
        <v>28</v>
      </c>
      <c r="L12" s="8" t="s">
        <v>29</v>
      </c>
      <c r="M12" s="8">
        <v>5.0</v>
      </c>
      <c r="N12" s="8" t="s">
        <v>25</v>
      </c>
      <c r="O12" s="8">
        <v>10.0</v>
      </c>
      <c r="P12" s="8" t="s">
        <v>30</v>
      </c>
    </row>
    <row r="13">
      <c r="C13" s="1"/>
      <c r="D13" s="15" t="s">
        <v>31</v>
      </c>
      <c r="E13" s="16"/>
      <c r="F13" s="17">
        <f>SUM(F8:F12)</f>
        <v>1900000</v>
      </c>
      <c r="G13" s="1"/>
      <c r="H13" s="1"/>
      <c r="I13" s="1"/>
      <c r="J13" s="1"/>
      <c r="K13" s="1"/>
      <c r="L13" s="1"/>
      <c r="M13" s="1"/>
      <c r="N13" s="1"/>
      <c r="O13" s="1"/>
      <c r="P13" s="1"/>
    </row>
    <row r="14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>
      <c r="C16" s="1"/>
      <c r="D16" s="18" t="s">
        <v>32</v>
      </c>
      <c r="E16" s="19" t="s">
        <v>33</v>
      </c>
      <c r="F16" s="20" t="s">
        <v>34</v>
      </c>
      <c r="G16" s="20" t="s">
        <v>35</v>
      </c>
      <c r="H16" s="1"/>
      <c r="I16" s="1"/>
      <c r="J16" s="1"/>
      <c r="K16" s="1"/>
      <c r="L16" s="21" t="s">
        <v>36</v>
      </c>
      <c r="M16" s="10"/>
      <c r="N16" s="11"/>
      <c r="O16" s="1"/>
      <c r="P16" s="1"/>
    </row>
    <row r="17">
      <c r="C17" s="1"/>
      <c r="D17" s="6" t="s">
        <v>37</v>
      </c>
      <c r="E17" s="7" t="s">
        <v>38</v>
      </c>
      <c r="F17" s="22">
        <v>30000.0</v>
      </c>
      <c r="G17" s="8">
        <f t="shared" ref="G17:G22" si="1">F17*12</f>
        <v>360000</v>
      </c>
      <c r="H17" s="1"/>
      <c r="I17" s="1"/>
      <c r="J17" s="1"/>
      <c r="K17" s="1"/>
      <c r="L17" s="23" t="s">
        <v>39</v>
      </c>
      <c r="M17" s="24" t="s">
        <v>40</v>
      </c>
      <c r="N17" s="24">
        <f>H32</f>
        <v>10516000</v>
      </c>
      <c r="O17" s="1"/>
      <c r="P17" s="1"/>
    </row>
    <row r="18">
      <c r="C18" s="1"/>
      <c r="D18" s="6" t="s">
        <v>41</v>
      </c>
      <c r="E18" s="7" t="s">
        <v>42</v>
      </c>
      <c r="F18" s="8">
        <v>50000.0</v>
      </c>
      <c r="G18" s="8">
        <f t="shared" si="1"/>
        <v>600000</v>
      </c>
      <c r="H18" s="1"/>
      <c r="I18" s="1"/>
      <c r="J18" s="1"/>
      <c r="K18" s="1"/>
      <c r="L18" s="25"/>
      <c r="M18" s="24" t="s">
        <v>43</v>
      </c>
      <c r="N18" s="24">
        <v>3832000.0</v>
      </c>
      <c r="O18" s="1"/>
      <c r="P18" s="1"/>
    </row>
    <row r="19">
      <c r="C19" s="1"/>
      <c r="D19" s="6" t="s">
        <v>44</v>
      </c>
      <c r="E19" s="7" t="s">
        <v>45</v>
      </c>
      <c r="F19" s="22">
        <v>16000.0</v>
      </c>
      <c r="G19" s="8">
        <f t="shared" si="1"/>
        <v>192000</v>
      </c>
      <c r="H19" s="1"/>
      <c r="I19" s="1"/>
      <c r="J19" s="1"/>
      <c r="K19" s="1"/>
      <c r="L19" s="26"/>
      <c r="M19" s="27" t="s">
        <v>46</v>
      </c>
      <c r="N19" s="28">
        <f>N17-N18</f>
        <v>6684000</v>
      </c>
      <c r="O19" s="1"/>
      <c r="P19" s="1"/>
    </row>
    <row r="20">
      <c r="C20" s="1"/>
      <c r="D20" s="6" t="s">
        <v>47</v>
      </c>
      <c r="E20" s="7" t="s">
        <v>48</v>
      </c>
      <c r="F20" s="22">
        <v>10000.0</v>
      </c>
      <c r="G20" s="8">
        <f t="shared" si="1"/>
        <v>120000</v>
      </c>
      <c r="H20" s="1"/>
      <c r="I20" s="1"/>
      <c r="J20" s="1"/>
      <c r="K20" s="1"/>
      <c r="L20" s="23" t="s">
        <v>49</v>
      </c>
      <c r="M20" s="24" t="s">
        <v>40</v>
      </c>
      <c r="N20" s="24">
        <f>H37</f>
        <v>11826400</v>
      </c>
      <c r="O20" s="1"/>
      <c r="P20" s="1"/>
    </row>
    <row r="21">
      <c r="C21" s="1"/>
      <c r="D21" s="6" t="s">
        <v>50</v>
      </c>
      <c r="E21" s="7" t="s">
        <v>51</v>
      </c>
      <c r="F21" s="22">
        <v>25000.0</v>
      </c>
      <c r="G21" s="8">
        <f t="shared" si="1"/>
        <v>300000</v>
      </c>
      <c r="H21" s="1"/>
      <c r="I21" s="1"/>
      <c r="J21" s="1"/>
      <c r="K21" s="1"/>
      <c r="L21" s="25"/>
      <c r="M21" s="24" t="s">
        <v>43</v>
      </c>
      <c r="N21" s="24">
        <v>2221800.0</v>
      </c>
      <c r="O21" s="1"/>
      <c r="P21" s="1"/>
    </row>
    <row r="22">
      <c r="C22" s="1"/>
      <c r="D22" s="6" t="s">
        <v>52</v>
      </c>
      <c r="E22" s="7"/>
      <c r="F22" s="22">
        <v>30000.0</v>
      </c>
      <c r="G22" s="8">
        <f t="shared" si="1"/>
        <v>360000</v>
      </c>
      <c r="H22" s="1"/>
      <c r="I22" s="1"/>
      <c r="J22" s="1"/>
      <c r="K22" s="1"/>
      <c r="L22" s="26"/>
      <c r="M22" s="27" t="s">
        <v>46</v>
      </c>
      <c r="N22" s="29">
        <f>N20-N21</f>
        <v>9604600</v>
      </c>
      <c r="O22" s="1"/>
      <c r="P22" s="1"/>
    </row>
    <row r="23">
      <c r="C23" s="1"/>
      <c r="D23" s="15" t="s">
        <v>53</v>
      </c>
      <c r="E23" s="16"/>
      <c r="F23" s="30">
        <f t="shared" ref="F23:G23" si="2">SUM(F17:F22)</f>
        <v>161000</v>
      </c>
      <c r="G23" s="17">
        <f t="shared" si="2"/>
        <v>1932000</v>
      </c>
      <c r="H23" s="1"/>
      <c r="I23" s="1"/>
      <c r="J23" s="1"/>
      <c r="K23" s="1"/>
      <c r="L23" s="23" t="s">
        <v>54</v>
      </c>
      <c r="M23" s="24" t="s">
        <v>40</v>
      </c>
      <c r="N23" s="24">
        <f>H42</f>
        <v>13285000</v>
      </c>
      <c r="O23" s="1"/>
      <c r="P23" s="1"/>
    </row>
    <row r="24">
      <c r="C24" s="1"/>
      <c r="D24" s="1"/>
      <c r="E24" s="1"/>
      <c r="F24" s="1"/>
      <c r="G24" s="1"/>
      <c r="H24" s="1"/>
      <c r="I24" s="1"/>
      <c r="J24" s="1"/>
      <c r="K24" s="1"/>
      <c r="L24" s="25"/>
      <c r="M24" s="24" t="s">
        <v>43</v>
      </c>
      <c r="N24" s="24">
        <v>2555000.0</v>
      </c>
      <c r="O24" s="1"/>
      <c r="P24" s="1"/>
    </row>
    <row r="25">
      <c r="C25" s="1"/>
      <c r="D25" s="1"/>
      <c r="E25" s="1"/>
      <c r="F25" s="1"/>
      <c r="G25" s="1"/>
      <c r="H25" s="1"/>
      <c r="I25" s="1"/>
      <c r="J25" s="1"/>
      <c r="K25" s="1"/>
      <c r="L25" s="26"/>
      <c r="M25" s="27" t="s">
        <v>46</v>
      </c>
      <c r="N25" s="31">
        <f>N23-N24</f>
        <v>10730000</v>
      </c>
      <c r="O25" s="1"/>
      <c r="P25" s="1"/>
    </row>
    <row r="26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>
      <c r="C27" s="1"/>
      <c r="D27" s="32" t="s">
        <v>55</v>
      </c>
      <c r="E27" s="33" t="s">
        <v>56</v>
      </c>
      <c r="F27" s="34" t="s">
        <v>57</v>
      </c>
      <c r="G27" s="34" t="s">
        <v>34</v>
      </c>
      <c r="H27" s="34" t="s">
        <v>35</v>
      </c>
      <c r="I27" s="1"/>
      <c r="J27" s="1"/>
      <c r="K27" s="1"/>
      <c r="L27" s="1"/>
      <c r="M27" s="1"/>
      <c r="N27" s="1"/>
      <c r="O27" s="1"/>
      <c r="P27" s="1"/>
    </row>
    <row r="28">
      <c r="C28" s="1"/>
      <c r="D28" s="35" t="s">
        <v>58</v>
      </c>
      <c r="E28" s="36">
        <v>10000.0</v>
      </c>
      <c r="F28" s="37">
        <v>0.0</v>
      </c>
      <c r="G28" s="38">
        <f t="shared" ref="G28:G30" si="3">F28*E28</f>
        <v>0</v>
      </c>
      <c r="H28" s="37">
        <v>0.0</v>
      </c>
      <c r="I28" s="1"/>
      <c r="J28" s="1"/>
      <c r="K28" s="1"/>
      <c r="L28" s="1"/>
      <c r="M28" s="39"/>
      <c r="N28" s="1"/>
      <c r="O28" s="1"/>
      <c r="P28" s="1"/>
    </row>
    <row r="29">
      <c r="C29" s="1"/>
      <c r="D29" s="6" t="s">
        <v>59</v>
      </c>
      <c r="E29" s="40">
        <v>2000.0</v>
      </c>
      <c r="F29" s="8">
        <v>49.0</v>
      </c>
      <c r="G29" s="38">
        <f t="shared" si="3"/>
        <v>98000</v>
      </c>
      <c r="H29" s="8">
        <f t="shared" ref="H29:H30" si="4">G29*12</f>
        <v>1176000</v>
      </c>
      <c r="I29" s="1"/>
      <c r="J29" s="1"/>
      <c r="K29" s="1"/>
      <c r="L29" s="1"/>
      <c r="M29" s="39"/>
      <c r="N29" s="1"/>
      <c r="O29" s="1"/>
      <c r="P29" s="1"/>
    </row>
    <row r="30">
      <c r="C30" s="1"/>
      <c r="D30" s="6" t="s">
        <v>60</v>
      </c>
      <c r="E30" s="40">
        <v>5000.0</v>
      </c>
      <c r="F30" s="8">
        <v>149.0</v>
      </c>
      <c r="G30" s="38">
        <f t="shared" si="3"/>
        <v>745000</v>
      </c>
      <c r="H30" s="8">
        <f t="shared" si="4"/>
        <v>8940000</v>
      </c>
      <c r="I30" s="1"/>
      <c r="J30" s="1"/>
      <c r="K30" s="1"/>
      <c r="L30" s="41" t="s">
        <v>61</v>
      </c>
      <c r="M30" s="11"/>
      <c r="N30" s="1"/>
      <c r="O30" s="1"/>
      <c r="P30" s="1"/>
    </row>
    <row r="31">
      <c r="C31" s="1"/>
      <c r="D31" s="6" t="s">
        <v>62</v>
      </c>
      <c r="E31" s="7">
        <v>50.0</v>
      </c>
      <c r="F31" s="22">
        <v>8000.0</v>
      </c>
      <c r="G31" s="38"/>
      <c r="H31" s="8">
        <f>F31*E31</f>
        <v>400000</v>
      </c>
      <c r="I31" s="1"/>
      <c r="J31" s="1"/>
      <c r="K31" s="1"/>
      <c r="L31" s="42" t="s">
        <v>40</v>
      </c>
      <c r="M31" s="43">
        <f t="shared" ref="M31:M32" si="6">SUM(N17,N20,N23)</f>
        <v>35627400</v>
      </c>
      <c r="N31" s="1"/>
      <c r="O31" s="1"/>
      <c r="P31" s="1"/>
    </row>
    <row r="32">
      <c r="C32" s="1"/>
      <c r="D32" s="15" t="s">
        <v>63</v>
      </c>
      <c r="E32" s="44"/>
      <c r="F32" s="16"/>
      <c r="G32" s="45">
        <f t="shared" ref="G32:H32" si="5">SUM(G28:G31)</f>
        <v>843000</v>
      </c>
      <c r="H32" s="17">
        <f t="shared" si="5"/>
        <v>10516000</v>
      </c>
      <c r="I32" s="1"/>
      <c r="J32" s="1"/>
      <c r="K32" s="1"/>
      <c r="L32" s="46" t="s">
        <v>43</v>
      </c>
      <c r="M32" s="43">
        <f t="shared" si="6"/>
        <v>8608800</v>
      </c>
      <c r="N32" s="1"/>
      <c r="O32" s="1"/>
      <c r="P32" s="1"/>
    </row>
    <row r="33">
      <c r="C33" s="1"/>
      <c r="D33" s="35" t="s">
        <v>58</v>
      </c>
      <c r="E33" s="36">
        <v>11200.0</v>
      </c>
      <c r="F33" s="37">
        <v>0.0</v>
      </c>
      <c r="G33" s="38">
        <f t="shared" ref="G33:G35" si="7">F33*E33</f>
        <v>0</v>
      </c>
      <c r="H33" s="37">
        <v>0.0</v>
      </c>
      <c r="I33" s="1"/>
      <c r="J33" s="1"/>
      <c r="K33" s="1"/>
      <c r="L33" s="47" t="s">
        <v>61</v>
      </c>
      <c r="M33" s="48">
        <f>M31-M32</f>
        <v>27018600</v>
      </c>
      <c r="N33" s="1"/>
      <c r="O33" s="1"/>
      <c r="P33" s="1"/>
    </row>
    <row r="34">
      <c r="D34" s="6" t="s">
        <v>59</v>
      </c>
      <c r="E34" s="40">
        <v>2200.0</v>
      </c>
      <c r="F34" s="8">
        <v>49.0</v>
      </c>
      <c r="G34" s="38">
        <f t="shared" si="7"/>
        <v>107800</v>
      </c>
      <c r="H34" s="8">
        <f t="shared" ref="H34:H35" si="8">G34*12</f>
        <v>1293600</v>
      </c>
    </row>
    <row r="35">
      <c r="D35" s="6" t="s">
        <v>60</v>
      </c>
      <c r="E35" s="40">
        <v>5600.0</v>
      </c>
      <c r="F35" s="8">
        <v>149.0</v>
      </c>
      <c r="G35" s="38">
        <f t="shared" si="7"/>
        <v>834400</v>
      </c>
      <c r="H35" s="8">
        <f t="shared" si="8"/>
        <v>10012800</v>
      </c>
    </row>
    <row r="36">
      <c r="D36" s="6" t="s">
        <v>62</v>
      </c>
      <c r="E36" s="7">
        <v>65.0</v>
      </c>
      <c r="F36" s="22">
        <v>8000.0</v>
      </c>
      <c r="G36" s="38"/>
      <c r="H36" s="8">
        <f>F36*E36</f>
        <v>520000</v>
      </c>
    </row>
    <row r="37">
      <c r="D37" s="15" t="s">
        <v>64</v>
      </c>
      <c r="E37" s="44"/>
      <c r="F37" s="16"/>
      <c r="G37" s="45">
        <f t="shared" ref="G37:H37" si="9">SUM(G33:G36)</f>
        <v>942200</v>
      </c>
      <c r="H37" s="17">
        <f t="shared" si="9"/>
        <v>11826400</v>
      </c>
    </row>
    <row r="38">
      <c r="D38" s="35" t="s">
        <v>58</v>
      </c>
      <c r="E38" s="36">
        <v>12600.0</v>
      </c>
      <c r="F38" s="37">
        <v>0.0</v>
      </c>
      <c r="G38" s="38">
        <f t="shared" ref="G38:G40" si="10">F38*E38</f>
        <v>0</v>
      </c>
      <c r="H38" s="37">
        <v>0.0</v>
      </c>
    </row>
    <row r="39">
      <c r="D39" s="6" t="s">
        <v>59</v>
      </c>
      <c r="E39" s="40">
        <v>2500.0</v>
      </c>
      <c r="F39" s="8">
        <v>49.0</v>
      </c>
      <c r="G39" s="38">
        <f t="shared" si="10"/>
        <v>122500</v>
      </c>
      <c r="H39" s="8">
        <f t="shared" ref="H39:H40" si="11">G39*12</f>
        <v>1470000</v>
      </c>
    </row>
    <row r="40">
      <c r="D40" s="6" t="s">
        <v>60</v>
      </c>
      <c r="E40" s="40">
        <v>6250.0</v>
      </c>
      <c r="F40" s="8">
        <v>149.0</v>
      </c>
      <c r="G40" s="38">
        <f t="shared" si="10"/>
        <v>931250</v>
      </c>
      <c r="H40" s="8">
        <f t="shared" si="11"/>
        <v>11175000</v>
      </c>
    </row>
    <row r="41">
      <c r="D41" s="6" t="s">
        <v>62</v>
      </c>
      <c r="E41" s="7">
        <v>80.0</v>
      </c>
      <c r="F41" s="22">
        <v>8000.0</v>
      </c>
      <c r="G41" s="38"/>
      <c r="H41" s="8">
        <f>F41*E41</f>
        <v>640000</v>
      </c>
    </row>
    <row r="42">
      <c r="D42" s="15" t="s">
        <v>65</v>
      </c>
      <c r="E42" s="44"/>
      <c r="F42" s="16"/>
      <c r="G42" s="45">
        <f t="shared" ref="G42:H42" si="12">SUM(G38:G41)</f>
        <v>1053750</v>
      </c>
      <c r="H42" s="17">
        <f t="shared" si="12"/>
        <v>13285000</v>
      </c>
    </row>
  </sheetData>
  <mergeCells count="11">
    <mergeCell ref="L30:M30"/>
    <mergeCell ref="D32:F32"/>
    <mergeCell ref="D37:F37"/>
    <mergeCell ref="D42:F42"/>
    <mergeCell ref="K8:P8"/>
    <mergeCell ref="D13:E13"/>
    <mergeCell ref="L16:N16"/>
    <mergeCell ref="L17:L19"/>
    <mergeCell ref="L20:L22"/>
    <mergeCell ref="D23:E23"/>
    <mergeCell ref="L23:L25"/>
  </mergeCells>
  <drawing r:id="rId1"/>
</worksheet>
</file>