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Imp PDF\Reaction Engineering Laboratory\Experiment-5\"/>
    </mc:Choice>
  </mc:AlternateContent>
  <xr:revisionPtr revIDLastSave="0" documentId="13_ncr:1_{449FF013-9742-4F87-928F-8DF6670142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10" i="2"/>
  <c r="D2" i="2"/>
  <c r="B6" i="2"/>
  <c r="B10" i="2"/>
  <c r="B2" i="2"/>
  <c r="G10" i="1"/>
  <c r="G6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B17" i="1"/>
</calcChain>
</file>

<file path=xl/sharedStrings.xml><?xml version="1.0" encoding="utf-8"?>
<sst xmlns="http://schemas.openxmlformats.org/spreadsheetml/2006/main" count="14" uniqueCount="13">
  <si>
    <t>Time (min)</t>
  </si>
  <si>
    <t>Temp.(K)</t>
  </si>
  <si>
    <t>Volume of succinic acid</t>
  </si>
  <si>
    <t>Conc. (CA)</t>
  </si>
  <si>
    <t>Conversion (XA)</t>
  </si>
  <si>
    <t>CA0</t>
  </si>
  <si>
    <t>CB0</t>
  </si>
  <si>
    <t>M</t>
  </si>
  <si>
    <t>ln ((M-XA)/(M(1-XA)))</t>
  </si>
  <si>
    <t>Rate Constant (k2)</t>
  </si>
  <si>
    <t>Temp. T (K)</t>
  </si>
  <si>
    <t>1/T (K^-1)</t>
  </si>
  <si>
    <t>ln (k2)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</si>
</sst>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Temperature = 303.15 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54724409448818"/>
                  <c:y val="-5.00400991542723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1.2127255954355309</c:v>
                </c:pt>
                <c:pt idx="1">
                  <c:v>1.3022755050667152</c:v>
                </c:pt>
                <c:pt idx="2">
                  <c:v>1.4604023332736125</c:v>
                </c:pt>
                <c:pt idx="3">
                  <c:v>1.7373591921678559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D-4559-BC19-D85B8F25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67064"/>
        <c:axId val="558666744"/>
      </c:scatterChart>
      <c:valAx>
        <c:axId val="5586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66744"/>
        <c:crosses val="autoZero"/>
        <c:crossBetween val="midCat"/>
      </c:valAx>
      <c:valAx>
        <c:axId val="55866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 (M-XA)/(M(1-XA))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6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= 285.15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54724409448819E-2"/>
                  <c:y val="8.081802274715660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0.48114170803451273</c:v>
                </c:pt>
                <c:pt idx="1">
                  <c:v>0.59673749542220345</c:v>
                </c:pt>
                <c:pt idx="2">
                  <c:v>0.74315760113460694</c:v>
                </c:pt>
                <c:pt idx="3">
                  <c:v>0.85722462553328793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0EC-B59F-EEAB2086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62352"/>
        <c:axId val="575462672"/>
      </c:scatterChart>
      <c:valAx>
        <c:axId val="5754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62672"/>
        <c:crosses val="autoZero"/>
        <c:crossBetween val="midCat"/>
      </c:valAx>
      <c:valAx>
        <c:axId val="5754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ln (M-XA)/(M(1-XA))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= 313.15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230533683289587E-2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1.5870418998602143</c:v>
                </c:pt>
                <c:pt idx="1">
                  <c:v>1.8241947449812084</c:v>
                </c:pt>
                <c:pt idx="2">
                  <c:v>2.1550061783300234</c:v>
                </c:pt>
                <c:pt idx="3">
                  <c:v>2.3003848720844444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F-442C-8CA7-39A5038D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62352"/>
        <c:axId val="571071952"/>
      </c:scatterChart>
      <c:valAx>
        <c:axId val="5710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71952"/>
        <c:crosses val="autoZero"/>
        <c:crossBetween val="midCat"/>
      </c:valAx>
      <c:valAx>
        <c:axId val="571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ln (M-XA)/(M(1-XA))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 (k2) vs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127296587926509E-2"/>
                  <c:y val="-0.31237569262175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Sheet2!$B$2:$B$13</c:f>
              <c:numCache>
                <c:formatCode>General</c:formatCode>
                <c:ptCount val="12"/>
                <c:pt idx="0">
                  <c:v>3.298697014679202E-3</c:v>
                </c:pt>
                <c:pt idx="4">
                  <c:v>3.5069261792039282E-3</c:v>
                </c:pt>
                <c:pt idx="8">
                  <c:v>3.1933578157432542E-3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0.29405705782049146</c:v>
                </c:pt>
                <c:pt idx="4">
                  <c:v>-1.1696039763191075E-2</c:v>
                </c:pt>
                <c:pt idx="8">
                  <c:v>0.65038532122186377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3-4DA5-8993-BCFDE4F4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59472"/>
        <c:axId val="575455952"/>
      </c:scatterChart>
      <c:valAx>
        <c:axId val="5754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1/T (K^-1)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5952"/>
        <c:crosses val="autoZero"/>
        <c:crossBetween val="midCat"/>
      </c:valAx>
      <c:valAx>
        <c:axId val="575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</a:t>
                </a:r>
                <a:r>
                  <a:rPr lang="en-IN" baseline="0"/>
                  <a:t> (k2)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</xdr:rowOff>
    </xdr:from>
    <xdr:to>
      <xdr:col>14</xdr:col>
      <xdr:colOff>312420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DEE1B-B83C-44F8-8F9B-7542E1E05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0</xdr:row>
      <xdr:rowOff>26670</xdr:rowOff>
    </xdr:from>
    <xdr:to>
      <xdr:col>21</xdr:col>
      <xdr:colOff>381000</xdr:colOff>
      <xdr:row>12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04A47-98C5-4D93-858F-DC21AB95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10</xdr:row>
      <xdr:rowOff>95250</xdr:rowOff>
    </xdr:from>
    <xdr:to>
      <xdr:col>15</xdr:col>
      <xdr:colOff>60960</xdr:colOff>
      <xdr:row>25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061FB-9C67-49B1-A252-969233204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300990</xdr:rowOff>
    </xdr:from>
    <xdr:to>
      <xdr:col>12</xdr:col>
      <xdr:colOff>228600</xdr:colOff>
      <xdr:row>14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5A0B0-DCAC-488B-BFAB-9AD73135D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S16" sqref="S16"/>
    </sheetView>
  </sheetViews>
  <sheetFormatPr defaultRowHeight="14.4" x14ac:dyDescent="0.3"/>
  <cols>
    <col min="1" max="1" width="8.77734375" style="1" customWidth="1"/>
    <col min="2" max="2" width="11.5546875" style="1" bestFit="1" customWidth="1"/>
    <col min="3" max="3" width="12.5546875" style="1" customWidth="1"/>
    <col min="4" max="4" width="9.33203125" style="1" customWidth="1"/>
    <col min="5" max="5" width="10.77734375" style="1" customWidth="1"/>
    <col min="6" max="6" width="14" style="1" customWidth="1"/>
    <col min="7" max="7" width="11.5546875" style="1" bestFit="1" customWidth="1"/>
    <col min="8" max="16384" width="8.88671875" style="1"/>
  </cols>
  <sheetData>
    <row r="1" spans="1:8" s="2" customFormat="1" ht="52.2" customHeight="1" thickBot="1" x14ac:dyDescent="0.35">
      <c r="A1" s="14" t="s">
        <v>1</v>
      </c>
      <c r="B1" s="13" t="s">
        <v>0</v>
      </c>
      <c r="C1" s="11" t="s">
        <v>2</v>
      </c>
      <c r="D1" s="13" t="s">
        <v>3</v>
      </c>
      <c r="E1" s="13" t="s">
        <v>4</v>
      </c>
      <c r="F1" s="12" t="s">
        <v>8</v>
      </c>
      <c r="G1" s="24" t="s">
        <v>9</v>
      </c>
    </row>
    <row r="2" spans="1:8" x14ac:dyDescent="0.3">
      <c r="A2" s="4">
        <v>303.14999999999998</v>
      </c>
      <c r="B2" s="16">
        <v>3</v>
      </c>
      <c r="C2" s="23">
        <v>2</v>
      </c>
      <c r="D2" s="3">
        <f>C2/(50*5)</f>
        <v>8.0000000000000002E-3</v>
      </c>
      <c r="E2" s="23">
        <f>($B$15-D2)/$B$15</f>
        <v>0.83333333333333337</v>
      </c>
      <c r="F2" s="5">
        <f>LN(($B$17-E2)/($B$17*(1-E2)))</f>
        <v>1.2127255954355309</v>
      </c>
      <c r="G2" s="18">
        <f>0.0577/($B$15*($B$17-1))</f>
        <v>1.3418604651162791</v>
      </c>
    </row>
    <row r="3" spans="1:8" x14ac:dyDescent="0.3">
      <c r="A3" s="4"/>
      <c r="B3" s="15">
        <v>6</v>
      </c>
      <c r="C3" s="15">
        <v>1.8</v>
      </c>
      <c r="D3" s="15">
        <f t="shared" ref="D3:D13" si="0">C3/(50*5)</f>
        <v>7.1999999999999998E-3</v>
      </c>
      <c r="E3" s="21">
        <f t="shared" ref="E3:E13" si="1">($B$15-D3)/$B$15</f>
        <v>0.85000000000000009</v>
      </c>
      <c r="F3" s="5">
        <f t="shared" ref="F3:F13" si="2">LN(($B$17-E3)/($B$17*(1-E3)))</f>
        <v>1.3022755050667152</v>
      </c>
      <c r="G3" s="19"/>
    </row>
    <row r="4" spans="1:8" x14ac:dyDescent="0.3">
      <c r="A4" s="4"/>
      <c r="B4" s="15">
        <v>9</v>
      </c>
      <c r="C4" s="15">
        <v>1.5</v>
      </c>
      <c r="D4" s="15">
        <f t="shared" si="0"/>
        <v>6.0000000000000001E-3</v>
      </c>
      <c r="E4" s="21">
        <f t="shared" si="1"/>
        <v>0.875</v>
      </c>
      <c r="F4" s="5">
        <f t="shared" si="2"/>
        <v>1.4604023332736125</v>
      </c>
      <c r="G4" s="19"/>
    </row>
    <row r="5" spans="1:8" ht="15" thickBot="1" x14ac:dyDescent="0.35">
      <c r="A5" s="6"/>
      <c r="B5" s="17">
        <v>12</v>
      </c>
      <c r="C5" s="17">
        <v>1.1000000000000001</v>
      </c>
      <c r="D5" s="17">
        <f t="shared" si="0"/>
        <v>4.4000000000000003E-3</v>
      </c>
      <c r="E5" s="22">
        <f t="shared" si="1"/>
        <v>0.90833333333333333</v>
      </c>
      <c r="F5" s="8">
        <f t="shared" si="2"/>
        <v>1.7373591921678559</v>
      </c>
      <c r="G5" s="19"/>
    </row>
    <row r="6" spans="1:8" x14ac:dyDescent="0.3">
      <c r="A6" s="18">
        <v>285.14999999999998</v>
      </c>
      <c r="B6" s="9">
        <v>3</v>
      </c>
      <c r="C6" s="23">
        <v>5.2</v>
      </c>
      <c r="D6" s="23">
        <f t="shared" si="0"/>
        <v>2.0799999999999999E-2</v>
      </c>
      <c r="E6" s="23">
        <f t="shared" si="1"/>
        <v>0.56666666666666665</v>
      </c>
      <c r="F6" s="10">
        <f t="shared" si="2"/>
        <v>0.48114170803451273</v>
      </c>
      <c r="G6" s="18">
        <f>0.0425/($B$15*($B$17-1))</f>
        <v>0.98837209302325602</v>
      </c>
    </row>
    <row r="7" spans="1:8" x14ac:dyDescent="0.3">
      <c r="A7" s="19"/>
      <c r="B7" s="21">
        <v>6</v>
      </c>
      <c r="C7" s="3">
        <v>4.4000000000000004</v>
      </c>
      <c r="D7" s="21">
        <f t="shared" si="0"/>
        <v>1.7600000000000001E-2</v>
      </c>
      <c r="E7" s="21">
        <f t="shared" si="1"/>
        <v>0.6333333333333333</v>
      </c>
      <c r="F7" s="5">
        <f t="shared" si="2"/>
        <v>0.59673749542220345</v>
      </c>
      <c r="G7" s="19"/>
    </row>
    <row r="8" spans="1:8" x14ac:dyDescent="0.3">
      <c r="A8" s="19"/>
      <c r="B8" s="3">
        <v>9</v>
      </c>
      <c r="C8" s="21">
        <v>3.6</v>
      </c>
      <c r="D8" s="21">
        <f t="shared" si="0"/>
        <v>1.44E-2</v>
      </c>
      <c r="E8" s="21">
        <f t="shared" si="1"/>
        <v>0.70000000000000007</v>
      </c>
      <c r="F8" s="5">
        <f t="shared" si="2"/>
        <v>0.74315760113460694</v>
      </c>
      <c r="G8" s="19"/>
    </row>
    <row r="9" spans="1:8" ht="15" thickBot="1" x14ac:dyDescent="0.35">
      <c r="A9" s="20"/>
      <c r="B9" s="22">
        <v>12</v>
      </c>
      <c r="C9" s="22">
        <v>3.1</v>
      </c>
      <c r="D9" s="22">
        <f t="shared" si="0"/>
        <v>1.24E-2</v>
      </c>
      <c r="E9" s="22">
        <f t="shared" si="1"/>
        <v>0.7416666666666667</v>
      </c>
      <c r="F9" s="8">
        <f t="shared" si="2"/>
        <v>0.85722462553328793</v>
      </c>
      <c r="G9" s="19"/>
    </row>
    <row r="10" spans="1:8" x14ac:dyDescent="0.3">
      <c r="A10" s="18">
        <v>313.14999999999998</v>
      </c>
      <c r="B10" s="9">
        <v>3</v>
      </c>
      <c r="C10" s="23">
        <v>1.3</v>
      </c>
      <c r="D10" s="21">
        <f t="shared" si="0"/>
        <v>5.1999999999999998E-3</v>
      </c>
      <c r="E10" s="21">
        <f t="shared" si="1"/>
        <v>0.89166666666666672</v>
      </c>
      <c r="F10" s="5">
        <f t="shared" si="2"/>
        <v>1.5870418998602143</v>
      </c>
      <c r="G10" s="18">
        <f>0.0824/($B$15*($B$17-1))</f>
        <v>1.9162790697674421</v>
      </c>
    </row>
    <row r="11" spans="1:8" x14ac:dyDescent="0.3">
      <c r="A11" s="19"/>
      <c r="B11" s="21">
        <v>6</v>
      </c>
      <c r="C11" s="3">
        <v>1</v>
      </c>
      <c r="D11" s="21">
        <f t="shared" si="0"/>
        <v>4.0000000000000001E-3</v>
      </c>
      <c r="E11" s="21">
        <f t="shared" si="1"/>
        <v>0.91666666666666663</v>
      </c>
      <c r="F11" s="5">
        <f t="shared" si="2"/>
        <v>1.8241947449812084</v>
      </c>
      <c r="G11" s="19"/>
    </row>
    <row r="12" spans="1:8" x14ac:dyDescent="0.3">
      <c r="A12" s="19"/>
      <c r="B12" s="21">
        <v>9</v>
      </c>
      <c r="C12" s="3">
        <v>0.7</v>
      </c>
      <c r="D12" s="21">
        <f t="shared" si="0"/>
        <v>2.8E-3</v>
      </c>
      <c r="E12" s="21">
        <f t="shared" si="1"/>
        <v>0.94166666666666676</v>
      </c>
      <c r="F12" s="5">
        <f t="shared" si="2"/>
        <v>2.1550061783300234</v>
      </c>
      <c r="G12" s="19"/>
      <c r="H12" s="3"/>
    </row>
    <row r="13" spans="1:8" ht="15" thickBot="1" x14ac:dyDescent="0.35">
      <c r="A13" s="20"/>
      <c r="B13" s="22">
        <v>12</v>
      </c>
      <c r="C13" s="7">
        <v>0.6</v>
      </c>
      <c r="D13" s="22">
        <f t="shared" si="0"/>
        <v>2.3999999999999998E-3</v>
      </c>
      <c r="E13" s="22">
        <f t="shared" si="1"/>
        <v>0.95000000000000007</v>
      </c>
      <c r="F13" s="8">
        <f t="shared" si="2"/>
        <v>2.3003848720844444</v>
      </c>
      <c r="G13" s="20"/>
    </row>
    <row r="14" spans="1:8" x14ac:dyDescent="0.3">
      <c r="G14" s="9"/>
    </row>
    <row r="15" spans="1:8" x14ac:dyDescent="0.3">
      <c r="A15" s="1" t="s">
        <v>5</v>
      </c>
      <c r="B15" s="1">
        <v>4.8000000000000001E-2</v>
      </c>
    </row>
    <row r="16" spans="1:8" x14ac:dyDescent="0.3">
      <c r="A16" s="1" t="s">
        <v>6</v>
      </c>
      <c r="B16" s="1">
        <v>9.0999999999999998E-2</v>
      </c>
    </row>
    <row r="17" spans="1:2" x14ac:dyDescent="0.3">
      <c r="A17" s="1" t="s">
        <v>7</v>
      </c>
      <c r="B17" s="1">
        <f>B16/B15</f>
        <v>1.8958333333333333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7C1B-07CC-47CC-BF5D-AFB0BF08EA0D}">
  <dimension ref="A1:D13"/>
  <sheetViews>
    <sheetView tabSelected="1" workbookViewId="0">
      <selection activeCell="J17" sqref="J17"/>
    </sheetView>
  </sheetViews>
  <sheetFormatPr defaultRowHeight="14.4" x14ac:dyDescent="0.3"/>
  <cols>
    <col min="1" max="1" width="8.88671875" style="1"/>
    <col min="2" max="2" width="10.33203125" style="1" customWidth="1"/>
    <col min="3" max="3" width="8.88671875" style="1"/>
    <col min="4" max="4" width="11.5546875" style="1" bestFit="1" customWidth="1"/>
    <col min="5" max="16384" width="8.88671875" style="1"/>
  </cols>
  <sheetData>
    <row r="1" spans="1:4" s="2" customFormat="1" ht="43.8" thickBot="1" x14ac:dyDescent="0.35">
      <c r="A1" s="24" t="s">
        <v>10</v>
      </c>
      <c r="B1" s="29" t="s">
        <v>11</v>
      </c>
      <c r="C1" s="25" t="s">
        <v>9</v>
      </c>
      <c r="D1" s="24" t="s">
        <v>12</v>
      </c>
    </row>
    <row r="2" spans="1:4" x14ac:dyDescent="0.3">
      <c r="A2" s="18">
        <v>303.14999999999998</v>
      </c>
      <c r="B2" s="28">
        <f>1/A2</f>
        <v>3.298697014679202E-3</v>
      </c>
      <c r="C2" s="28">
        <v>1.3418604651162791</v>
      </c>
      <c r="D2" s="18">
        <f>LN(C2)</f>
        <v>0.29405705782049146</v>
      </c>
    </row>
    <row r="3" spans="1:4" x14ac:dyDescent="0.3">
      <c r="A3" s="19"/>
      <c r="B3" s="26"/>
      <c r="C3" s="26"/>
      <c r="D3" s="19"/>
    </row>
    <row r="4" spans="1:4" x14ac:dyDescent="0.3">
      <c r="A4" s="19"/>
      <c r="B4" s="26"/>
      <c r="C4" s="26"/>
      <c r="D4" s="19"/>
    </row>
    <row r="5" spans="1:4" ht="15" thickBot="1" x14ac:dyDescent="0.35">
      <c r="A5" s="20"/>
      <c r="B5" s="27"/>
      <c r="C5" s="27"/>
      <c r="D5" s="20"/>
    </row>
    <row r="6" spans="1:4" x14ac:dyDescent="0.3">
      <c r="A6" s="19">
        <v>285.14999999999998</v>
      </c>
      <c r="B6" s="18">
        <f t="shared" ref="B6" si="0">1/A6</f>
        <v>3.5069261792039282E-3</v>
      </c>
      <c r="C6" s="28">
        <v>0.98837209302325602</v>
      </c>
      <c r="D6" s="18">
        <f t="shared" ref="D6" si="1">LN(C6)</f>
        <v>-1.1696039763191075E-2</v>
      </c>
    </row>
    <row r="7" spans="1:4" x14ac:dyDescent="0.3">
      <c r="A7" s="19"/>
      <c r="B7" s="19"/>
      <c r="C7" s="26"/>
      <c r="D7" s="19"/>
    </row>
    <row r="8" spans="1:4" x14ac:dyDescent="0.3">
      <c r="A8" s="19"/>
      <c r="B8" s="19"/>
      <c r="C8" s="26"/>
      <c r="D8" s="19"/>
    </row>
    <row r="9" spans="1:4" ht="15" thickBot="1" x14ac:dyDescent="0.35">
      <c r="A9" s="20"/>
      <c r="B9" s="20"/>
      <c r="C9" s="27"/>
      <c r="D9" s="20"/>
    </row>
    <row r="10" spans="1:4" x14ac:dyDescent="0.3">
      <c r="A10" s="18">
        <v>313.14999999999998</v>
      </c>
      <c r="B10" s="26">
        <f t="shared" ref="B10" si="2">1/A10</f>
        <v>3.1933578157432542E-3</v>
      </c>
      <c r="C10" s="26">
        <v>1.9162790697674421</v>
      </c>
      <c r="D10" s="18">
        <f t="shared" ref="D10" si="3">LN(C10)</f>
        <v>0.65038532122186377</v>
      </c>
    </row>
    <row r="11" spans="1:4" x14ac:dyDescent="0.3">
      <c r="A11" s="19"/>
      <c r="B11" s="26"/>
      <c r="C11" s="26"/>
      <c r="D11" s="19"/>
    </row>
    <row r="12" spans="1:4" x14ac:dyDescent="0.3">
      <c r="A12" s="19"/>
      <c r="B12" s="26"/>
      <c r="C12" s="26"/>
      <c r="D12" s="19"/>
    </row>
    <row r="13" spans="1:4" ht="15" thickBot="1" x14ac:dyDescent="0.35">
      <c r="A13" s="20"/>
      <c r="B13" s="27"/>
      <c r="C13" s="27"/>
      <c r="D13" s="20"/>
    </row>
  </sheetData>
  <mergeCells count="12">
    <mergeCell ref="C2:C5"/>
    <mergeCell ref="C6:C9"/>
    <mergeCell ref="C10:C13"/>
    <mergeCell ref="D2:D5"/>
    <mergeCell ref="D6:D9"/>
    <mergeCell ref="D10:D13"/>
    <mergeCell ref="A2:A5"/>
    <mergeCell ref="A6:A9"/>
    <mergeCell ref="A10:A13"/>
    <mergeCell ref="B2:B5"/>
    <mergeCell ref="B6:B9"/>
    <mergeCell ref="B10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Agrawal</dc:creator>
  <cp:lastModifiedBy>win10</cp:lastModifiedBy>
  <dcterms:created xsi:type="dcterms:W3CDTF">2015-06-05T18:17:20Z</dcterms:created>
  <dcterms:modified xsi:type="dcterms:W3CDTF">2021-10-07T15:40:53Z</dcterms:modified>
</cp:coreProperties>
</file>