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-OS-ALL 22-23" sheetId="1" r:id="rId4"/>
    <sheet state="visible" name="Target for 23-24" sheetId="2" r:id="rId5"/>
    <sheet state="visible" name="TE-OS-ALL 21-22" sheetId="3" r:id="rId6"/>
  </sheets>
  <definedNames>
    <definedName name="_xlfn_COUNTIFS">#REF!</definedName>
    <definedName localSheetId="0" name="_xlfn_COUNTIFS">#REF!</definedName>
    <definedName localSheetId="2" name="_xlfn_COUNTIFS">#REF!</definedName>
  </definedNames>
  <calcPr/>
  <extLst>
    <ext uri="GoogleSheetsCustomDataVersion2">
      <go:sheetsCustomData xmlns:go="http://customooxmlschemas.google.com/" r:id="rId7" roundtripDataChecksum="cWkvqcJMGUbhMHXEJtkn4XhdC4+H1yDmoIvG2tice2M="/>
    </ext>
  </extLst>
</workbook>
</file>

<file path=xl/sharedStrings.xml><?xml version="1.0" encoding="utf-8"?>
<sst xmlns="http://schemas.openxmlformats.org/spreadsheetml/2006/main" count="1057" uniqueCount="617">
  <si>
    <t>Final CO Attainment For 2022-23</t>
  </si>
  <si>
    <t>PUNE INSTITUTE OF COMPUTER TECHNOLOGY, PUNE - 411043</t>
  </si>
  <si>
    <t>Department of Information Technology</t>
  </si>
  <si>
    <t>S.No.-27, Pune Satara Road, Dhankawadi, Pune-411043</t>
  </si>
  <si>
    <t>INTERNAL ASSESSMENT SHEET</t>
  </si>
  <si>
    <t>Subject:  Operating Systems                Year &amp; Sem : 2022-2023, Sem I</t>
  </si>
  <si>
    <t>Class : T.E.                                                                    Division :        ALL</t>
  </si>
  <si>
    <t>MT</t>
  </si>
  <si>
    <t>UA</t>
  </si>
  <si>
    <t>Level 3</t>
  </si>
  <si>
    <t>MT =</t>
  </si>
  <si>
    <t xml:space="preserve">Mid Term </t>
  </si>
  <si>
    <t>Level 2</t>
  </si>
  <si>
    <t>UA =</t>
  </si>
  <si>
    <t>University Attainment</t>
  </si>
  <si>
    <t>Level 1</t>
  </si>
  <si>
    <t>CO</t>
  </si>
  <si>
    <t>CO1</t>
  </si>
  <si>
    <t>CO2</t>
  </si>
  <si>
    <t>CO3</t>
  </si>
  <si>
    <t>CO4</t>
  </si>
  <si>
    <t>CO5</t>
  </si>
  <si>
    <t>CO6</t>
  </si>
  <si>
    <t>UT1</t>
  </si>
  <si>
    <t>UT2</t>
  </si>
  <si>
    <t>UT-1</t>
  </si>
  <si>
    <t>UT-2</t>
  </si>
  <si>
    <t>CO Marks</t>
  </si>
  <si>
    <t>Q1</t>
  </si>
  <si>
    <t>Q2</t>
  </si>
  <si>
    <t>Q3</t>
  </si>
  <si>
    <t>OUT OF 30</t>
  </si>
  <si>
    <t>Sr.No.</t>
  </si>
  <si>
    <t>Roll No.</t>
  </si>
  <si>
    <t>Seat No.</t>
  </si>
  <si>
    <t>Name</t>
  </si>
  <si>
    <t>T190058501</t>
  </si>
  <si>
    <t>ABHAY BHAT</t>
  </si>
  <si>
    <t>T190058503</t>
  </si>
  <si>
    <t>ADVAIT NAIK</t>
  </si>
  <si>
    <t>T190058504</t>
  </si>
  <si>
    <t>AGRAWAL PRATHAM SUNIL</t>
  </si>
  <si>
    <t>T190058507</t>
  </si>
  <si>
    <t>ANCHALAA JHA</t>
  </si>
  <si>
    <t>T190058511</t>
  </si>
  <si>
    <t>ARYAN AGRAWAL</t>
  </si>
  <si>
    <t>T190058516</t>
  </si>
  <si>
    <t>BAHETI HIMANSHU PARAG</t>
  </si>
  <si>
    <t>T190058517</t>
  </si>
  <si>
    <t>BAJAJ ANUSHREE SHRIGOPAL</t>
  </si>
  <si>
    <t>T190058520</t>
  </si>
  <si>
    <t>BARGE ATHARV VIJAY</t>
  </si>
  <si>
    <t>T190058523</t>
  </si>
  <si>
    <t>BAVISKAR NEHAL SHANTARAM</t>
  </si>
  <si>
    <t>T190058525</t>
  </si>
  <si>
    <t>BELSARE VAIDEHI GANESH</t>
  </si>
  <si>
    <t>T190058526</t>
  </si>
  <si>
    <t>BHAGAT GAURAV SHANKAR</t>
  </si>
  <si>
    <t>T190058529</t>
  </si>
  <si>
    <t>BHARGAV RUCHITA HEMKANT</t>
  </si>
  <si>
    <t>T190058533</t>
  </si>
  <si>
    <t>BONDE PIYUSH RAMESH</t>
  </si>
  <si>
    <t>T190058535</t>
  </si>
  <si>
    <t>BUKANE NEERAJ SUNIL</t>
  </si>
  <si>
    <t>T190058536</t>
  </si>
  <si>
    <t>CHAITANYA PRASHANT DESHMUKH</t>
  </si>
  <si>
    <t>T190058539</t>
  </si>
  <si>
    <t>CHAUHAN ANISH ATULSINGH</t>
  </si>
  <si>
    <t>T190058542</t>
  </si>
  <si>
    <t>CHAWHAN HIMANSHU ASHISH SINGH</t>
  </si>
  <si>
    <t>T190058544</t>
  </si>
  <si>
    <t>CHILLAL TANAY RATINDRA</t>
  </si>
  <si>
    <t>T190058545</t>
  </si>
  <si>
    <t>CHOPADE YASH VIJAY</t>
  </si>
  <si>
    <t>T190058548</t>
  </si>
  <si>
    <t>DARSHAN UDIKERI</t>
  </si>
  <si>
    <t>T190058552</t>
  </si>
  <si>
    <t>DHAKE AMEYA AJAY</t>
  </si>
  <si>
    <t>T190058554</t>
  </si>
  <si>
    <t>DHAVALE YASH YOGESH</t>
  </si>
  <si>
    <t>T190058556</t>
  </si>
  <si>
    <t>DHUMANE SOHAM SACHIN</t>
  </si>
  <si>
    <t>T190058559</t>
  </si>
  <si>
    <t>ESHA SHEKHAR TALATHI</t>
  </si>
  <si>
    <t>T190058564</t>
  </si>
  <si>
    <t>GAWARI YASH LAXMAN</t>
  </si>
  <si>
    <t>FF</t>
  </si>
  <si>
    <t>T190058566</t>
  </si>
  <si>
    <t>GOKHALE SAGAR MAHESH</t>
  </si>
  <si>
    <t>T190058567</t>
  </si>
  <si>
    <t>GOLE PRATHAMESH SANTOSH</t>
  </si>
  <si>
    <t>T190058571</t>
  </si>
  <si>
    <t>GULECHHA PRASHIL RAJENDRA</t>
  </si>
  <si>
    <t>T190058574</t>
  </si>
  <si>
    <t>HIMANSHU MARATHE</t>
  </si>
  <si>
    <t>T190058576</t>
  </si>
  <si>
    <t>HOLE SIDDHANT VIJAY</t>
  </si>
  <si>
    <t>T190058579</t>
  </si>
  <si>
    <t>HUSAIN MOHAMMED ASHFAQ</t>
  </si>
  <si>
    <t>T190058582</t>
  </si>
  <si>
    <t>INGOLE AKHILESH SOPAN</t>
  </si>
  <si>
    <t>T190058585</t>
  </si>
  <si>
    <t>JADHAV VRUSHALI NANDALAL</t>
  </si>
  <si>
    <t>T190058701</t>
  </si>
  <si>
    <t>SAMYAK JAIN</t>
  </si>
  <si>
    <t>T190058588</t>
  </si>
  <si>
    <t>JAMDADE ADITYA SHIVAJI</t>
  </si>
  <si>
    <t>T190058592</t>
  </si>
  <si>
    <t>KADAM SHRUTI DNYANDEO</t>
  </si>
  <si>
    <t>T190058595</t>
  </si>
  <si>
    <t>KALANTRI SANYOG SACHIN</t>
  </si>
  <si>
    <t>T190058598</t>
  </si>
  <si>
    <t>KARANDE NIKITA HANAMANT</t>
  </si>
  <si>
    <t>T190058602</t>
  </si>
  <si>
    <t>KESKAR AAROHI VISHWAS</t>
  </si>
  <si>
    <t>T190058604</t>
  </si>
  <si>
    <t>KHADE TRUPTI TANAJI</t>
  </si>
  <si>
    <t>T190058607</t>
  </si>
  <si>
    <t>KHUDE PRATHMESH DATTA</t>
  </si>
  <si>
    <t>T190058610</t>
  </si>
  <si>
    <t>KITTAD SANKET VITTHAL</t>
  </si>
  <si>
    <t>T190058613</t>
  </si>
  <si>
    <t>KOKATE SAYALI BHAUSAHEB</t>
  </si>
  <si>
    <t>T190058617</t>
  </si>
  <si>
    <t>KULKARNI APOORVA HEMANT</t>
  </si>
  <si>
    <t>T190058621</t>
  </si>
  <si>
    <t>KULKARNI SOHAM SUDHIR</t>
  </si>
  <si>
    <t>T190058624</t>
  </si>
  <si>
    <t>KUMMETA AKASH REDDY</t>
  </si>
  <si>
    <t>T190058627</t>
  </si>
  <si>
    <t>LANDE ROHIT UTTAM</t>
  </si>
  <si>
    <t>T190058630</t>
  </si>
  <si>
    <t>MAHAJAN VAIBHAV NIVRUTTI</t>
  </si>
  <si>
    <t>T190058634</t>
  </si>
  <si>
    <t>MALIK KHALID RAZA RAHBAR</t>
  </si>
  <si>
    <t>A</t>
  </si>
  <si>
    <t>T190058637</t>
  </si>
  <si>
    <t>MANE RAJVARDHAN MANGESH</t>
  </si>
  <si>
    <t>T190058642</t>
  </si>
  <si>
    <t>MHATRE AJINKYA AJIT</t>
  </si>
  <si>
    <t>T190058645</t>
  </si>
  <si>
    <t>MOKSHAD NAVINCHANDRA VAIDYA</t>
  </si>
  <si>
    <t>T190058648</t>
  </si>
  <si>
    <t>NAGARE ATHARVA RAJENDRA</t>
  </si>
  <si>
    <t>T190058651</t>
  </si>
  <si>
    <t>NARKHEDE MANDAR MOHAN</t>
  </si>
  <si>
    <t>T190058654</t>
  </si>
  <si>
    <t>OM ACHARYA</t>
  </si>
  <si>
    <t>T190058657</t>
  </si>
  <si>
    <t>PARMAR VISHAKHA DAGADUSING</t>
  </si>
  <si>
    <t>T190058660</t>
  </si>
  <si>
    <t>PATIL BHUSHAN VISHWASRAO</t>
  </si>
  <si>
    <t>T190058664</t>
  </si>
  <si>
    <t>PATIL KARTIK TUSHAR</t>
  </si>
  <si>
    <t>T190058667</t>
  </si>
  <si>
    <t>PATIL SUJIT JAGATRAO</t>
  </si>
  <si>
    <t>T190058671</t>
  </si>
  <si>
    <t>PAWAR OMKAR REVANANATH</t>
  </si>
  <si>
    <t>T190058674</t>
  </si>
  <si>
    <t>PENDSE RIYA ABHIJIT</t>
  </si>
  <si>
    <t>T190058677</t>
  </si>
  <si>
    <t>PIYUSH MAHESH TALEGAONKAR</t>
  </si>
  <si>
    <t>T190058680</t>
  </si>
  <si>
    <t>PRABHUNE AMAN ABHAY</t>
  </si>
  <si>
    <t>T190058687</t>
  </si>
  <si>
    <t>RAHUL SANJAY SAKHARKAR</t>
  </si>
  <si>
    <t>T190058691</t>
  </si>
  <si>
    <t>RATHI GARIMA SHARADKUMAR</t>
  </si>
  <si>
    <t>T190058695</t>
  </si>
  <si>
    <t>RITESH BHAT</t>
  </si>
  <si>
    <t>T190058698</t>
  </si>
  <si>
    <t>SAFIYA AMIN</t>
  </si>
  <si>
    <t>T190058587</t>
  </si>
  <si>
    <t>JAIN SAMYAK VIJAY</t>
  </si>
  <si>
    <t>T190058703</t>
  </si>
  <si>
    <t>SARTHAK BINDAL</t>
  </si>
  <si>
    <t>T190058708</t>
  </si>
  <si>
    <t>SAYYED ARMAN QAMAR</t>
  </si>
  <si>
    <t>T190058711</t>
  </si>
  <si>
    <t>SHAH KUNJ CHIRAG</t>
  </si>
  <si>
    <t>T190058714</t>
  </si>
  <si>
    <t>SHELAR SHUBHAM DILIP</t>
  </si>
  <si>
    <t>T190058718</t>
  </si>
  <si>
    <t>SHETH SOHAM RAHUL</t>
  </si>
  <si>
    <t>T190058721</t>
  </si>
  <si>
    <t>SHINDE SAUMITRA KUNDLIK</t>
  </si>
  <si>
    <t>T190058725</t>
  </si>
  <si>
    <t>SONAWANE PRATIK RAVINDRA</t>
  </si>
  <si>
    <t>T190058730</t>
  </si>
  <si>
    <t>SURVASE ROHAN SUHAS</t>
  </si>
  <si>
    <t>T190058734</t>
  </si>
  <si>
    <t>TAKALIKAR GAURI SUNIL</t>
  </si>
  <si>
    <t>T190058738</t>
  </si>
  <si>
    <t>THAKUR YASHRAJ SANJAY</t>
  </si>
  <si>
    <t>T190058742</t>
  </si>
  <si>
    <t>VASTE BALAJI NAMDEO</t>
  </si>
  <si>
    <t>T190058745</t>
  </si>
  <si>
    <t>WADEKAR OMKAR SHRIRAM</t>
  </si>
  <si>
    <t>T190058749</t>
  </si>
  <si>
    <t>WAGHMARE HARSH GANESH</t>
  </si>
  <si>
    <t>T190058752</t>
  </si>
  <si>
    <t>YACHAWAD MANSI TANAJI</t>
  </si>
  <si>
    <t>T190058502</t>
  </si>
  <si>
    <t>ADITYA RAJENDRA THORAT</t>
  </si>
  <si>
    <t>T190058505</t>
  </si>
  <si>
    <t>AGRAWAL VAISHNAVI MAYURESH</t>
  </si>
  <si>
    <t>T190058506</t>
  </si>
  <si>
    <t>AMBEKAR TEJAS MUKUND</t>
  </si>
  <si>
    <t>T190058509</t>
  </si>
  <si>
    <t>ANUSHKA DE</t>
  </si>
  <si>
    <t>T190058515</t>
  </si>
  <si>
    <t>AWAD MAITREYA DEEPAK</t>
  </si>
  <si>
    <t>T190058518</t>
  </si>
  <si>
    <t>BANDAL ADWAIT ABHIJIT</t>
  </si>
  <si>
    <t>T190058519</t>
  </si>
  <si>
    <t>BAPECHA PURVA MAHESH</t>
  </si>
  <si>
    <t>T190058521</t>
  </si>
  <si>
    <t>BARGE PARESH PURUSHOTTAM</t>
  </si>
  <si>
    <t>T190058524</t>
  </si>
  <si>
    <t>BEDMUTHA DEVESH SANDEEP</t>
  </si>
  <si>
    <t>T190058527</t>
  </si>
  <si>
    <t>BHAIK YASHRAJ SANJAY</t>
  </si>
  <si>
    <t>T190058528</t>
  </si>
  <si>
    <t>BHANDARI DARSHANKUMAR NARENDRA</t>
  </si>
  <si>
    <t>T190058531</t>
  </si>
  <si>
    <t>BHAVSAR SAKSHI GHANASHYAM</t>
  </si>
  <si>
    <t>T190058534</t>
  </si>
  <si>
    <t>BORA PIYUSH RAHUL</t>
  </si>
  <si>
    <t>T190058537</t>
  </si>
  <si>
    <t>CHANDAK YASHASHREE KAILASH</t>
  </si>
  <si>
    <t>T190058538</t>
  </si>
  <si>
    <t>CHAUDHARI HARSH ANIL</t>
  </si>
  <si>
    <t>T190058540</t>
  </si>
  <si>
    <t>CHAURE DIGAMBAR LAXMAN</t>
  </si>
  <si>
    <t>T190058543</t>
  </si>
  <si>
    <t>CHENDAKE SAYALI PRASHANT</t>
  </si>
  <si>
    <t>T190058546</t>
  </si>
  <si>
    <t>DALVI AMAR RAVINDRA</t>
  </si>
  <si>
    <t>T190058547</t>
  </si>
  <si>
    <t>DAMANI NAMAN HITESH</t>
  </si>
  <si>
    <t>T190058549</t>
  </si>
  <si>
    <t>DATEY MEHER PRAKASH</t>
  </si>
  <si>
    <t>T190058553</t>
  </si>
  <si>
    <t>DHARMADHIKARI CHINMAYEE SHRIKANT</t>
  </si>
  <si>
    <t>T190058557</t>
  </si>
  <si>
    <t>DODIA RONAK</t>
  </si>
  <si>
    <t>T190058558</t>
  </si>
  <si>
    <t>DOLAS SANDESH DHANANJAY</t>
  </si>
  <si>
    <t>T190058560</t>
  </si>
  <si>
    <t>GABHALE PRATIK RAMDAS</t>
  </si>
  <si>
    <t>T190058565</t>
  </si>
  <si>
    <t>GHODAKE MRUNALI MAHADEV</t>
  </si>
  <si>
    <t>T190058568</t>
  </si>
  <si>
    <t>GONDANE TEJASWINI JAYANT</t>
  </si>
  <si>
    <t>T190058570</t>
  </si>
  <si>
    <t>GOREGAONKAR TANMAY DEEPAK</t>
  </si>
  <si>
    <t>T190058572</t>
  </si>
  <si>
    <t>GUPTA AYUSH JITENDRA</t>
  </si>
  <si>
    <t>T190058575</t>
  </si>
  <si>
    <t>HINGE SHLOK NIVRUTTI</t>
  </si>
  <si>
    <t>T190058580</t>
  </si>
  <si>
    <t>INAMDAR MIHIR SANJEEV</t>
  </si>
  <si>
    <t>T190058581</t>
  </si>
  <si>
    <t>INGLE ABHIJEET BHAGWAN</t>
  </si>
  <si>
    <t>T190058583</t>
  </si>
  <si>
    <t>JADHAV ABHISHEK PURUSHOTTAM</t>
  </si>
  <si>
    <t>T190058586</t>
  </si>
  <si>
    <t>JAGDALE SHRUTI SURESH</t>
  </si>
  <si>
    <t>T190058590</t>
  </si>
  <si>
    <t>JOSHI SANIKA MANDAR</t>
  </si>
  <si>
    <t>T190058591</t>
  </si>
  <si>
    <t>KACHARE KUNAL MAHENDRA</t>
  </si>
  <si>
    <t>T190058593</t>
  </si>
  <si>
    <t>KADAM SMIT SUNIL</t>
  </si>
  <si>
    <t>T190058596</t>
  </si>
  <si>
    <t>KALYANI ASHOK NILPANKAR</t>
  </si>
  <si>
    <t>T190058599</t>
  </si>
  <si>
    <t>KASHID MRUNAL BHARAT</t>
  </si>
  <si>
    <t>T190058603</t>
  </si>
  <si>
    <t>KHADE OMKAR SHANKAR</t>
  </si>
  <si>
    <t>T190058605</t>
  </si>
  <si>
    <t>KHALID SAMI QUADRI AHMED MATI QUADRI</t>
  </si>
  <si>
    <t>T190058608</t>
  </si>
  <si>
    <t>KINIKAR ATHARVA PRADEEPRAO</t>
  </si>
  <si>
    <t>T190058611</t>
  </si>
  <si>
    <t>KOGANUR AKSHAY ASHOK</t>
  </si>
  <si>
    <t>T190058614</t>
  </si>
  <si>
    <t>KOTHARI SAHIL CHETAN</t>
  </si>
  <si>
    <t>T190058618</t>
  </si>
  <si>
    <t>KULKARNI ATHARV MADAN</t>
  </si>
  <si>
    <t>T190058622</t>
  </si>
  <si>
    <t>KULKARNI UMAKANT SANJAY</t>
  </si>
  <si>
    <t>T190058625</t>
  </si>
  <si>
    <t>KUMTHEKAR TANISHA DINESH</t>
  </si>
  <si>
    <t>T190058628</t>
  </si>
  <si>
    <t>LOHANA ANEESH DEEPAK</t>
  </si>
  <si>
    <t>T190058631</t>
  </si>
  <si>
    <t>MAHARNAVAR AVINASH LAXMAN</t>
  </si>
  <si>
    <t>T190058635</t>
  </si>
  <si>
    <t>MANASI SHARAD BALGUDE</t>
  </si>
  <si>
    <t>T190058640</t>
  </si>
  <si>
    <t>MAVANI RAJ SURESH</t>
  </si>
  <si>
    <t>T190058643</t>
  </si>
  <si>
    <t>MISAL PRANJAL RAJESH</t>
  </si>
  <si>
    <t>T190058646</t>
  </si>
  <si>
    <t>MULLA MAHEK NAJIR</t>
  </si>
  <si>
    <t>T190058649</t>
  </si>
  <si>
    <t>NAGMOTI ATHARVA SHASHIKANT</t>
  </si>
  <si>
    <t>T190058652</t>
  </si>
  <si>
    <t>NAWANDAR GAURI SANJAY</t>
  </si>
  <si>
    <t>T190058655</t>
  </si>
  <si>
    <t>OSWAL BHAVESH MUKESH</t>
  </si>
  <si>
    <t>T190058658</t>
  </si>
  <si>
    <t>PATIL ADITYA POPAT</t>
  </si>
  <si>
    <t>T190058662</t>
  </si>
  <si>
    <t>PATIL INDRAJIT RANJIT</t>
  </si>
  <si>
    <t>T190058665</t>
  </si>
  <si>
    <t>PATIL SAGAR PREMCHAND</t>
  </si>
  <si>
    <t>T190058668</t>
  </si>
  <si>
    <t>PATIL VEDANT HANUMANT</t>
  </si>
  <si>
    <t>T190058672</t>
  </si>
  <si>
    <t>PAWAR SHRADDHA UCHIT</t>
  </si>
  <si>
    <t>T190058675</t>
  </si>
  <si>
    <t>PHUTANE GAURI ABHIJIT</t>
  </si>
  <si>
    <t>T190058678</t>
  </si>
  <si>
    <t>POKHARNA ADITYA RAHUL</t>
  </si>
  <si>
    <t>T190058682</t>
  </si>
  <si>
    <t>PRANAV KOTHAWADE</t>
  </si>
  <si>
    <t>T190058685</t>
  </si>
  <si>
    <t>PRASHANT CHANDRAKANT PATIL</t>
  </si>
  <si>
    <t>T190058689</t>
  </si>
  <si>
    <t>RAJPATHAK MIHIR TUSHAR</t>
  </si>
  <si>
    <t>T190058692</t>
  </si>
  <si>
    <t>RAUT MANISH SHANKAR</t>
  </si>
  <si>
    <t>T190058696</t>
  </si>
  <si>
    <t>ROHAN JADHAV</t>
  </si>
  <si>
    <t>T190058699</t>
  </si>
  <si>
    <t>SAKURE GAYATRI VIJAY</t>
  </si>
  <si>
    <t>T190058704</t>
  </si>
  <si>
    <t>SATGHARE SHASHANK CHANDRABHAN</t>
  </si>
  <si>
    <t>T190058709</t>
  </si>
  <si>
    <t>SHAH CHERIL YOGESH</t>
  </si>
  <si>
    <t>T190058712</t>
  </si>
  <si>
    <t>SHAHARE TITIKSHA SUNIL</t>
  </si>
  <si>
    <t>T190058715</t>
  </si>
  <si>
    <t>SHELOKAR NUPUR MAHENDRA</t>
  </si>
  <si>
    <t>T190058719</t>
  </si>
  <si>
    <t>SHETTI SHREYA SHRIDHAR</t>
  </si>
  <si>
    <t>T190058722</t>
  </si>
  <si>
    <t>SHREYAS BABAN ZAGARE</t>
  </si>
  <si>
    <t>T190058727</t>
  </si>
  <si>
    <t>SONAWANE YASH SURENDRA</t>
  </si>
  <si>
    <t>T190058731</t>
  </si>
  <si>
    <t>SURWASE PRASHANT RAMKISHAN</t>
  </si>
  <si>
    <t>T190058736</t>
  </si>
  <si>
    <t>TENDULKAR TANVI SANDEEP</t>
  </si>
  <si>
    <t>T190058739</t>
  </si>
  <si>
    <t>UNECHA PRASAD MAHENDRA</t>
  </si>
  <si>
    <t>T190058743</t>
  </si>
  <si>
    <t>VERMA HARISH RAJENDRAPRASAD</t>
  </si>
  <si>
    <t>T190058746</t>
  </si>
  <si>
    <t>WADHWA CHANCHAL RAJESH</t>
  </si>
  <si>
    <t>T190058750</t>
  </si>
  <si>
    <t>WANI PALASH PARESH</t>
  </si>
  <si>
    <t>T190058753</t>
  </si>
  <si>
    <t>YELGULWAR MANSI KAVIRAJ</t>
  </si>
  <si>
    <t>T190058510</t>
  </si>
  <si>
    <t>APOORVARAJ VIKAS LONDHE</t>
  </si>
  <si>
    <t>T190058512</t>
  </si>
  <si>
    <t>ARYAN MAHENDRA VORA</t>
  </si>
  <si>
    <t>T190058513</t>
  </si>
  <si>
    <t>ATHARVA SATYENDRA AGRAWAL</t>
  </si>
  <si>
    <t>T190058514</t>
  </si>
  <si>
    <t>ATTARDE SAKSHI RAJENDRA</t>
  </si>
  <si>
    <t>T190058522</t>
  </si>
  <si>
    <t>BARHATE HEMANG MILIND</t>
  </si>
  <si>
    <t>T190058532</t>
  </si>
  <si>
    <t>BIRAJDAR ASHUTOSH SANDIP</t>
  </si>
  <si>
    <t>T190058541</t>
  </si>
  <si>
    <t>CHAVAN SIDDHANT NARENDRA</t>
  </si>
  <si>
    <t>T190058550</t>
  </si>
  <si>
    <t>DESHMUKH VAISHNAVI AMBADAS</t>
  </si>
  <si>
    <t>T190058551</t>
  </si>
  <si>
    <t>DESHPANDE SARTHAK PRASAD</t>
  </si>
  <si>
    <t>T190058555</t>
  </si>
  <si>
    <t>DHINGE SIDDHESH AVINASH</t>
  </si>
  <si>
    <t>T190058561</t>
  </si>
  <si>
    <t>GAJALWAR YASH PHULCHAND</t>
  </si>
  <si>
    <t>T190058563</t>
  </si>
  <si>
    <t>GAVITRE YASH SANJAY</t>
  </si>
  <si>
    <t>T190058569</t>
  </si>
  <si>
    <t>GOREGAONKAR PURVA PRADIP</t>
  </si>
  <si>
    <t>T190058573</t>
  </si>
  <si>
    <t>HARSH RANJANE</t>
  </si>
  <si>
    <t>T190058578</t>
  </si>
  <si>
    <t>HON SNEHAL DADASAHEB</t>
  </si>
  <si>
    <t>T190058584</t>
  </si>
  <si>
    <t>JADHAV PRATIK SUBHASH</t>
  </si>
  <si>
    <t>T190058615</t>
  </si>
  <si>
    <t>JAYESH VINOD KOWALE</t>
  </si>
  <si>
    <t>T190058589</t>
  </si>
  <si>
    <t>JETHAR DIPALEE KAILAS</t>
  </si>
  <si>
    <t>T190058594</t>
  </si>
  <si>
    <t>KADAM VARADRAJ SANJAY</t>
  </si>
  <si>
    <t>T190058707</t>
  </si>
  <si>
    <t>KALEKAR SAVANI PRAVIN</t>
  </si>
  <si>
    <t>T190058597</t>
  </si>
  <si>
    <t>KAMBLE SHRINESH SHANKAR</t>
  </si>
  <si>
    <t>T190058600</t>
  </si>
  <si>
    <t>KATRUWAR ANUJA RAJESHWAR</t>
  </si>
  <si>
    <t>T190058601</t>
  </si>
  <si>
    <t>KAWALE SUMIT UTTAMRAO</t>
  </si>
  <si>
    <t>T190058606</t>
  </si>
  <si>
    <t>KHILARI SEJAL SACHIN</t>
  </si>
  <si>
    <t>T190058609</t>
  </si>
  <si>
    <t>KIRAN PACHARNE</t>
  </si>
  <si>
    <t>T190058612</t>
  </si>
  <si>
    <t>KOKAJE SUYOG GAJANAN</t>
  </si>
  <si>
    <t>T190058616</t>
  </si>
  <si>
    <t>KSHATRIYA MANAS RAJESH</t>
  </si>
  <si>
    <t>T190058619</t>
  </si>
  <si>
    <t>KULKARNI HARIPRIYA SHRIRAM</t>
  </si>
  <si>
    <t>T190058620</t>
  </si>
  <si>
    <t>KULKARNI ROHIT ABHIJIT</t>
  </si>
  <si>
    <t>T190058623</t>
  </si>
  <si>
    <t>KULKARNI VEDANT DATTATRAY</t>
  </si>
  <si>
    <t>T190058626</t>
  </si>
  <si>
    <t>KUSHAL BHATTAD</t>
  </si>
  <si>
    <t>T190058629</t>
  </si>
  <si>
    <t>LONGADGE UDAY ANIL</t>
  </si>
  <si>
    <t>T190058632</t>
  </si>
  <si>
    <t>MAHURKAR NANDINI SAMIR</t>
  </si>
  <si>
    <t>T190058633</t>
  </si>
  <si>
    <t>MAJUMDAR SANDEEP</t>
  </si>
  <si>
    <t>T190058636</t>
  </si>
  <si>
    <t>MANDAR MAHESH DESHMUKH</t>
  </si>
  <si>
    <t>T190058638</t>
  </si>
  <si>
    <t>MANPREET KAUR HAARNEET SINGH SIDHU</t>
  </si>
  <si>
    <t>T190058639</t>
  </si>
  <si>
    <t>MARATHE SANDESH DATTATRAY</t>
  </si>
  <si>
    <t>T190058641</t>
  </si>
  <si>
    <t>MHASKAR GARGI SUHAS</t>
  </si>
  <si>
    <t>T190058644</t>
  </si>
  <si>
    <t>MITKAR PRATHAMESH JAGDISH</t>
  </si>
  <si>
    <t>T190058508</t>
  </si>
  <si>
    <t>MOHAMMAD SAIF SHAKEEL AHMAD ANSARI</t>
  </si>
  <si>
    <t>T190058647</t>
  </si>
  <si>
    <t>NAGANE KUNAL KAILAS</t>
  </si>
  <si>
    <t>T190058650</t>
  </si>
  <si>
    <t>NAIK KAUSHIK NITIN</t>
  </si>
  <si>
    <t>T190058653</t>
  </si>
  <si>
    <t>OLEKAR VIJAY DEMAJI</t>
  </si>
  <si>
    <t>T190058656</t>
  </si>
  <si>
    <t>PARKALE PRANAV PANDURANG</t>
  </si>
  <si>
    <t>T190058659</t>
  </si>
  <si>
    <t>PATIL ANURAG DEEPAK</t>
  </si>
  <si>
    <t>T190058661</t>
  </si>
  <si>
    <t>PATIL HARSHVARDHAN NISHIKANT</t>
  </si>
  <si>
    <t>T190058663</t>
  </si>
  <si>
    <t>PATIL ISHA JAYWANT</t>
  </si>
  <si>
    <t>T190058666</t>
  </si>
  <si>
    <t>PATIL SANIKA BHAGWAN</t>
  </si>
  <si>
    <t>T190058669</t>
  </si>
  <si>
    <t>PATIL YASH PARASHARAM</t>
  </si>
  <si>
    <t>T190058670</t>
  </si>
  <si>
    <t>PAWAR AMIR DIPAK</t>
  </si>
  <si>
    <t>T190058673</t>
  </si>
  <si>
    <t>PAWAR VISHVAM JAGDISH</t>
  </si>
  <si>
    <t>T190058676</t>
  </si>
  <si>
    <t>PITALE SHUBHAM DINESH</t>
  </si>
  <si>
    <t>T190058679</t>
  </si>
  <si>
    <t>POL NEHA SANJAY</t>
  </si>
  <si>
    <t>T190058681</t>
  </si>
  <si>
    <t>PRADHAN PRATIK NANASAHEB</t>
  </si>
  <si>
    <t>T190058683</t>
  </si>
  <si>
    <t>PRANAV SURYAKIRAN WAGHANNA</t>
  </si>
  <si>
    <t>T190058686</t>
  </si>
  <si>
    <t>PRATIK SUNIL DHANE</t>
  </si>
  <si>
    <t>T190058688</t>
  </si>
  <si>
    <t>RAJ OMPRAKASH GANDOLE</t>
  </si>
  <si>
    <t>T190058690</t>
  </si>
  <si>
    <t>RAJPUT RUTURAJSINGH RAVINDRASINGH</t>
  </si>
  <si>
    <t>T190058693</t>
  </si>
  <si>
    <t>RAUT PARTH VIJAY</t>
  </si>
  <si>
    <t>T190058697</t>
  </si>
  <si>
    <t>SABLE GAURAV PRAMOD</t>
  </si>
  <si>
    <t>T190058700</t>
  </si>
  <si>
    <t>SALUNKE DHANANJAY BHAGWAN</t>
  </si>
  <si>
    <t>T190058702</t>
  </si>
  <si>
    <t>SARDA YASH VINOD</t>
  </si>
  <si>
    <t>T190058706</t>
  </si>
  <si>
    <t>SAURAV MOHANTY</t>
  </si>
  <si>
    <t>T190058710</t>
  </si>
  <si>
    <t>SHAH KHUSHI DINESH</t>
  </si>
  <si>
    <t>T190058713</t>
  </si>
  <si>
    <t>SHAIKH SAIFUDDIN NAZIMUDDIN</t>
  </si>
  <si>
    <t>T190058716</t>
  </si>
  <si>
    <t>SHERE VISHAL RAJKUMAR</t>
  </si>
  <si>
    <t>T190058717</t>
  </si>
  <si>
    <t>SHETE TEJAS VISHWAJIT</t>
  </si>
  <si>
    <t>T190058720</t>
  </si>
  <si>
    <t>SHEWALKAR ADITYA SHAILESH</t>
  </si>
  <si>
    <t>T190058723</t>
  </si>
  <si>
    <t>SINGH ANURAG PRAMOD</t>
  </si>
  <si>
    <t>T190058728</t>
  </si>
  <si>
    <t>SUGANDH SARVESH RAMESH</t>
  </si>
  <si>
    <t>T190058729</t>
  </si>
  <si>
    <t>SUKUM SHUBHAM GANESH</t>
  </si>
  <si>
    <t>T190058732</t>
  </si>
  <si>
    <t>SURYAVANSHI RISHIKESH HARISH</t>
  </si>
  <si>
    <t>T190058733</t>
  </si>
  <si>
    <t>SWAMI ONKAR BANDU</t>
  </si>
  <si>
    <t>T190058735</t>
  </si>
  <si>
    <t>TANMAY BONDE</t>
  </si>
  <si>
    <t>T190058737</t>
  </si>
  <si>
    <t>THAKUR ANIKET SANJAYSING</t>
  </si>
  <si>
    <t>T190058740</t>
  </si>
  <si>
    <t>VAIDYA SHRIDHAR ANIL</t>
  </si>
  <si>
    <t>T190058741</t>
  </si>
  <si>
    <t>VASAVE AKANKSHA JOLU</t>
  </si>
  <si>
    <t>T190058744</t>
  </si>
  <si>
    <t>VIRAJ PRAVIN BHUKTE</t>
  </si>
  <si>
    <t>T190058747</t>
  </si>
  <si>
    <t>WADKAR ADITYA ANAND</t>
  </si>
  <si>
    <t>T190058748</t>
  </si>
  <si>
    <t>WAGH RUGVED ANIL</t>
  </si>
  <si>
    <t>T190058751</t>
  </si>
  <si>
    <t>WARKE PRANISH PRASHANT</t>
  </si>
  <si>
    <t>T190058754</t>
  </si>
  <si>
    <t>ZOTING PRAJWAL GIRIDHAR</t>
  </si>
  <si>
    <t>T190058530</t>
  </si>
  <si>
    <t>BHARMAL KAUSTUBH DEEPAK</t>
  </si>
  <si>
    <t>TOTAL NO. OF STUDENT PRESENT</t>
  </si>
  <si>
    <t xml:space="preserve">Total No. Absent:  </t>
  </si>
  <si>
    <t>UT-I=11</t>
  </si>
  <si>
    <t>UT-II=09</t>
  </si>
  <si>
    <t>AB=00</t>
  </si>
  <si>
    <t>PERCENTAGE STUDENT =</t>
  </si>
  <si>
    <t>Target no of students for level 1</t>
  </si>
  <si>
    <t>Target no of students for level 2</t>
  </si>
  <si>
    <t>Target no of students for level 3</t>
  </si>
  <si>
    <t>% of students for level 1 (&gt;40%)</t>
  </si>
  <si>
    <t>% of students for level 2(&gt;60%)</t>
  </si>
  <si>
    <t>% of students for level 3(&gt;66%)</t>
  </si>
  <si>
    <t>Level 1 Att</t>
  </si>
  <si>
    <t>Level 2 Att</t>
  </si>
  <si>
    <t>Level 3 Att</t>
  </si>
  <si>
    <t>Level 1 Final Att</t>
  </si>
  <si>
    <t>Level 2 Final Att</t>
  </si>
  <si>
    <t>Level 3 Final Att</t>
  </si>
  <si>
    <t>UT/Asgnt attainment</t>
  </si>
  <si>
    <t>UT_COi_attainment</t>
  </si>
  <si>
    <t>UA_CO_AT</t>
  </si>
  <si>
    <t>UT_CO_attainment</t>
  </si>
  <si>
    <t>Course Outcome</t>
  </si>
  <si>
    <t>Examiners Name &amp; Sign:-</t>
  </si>
  <si>
    <t xml:space="preserve">                                                 PUNE INSTITUTE OF COMPUTER TECHNOLOGY, PUNE - 411043</t>
  </si>
  <si>
    <t xml:space="preserve">                                                              Department of Information Technology</t>
  </si>
  <si>
    <t xml:space="preserve">                                                             S.No.-27, Pune Satara Road, Dhankawadi, Pune-411043</t>
  </si>
  <si>
    <t xml:space="preserve">                                                                       ASSIGNMENT ASSESSMENT SHEET</t>
  </si>
  <si>
    <t>OS 2020-21 Actual Attainment Calculation</t>
  </si>
  <si>
    <t>Year</t>
  </si>
  <si>
    <t>Staff</t>
  </si>
  <si>
    <t>Above 66%</t>
  </si>
  <si>
    <t>Above  60%</t>
  </si>
  <si>
    <t>Pass class</t>
  </si>
  <si>
    <t>Actual Attainment as per the Result</t>
  </si>
  <si>
    <t>Unit Test</t>
  </si>
  <si>
    <t>SPPU</t>
  </si>
  <si>
    <t>UT_CO_AT</t>
  </si>
  <si>
    <t>CO_AT</t>
  </si>
  <si>
    <t>2017-18</t>
  </si>
  <si>
    <t>Target</t>
  </si>
  <si>
    <t>Avg</t>
  </si>
  <si>
    <t>2018-19</t>
  </si>
  <si>
    <t>TAR</t>
  </si>
  <si>
    <t>VRJ</t>
  </si>
  <si>
    <t>AVG</t>
  </si>
  <si>
    <t>2019-20</t>
  </si>
  <si>
    <t>NVB</t>
  </si>
  <si>
    <t>2020-21</t>
  </si>
  <si>
    <t>SCD</t>
  </si>
  <si>
    <t>`</t>
  </si>
  <si>
    <t>AVG % last 3 years</t>
  </si>
  <si>
    <t>Target set (2019-20)</t>
  </si>
  <si>
    <t>Avg 3 yrs (2019-20)</t>
  </si>
  <si>
    <t>Target set (2020-21)</t>
  </si>
  <si>
    <t>Avg 3 yrs (2020-21)</t>
  </si>
  <si>
    <t>Target set (2021-22)</t>
  </si>
  <si>
    <t>2021-22</t>
  </si>
  <si>
    <t>SBD, RRC,PRK</t>
  </si>
  <si>
    <t>Avg 3 yrs (2021-22)</t>
  </si>
  <si>
    <t>Target set (2022-23)</t>
  </si>
  <si>
    <t>2022-23</t>
  </si>
  <si>
    <t>SCD, RRC,SBD</t>
  </si>
  <si>
    <t>Avg 3 yrs (2022-23)</t>
  </si>
  <si>
    <t>Target set (2023-24)</t>
  </si>
  <si>
    <t>% Target for 2023-24</t>
  </si>
  <si>
    <t>Dist</t>
  </si>
  <si>
    <t>% Target for 2021-22</t>
  </si>
  <si>
    <t>I class</t>
  </si>
  <si>
    <t>Pass Class</t>
  </si>
  <si>
    <t>Target Attainment for 2023-24</t>
  </si>
  <si>
    <t>Final CO Attainment For 2021-22</t>
  </si>
  <si>
    <t>ASSIGNMENT ASSESSMENT SHEET</t>
  </si>
  <si>
    <t>Subject:  Operating Systems                Year &amp; Sem : 2021-2022, Sem I</t>
  </si>
  <si>
    <t>T190058562</t>
  </si>
  <si>
    <t>T190058577</t>
  </si>
  <si>
    <t>T190058684</t>
  </si>
  <si>
    <t>T190058694</t>
  </si>
  <si>
    <t>T190058705</t>
  </si>
  <si>
    <t>T190058724</t>
  </si>
  <si>
    <t>T190058726</t>
  </si>
  <si>
    <t>Students Appeared</t>
  </si>
  <si>
    <t>UT-I=04</t>
  </si>
  <si>
    <t>UT-II=02</t>
  </si>
  <si>
    <t>NA=00,AB=02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</si>
</sst>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rgb="FF000000"/>
      <name val="Calibri"/>
      <scheme val="minor"/>
    </font>
    <font>
      <sz val="10.0"/>
      <color rgb="FF000000"/>
      <name val="Calibri"/>
    </font>
    <font>
      <sz val="11.0"/>
      <color rgb="FF000000"/>
      <name val="Calibri"/>
    </font>
    <font>
      <b/>
      <sz val="10.0"/>
      <color rgb="FF000000"/>
      <name val="Calibri"/>
    </font>
    <font/>
    <font>
      <b/>
      <sz val="11.0"/>
      <color theme="1"/>
      <name val="Calibri"/>
    </font>
    <font>
      <b/>
      <sz val="11.0"/>
      <color rgb="FFFF0000"/>
      <name val="Calibri"/>
    </font>
    <font>
      <b/>
      <sz val="10.0"/>
      <color theme="1"/>
      <name val="Arial"/>
    </font>
    <font>
      <b/>
      <sz val="10.0"/>
      <color rgb="FF000000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b/>
      <sz val="10.0"/>
      <color theme="1"/>
      <name val="Times New Roman"/>
    </font>
    <font>
      <sz val="11.0"/>
      <color theme="1"/>
      <name val="Calibri"/>
    </font>
    <font>
      <sz val="9.0"/>
      <color theme="1"/>
      <name val="Times New Roman"/>
    </font>
    <font>
      <b/>
      <sz val="10.0"/>
      <color theme="1"/>
      <name val="Calibri"/>
    </font>
    <font>
      <b/>
      <sz val="10.0"/>
      <color rgb="FFFF0000"/>
      <name val="Calibri"/>
    </font>
    <font>
      <b/>
      <sz val="11.0"/>
      <color theme="1"/>
      <name val="Georgia"/>
    </font>
    <font>
      <b/>
      <sz val="11.0"/>
      <color rgb="FF000000"/>
      <name val="Calibri"/>
    </font>
    <font>
      <b/>
      <sz val="11.0"/>
      <color rgb="FFFF0000"/>
      <name val="Georgia"/>
    </font>
    <font>
      <b/>
      <sz val="12.0"/>
      <color rgb="FF000000"/>
      <name val="Times New Roman"/>
    </font>
    <font>
      <b/>
      <sz val="12.0"/>
      <color theme="1"/>
      <name val="Times New Roman"/>
    </font>
    <font>
      <b/>
      <sz val="11.0"/>
      <color rgb="FF000099"/>
      <name val="Calibri"/>
    </font>
    <font>
      <i/>
      <sz val="11.0"/>
      <color rgb="FF000000"/>
      <name val="Calibri"/>
    </font>
    <font>
      <b/>
      <i/>
      <sz val="11.0"/>
      <color theme="1"/>
      <name val="Calibri"/>
    </font>
    <font>
      <sz val="10.0"/>
      <color theme="1"/>
      <name val="Calibri"/>
    </font>
    <font>
      <b/>
      <sz val="10.0"/>
      <color rgb="FF00000A"/>
      <name val="Times New Roman"/>
    </font>
    <font>
      <sz val="10.0"/>
      <color rgb="FFFF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3C3C3C"/>
      </left>
      <right style="thin">
        <color rgb="FF3C3C3C"/>
      </right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 vertical="center"/>
    </xf>
    <xf borderId="5" fillId="0" fontId="4" numFmtId="0" xfId="0" applyBorder="1" applyFont="1"/>
    <xf borderId="0" fillId="0" fontId="5" numFmtId="0" xfId="0" applyFont="1"/>
    <xf borderId="0" fillId="0" fontId="6" numFmtId="0" xfId="0" applyAlignment="1" applyFont="1">
      <alignment horizontal="center"/>
    </xf>
    <xf borderId="4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7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4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6" fillId="0" fontId="8" numFmtId="0" xfId="0" applyAlignment="1" applyBorder="1" applyFont="1">
      <alignment horizontal="left" vertical="top"/>
    </xf>
    <xf borderId="6" fillId="0" fontId="11" numFmtId="0" xfId="0" applyAlignment="1" applyBorder="1" applyFont="1">
      <alignment horizont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6" fillId="0" fontId="8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left" vertical="center"/>
    </xf>
    <xf borderId="6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7" fillId="0" fontId="11" numFmtId="0" xfId="0" applyAlignment="1" applyBorder="1" applyFont="1">
      <alignment horizontal="center" vertical="center"/>
    </xf>
    <xf borderId="9" fillId="0" fontId="4" numFmtId="0" xfId="0" applyBorder="1" applyFont="1"/>
    <xf borderId="7" fillId="0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left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left" vertical="center"/>
    </xf>
    <xf borderId="10" fillId="0" fontId="11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11" fillId="0" fontId="12" numFmtId="0" xfId="0" applyBorder="1" applyFont="1"/>
    <xf borderId="12" fillId="0" fontId="2" numFmtId="0" xfId="0" applyAlignment="1" applyBorder="1" applyFont="1">
      <alignment horizontal="center"/>
    </xf>
    <xf borderId="13" fillId="0" fontId="9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8" fillId="0" fontId="9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14" fillId="0" fontId="10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/>
    </xf>
    <xf borderId="6" fillId="0" fontId="12" numFmtId="0" xfId="0" applyBorder="1" applyFont="1"/>
    <xf borderId="8" fillId="0" fontId="2" numFmtId="0" xfId="0" applyAlignment="1" applyBorder="1" applyFont="1">
      <alignment horizontal="center"/>
    </xf>
    <xf borderId="14" fillId="0" fontId="9" numFmtId="0" xfId="0" applyAlignment="1" applyBorder="1" applyFont="1">
      <alignment horizontal="center" vertical="center"/>
    </xf>
    <xf borderId="15" fillId="2" fontId="2" numFmtId="0" xfId="0" applyAlignment="1" applyBorder="1" applyFill="1" applyFont="1">
      <alignment horizontal="center"/>
    </xf>
    <xf borderId="14" fillId="2" fontId="9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left"/>
    </xf>
    <xf borderId="15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center"/>
    </xf>
    <xf borderId="14" fillId="2" fontId="10" numFmtId="0" xfId="0" applyAlignment="1" applyBorder="1" applyFont="1">
      <alignment horizontal="center" vertical="center"/>
    </xf>
    <xf borderId="6" fillId="2" fontId="10" numFmtId="0" xfId="0" applyAlignment="1" applyBorder="1" applyFont="1">
      <alignment horizontal="center"/>
    </xf>
    <xf borderId="14" fillId="3" fontId="9" numFmtId="0" xfId="0" applyAlignment="1" applyBorder="1" applyFill="1" applyFont="1">
      <alignment horizontal="center" vertical="center"/>
    </xf>
    <xf borderId="15" fillId="4" fontId="9" numFmtId="0" xfId="0" applyAlignment="1" applyBorder="1" applyFill="1" applyFont="1">
      <alignment horizontal="center"/>
    </xf>
    <xf borderId="6" fillId="4" fontId="9" numFmtId="0" xfId="0" applyAlignment="1" applyBorder="1" applyFont="1">
      <alignment horizontal="center"/>
    </xf>
    <xf borderId="16" fillId="4" fontId="2" numFmtId="0" xfId="0" applyBorder="1" applyFont="1"/>
    <xf borderId="7" fillId="0" fontId="13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left" shrinkToFit="0" vertical="center" wrapText="1"/>
    </xf>
    <xf borderId="16" fillId="4" fontId="9" numFmtId="0" xfId="0" applyAlignment="1" applyBorder="1" applyFont="1">
      <alignment horizontal="center" shrinkToFit="0" vertical="center" wrapText="1"/>
    </xf>
    <xf borderId="17" fillId="4" fontId="10" numFmtId="0" xfId="0" applyAlignment="1" applyBorder="1" applyFont="1">
      <alignment horizontal="center" shrinkToFit="0" vertical="center" wrapText="1"/>
    </xf>
    <xf borderId="6" fillId="0" fontId="11" numFmtId="2" xfId="0" applyAlignment="1" applyBorder="1" applyFont="1" applyNumberFormat="1">
      <alignment horizontal="center" vertical="center"/>
    </xf>
    <xf borderId="6" fillId="0" fontId="9" numFmtId="2" xfId="0" applyAlignment="1" applyBorder="1" applyFont="1" applyNumberFormat="1">
      <alignment horizontal="center" vertical="center"/>
    </xf>
    <xf borderId="7" fillId="0" fontId="11" numFmtId="2" xfId="0" applyAlignment="1" applyBorder="1" applyFont="1" applyNumberFormat="1">
      <alignment horizontal="center" vertical="center"/>
    </xf>
    <xf borderId="6" fillId="0" fontId="14" numFmtId="2" xfId="0" applyAlignment="1" applyBorder="1" applyFont="1" applyNumberFormat="1">
      <alignment horizontal="center" vertical="center"/>
    </xf>
    <xf borderId="5" fillId="0" fontId="15" numFmtId="0" xfId="0" applyAlignment="1" applyBorder="1" applyFont="1">
      <alignment horizontal="center" vertical="center"/>
    </xf>
    <xf borderId="0" fillId="0" fontId="16" numFmtId="0" xfId="0" applyFont="1"/>
    <xf borderId="0" fillId="0" fontId="8" numFmtId="0" xfId="0" applyAlignment="1" applyFont="1">
      <alignment horizontal="center" shrinkToFit="0" vertical="center" wrapText="1"/>
    </xf>
    <xf borderId="0" fillId="0" fontId="2" numFmtId="0" xfId="0" applyFont="1"/>
    <xf borderId="0" fillId="0" fontId="10" numFmtId="0" xfId="0" applyAlignment="1" applyFont="1">
      <alignment horizontal="center" shrinkToFit="0" vertical="center" wrapText="1"/>
    </xf>
    <xf borderId="4" fillId="0" fontId="1" numFmtId="0" xfId="0" applyBorder="1" applyFont="1"/>
    <xf borderId="0" fillId="0" fontId="1" numFmtId="2" xfId="0" applyFont="1" applyNumberFormat="1"/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7" fillId="0" fontId="3" numFmtId="0" xfId="0" applyAlignment="1" applyBorder="1" applyFont="1">
      <alignment horizontal="left" vertical="top"/>
    </xf>
    <xf borderId="6" fillId="0" fontId="3" numFmtId="2" xfId="0" applyAlignment="1" applyBorder="1" applyFont="1" applyNumberFormat="1">
      <alignment horizontal="left" vertical="top"/>
    </xf>
    <xf borderId="7" fillId="0" fontId="3" numFmtId="0" xfId="0" applyAlignment="1" applyBorder="1" applyFont="1">
      <alignment horizontal="left" shrinkToFit="0" vertical="top" wrapText="1"/>
    </xf>
    <xf borderId="18" fillId="0" fontId="1" numFmtId="0" xfId="0" applyBorder="1" applyFont="1"/>
    <xf borderId="19" fillId="0" fontId="1" numFmtId="0" xfId="0" applyBorder="1" applyFont="1"/>
    <xf borderId="19" fillId="0" fontId="8" numFmtId="0" xfId="0" applyAlignment="1" applyBorder="1" applyFont="1">
      <alignment horizontal="left"/>
    </xf>
    <xf borderId="19" fillId="0" fontId="8" numFmtId="0" xfId="0" applyBorder="1" applyFont="1"/>
    <xf borderId="19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0" fillId="0" fontId="12" numFmtId="0" xfId="0" applyFont="1"/>
    <xf borderId="0" fillId="0" fontId="17" numFmtId="0" xfId="0" applyFont="1"/>
    <xf borderId="0" fillId="0" fontId="7" numFmtId="0" xfId="0" applyFont="1"/>
    <xf borderId="20" fillId="0" fontId="18" numFmtId="0" xfId="0" applyAlignment="1" applyBorder="1" applyFont="1">
      <alignment horizontal="center"/>
    </xf>
    <xf borderId="21" fillId="0" fontId="4" numFmtId="0" xfId="0" applyBorder="1" applyFont="1"/>
    <xf borderId="22" fillId="0" fontId="4" numFmtId="0" xfId="0" applyBorder="1" applyFont="1"/>
    <xf borderId="23" fillId="0" fontId="16" numFmtId="0" xfId="0" applyAlignment="1" applyBorder="1" applyFont="1">
      <alignment horizontal="center" vertical="center"/>
    </xf>
    <xf borderId="6" fillId="0" fontId="16" numFmtId="0" xfId="0" applyAlignment="1" applyBorder="1" applyFont="1">
      <alignment horizontal="center" vertical="center"/>
    </xf>
    <xf borderId="7" fillId="0" fontId="16" numFmtId="0" xfId="0" applyAlignment="1" applyBorder="1" applyFont="1">
      <alignment horizontal="center" vertical="center"/>
    </xf>
    <xf borderId="7" fillId="0" fontId="19" numFmtId="0" xfId="0" applyAlignment="1" applyBorder="1" applyFont="1">
      <alignment horizontal="center" shrinkToFit="0" vertical="center" wrapText="1"/>
    </xf>
    <xf borderId="24" fillId="0" fontId="4" numFmtId="0" xfId="0" applyBorder="1" applyFont="1"/>
    <xf borderId="6" fillId="0" fontId="16" numFmtId="0" xfId="0" applyAlignment="1" applyBorder="1" applyFont="1">
      <alignment horizontal="center" shrinkToFit="0" vertical="center" wrapText="1"/>
    </xf>
    <xf borderId="6" fillId="0" fontId="20" numFmtId="2" xfId="0" applyAlignment="1" applyBorder="1" applyFont="1" applyNumberFormat="1">
      <alignment horizontal="center" shrinkToFit="0" vertical="center" wrapText="1"/>
    </xf>
    <xf borderId="25" fillId="0" fontId="20" numFmtId="0" xfId="0" applyAlignment="1" applyBorder="1" applyFont="1">
      <alignment horizontal="center" shrinkToFit="0" vertical="center" wrapText="1"/>
    </xf>
    <xf borderId="23" fillId="0" fontId="5" numFmtId="0" xfId="0" applyAlignment="1" applyBorder="1" applyFont="1">
      <alignment horizontal="center" vertical="center"/>
    </xf>
    <xf borderId="6" fillId="0" fontId="21" numFmtId="0" xfId="0" applyAlignment="1" applyBorder="1" applyFont="1">
      <alignment horizontal="center" vertical="center"/>
    </xf>
    <xf borderId="6" fillId="0" fontId="21" numFmtId="0" xfId="0" applyAlignment="1" applyBorder="1" applyFont="1">
      <alignment horizontal="center" shrinkToFit="0" vertical="center" wrapText="1"/>
    </xf>
    <xf borderId="6" fillId="0" fontId="21" numFmtId="2" xfId="0" applyAlignment="1" applyBorder="1" applyFont="1" applyNumberFormat="1">
      <alignment horizontal="center" shrinkToFit="0" vertical="center" wrapText="1"/>
    </xf>
    <xf borderId="25" fillId="0" fontId="21" numFmtId="2" xfId="0" applyAlignment="1" applyBorder="1" applyFont="1" applyNumberFormat="1">
      <alignment horizontal="center" shrinkToFit="0" vertical="center" wrapText="1"/>
    </xf>
    <xf borderId="6" fillId="0" fontId="5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25" fillId="0" fontId="6" numFmtId="2" xfId="0" applyAlignment="1" applyBorder="1" applyFont="1" applyNumberForma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2" xfId="0" applyAlignment="1" applyBorder="1" applyFont="1" applyNumberFormat="1">
      <alignment horizontal="center" shrinkToFit="0" vertical="center" wrapText="1"/>
    </xf>
    <xf borderId="25" fillId="0" fontId="5" numFmtId="2" xfId="0" applyAlignment="1" applyBorder="1" applyFont="1" applyNumberFormat="1">
      <alignment horizontal="center" shrinkToFit="0" vertical="center" wrapText="1"/>
    </xf>
    <xf borderId="6" fillId="0" fontId="12" numFmtId="0" xfId="0" applyAlignment="1" applyBorder="1" applyFont="1">
      <alignment horizontal="center" vertical="center"/>
    </xf>
    <xf borderId="6" fillId="0" fontId="12" numFmtId="2" xfId="0" applyAlignment="1" applyBorder="1" applyFont="1" applyNumberFormat="1">
      <alignment horizontal="center" vertical="center"/>
    </xf>
    <xf borderId="25" fillId="0" fontId="12" numFmtId="2" xfId="0" applyAlignment="1" applyBorder="1" applyFont="1" applyNumberFormat="1">
      <alignment horizontal="center" vertical="center"/>
    </xf>
    <xf borderId="23" fillId="0" fontId="12" numFmtId="0" xfId="0" applyAlignment="1" applyBorder="1" applyFont="1">
      <alignment horizontal="center" vertical="center"/>
    </xf>
    <xf borderId="23" fillId="5" fontId="5" numFmtId="0" xfId="0" applyAlignment="1" applyBorder="1" applyFill="1" applyFont="1">
      <alignment horizontal="center" vertical="center"/>
    </xf>
    <xf borderId="6" fillId="5" fontId="5" numFmtId="0" xfId="0" applyAlignment="1" applyBorder="1" applyFont="1">
      <alignment horizontal="center" vertical="center"/>
    </xf>
    <xf borderId="6" fillId="5" fontId="5" numFmtId="2" xfId="0" applyAlignment="1" applyBorder="1" applyFont="1" applyNumberFormat="1">
      <alignment horizontal="center" vertical="center"/>
    </xf>
    <xf borderId="25" fillId="5" fontId="5" numFmtId="2" xfId="0" applyAlignment="1" applyBorder="1" applyFont="1" applyNumberFormat="1">
      <alignment horizontal="center" vertical="center"/>
    </xf>
    <xf borderId="6" fillId="0" fontId="5" numFmtId="2" xfId="0" applyAlignment="1" applyBorder="1" applyFont="1" applyNumberFormat="1">
      <alignment horizontal="center" vertical="center"/>
    </xf>
    <xf borderId="25" fillId="0" fontId="5" numFmtId="2" xfId="0" applyAlignment="1" applyBorder="1" applyFont="1" applyNumberFormat="1">
      <alignment horizontal="center" vertical="center"/>
    </xf>
    <xf borderId="0" fillId="0" fontId="22" numFmtId="0" xfId="0" applyFont="1"/>
    <xf borderId="23" fillId="5" fontId="23" numFmtId="0" xfId="0" applyAlignment="1" applyBorder="1" applyFont="1">
      <alignment horizontal="center" vertical="center"/>
    </xf>
    <xf borderId="6" fillId="5" fontId="23" numFmtId="0" xfId="0" applyAlignment="1" applyBorder="1" applyFont="1">
      <alignment horizontal="center" vertical="center"/>
    </xf>
    <xf borderId="23" fillId="0" fontId="23" numFmtId="0" xfId="0" applyAlignment="1" applyBorder="1" applyFont="1">
      <alignment horizontal="center" vertical="center"/>
    </xf>
    <xf borderId="6" fillId="0" fontId="23" numFmtId="0" xfId="0" applyAlignment="1" applyBorder="1" applyFont="1">
      <alignment horizontal="center" vertical="center"/>
    </xf>
    <xf borderId="6" fillId="0" fontId="23" numFmtId="2" xfId="0" applyAlignment="1" applyBorder="1" applyFont="1" applyNumberFormat="1">
      <alignment horizontal="center" vertical="center"/>
    </xf>
    <xf borderId="25" fillId="0" fontId="23" numFmtId="2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center" vertical="center"/>
    </xf>
    <xf borderId="26" fillId="0" fontId="5" numFmtId="0" xfId="0" applyAlignment="1" applyBorder="1" applyFont="1">
      <alignment horizontal="center" vertical="center"/>
    </xf>
    <xf borderId="27" fillId="0" fontId="4" numFmtId="0" xfId="0" applyBorder="1" applyFont="1"/>
    <xf borderId="28" fillId="0" fontId="6" numFmtId="2" xfId="0" applyAlignment="1" applyBorder="1" applyFont="1" applyNumberFormat="1">
      <alignment horizontal="center" vertical="center"/>
    </xf>
    <xf borderId="29" fillId="0" fontId="6" numFmtId="2" xfId="0" applyAlignment="1" applyBorder="1" applyFont="1" applyNumberFormat="1">
      <alignment horizontal="center" vertical="center"/>
    </xf>
    <xf borderId="0" fillId="0" fontId="6" numFmtId="2" xfId="0" applyFont="1" applyNumberFormat="1"/>
    <xf borderId="6" fillId="0" fontId="5" numFmtId="0" xfId="0" applyBorder="1" applyFont="1"/>
    <xf borderId="6" fillId="0" fontId="2" numFmtId="0" xfId="0" applyAlignment="1" applyBorder="1" applyFont="1">
      <alignment shrinkToFit="0" wrapText="1"/>
    </xf>
    <xf borderId="6" fillId="0" fontId="6" numFmtId="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horizontal="center" shrinkToFit="0" vertical="center" wrapText="1"/>
    </xf>
    <xf borderId="0" fillId="0" fontId="6" numFmtId="2" xfId="0" applyAlignment="1" applyFont="1" applyNumberFormat="1">
      <alignment horizontal="center" shrinkToFit="0" vertical="center" wrapText="1"/>
    </xf>
    <xf borderId="6" fillId="0" fontId="6" numFmtId="0" xfId="0" applyAlignment="1" applyBorder="1" applyFont="1">
      <alignment horizontal="center"/>
    </xf>
    <xf borderId="6" fillId="0" fontId="6" numFmtId="2" xfId="0" applyAlignment="1" applyBorder="1" applyFont="1" applyNumberFormat="1">
      <alignment horizontal="center"/>
    </xf>
    <xf borderId="0" fillId="0" fontId="12" numFmtId="2" xfId="0" applyFont="1" applyNumberFormat="1"/>
    <xf borderId="6" fillId="0" fontId="24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10" fillId="0" fontId="5" numFmtId="0" xfId="0" applyBorder="1" applyFont="1"/>
    <xf borderId="0" fillId="0" fontId="12" numFmtId="0" xfId="0" applyAlignment="1" applyFont="1">
      <alignment horizontal="center" vertical="center"/>
    </xf>
    <xf borderId="5" fillId="0" fontId="2" numFmtId="2" xfId="0" applyAlignment="1" applyBorder="1" applyFont="1" applyNumberFormat="1">
      <alignment horizontal="center" vertical="center"/>
    </xf>
    <xf borderId="6" fillId="0" fontId="2" numFmtId="2" xfId="0" applyAlignment="1" applyBorder="1" applyFont="1" applyNumberFormat="1">
      <alignment horizontal="center" vertical="center"/>
    </xf>
    <xf borderId="0" fillId="0" fontId="2" numFmtId="2" xfId="0" applyFont="1" applyNumberFormat="1"/>
    <xf borderId="0" fillId="0" fontId="2" numFmtId="2" xfId="0" applyAlignment="1" applyFont="1" applyNumberFormat="1">
      <alignment horizontal="center" vertical="center"/>
    </xf>
    <xf borderId="6" fillId="0" fontId="5" numFmtId="0" xfId="0" applyAlignment="1" applyBorder="1" applyFont="1">
      <alignment horizontal="center"/>
    </xf>
    <xf borderId="0" fillId="0" fontId="17" numFmtId="0" xfId="0" applyAlignment="1" applyFont="1">
      <alignment horizontal="center"/>
    </xf>
    <xf borderId="30" fillId="0" fontId="4" numFmtId="0" xfId="0" applyBorder="1" applyFont="1"/>
    <xf borderId="23" fillId="0" fontId="5" numFmtId="0" xfId="0" applyBorder="1" applyFont="1"/>
    <xf borderId="25" fillId="0" fontId="6" numFmtId="0" xfId="0" applyAlignment="1" applyBorder="1" applyFont="1">
      <alignment horizontal="center"/>
    </xf>
    <xf borderId="10" fillId="0" fontId="5" numFmtId="2" xfId="0" applyAlignment="1" applyBorder="1" applyFont="1" applyNumberFormat="1">
      <alignment horizontal="center"/>
    </xf>
    <xf borderId="6" fillId="0" fontId="5" numFmtId="2" xfId="0" applyAlignment="1" applyBorder="1" applyFont="1" applyNumberFormat="1">
      <alignment horizontal="center"/>
    </xf>
    <xf borderId="31" fillId="0" fontId="5" numFmtId="0" xfId="0" applyBorder="1" applyFont="1"/>
    <xf borderId="28" fillId="0" fontId="6" numFmtId="0" xfId="0" applyAlignment="1" applyBorder="1" applyFont="1">
      <alignment horizontal="center"/>
    </xf>
    <xf borderId="29" fillId="0" fontId="6" numFmtId="0" xfId="0" applyAlignment="1" applyBorder="1" applyFont="1">
      <alignment horizontal="center"/>
    </xf>
    <xf borderId="7" fillId="0" fontId="5" numFmtId="0" xfId="0" applyAlignment="1" applyBorder="1" applyFont="1">
      <alignment horizontal="left" vertical="top"/>
    </xf>
    <xf borderId="32" fillId="0" fontId="6" numFmtId="2" xfId="0" applyAlignment="1" applyBorder="1" applyFont="1" applyNumberFormat="1">
      <alignment horizontal="center"/>
    </xf>
    <xf borderId="4" fillId="0" fontId="9" numFmtId="0" xfId="0" applyAlignment="1" applyBorder="1" applyFont="1">
      <alignment horizontal="center" vertical="center"/>
    </xf>
    <xf borderId="6" fillId="0" fontId="25" numFmtId="14" xfId="0" applyAlignment="1" applyBorder="1" applyFont="1" applyNumberFormat="1">
      <alignment horizontal="center" vertical="center"/>
    </xf>
    <xf borderId="33" fillId="0" fontId="9" numFmtId="0" xfId="0" applyAlignment="1" applyBorder="1" applyFont="1">
      <alignment horizontal="center" vertical="center"/>
    </xf>
    <xf borderId="14" fillId="4" fontId="9" numFmtId="0" xfId="0" applyAlignment="1" applyBorder="1" applyFont="1">
      <alignment horizontal="center" vertical="center"/>
    </xf>
    <xf borderId="6" fillId="4" fontId="26" numFmtId="0" xfId="0" applyAlignment="1" applyBorder="1" applyFont="1">
      <alignment horizontal="center"/>
    </xf>
    <xf borderId="6" fillId="4" fontId="10" numFmtId="0" xfId="0" applyAlignment="1" applyBorder="1" applyFont="1">
      <alignment horizontal="center"/>
    </xf>
    <xf borderId="34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/>
    </xf>
    <xf borderId="10" fillId="0" fontId="10" numFmtId="0" xfId="0" applyAlignment="1" applyBorder="1" applyFont="1">
      <alignment horizontal="center"/>
    </xf>
    <xf borderId="7" fillId="0" fontId="9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14" numFmtId="2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CC99"/>
          <bgColor rgb="FFFFCC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</xdr:row>
      <xdr:rowOff>19050</xdr:rowOff>
    </xdr:from>
    <xdr:ext cx="933450" cy="781050"/>
    <xdr:pic>
      <xdr:nvPicPr>
        <xdr:cNvPr descr="PICTLOGO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3" width="7.0"/>
    <col customWidth="1" min="4" max="4" width="10.14"/>
    <col customWidth="1" min="5" max="5" width="30.14"/>
    <col customWidth="1" min="6" max="6" width="5.86"/>
    <col customWidth="1" min="7" max="7" width="7.43"/>
    <col customWidth="1" min="8" max="8" width="6.86"/>
    <col customWidth="1" min="9" max="10" width="6.71"/>
    <col customWidth="1" min="11" max="11" width="5.86"/>
    <col customWidth="1" min="12" max="12" width="6.57"/>
    <col customWidth="1" min="13" max="13" width="6.0"/>
    <col customWidth="1" min="14" max="14" width="5.43"/>
    <col customWidth="1" min="15" max="21" width="8.71"/>
  </cols>
  <sheetData>
    <row r="1" ht="14.25" customHeight="1">
      <c r="E1" s="1"/>
      <c r="L1" s="2"/>
      <c r="M1" s="3"/>
      <c r="N1" s="3"/>
    </row>
    <row r="2" ht="14.25" customHeight="1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ht="14.25" customHeight="1">
      <c r="B3" s="7" t="s">
        <v>1</v>
      </c>
      <c r="N3" s="8"/>
    </row>
    <row r="4" ht="14.25" customHeight="1">
      <c r="B4" s="7" t="s">
        <v>2</v>
      </c>
      <c r="N4" s="8"/>
    </row>
    <row r="5" ht="14.25" customHeight="1">
      <c r="B5" s="7" t="s">
        <v>3</v>
      </c>
      <c r="N5" s="8"/>
    </row>
    <row r="6" ht="14.25" customHeight="1">
      <c r="B6" s="7" t="s">
        <v>4</v>
      </c>
      <c r="N6" s="8"/>
      <c r="P6" s="9"/>
      <c r="Q6" s="10"/>
      <c r="R6" s="10"/>
    </row>
    <row r="7" ht="14.25" customHeight="1">
      <c r="B7" s="11"/>
      <c r="C7" s="12"/>
      <c r="D7" s="12"/>
      <c r="E7" s="12"/>
      <c r="F7" s="12"/>
      <c r="G7" s="12"/>
      <c r="H7" s="13"/>
      <c r="I7" s="13"/>
      <c r="J7" s="13"/>
      <c r="K7" s="13"/>
      <c r="L7" s="13"/>
      <c r="M7" s="14"/>
      <c r="N7" s="15"/>
      <c r="P7" s="9"/>
      <c r="Q7" s="10"/>
      <c r="R7" s="10"/>
    </row>
    <row r="8" ht="14.25" customHeight="1">
      <c r="B8" s="16"/>
      <c r="C8" s="17"/>
      <c r="D8" s="17"/>
      <c r="E8" s="18" t="s">
        <v>5</v>
      </c>
      <c r="F8" s="19"/>
      <c r="G8" s="19"/>
      <c r="H8" s="19"/>
      <c r="I8" s="19"/>
      <c r="J8" s="19"/>
      <c r="K8" s="19"/>
      <c r="L8" s="17"/>
      <c r="M8" s="20"/>
      <c r="N8" s="15"/>
      <c r="P8" s="9"/>
      <c r="Q8" s="10"/>
      <c r="R8" s="10"/>
    </row>
    <row r="9" ht="14.25" customHeight="1">
      <c r="B9" s="21"/>
      <c r="C9" s="22"/>
      <c r="D9" s="22"/>
      <c r="E9" s="18" t="s">
        <v>6</v>
      </c>
      <c r="F9" s="19"/>
      <c r="G9" s="19"/>
      <c r="H9" s="19"/>
      <c r="I9" s="19"/>
      <c r="J9" s="19"/>
      <c r="K9" s="23"/>
      <c r="L9" s="22"/>
      <c r="M9" s="24"/>
      <c r="N9" s="15"/>
    </row>
    <row r="10" ht="14.25" customHeight="1">
      <c r="B10" s="7"/>
      <c r="C10" s="24"/>
      <c r="D10" s="24"/>
      <c r="E10" s="12"/>
      <c r="F10" s="24"/>
      <c r="G10" s="25"/>
      <c r="H10" s="26" t="s">
        <v>7</v>
      </c>
      <c r="I10" s="26" t="s">
        <v>8</v>
      </c>
      <c r="J10" s="24"/>
      <c r="K10" s="24"/>
      <c r="L10" s="24"/>
      <c r="M10" s="24"/>
      <c r="N10" s="15"/>
    </row>
    <row r="11" ht="14.25" customHeight="1">
      <c r="B11" s="7"/>
      <c r="C11" s="24"/>
      <c r="D11" s="24"/>
      <c r="E11" s="12"/>
      <c r="F11" s="24"/>
      <c r="G11" s="25"/>
      <c r="H11" s="27"/>
      <c r="I11" s="28"/>
      <c r="J11" s="24"/>
      <c r="K11" s="24"/>
      <c r="L11" s="24"/>
      <c r="M11" s="24"/>
      <c r="N11" s="15"/>
    </row>
    <row r="12" ht="14.25" customHeight="1">
      <c r="B12" s="7"/>
      <c r="C12" s="24"/>
      <c r="D12" s="24"/>
      <c r="E12" s="12"/>
      <c r="F12" s="24"/>
      <c r="G12" s="29" t="s">
        <v>9</v>
      </c>
      <c r="H12" s="30">
        <v>80.0</v>
      </c>
      <c r="I12" s="30">
        <v>93.0</v>
      </c>
      <c r="J12" s="31" t="s">
        <v>10</v>
      </c>
      <c r="K12" s="32" t="s">
        <v>11</v>
      </c>
      <c r="L12" s="24"/>
      <c r="M12" s="2"/>
      <c r="N12" s="15"/>
    </row>
    <row r="13" ht="14.25" customHeight="1">
      <c r="B13" s="7"/>
      <c r="C13" s="24"/>
      <c r="D13" s="24"/>
      <c r="E13" s="12"/>
      <c r="F13" s="24"/>
      <c r="G13" s="33" t="s">
        <v>12</v>
      </c>
      <c r="H13" s="30">
        <v>87.0</v>
      </c>
      <c r="I13" s="30">
        <v>98.0</v>
      </c>
      <c r="J13" s="31" t="s">
        <v>13</v>
      </c>
      <c r="K13" s="32" t="s">
        <v>14</v>
      </c>
      <c r="L13" s="24"/>
      <c r="M13" s="2"/>
      <c r="N13" s="15"/>
    </row>
    <row r="14" ht="14.25" customHeight="1">
      <c r="B14" s="7"/>
      <c r="C14" s="24"/>
      <c r="D14" s="24"/>
      <c r="E14" s="12"/>
      <c r="F14" s="24"/>
      <c r="G14" s="33" t="s">
        <v>15</v>
      </c>
      <c r="H14" s="30">
        <v>95.0</v>
      </c>
      <c r="I14" s="30">
        <v>100.0</v>
      </c>
      <c r="J14" s="24"/>
      <c r="K14" s="24"/>
      <c r="L14" s="24"/>
      <c r="M14" s="24"/>
      <c r="N14" s="15"/>
    </row>
    <row r="15" ht="14.25" customHeight="1">
      <c r="B15" s="7"/>
      <c r="C15" s="24"/>
      <c r="D15" s="24"/>
      <c r="E15" s="12"/>
      <c r="F15" s="24"/>
      <c r="G15" s="24"/>
      <c r="H15" s="24"/>
      <c r="I15" s="24"/>
      <c r="J15" s="24"/>
      <c r="K15" s="24"/>
      <c r="L15" s="24"/>
      <c r="M15" s="24"/>
      <c r="N15" s="15"/>
    </row>
    <row r="16" ht="14.25" customHeight="1">
      <c r="B16" s="7"/>
      <c r="C16" s="31"/>
      <c r="D16" s="31"/>
      <c r="E16" s="34" t="s">
        <v>16</v>
      </c>
      <c r="F16" s="35" t="s">
        <v>17</v>
      </c>
      <c r="G16" s="35" t="s">
        <v>18</v>
      </c>
      <c r="H16" s="35" t="s">
        <v>19</v>
      </c>
      <c r="I16" s="35" t="s">
        <v>20</v>
      </c>
      <c r="J16" s="35" t="s">
        <v>21</v>
      </c>
      <c r="K16" s="35" t="s">
        <v>22</v>
      </c>
      <c r="L16" s="36"/>
      <c r="M16" s="31"/>
      <c r="N16" s="37"/>
    </row>
    <row r="17" ht="14.25" customHeight="1">
      <c r="B17" s="7"/>
      <c r="C17" s="3"/>
      <c r="D17" s="3"/>
      <c r="E17" s="34"/>
      <c r="F17" s="38" t="s">
        <v>23</v>
      </c>
      <c r="G17" s="39"/>
      <c r="H17" s="28"/>
      <c r="I17" s="40" t="s">
        <v>24</v>
      </c>
      <c r="J17" s="39"/>
      <c r="K17" s="28"/>
      <c r="L17" s="35" t="s">
        <v>8</v>
      </c>
      <c r="M17" s="35" t="s">
        <v>25</v>
      </c>
      <c r="N17" s="35" t="s">
        <v>26</v>
      </c>
    </row>
    <row r="18" ht="14.25" customHeight="1">
      <c r="B18" s="7"/>
      <c r="C18" s="31"/>
      <c r="D18" s="31"/>
      <c r="E18" s="41" t="s">
        <v>27</v>
      </c>
      <c r="F18" s="42" t="s">
        <v>28</v>
      </c>
      <c r="G18" s="42" t="s">
        <v>29</v>
      </c>
      <c r="H18" s="42" t="s">
        <v>30</v>
      </c>
      <c r="I18" s="42" t="s">
        <v>28</v>
      </c>
      <c r="J18" s="42" t="s">
        <v>29</v>
      </c>
      <c r="K18" s="42" t="s">
        <v>30</v>
      </c>
      <c r="L18" s="35"/>
      <c r="M18" s="40" t="s">
        <v>31</v>
      </c>
      <c r="N18" s="28"/>
    </row>
    <row r="19" ht="14.25" customHeight="1">
      <c r="B19" s="35" t="s">
        <v>32</v>
      </c>
      <c r="C19" s="35" t="s">
        <v>33</v>
      </c>
      <c r="D19" s="35" t="s">
        <v>34</v>
      </c>
      <c r="E19" s="43" t="s">
        <v>35</v>
      </c>
      <c r="F19" s="35">
        <v>10.0</v>
      </c>
      <c r="G19" s="35">
        <v>10.0</v>
      </c>
      <c r="H19" s="35">
        <v>10.0</v>
      </c>
      <c r="I19" s="35">
        <v>10.0</v>
      </c>
      <c r="J19" s="35">
        <v>10.0</v>
      </c>
      <c r="K19" s="35">
        <v>10.0</v>
      </c>
      <c r="L19" s="44"/>
      <c r="M19" s="45"/>
      <c r="N19" s="46"/>
    </row>
    <row r="20" ht="14.25" customHeight="1">
      <c r="B20" s="47">
        <v>1.0</v>
      </c>
      <c r="C20" s="48">
        <v>33101.0</v>
      </c>
      <c r="D20" s="49" t="s">
        <v>36</v>
      </c>
      <c r="E20" s="50" t="s">
        <v>37</v>
      </c>
      <c r="F20" s="51">
        <v>5.0</v>
      </c>
      <c r="G20" s="52">
        <v>4.0</v>
      </c>
      <c r="H20" s="52">
        <v>4.0</v>
      </c>
      <c r="I20" s="52">
        <v>6.0</v>
      </c>
      <c r="J20" s="52">
        <v>5.0</v>
      </c>
      <c r="K20" s="52">
        <v>1.0</v>
      </c>
      <c r="L20" s="53">
        <v>59.0</v>
      </c>
      <c r="M20" s="54">
        <f t="shared" ref="M20:M67" si="1">SUM(F20:H20)</f>
        <v>13</v>
      </c>
      <c r="N20" s="54">
        <f t="shared" ref="N20:N84" si="2">SUM(I20:K20)</f>
        <v>12</v>
      </c>
    </row>
    <row r="21" ht="14.25" customHeight="1">
      <c r="B21" s="55">
        <v>2.0</v>
      </c>
      <c r="C21" s="56">
        <v>33102.0</v>
      </c>
      <c r="D21" s="57" t="s">
        <v>38</v>
      </c>
      <c r="E21" s="50" t="s">
        <v>39</v>
      </c>
      <c r="F21" s="51">
        <v>6.0</v>
      </c>
      <c r="G21" s="52">
        <v>4.0</v>
      </c>
      <c r="H21" s="52">
        <v>3.0</v>
      </c>
      <c r="I21" s="52">
        <v>6.0</v>
      </c>
      <c r="J21" s="52">
        <v>5.0</v>
      </c>
      <c r="K21" s="52">
        <v>1.0</v>
      </c>
      <c r="L21" s="53">
        <v>44.0</v>
      </c>
      <c r="M21" s="54">
        <f t="shared" si="1"/>
        <v>13</v>
      </c>
      <c r="N21" s="54">
        <f t="shared" si="2"/>
        <v>12</v>
      </c>
    </row>
    <row r="22" ht="14.25" customHeight="1">
      <c r="B22" s="55">
        <v>3.0</v>
      </c>
      <c r="C22" s="56">
        <v>33103.0</v>
      </c>
      <c r="D22" s="57" t="s">
        <v>40</v>
      </c>
      <c r="E22" s="50" t="s">
        <v>41</v>
      </c>
      <c r="F22" s="51">
        <v>7.0</v>
      </c>
      <c r="G22" s="52">
        <v>4.0</v>
      </c>
      <c r="H22" s="52">
        <v>5.0</v>
      </c>
      <c r="I22" s="52">
        <v>9.0</v>
      </c>
      <c r="J22" s="52">
        <v>9.0</v>
      </c>
      <c r="K22" s="52">
        <v>8.0</v>
      </c>
      <c r="L22" s="53">
        <v>56.0</v>
      </c>
      <c r="M22" s="54">
        <f t="shared" si="1"/>
        <v>16</v>
      </c>
      <c r="N22" s="54">
        <f t="shared" si="2"/>
        <v>26</v>
      </c>
    </row>
    <row r="23" ht="14.25" customHeight="1">
      <c r="B23" s="55">
        <v>4.0</v>
      </c>
      <c r="C23" s="56">
        <v>33104.0</v>
      </c>
      <c r="D23" s="57" t="s">
        <v>42</v>
      </c>
      <c r="E23" s="50" t="s">
        <v>43</v>
      </c>
      <c r="F23" s="51">
        <v>10.0</v>
      </c>
      <c r="G23" s="52">
        <v>4.0</v>
      </c>
      <c r="H23" s="52">
        <v>8.0</v>
      </c>
      <c r="I23" s="52">
        <v>8.0</v>
      </c>
      <c r="J23" s="52">
        <v>8.0</v>
      </c>
      <c r="K23" s="52">
        <v>5.0</v>
      </c>
      <c r="L23" s="53">
        <v>61.0</v>
      </c>
      <c r="M23" s="54">
        <f t="shared" si="1"/>
        <v>22</v>
      </c>
      <c r="N23" s="54">
        <f t="shared" si="2"/>
        <v>21</v>
      </c>
    </row>
    <row r="24" ht="14.25" customHeight="1">
      <c r="B24" s="55">
        <v>5.0</v>
      </c>
      <c r="C24" s="56">
        <v>33105.0</v>
      </c>
      <c r="D24" s="57" t="s">
        <v>44</v>
      </c>
      <c r="E24" s="50" t="s">
        <v>45</v>
      </c>
      <c r="F24" s="51">
        <v>10.0</v>
      </c>
      <c r="G24" s="52">
        <v>5.0</v>
      </c>
      <c r="H24" s="52">
        <v>5.0</v>
      </c>
      <c r="I24" s="52">
        <v>4.0</v>
      </c>
      <c r="J24" s="52">
        <v>9.0</v>
      </c>
      <c r="K24" s="52">
        <v>2.0</v>
      </c>
      <c r="L24" s="53">
        <v>67.0</v>
      </c>
      <c r="M24" s="54">
        <f t="shared" si="1"/>
        <v>20</v>
      </c>
      <c r="N24" s="54">
        <f t="shared" si="2"/>
        <v>15</v>
      </c>
    </row>
    <row r="25" ht="14.25" customHeight="1">
      <c r="B25" s="55">
        <v>6.0</v>
      </c>
      <c r="C25" s="56">
        <v>33106.0</v>
      </c>
      <c r="D25" s="57" t="s">
        <v>46</v>
      </c>
      <c r="E25" s="50" t="s">
        <v>47</v>
      </c>
      <c r="F25" s="51">
        <v>4.0</v>
      </c>
      <c r="G25" s="52">
        <v>6.0</v>
      </c>
      <c r="H25" s="52">
        <v>4.0</v>
      </c>
      <c r="I25" s="52">
        <v>8.0</v>
      </c>
      <c r="J25" s="52">
        <v>8.0</v>
      </c>
      <c r="K25" s="52">
        <v>6.0</v>
      </c>
      <c r="L25" s="53">
        <v>69.0</v>
      </c>
      <c r="M25" s="54">
        <f t="shared" si="1"/>
        <v>14</v>
      </c>
      <c r="N25" s="54">
        <f t="shared" si="2"/>
        <v>22</v>
      </c>
    </row>
    <row r="26" ht="14.25" customHeight="1">
      <c r="B26" s="55">
        <v>7.0</v>
      </c>
      <c r="C26" s="56">
        <v>33107.0</v>
      </c>
      <c r="D26" s="57" t="s">
        <v>48</v>
      </c>
      <c r="E26" s="50" t="s">
        <v>49</v>
      </c>
      <c r="F26" s="51">
        <v>10.0</v>
      </c>
      <c r="G26" s="52">
        <v>3.0</v>
      </c>
      <c r="H26" s="52">
        <v>5.0</v>
      </c>
      <c r="I26" s="52">
        <v>9.0</v>
      </c>
      <c r="J26" s="52">
        <v>5.0</v>
      </c>
      <c r="K26" s="52">
        <v>9.0</v>
      </c>
      <c r="L26" s="53">
        <v>77.0</v>
      </c>
      <c r="M26" s="54">
        <f t="shared" si="1"/>
        <v>18</v>
      </c>
      <c r="N26" s="54">
        <f t="shared" si="2"/>
        <v>23</v>
      </c>
    </row>
    <row r="27" ht="14.25" customHeight="1">
      <c r="B27" s="55">
        <v>8.0</v>
      </c>
      <c r="C27" s="56">
        <v>33108.0</v>
      </c>
      <c r="D27" s="57" t="s">
        <v>50</v>
      </c>
      <c r="E27" s="50" t="s">
        <v>51</v>
      </c>
      <c r="F27" s="51">
        <v>2.0</v>
      </c>
      <c r="G27" s="52">
        <v>5.0</v>
      </c>
      <c r="H27" s="52">
        <v>2.0</v>
      </c>
      <c r="I27" s="52">
        <v>9.0</v>
      </c>
      <c r="J27" s="52">
        <v>4.0</v>
      </c>
      <c r="K27" s="52">
        <v>0.0</v>
      </c>
      <c r="L27" s="53">
        <v>52.0</v>
      </c>
      <c r="M27" s="54">
        <f t="shared" si="1"/>
        <v>9</v>
      </c>
      <c r="N27" s="54">
        <f t="shared" si="2"/>
        <v>13</v>
      </c>
    </row>
    <row r="28" ht="14.25" customHeight="1">
      <c r="B28" s="55">
        <v>9.0</v>
      </c>
      <c r="C28" s="56">
        <v>33109.0</v>
      </c>
      <c r="D28" s="57" t="s">
        <v>52</v>
      </c>
      <c r="E28" s="50" t="s">
        <v>53</v>
      </c>
      <c r="F28" s="51">
        <v>5.0</v>
      </c>
      <c r="G28" s="52">
        <v>7.0</v>
      </c>
      <c r="H28" s="52">
        <v>0.0</v>
      </c>
      <c r="I28" s="52">
        <v>9.0</v>
      </c>
      <c r="J28" s="52">
        <v>9.0</v>
      </c>
      <c r="K28" s="52">
        <v>3.0</v>
      </c>
      <c r="L28" s="53">
        <v>61.0</v>
      </c>
      <c r="M28" s="54">
        <f t="shared" si="1"/>
        <v>12</v>
      </c>
      <c r="N28" s="54">
        <f t="shared" si="2"/>
        <v>21</v>
      </c>
    </row>
    <row r="29" ht="14.25" customHeight="1">
      <c r="B29" s="55">
        <v>10.0</v>
      </c>
      <c r="C29" s="56">
        <v>33110.0</v>
      </c>
      <c r="D29" s="57" t="s">
        <v>54</v>
      </c>
      <c r="E29" s="50" t="s">
        <v>55</v>
      </c>
      <c r="F29" s="51">
        <v>7.0</v>
      </c>
      <c r="G29" s="52">
        <v>10.0</v>
      </c>
      <c r="H29" s="52">
        <v>0.0</v>
      </c>
      <c r="I29" s="52">
        <v>10.0</v>
      </c>
      <c r="J29" s="52">
        <v>6.0</v>
      </c>
      <c r="K29" s="52">
        <v>3.0</v>
      </c>
      <c r="L29" s="53">
        <v>54.0</v>
      </c>
      <c r="M29" s="54">
        <f t="shared" si="1"/>
        <v>17</v>
      </c>
      <c r="N29" s="54">
        <f t="shared" si="2"/>
        <v>19</v>
      </c>
    </row>
    <row r="30" ht="14.25" customHeight="1">
      <c r="B30" s="55">
        <v>11.0</v>
      </c>
      <c r="C30" s="56">
        <v>33111.0</v>
      </c>
      <c r="D30" s="57" t="s">
        <v>56</v>
      </c>
      <c r="E30" s="50" t="s">
        <v>57</v>
      </c>
      <c r="F30" s="51">
        <v>0.0</v>
      </c>
      <c r="G30" s="52">
        <v>8.0</v>
      </c>
      <c r="H30" s="52">
        <v>4.0</v>
      </c>
      <c r="I30" s="52">
        <v>9.0</v>
      </c>
      <c r="J30" s="52">
        <v>6.0</v>
      </c>
      <c r="K30" s="52">
        <v>0.0</v>
      </c>
      <c r="L30" s="53">
        <v>58.0</v>
      </c>
      <c r="M30" s="54">
        <f t="shared" si="1"/>
        <v>12</v>
      </c>
      <c r="N30" s="54">
        <f t="shared" si="2"/>
        <v>15</v>
      </c>
    </row>
    <row r="31" ht="14.25" customHeight="1">
      <c r="B31" s="55">
        <v>12.0</v>
      </c>
      <c r="C31" s="56">
        <v>33112.0</v>
      </c>
      <c r="D31" s="57" t="s">
        <v>58</v>
      </c>
      <c r="E31" s="50" t="s">
        <v>59</v>
      </c>
      <c r="F31" s="51">
        <v>4.0</v>
      </c>
      <c r="G31" s="52">
        <v>4.0</v>
      </c>
      <c r="H31" s="52">
        <v>6.0</v>
      </c>
      <c r="I31" s="52">
        <v>2.0</v>
      </c>
      <c r="J31" s="52">
        <v>1.0</v>
      </c>
      <c r="K31" s="52">
        <v>1.0</v>
      </c>
      <c r="L31" s="53">
        <v>61.0</v>
      </c>
      <c r="M31" s="54">
        <f t="shared" si="1"/>
        <v>14</v>
      </c>
      <c r="N31" s="54">
        <f t="shared" si="2"/>
        <v>4</v>
      </c>
    </row>
    <row r="32" ht="14.25" customHeight="1">
      <c r="B32" s="55">
        <v>13.0</v>
      </c>
      <c r="C32" s="56">
        <v>33113.0</v>
      </c>
      <c r="D32" s="57" t="s">
        <v>60</v>
      </c>
      <c r="E32" s="50" t="s">
        <v>61</v>
      </c>
      <c r="F32" s="51">
        <v>5.0</v>
      </c>
      <c r="G32" s="52">
        <v>8.0</v>
      </c>
      <c r="H32" s="52">
        <v>4.0</v>
      </c>
      <c r="I32" s="52">
        <v>10.0</v>
      </c>
      <c r="J32" s="52">
        <v>7.0</v>
      </c>
      <c r="K32" s="52">
        <v>0.0</v>
      </c>
      <c r="L32" s="53">
        <v>57.0</v>
      </c>
      <c r="M32" s="54">
        <f t="shared" si="1"/>
        <v>17</v>
      </c>
      <c r="N32" s="54">
        <f t="shared" si="2"/>
        <v>17</v>
      </c>
    </row>
    <row r="33" ht="14.25" customHeight="1">
      <c r="B33" s="55">
        <v>14.0</v>
      </c>
      <c r="C33" s="56">
        <v>33114.0</v>
      </c>
      <c r="D33" s="57" t="s">
        <v>62</v>
      </c>
      <c r="E33" s="50" t="s">
        <v>63</v>
      </c>
      <c r="F33" s="51">
        <v>5.0</v>
      </c>
      <c r="G33" s="52">
        <v>3.0</v>
      </c>
      <c r="H33" s="52">
        <v>3.0</v>
      </c>
      <c r="I33" s="52">
        <v>3.0</v>
      </c>
      <c r="J33" s="52">
        <v>6.0</v>
      </c>
      <c r="K33" s="52">
        <v>0.0</v>
      </c>
      <c r="L33" s="53">
        <v>46.0</v>
      </c>
      <c r="M33" s="54">
        <f t="shared" si="1"/>
        <v>11</v>
      </c>
      <c r="N33" s="54">
        <f t="shared" si="2"/>
        <v>9</v>
      </c>
    </row>
    <row r="34" ht="14.25" customHeight="1">
      <c r="B34" s="55">
        <v>15.0</v>
      </c>
      <c r="C34" s="56">
        <v>33115.0</v>
      </c>
      <c r="D34" s="57" t="s">
        <v>64</v>
      </c>
      <c r="E34" s="50" t="s">
        <v>65</v>
      </c>
      <c r="F34" s="51">
        <v>3.0</v>
      </c>
      <c r="G34" s="52">
        <v>2.0</v>
      </c>
      <c r="H34" s="52">
        <v>1.0</v>
      </c>
      <c r="I34" s="52">
        <v>2.0</v>
      </c>
      <c r="J34" s="52">
        <v>0.0</v>
      </c>
      <c r="K34" s="52">
        <v>0.0</v>
      </c>
      <c r="L34" s="53">
        <v>46.0</v>
      </c>
      <c r="M34" s="54">
        <f t="shared" si="1"/>
        <v>6</v>
      </c>
      <c r="N34" s="54">
        <f t="shared" si="2"/>
        <v>2</v>
      </c>
    </row>
    <row r="35" ht="14.25" customHeight="1">
      <c r="B35" s="55">
        <v>16.0</v>
      </c>
      <c r="C35" s="56">
        <v>33116.0</v>
      </c>
      <c r="D35" s="57" t="s">
        <v>66</v>
      </c>
      <c r="E35" s="50" t="s">
        <v>67</v>
      </c>
      <c r="F35" s="51">
        <v>4.0</v>
      </c>
      <c r="G35" s="52">
        <v>6.0</v>
      </c>
      <c r="H35" s="52">
        <v>2.0</v>
      </c>
      <c r="I35" s="52">
        <v>9.0</v>
      </c>
      <c r="J35" s="52">
        <v>9.0</v>
      </c>
      <c r="K35" s="52">
        <v>0.0</v>
      </c>
      <c r="L35" s="53">
        <v>66.0</v>
      </c>
      <c r="M35" s="54">
        <f t="shared" si="1"/>
        <v>12</v>
      </c>
      <c r="N35" s="54">
        <f t="shared" si="2"/>
        <v>18</v>
      </c>
    </row>
    <row r="36" ht="14.25" customHeight="1">
      <c r="B36" s="55">
        <v>17.0</v>
      </c>
      <c r="C36" s="56">
        <v>33117.0</v>
      </c>
      <c r="D36" s="57" t="s">
        <v>68</v>
      </c>
      <c r="E36" s="50" t="s">
        <v>69</v>
      </c>
      <c r="F36" s="51">
        <v>4.0</v>
      </c>
      <c r="G36" s="52">
        <v>4.0</v>
      </c>
      <c r="H36" s="52">
        <v>4.0</v>
      </c>
      <c r="I36" s="52">
        <v>9.0</v>
      </c>
      <c r="J36" s="52">
        <v>9.0</v>
      </c>
      <c r="K36" s="52">
        <v>0.0</v>
      </c>
      <c r="L36" s="53">
        <v>62.0</v>
      </c>
      <c r="M36" s="54">
        <f t="shared" si="1"/>
        <v>12</v>
      </c>
      <c r="N36" s="54">
        <f t="shared" si="2"/>
        <v>18</v>
      </c>
    </row>
    <row r="37" ht="14.25" customHeight="1">
      <c r="B37" s="55">
        <v>18.0</v>
      </c>
      <c r="C37" s="56">
        <v>33118.0</v>
      </c>
      <c r="D37" s="57" t="s">
        <v>70</v>
      </c>
      <c r="E37" s="50" t="s">
        <v>71</v>
      </c>
      <c r="F37" s="51">
        <v>9.0</v>
      </c>
      <c r="G37" s="52">
        <v>6.0</v>
      </c>
      <c r="H37" s="52">
        <v>4.0</v>
      </c>
      <c r="I37" s="52">
        <v>9.0</v>
      </c>
      <c r="J37" s="52">
        <v>8.0</v>
      </c>
      <c r="K37" s="52">
        <v>0.0</v>
      </c>
      <c r="L37" s="53">
        <v>50.0</v>
      </c>
      <c r="M37" s="54">
        <f t="shared" si="1"/>
        <v>19</v>
      </c>
      <c r="N37" s="54">
        <f t="shared" si="2"/>
        <v>17</v>
      </c>
    </row>
    <row r="38" ht="14.25" customHeight="1">
      <c r="B38" s="55">
        <v>19.0</v>
      </c>
      <c r="C38" s="56">
        <v>33119.0</v>
      </c>
      <c r="D38" s="57" t="s">
        <v>72</v>
      </c>
      <c r="E38" s="50" t="s">
        <v>73</v>
      </c>
      <c r="F38" s="51">
        <v>3.0</v>
      </c>
      <c r="G38" s="52">
        <v>6.0</v>
      </c>
      <c r="H38" s="52">
        <v>1.0</v>
      </c>
      <c r="I38" s="52">
        <v>9.0</v>
      </c>
      <c r="J38" s="52">
        <v>9.0</v>
      </c>
      <c r="K38" s="52">
        <v>0.0</v>
      </c>
      <c r="L38" s="53">
        <v>58.0</v>
      </c>
      <c r="M38" s="54">
        <f t="shared" si="1"/>
        <v>10</v>
      </c>
      <c r="N38" s="54">
        <f t="shared" si="2"/>
        <v>18</v>
      </c>
    </row>
    <row r="39" ht="14.25" customHeight="1">
      <c r="B39" s="55">
        <v>20.0</v>
      </c>
      <c r="C39" s="56">
        <v>33120.0</v>
      </c>
      <c r="D39" s="57" t="s">
        <v>74</v>
      </c>
      <c r="E39" s="50" t="s">
        <v>75</v>
      </c>
      <c r="F39" s="51">
        <v>1.0</v>
      </c>
      <c r="G39" s="52">
        <v>8.0</v>
      </c>
      <c r="H39" s="52">
        <v>7.0</v>
      </c>
      <c r="I39" s="52">
        <v>8.0</v>
      </c>
      <c r="J39" s="52">
        <v>6.0</v>
      </c>
      <c r="K39" s="52">
        <v>1.0</v>
      </c>
      <c r="L39" s="53">
        <v>52.0</v>
      </c>
      <c r="M39" s="54">
        <f t="shared" si="1"/>
        <v>16</v>
      </c>
      <c r="N39" s="54">
        <f t="shared" si="2"/>
        <v>15</v>
      </c>
    </row>
    <row r="40" ht="14.25" customHeight="1">
      <c r="B40" s="55">
        <v>21.0</v>
      </c>
      <c r="C40" s="56">
        <v>33121.0</v>
      </c>
      <c r="D40" s="57" t="s">
        <v>76</v>
      </c>
      <c r="E40" s="50" t="s">
        <v>77</v>
      </c>
      <c r="F40" s="51">
        <v>7.0</v>
      </c>
      <c r="G40" s="52">
        <v>5.0</v>
      </c>
      <c r="H40" s="52">
        <v>3.0</v>
      </c>
      <c r="I40" s="52">
        <v>8.0</v>
      </c>
      <c r="J40" s="52">
        <v>9.0</v>
      </c>
      <c r="K40" s="52">
        <v>6.0</v>
      </c>
      <c r="L40" s="53">
        <v>63.0</v>
      </c>
      <c r="M40" s="54">
        <f t="shared" si="1"/>
        <v>15</v>
      </c>
      <c r="N40" s="54">
        <f t="shared" si="2"/>
        <v>23</v>
      </c>
    </row>
    <row r="41" ht="14.25" customHeight="1">
      <c r="B41" s="55">
        <v>22.0</v>
      </c>
      <c r="C41" s="56">
        <v>33122.0</v>
      </c>
      <c r="D41" s="57" t="s">
        <v>78</v>
      </c>
      <c r="E41" s="50" t="s">
        <v>79</v>
      </c>
      <c r="F41" s="51">
        <v>6.0</v>
      </c>
      <c r="G41" s="52">
        <v>5.0</v>
      </c>
      <c r="H41" s="52">
        <v>7.0</v>
      </c>
      <c r="I41" s="52">
        <v>10.0</v>
      </c>
      <c r="J41" s="52">
        <v>6.0</v>
      </c>
      <c r="K41" s="52">
        <v>7.0</v>
      </c>
      <c r="L41" s="53">
        <v>76.0</v>
      </c>
      <c r="M41" s="54">
        <f t="shared" si="1"/>
        <v>18</v>
      </c>
      <c r="N41" s="54">
        <f t="shared" si="2"/>
        <v>23</v>
      </c>
    </row>
    <row r="42" ht="14.25" customHeight="1">
      <c r="B42" s="55">
        <v>23.0</v>
      </c>
      <c r="C42" s="56">
        <v>33123.0</v>
      </c>
      <c r="D42" s="57" t="s">
        <v>80</v>
      </c>
      <c r="E42" s="50" t="s">
        <v>81</v>
      </c>
      <c r="F42" s="51">
        <v>5.0</v>
      </c>
      <c r="G42" s="52">
        <v>5.0</v>
      </c>
      <c r="H42" s="52">
        <v>5.0</v>
      </c>
      <c r="I42" s="52">
        <v>3.0</v>
      </c>
      <c r="J42" s="52">
        <v>9.0</v>
      </c>
      <c r="K42" s="52">
        <v>2.0</v>
      </c>
      <c r="L42" s="53">
        <v>65.0</v>
      </c>
      <c r="M42" s="54">
        <f t="shared" si="1"/>
        <v>15</v>
      </c>
      <c r="N42" s="54">
        <f t="shared" si="2"/>
        <v>14</v>
      </c>
    </row>
    <row r="43" ht="14.25" customHeight="1">
      <c r="B43" s="55">
        <v>24.0</v>
      </c>
      <c r="C43" s="56">
        <v>33124.0</v>
      </c>
      <c r="D43" s="57" t="s">
        <v>82</v>
      </c>
      <c r="E43" s="50" t="s">
        <v>83</v>
      </c>
      <c r="F43" s="51">
        <v>7.0</v>
      </c>
      <c r="G43" s="52">
        <v>6.0</v>
      </c>
      <c r="H43" s="52">
        <v>5.0</v>
      </c>
      <c r="I43" s="52">
        <v>10.0</v>
      </c>
      <c r="J43" s="52">
        <v>5.0</v>
      </c>
      <c r="K43" s="52">
        <v>5.0</v>
      </c>
      <c r="L43" s="53">
        <v>72.0</v>
      </c>
      <c r="M43" s="54">
        <f t="shared" si="1"/>
        <v>18</v>
      </c>
      <c r="N43" s="54">
        <f t="shared" si="2"/>
        <v>20</v>
      </c>
    </row>
    <row r="44" ht="14.25" customHeight="1">
      <c r="B44" s="55">
        <v>25.0</v>
      </c>
      <c r="C44" s="58">
        <v>33125.0</v>
      </c>
      <c r="D44" s="59" t="s">
        <v>84</v>
      </c>
      <c r="E44" s="60" t="s">
        <v>85</v>
      </c>
      <c r="F44" s="61">
        <v>8.0</v>
      </c>
      <c r="G44" s="62">
        <v>4.0</v>
      </c>
      <c r="H44" s="62">
        <v>4.0</v>
      </c>
      <c r="I44" s="62">
        <v>4.0</v>
      </c>
      <c r="J44" s="62">
        <v>9.0</v>
      </c>
      <c r="K44" s="62">
        <v>9.0</v>
      </c>
      <c r="L44" s="63" t="s">
        <v>86</v>
      </c>
      <c r="M44" s="64">
        <f t="shared" si="1"/>
        <v>16</v>
      </c>
      <c r="N44" s="64">
        <f t="shared" si="2"/>
        <v>22</v>
      </c>
    </row>
    <row r="45" ht="14.25" customHeight="1">
      <c r="B45" s="55">
        <v>26.0</v>
      </c>
      <c r="C45" s="56">
        <v>33126.0</v>
      </c>
      <c r="D45" s="57" t="s">
        <v>87</v>
      </c>
      <c r="E45" s="50" t="s">
        <v>88</v>
      </c>
      <c r="F45" s="51">
        <v>1.0</v>
      </c>
      <c r="G45" s="52">
        <v>5.0</v>
      </c>
      <c r="H45" s="52">
        <v>7.0</v>
      </c>
      <c r="I45" s="52">
        <v>6.0</v>
      </c>
      <c r="J45" s="52">
        <v>7.0</v>
      </c>
      <c r="K45" s="52">
        <v>3.0</v>
      </c>
      <c r="L45" s="53">
        <v>64.0</v>
      </c>
      <c r="M45" s="54">
        <f t="shared" si="1"/>
        <v>13</v>
      </c>
      <c r="N45" s="54">
        <f t="shared" si="2"/>
        <v>16</v>
      </c>
    </row>
    <row r="46" ht="14.25" customHeight="1">
      <c r="B46" s="55">
        <v>27.0</v>
      </c>
      <c r="C46" s="56">
        <v>33127.0</v>
      </c>
      <c r="D46" s="57" t="s">
        <v>89</v>
      </c>
      <c r="E46" s="50" t="s">
        <v>90</v>
      </c>
      <c r="F46" s="51">
        <v>7.0</v>
      </c>
      <c r="G46" s="52">
        <v>5.0</v>
      </c>
      <c r="H46" s="52">
        <v>0.0</v>
      </c>
      <c r="I46" s="52">
        <v>10.0</v>
      </c>
      <c r="J46" s="52">
        <v>5.0</v>
      </c>
      <c r="K46" s="52">
        <v>0.0</v>
      </c>
      <c r="L46" s="53">
        <v>67.0</v>
      </c>
      <c r="M46" s="54">
        <f t="shared" si="1"/>
        <v>12</v>
      </c>
      <c r="N46" s="54">
        <f t="shared" si="2"/>
        <v>15</v>
      </c>
    </row>
    <row r="47" ht="14.25" customHeight="1">
      <c r="B47" s="55">
        <v>28.0</v>
      </c>
      <c r="C47" s="56">
        <v>33128.0</v>
      </c>
      <c r="D47" s="57" t="s">
        <v>91</v>
      </c>
      <c r="E47" s="50" t="s">
        <v>92</v>
      </c>
      <c r="F47" s="51">
        <v>8.0</v>
      </c>
      <c r="G47" s="52">
        <v>0.0</v>
      </c>
      <c r="H47" s="52">
        <v>5.0</v>
      </c>
      <c r="I47" s="52">
        <v>10.0</v>
      </c>
      <c r="J47" s="52">
        <v>5.0</v>
      </c>
      <c r="K47" s="52">
        <v>4.0</v>
      </c>
      <c r="L47" s="53">
        <v>59.0</v>
      </c>
      <c r="M47" s="54">
        <f t="shared" si="1"/>
        <v>13</v>
      </c>
      <c r="N47" s="54">
        <f t="shared" si="2"/>
        <v>19</v>
      </c>
    </row>
    <row r="48" ht="14.25" customHeight="1">
      <c r="B48" s="55">
        <v>29.0</v>
      </c>
      <c r="C48" s="56">
        <v>33129.0</v>
      </c>
      <c r="D48" s="57" t="s">
        <v>93</v>
      </c>
      <c r="E48" s="50" t="s">
        <v>94</v>
      </c>
      <c r="F48" s="51">
        <v>6.0</v>
      </c>
      <c r="G48" s="52">
        <v>3.0</v>
      </c>
      <c r="H48" s="52">
        <v>0.0</v>
      </c>
      <c r="I48" s="52">
        <v>10.0</v>
      </c>
      <c r="J48" s="52">
        <v>5.0</v>
      </c>
      <c r="K48" s="52">
        <v>0.0</v>
      </c>
      <c r="L48" s="53">
        <v>52.0</v>
      </c>
      <c r="M48" s="54">
        <f t="shared" si="1"/>
        <v>9</v>
      </c>
      <c r="N48" s="54">
        <f t="shared" si="2"/>
        <v>15</v>
      </c>
    </row>
    <row r="49" ht="14.25" customHeight="1">
      <c r="B49" s="55">
        <v>30.0</v>
      </c>
      <c r="C49" s="56">
        <v>33130.0</v>
      </c>
      <c r="D49" s="57" t="s">
        <v>95</v>
      </c>
      <c r="E49" s="50" t="s">
        <v>96</v>
      </c>
      <c r="F49" s="51">
        <v>4.0</v>
      </c>
      <c r="G49" s="52">
        <v>10.0</v>
      </c>
      <c r="H49" s="52">
        <v>0.0</v>
      </c>
      <c r="I49" s="52">
        <v>1.0</v>
      </c>
      <c r="J49" s="52">
        <v>0.0</v>
      </c>
      <c r="K49" s="52">
        <v>0.0</v>
      </c>
      <c r="L49" s="53">
        <v>60.0</v>
      </c>
      <c r="M49" s="54">
        <f t="shared" si="1"/>
        <v>14</v>
      </c>
      <c r="N49" s="54">
        <f t="shared" si="2"/>
        <v>1</v>
      </c>
    </row>
    <row r="50" ht="14.25" customHeight="1">
      <c r="B50" s="55">
        <v>31.0</v>
      </c>
      <c r="C50" s="56">
        <v>33131.0</v>
      </c>
      <c r="D50" s="57" t="s">
        <v>97</v>
      </c>
      <c r="E50" s="50" t="s">
        <v>98</v>
      </c>
      <c r="F50" s="51">
        <v>8.0</v>
      </c>
      <c r="G50" s="52">
        <v>8.0</v>
      </c>
      <c r="H50" s="52">
        <v>4.0</v>
      </c>
      <c r="I50" s="52">
        <v>9.0</v>
      </c>
      <c r="J50" s="52">
        <v>4.0</v>
      </c>
      <c r="K50" s="52">
        <v>0.0</v>
      </c>
      <c r="L50" s="53">
        <v>40.0</v>
      </c>
      <c r="M50" s="54">
        <f t="shared" si="1"/>
        <v>20</v>
      </c>
      <c r="N50" s="54">
        <f t="shared" si="2"/>
        <v>13</v>
      </c>
    </row>
    <row r="51" ht="14.25" customHeight="1">
      <c r="B51" s="55">
        <v>32.0</v>
      </c>
      <c r="C51" s="56">
        <v>33132.0</v>
      </c>
      <c r="D51" s="57" t="s">
        <v>99</v>
      </c>
      <c r="E51" s="50" t="s">
        <v>100</v>
      </c>
      <c r="F51" s="51">
        <v>6.0</v>
      </c>
      <c r="G51" s="52">
        <v>10.0</v>
      </c>
      <c r="H51" s="52">
        <v>7.0</v>
      </c>
      <c r="I51" s="52">
        <v>10.0</v>
      </c>
      <c r="J51" s="52">
        <v>6.0</v>
      </c>
      <c r="K51" s="52">
        <v>10.0</v>
      </c>
      <c r="L51" s="53">
        <v>78.0</v>
      </c>
      <c r="M51" s="54">
        <f t="shared" si="1"/>
        <v>23</v>
      </c>
      <c r="N51" s="54">
        <f t="shared" si="2"/>
        <v>26</v>
      </c>
    </row>
    <row r="52" ht="14.25" customHeight="1">
      <c r="B52" s="55">
        <v>33.0</v>
      </c>
      <c r="C52" s="56">
        <v>33133.0</v>
      </c>
      <c r="D52" s="57" t="s">
        <v>101</v>
      </c>
      <c r="E52" s="50" t="s">
        <v>102</v>
      </c>
      <c r="F52" s="51">
        <v>4.0</v>
      </c>
      <c r="G52" s="52">
        <v>8.0</v>
      </c>
      <c r="H52" s="52">
        <v>5.0</v>
      </c>
      <c r="I52" s="52">
        <v>9.0</v>
      </c>
      <c r="J52" s="52">
        <v>4.0</v>
      </c>
      <c r="K52" s="52">
        <v>6.0</v>
      </c>
      <c r="L52" s="53">
        <v>60.0</v>
      </c>
      <c r="M52" s="54">
        <f t="shared" si="1"/>
        <v>17</v>
      </c>
      <c r="N52" s="54">
        <f t="shared" si="2"/>
        <v>19</v>
      </c>
    </row>
    <row r="53" ht="14.25" customHeight="1">
      <c r="B53" s="55">
        <v>34.0</v>
      </c>
      <c r="C53" s="56">
        <v>33134.0</v>
      </c>
      <c r="D53" s="57" t="s">
        <v>103</v>
      </c>
      <c r="E53" s="50" t="s">
        <v>104</v>
      </c>
      <c r="F53" s="51">
        <v>5.0</v>
      </c>
      <c r="G53" s="52">
        <v>9.0</v>
      </c>
      <c r="H53" s="52">
        <v>0.0</v>
      </c>
      <c r="I53" s="52">
        <v>10.0</v>
      </c>
      <c r="J53" s="52">
        <v>4.0</v>
      </c>
      <c r="K53" s="52">
        <v>6.0</v>
      </c>
      <c r="L53" s="53">
        <v>75.0</v>
      </c>
      <c r="M53" s="54">
        <f t="shared" si="1"/>
        <v>14</v>
      </c>
      <c r="N53" s="54">
        <f t="shared" si="2"/>
        <v>20</v>
      </c>
    </row>
    <row r="54" ht="14.25" customHeight="1">
      <c r="B54" s="55">
        <v>35.0</v>
      </c>
      <c r="C54" s="56">
        <v>33135.0</v>
      </c>
      <c r="D54" s="57" t="s">
        <v>105</v>
      </c>
      <c r="E54" s="50" t="s">
        <v>106</v>
      </c>
      <c r="F54" s="51">
        <v>5.0</v>
      </c>
      <c r="G54" s="52">
        <v>3.0</v>
      </c>
      <c r="H54" s="52">
        <v>3.0</v>
      </c>
      <c r="I54" s="52">
        <v>6.0</v>
      </c>
      <c r="J54" s="52">
        <v>3.0</v>
      </c>
      <c r="K54" s="52">
        <v>3.0</v>
      </c>
      <c r="L54" s="53">
        <v>45.0</v>
      </c>
      <c r="M54" s="54">
        <f t="shared" si="1"/>
        <v>11</v>
      </c>
      <c r="N54" s="54">
        <f t="shared" si="2"/>
        <v>12</v>
      </c>
    </row>
    <row r="55" ht="14.25" customHeight="1">
      <c r="B55" s="55">
        <v>36.0</v>
      </c>
      <c r="C55" s="56">
        <v>33136.0</v>
      </c>
      <c r="D55" s="57" t="s">
        <v>107</v>
      </c>
      <c r="E55" s="50" t="s">
        <v>108</v>
      </c>
      <c r="F55" s="51">
        <v>7.0</v>
      </c>
      <c r="G55" s="52">
        <v>4.0</v>
      </c>
      <c r="H55" s="52">
        <v>4.0</v>
      </c>
      <c r="I55" s="52">
        <v>4.0</v>
      </c>
      <c r="J55" s="52">
        <v>5.0</v>
      </c>
      <c r="K55" s="52">
        <v>10.0</v>
      </c>
      <c r="L55" s="53">
        <v>58.0</v>
      </c>
      <c r="M55" s="54">
        <f t="shared" si="1"/>
        <v>15</v>
      </c>
      <c r="N55" s="54">
        <f t="shared" si="2"/>
        <v>19</v>
      </c>
    </row>
    <row r="56" ht="14.25" customHeight="1">
      <c r="B56" s="55">
        <v>37.0</v>
      </c>
      <c r="C56" s="56">
        <v>33137.0</v>
      </c>
      <c r="D56" s="57" t="s">
        <v>109</v>
      </c>
      <c r="E56" s="50" t="s">
        <v>110</v>
      </c>
      <c r="F56" s="51">
        <v>2.0</v>
      </c>
      <c r="G56" s="52">
        <v>8.0</v>
      </c>
      <c r="H56" s="52">
        <v>2.0</v>
      </c>
      <c r="I56" s="52">
        <v>3.0</v>
      </c>
      <c r="J56" s="52">
        <v>8.0</v>
      </c>
      <c r="K56" s="52">
        <v>3.0</v>
      </c>
      <c r="L56" s="53">
        <v>50.0</v>
      </c>
      <c r="M56" s="54">
        <f t="shared" si="1"/>
        <v>12</v>
      </c>
      <c r="N56" s="54">
        <f t="shared" si="2"/>
        <v>14</v>
      </c>
    </row>
    <row r="57" ht="14.25" customHeight="1">
      <c r="B57" s="55">
        <v>38.0</v>
      </c>
      <c r="C57" s="56">
        <v>33138.0</v>
      </c>
      <c r="D57" s="57" t="s">
        <v>111</v>
      </c>
      <c r="E57" s="50" t="s">
        <v>112</v>
      </c>
      <c r="F57" s="51">
        <v>4.0</v>
      </c>
      <c r="G57" s="52">
        <v>0.0</v>
      </c>
      <c r="H57" s="52">
        <v>0.0</v>
      </c>
      <c r="I57" s="52">
        <v>10.0</v>
      </c>
      <c r="J57" s="52">
        <v>6.0</v>
      </c>
      <c r="K57" s="52">
        <v>2.0</v>
      </c>
      <c r="L57" s="53">
        <v>59.0</v>
      </c>
      <c r="M57" s="54">
        <f t="shared" si="1"/>
        <v>4</v>
      </c>
      <c r="N57" s="54">
        <f t="shared" si="2"/>
        <v>18</v>
      </c>
    </row>
    <row r="58" ht="14.25" customHeight="1">
      <c r="B58" s="55">
        <v>39.0</v>
      </c>
      <c r="C58" s="56">
        <v>33139.0</v>
      </c>
      <c r="D58" s="57" t="s">
        <v>113</v>
      </c>
      <c r="E58" s="50" t="s">
        <v>114</v>
      </c>
      <c r="F58" s="51">
        <v>4.0</v>
      </c>
      <c r="G58" s="52">
        <v>6.0</v>
      </c>
      <c r="H58" s="52">
        <v>5.0</v>
      </c>
      <c r="I58" s="52">
        <v>9.0</v>
      </c>
      <c r="J58" s="52">
        <v>6.0</v>
      </c>
      <c r="K58" s="52">
        <v>5.0</v>
      </c>
      <c r="L58" s="53">
        <v>64.0</v>
      </c>
      <c r="M58" s="54">
        <f t="shared" si="1"/>
        <v>15</v>
      </c>
      <c r="N58" s="54">
        <f t="shared" si="2"/>
        <v>20</v>
      </c>
    </row>
    <row r="59" ht="14.25" customHeight="1">
      <c r="B59" s="55">
        <v>40.0</v>
      </c>
      <c r="C59" s="56">
        <v>33140.0</v>
      </c>
      <c r="D59" s="57" t="s">
        <v>115</v>
      </c>
      <c r="E59" s="50" t="s">
        <v>116</v>
      </c>
      <c r="F59" s="51">
        <v>5.0</v>
      </c>
      <c r="G59" s="52">
        <v>4.0</v>
      </c>
      <c r="H59" s="52">
        <v>1.0</v>
      </c>
      <c r="I59" s="52">
        <v>8.0</v>
      </c>
      <c r="J59" s="52">
        <v>5.0</v>
      </c>
      <c r="K59" s="52">
        <v>0.0</v>
      </c>
      <c r="L59" s="53">
        <v>61.0</v>
      </c>
      <c r="M59" s="54">
        <f t="shared" si="1"/>
        <v>10</v>
      </c>
      <c r="N59" s="54">
        <f t="shared" si="2"/>
        <v>13</v>
      </c>
    </row>
    <row r="60" ht="14.25" customHeight="1">
      <c r="B60" s="55">
        <v>41.0</v>
      </c>
      <c r="C60" s="56">
        <v>33141.0</v>
      </c>
      <c r="D60" s="57" t="s">
        <v>117</v>
      </c>
      <c r="E60" s="50" t="s">
        <v>118</v>
      </c>
      <c r="F60" s="51">
        <v>2.0</v>
      </c>
      <c r="G60" s="52">
        <v>8.0</v>
      </c>
      <c r="H60" s="52">
        <v>0.0</v>
      </c>
      <c r="I60" s="52">
        <v>10.0</v>
      </c>
      <c r="J60" s="52">
        <v>6.0</v>
      </c>
      <c r="K60" s="52">
        <v>3.0</v>
      </c>
      <c r="L60" s="53">
        <v>48.0</v>
      </c>
      <c r="M60" s="54">
        <f t="shared" si="1"/>
        <v>10</v>
      </c>
      <c r="N60" s="54">
        <f t="shared" si="2"/>
        <v>19</v>
      </c>
    </row>
    <row r="61" ht="14.25" customHeight="1">
      <c r="B61" s="55">
        <v>42.0</v>
      </c>
      <c r="C61" s="56">
        <v>33142.0</v>
      </c>
      <c r="D61" s="57" t="s">
        <v>119</v>
      </c>
      <c r="E61" s="50" t="s">
        <v>120</v>
      </c>
      <c r="F61" s="51">
        <v>6.0</v>
      </c>
      <c r="G61" s="52">
        <v>3.0</v>
      </c>
      <c r="H61" s="52">
        <v>2.0</v>
      </c>
      <c r="I61" s="52">
        <v>8.0</v>
      </c>
      <c r="J61" s="52">
        <v>8.0</v>
      </c>
      <c r="K61" s="52">
        <v>5.0</v>
      </c>
      <c r="L61" s="53">
        <v>59.0</v>
      </c>
      <c r="M61" s="54">
        <f t="shared" si="1"/>
        <v>11</v>
      </c>
      <c r="N61" s="54">
        <f t="shared" si="2"/>
        <v>21</v>
      </c>
    </row>
    <row r="62" ht="14.25" customHeight="1">
      <c r="B62" s="55">
        <v>43.0</v>
      </c>
      <c r="C62" s="56">
        <v>33143.0</v>
      </c>
      <c r="D62" s="65" t="s">
        <v>121</v>
      </c>
      <c r="E62" s="50" t="s">
        <v>122</v>
      </c>
      <c r="F62" s="51">
        <v>7.0</v>
      </c>
      <c r="G62" s="52">
        <v>4.0</v>
      </c>
      <c r="H62" s="52">
        <v>3.0</v>
      </c>
      <c r="I62" s="52">
        <v>8.0</v>
      </c>
      <c r="J62" s="52">
        <v>10.0</v>
      </c>
      <c r="K62" s="52">
        <v>6.0</v>
      </c>
      <c r="L62" s="53">
        <v>67.0</v>
      </c>
      <c r="M62" s="54">
        <f t="shared" si="1"/>
        <v>14</v>
      </c>
      <c r="N62" s="54">
        <f t="shared" si="2"/>
        <v>24</v>
      </c>
    </row>
    <row r="63" ht="14.25" customHeight="1">
      <c r="B63" s="55">
        <v>44.0</v>
      </c>
      <c r="C63" s="56">
        <v>33144.0</v>
      </c>
      <c r="D63" s="57" t="s">
        <v>123</v>
      </c>
      <c r="E63" s="50" t="s">
        <v>124</v>
      </c>
      <c r="F63" s="51">
        <v>8.0</v>
      </c>
      <c r="G63" s="52">
        <v>3.0</v>
      </c>
      <c r="H63" s="52">
        <v>2.0</v>
      </c>
      <c r="I63" s="52">
        <v>7.0</v>
      </c>
      <c r="J63" s="52">
        <v>10.0</v>
      </c>
      <c r="K63" s="52">
        <v>7.0</v>
      </c>
      <c r="L63" s="53">
        <v>72.0</v>
      </c>
      <c r="M63" s="54">
        <f t="shared" si="1"/>
        <v>13</v>
      </c>
      <c r="N63" s="54">
        <f t="shared" si="2"/>
        <v>24</v>
      </c>
    </row>
    <row r="64" ht="14.25" customHeight="1">
      <c r="B64" s="55">
        <v>45.0</v>
      </c>
      <c r="C64" s="56">
        <v>33145.0</v>
      </c>
      <c r="D64" s="57" t="s">
        <v>125</v>
      </c>
      <c r="E64" s="50" t="s">
        <v>126</v>
      </c>
      <c r="F64" s="51">
        <v>5.0</v>
      </c>
      <c r="G64" s="52">
        <v>3.0</v>
      </c>
      <c r="H64" s="52">
        <v>2.0</v>
      </c>
      <c r="I64" s="52">
        <v>8.0</v>
      </c>
      <c r="J64" s="52">
        <v>6.0</v>
      </c>
      <c r="K64" s="52">
        <v>8.0</v>
      </c>
      <c r="L64" s="53">
        <v>65.0</v>
      </c>
      <c r="M64" s="54">
        <f t="shared" si="1"/>
        <v>10</v>
      </c>
      <c r="N64" s="54">
        <f t="shared" si="2"/>
        <v>22</v>
      </c>
    </row>
    <row r="65" ht="14.25" customHeight="1">
      <c r="B65" s="55">
        <v>46.0</v>
      </c>
      <c r="C65" s="56">
        <v>33146.0</v>
      </c>
      <c r="D65" s="57" t="s">
        <v>127</v>
      </c>
      <c r="E65" s="50" t="s">
        <v>128</v>
      </c>
      <c r="F65" s="51">
        <v>5.0</v>
      </c>
      <c r="G65" s="52">
        <v>2.0</v>
      </c>
      <c r="H65" s="52">
        <v>3.0</v>
      </c>
      <c r="I65" s="52">
        <v>8.0</v>
      </c>
      <c r="J65" s="52">
        <v>3.0</v>
      </c>
      <c r="K65" s="52">
        <v>4.0</v>
      </c>
      <c r="L65" s="53">
        <v>42.0</v>
      </c>
      <c r="M65" s="54">
        <f t="shared" si="1"/>
        <v>10</v>
      </c>
      <c r="N65" s="54">
        <f t="shared" si="2"/>
        <v>15</v>
      </c>
    </row>
    <row r="66" ht="14.25" customHeight="1">
      <c r="B66" s="55">
        <v>47.0</v>
      </c>
      <c r="C66" s="56">
        <v>33147.0</v>
      </c>
      <c r="D66" s="57" t="s">
        <v>129</v>
      </c>
      <c r="E66" s="50" t="s">
        <v>130</v>
      </c>
      <c r="F66" s="51">
        <v>3.0</v>
      </c>
      <c r="G66" s="52">
        <v>6.0</v>
      </c>
      <c r="H66" s="52">
        <v>0.0</v>
      </c>
      <c r="I66" s="52">
        <v>7.0</v>
      </c>
      <c r="J66" s="52">
        <v>6.0</v>
      </c>
      <c r="K66" s="52">
        <v>1.0</v>
      </c>
      <c r="L66" s="53">
        <v>59.0</v>
      </c>
      <c r="M66" s="54">
        <f t="shared" si="1"/>
        <v>9</v>
      </c>
      <c r="N66" s="54">
        <f t="shared" si="2"/>
        <v>14</v>
      </c>
    </row>
    <row r="67" ht="14.25" customHeight="1">
      <c r="B67" s="55">
        <v>48.0</v>
      </c>
      <c r="C67" s="56">
        <v>33148.0</v>
      </c>
      <c r="D67" s="57" t="s">
        <v>131</v>
      </c>
      <c r="E67" s="50" t="s">
        <v>132</v>
      </c>
      <c r="F67" s="51">
        <v>5.0</v>
      </c>
      <c r="G67" s="52">
        <v>7.0</v>
      </c>
      <c r="H67" s="52">
        <v>3.0</v>
      </c>
      <c r="I67" s="52">
        <v>8.0</v>
      </c>
      <c r="J67" s="52">
        <v>5.0</v>
      </c>
      <c r="K67" s="52">
        <v>10.0</v>
      </c>
      <c r="L67" s="53">
        <v>72.0</v>
      </c>
      <c r="M67" s="54">
        <f t="shared" si="1"/>
        <v>15</v>
      </c>
      <c r="N67" s="54">
        <f t="shared" si="2"/>
        <v>23</v>
      </c>
    </row>
    <row r="68" ht="14.25" customHeight="1">
      <c r="B68" s="55">
        <v>49.0</v>
      </c>
      <c r="C68" s="56">
        <v>33149.0</v>
      </c>
      <c r="D68" s="57" t="s">
        <v>133</v>
      </c>
      <c r="E68" s="50" t="s">
        <v>134</v>
      </c>
      <c r="F68" s="66" t="s">
        <v>135</v>
      </c>
      <c r="G68" s="67" t="s">
        <v>135</v>
      </c>
      <c r="H68" s="67" t="s">
        <v>135</v>
      </c>
      <c r="I68" s="52">
        <v>8.0</v>
      </c>
      <c r="J68" s="52">
        <v>4.0</v>
      </c>
      <c r="K68" s="52">
        <v>2.0</v>
      </c>
      <c r="L68" s="53">
        <v>58.0</v>
      </c>
      <c r="M68" s="54" t="s">
        <v>135</v>
      </c>
      <c r="N68" s="54">
        <f t="shared" si="2"/>
        <v>14</v>
      </c>
    </row>
    <row r="69" ht="14.25" customHeight="1">
      <c r="B69" s="55">
        <v>50.0</v>
      </c>
      <c r="C69" s="56">
        <v>33150.0</v>
      </c>
      <c r="D69" s="57" t="s">
        <v>136</v>
      </c>
      <c r="E69" s="50" t="s">
        <v>137</v>
      </c>
      <c r="F69" s="51">
        <v>2.0</v>
      </c>
      <c r="G69" s="52">
        <v>5.0</v>
      </c>
      <c r="H69" s="52">
        <v>0.0</v>
      </c>
      <c r="I69" s="52">
        <v>10.0</v>
      </c>
      <c r="J69" s="52">
        <v>6.0</v>
      </c>
      <c r="K69" s="52">
        <v>0.0</v>
      </c>
      <c r="L69" s="53">
        <v>66.0</v>
      </c>
      <c r="M69" s="54">
        <f t="shared" ref="M69:M75" si="3">SUM(F69:H69)</f>
        <v>7</v>
      </c>
      <c r="N69" s="54">
        <f t="shared" si="2"/>
        <v>16</v>
      </c>
    </row>
    <row r="70" ht="14.25" customHeight="1">
      <c r="B70" s="55">
        <v>51.0</v>
      </c>
      <c r="C70" s="56">
        <v>33151.0</v>
      </c>
      <c r="D70" s="57" t="s">
        <v>138</v>
      </c>
      <c r="E70" s="50" t="s">
        <v>139</v>
      </c>
      <c r="F70" s="51">
        <v>4.0</v>
      </c>
      <c r="G70" s="52">
        <v>4.0</v>
      </c>
      <c r="H70" s="52">
        <v>2.0</v>
      </c>
      <c r="I70" s="52">
        <v>6.0</v>
      </c>
      <c r="J70" s="52">
        <v>5.0</v>
      </c>
      <c r="K70" s="52">
        <v>8.0</v>
      </c>
      <c r="L70" s="53">
        <v>51.0</v>
      </c>
      <c r="M70" s="54">
        <f t="shared" si="3"/>
        <v>10</v>
      </c>
      <c r="N70" s="54">
        <f t="shared" si="2"/>
        <v>19</v>
      </c>
    </row>
    <row r="71" ht="14.25" customHeight="1">
      <c r="B71" s="55">
        <v>52.0</v>
      </c>
      <c r="C71" s="56">
        <v>33152.0</v>
      </c>
      <c r="D71" s="57" t="s">
        <v>140</v>
      </c>
      <c r="E71" s="50" t="s">
        <v>141</v>
      </c>
      <c r="F71" s="51">
        <v>5.0</v>
      </c>
      <c r="G71" s="52">
        <v>7.0</v>
      </c>
      <c r="H71" s="52">
        <v>3.0</v>
      </c>
      <c r="I71" s="52">
        <v>9.0</v>
      </c>
      <c r="J71" s="52">
        <v>6.0</v>
      </c>
      <c r="K71" s="52">
        <v>5.0</v>
      </c>
      <c r="L71" s="53">
        <v>69.0</v>
      </c>
      <c r="M71" s="54">
        <f t="shared" si="3"/>
        <v>15</v>
      </c>
      <c r="N71" s="54">
        <f t="shared" si="2"/>
        <v>20</v>
      </c>
    </row>
    <row r="72" ht="14.25" customHeight="1">
      <c r="B72" s="55">
        <v>53.0</v>
      </c>
      <c r="C72" s="56">
        <v>33153.0</v>
      </c>
      <c r="D72" s="57" t="s">
        <v>142</v>
      </c>
      <c r="E72" s="50" t="s">
        <v>143</v>
      </c>
      <c r="F72" s="51">
        <v>7.0</v>
      </c>
      <c r="G72" s="52">
        <v>4.0</v>
      </c>
      <c r="H72" s="52">
        <v>4.0</v>
      </c>
      <c r="I72" s="52">
        <v>8.0</v>
      </c>
      <c r="J72" s="52">
        <v>4.0</v>
      </c>
      <c r="K72" s="52">
        <v>1.0</v>
      </c>
      <c r="L72" s="53">
        <v>79.0</v>
      </c>
      <c r="M72" s="54">
        <f t="shared" si="3"/>
        <v>15</v>
      </c>
      <c r="N72" s="54">
        <f t="shared" si="2"/>
        <v>13</v>
      </c>
    </row>
    <row r="73" ht="14.25" customHeight="1">
      <c r="B73" s="55">
        <v>54.0</v>
      </c>
      <c r="C73" s="56">
        <v>33154.0</v>
      </c>
      <c r="D73" s="57" t="s">
        <v>144</v>
      </c>
      <c r="E73" s="50" t="s">
        <v>145</v>
      </c>
      <c r="F73" s="51">
        <v>4.0</v>
      </c>
      <c r="G73" s="52">
        <v>7.0</v>
      </c>
      <c r="H73" s="52">
        <v>7.0</v>
      </c>
      <c r="I73" s="52">
        <v>10.0</v>
      </c>
      <c r="J73" s="52">
        <v>6.0</v>
      </c>
      <c r="K73" s="52">
        <v>4.0</v>
      </c>
      <c r="L73" s="53">
        <v>64.0</v>
      </c>
      <c r="M73" s="54">
        <f t="shared" si="3"/>
        <v>18</v>
      </c>
      <c r="N73" s="54">
        <f t="shared" si="2"/>
        <v>20</v>
      </c>
    </row>
    <row r="74" ht="14.25" customHeight="1">
      <c r="B74" s="55">
        <v>55.0</v>
      </c>
      <c r="C74" s="56">
        <v>33155.0</v>
      </c>
      <c r="D74" s="57" t="s">
        <v>146</v>
      </c>
      <c r="E74" s="50" t="s">
        <v>147</v>
      </c>
      <c r="F74" s="51">
        <v>0.0</v>
      </c>
      <c r="G74" s="52">
        <v>7.0</v>
      </c>
      <c r="H74" s="52">
        <v>4.0</v>
      </c>
      <c r="I74" s="52">
        <v>6.0</v>
      </c>
      <c r="J74" s="52">
        <v>5.0</v>
      </c>
      <c r="K74" s="52">
        <v>6.0</v>
      </c>
      <c r="L74" s="53">
        <v>72.0</v>
      </c>
      <c r="M74" s="54">
        <f t="shared" si="3"/>
        <v>11</v>
      </c>
      <c r="N74" s="54">
        <f t="shared" si="2"/>
        <v>17</v>
      </c>
    </row>
    <row r="75" ht="14.25" customHeight="1">
      <c r="B75" s="55">
        <v>56.0</v>
      </c>
      <c r="C75" s="56">
        <v>33156.0</v>
      </c>
      <c r="D75" s="57" t="s">
        <v>148</v>
      </c>
      <c r="E75" s="50" t="s">
        <v>149</v>
      </c>
      <c r="F75" s="51">
        <v>5.0</v>
      </c>
      <c r="G75" s="52">
        <v>6.0</v>
      </c>
      <c r="H75" s="52">
        <v>0.0</v>
      </c>
      <c r="I75" s="52">
        <v>9.0</v>
      </c>
      <c r="J75" s="52">
        <v>6.0</v>
      </c>
      <c r="K75" s="52">
        <v>3.0</v>
      </c>
      <c r="L75" s="53">
        <v>66.0</v>
      </c>
      <c r="M75" s="54">
        <f t="shared" si="3"/>
        <v>11</v>
      </c>
      <c r="N75" s="54">
        <f t="shared" si="2"/>
        <v>18</v>
      </c>
    </row>
    <row r="76" ht="14.25" customHeight="1">
      <c r="B76" s="55">
        <v>57.0</v>
      </c>
      <c r="C76" s="56">
        <v>33157.0</v>
      </c>
      <c r="D76" s="57" t="s">
        <v>150</v>
      </c>
      <c r="E76" s="50" t="s">
        <v>151</v>
      </c>
      <c r="F76" s="66" t="s">
        <v>135</v>
      </c>
      <c r="G76" s="67" t="s">
        <v>135</v>
      </c>
      <c r="H76" s="67" t="s">
        <v>135</v>
      </c>
      <c r="I76" s="52">
        <v>9.0</v>
      </c>
      <c r="J76" s="52">
        <v>3.0</v>
      </c>
      <c r="K76" s="52">
        <v>0.0</v>
      </c>
      <c r="L76" s="53">
        <v>56.0</v>
      </c>
      <c r="M76" s="54" t="s">
        <v>135</v>
      </c>
      <c r="N76" s="54">
        <f t="shared" si="2"/>
        <v>12</v>
      </c>
    </row>
    <row r="77" ht="14.25" customHeight="1">
      <c r="B77" s="55">
        <v>58.0</v>
      </c>
      <c r="C77" s="56">
        <v>33158.0</v>
      </c>
      <c r="D77" s="57" t="s">
        <v>152</v>
      </c>
      <c r="E77" s="50" t="s">
        <v>153</v>
      </c>
      <c r="F77" s="51">
        <v>9.0</v>
      </c>
      <c r="G77" s="52">
        <v>7.0</v>
      </c>
      <c r="H77" s="52">
        <v>8.0</v>
      </c>
      <c r="I77" s="52">
        <v>8.0</v>
      </c>
      <c r="J77" s="52">
        <v>5.0</v>
      </c>
      <c r="K77" s="52">
        <v>8.0</v>
      </c>
      <c r="L77" s="53">
        <v>88.0</v>
      </c>
      <c r="M77" s="54">
        <f t="shared" ref="M77:M90" si="4">SUM(F77:H77)</f>
        <v>24</v>
      </c>
      <c r="N77" s="54">
        <f t="shared" si="2"/>
        <v>21</v>
      </c>
    </row>
    <row r="78" ht="14.25" customHeight="1">
      <c r="B78" s="55">
        <v>59.0</v>
      </c>
      <c r="C78" s="56">
        <v>33159.0</v>
      </c>
      <c r="D78" s="57" t="s">
        <v>154</v>
      </c>
      <c r="E78" s="50" t="s">
        <v>155</v>
      </c>
      <c r="F78" s="51">
        <v>5.0</v>
      </c>
      <c r="G78" s="52">
        <v>5.0</v>
      </c>
      <c r="H78" s="52">
        <v>0.0</v>
      </c>
      <c r="I78" s="52">
        <v>9.0</v>
      </c>
      <c r="J78" s="52">
        <v>5.0</v>
      </c>
      <c r="K78" s="52">
        <v>8.0</v>
      </c>
      <c r="L78" s="53">
        <v>43.0</v>
      </c>
      <c r="M78" s="54">
        <f t="shared" si="4"/>
        <v>10</v>
      </c>
      <c r="N78" s="54">
        <f t="shared" si="2"/>
        <v>22</v>
      </c>
    </row>
    <row r="79" ht="14.25" customHeight="1">
      <c r="B79" s="55">
        <v>60.0</v>
      </c>
      <c r="C79" s="56">
        <v>33160.0</v>
      </c>
      <c r="D79" s="57" t="s">
        <v>156</v>
      </c>
      <c r="E79" s="50" t="s">
        <v>157</v>
      </c>
      <c r="F79" s="51">
        <v>5.0</v>
      </c>
      <c r="G79" s="52">
        <v>8.0</v>
      </c>
      <c r="H79" s="52">
        <v>8.0</v>
      </c>
      <c r="I79" s="52">
        <v>10.0</v>
      </c>
      <c r="J79" s="52">
        <v>10.0</v>
      </c>
      <c r="K79" s="52">
        <v>5.0</v>
      </c>
      <c r="L79" s="53">
        <v>69.0</v>
      </c>
      <c r="M79" s="54">
        <f t="shared" si="4"/>
        <v>21</v>
      </c>
      <c r="N79" s="54">
        <f t="shared" si="2"/>
        <v>25</v>
      </c>
    </row>
    <row r="80" ht="14.25" customHeight="1">
      <c r="B80" s="55">
        <v>61.0</v>
      </c>
      <c r="C80" s="56">
        <v>33161.0</v>
      </c>
      <c r="D80" s="57" t="s">
        <v>158</v>
      </c>
      <c r="E80" s="50" t="s">
        <v>159</v>
      </c>
      <c r="F80" s="51">
        <v>8.0</v>
      </c>
      <c r="G80" s="52">
        <v>7.0</v>
      </c>
      <c r="H80" s="52">
        <v>4.0</v>
      </c>
      <c r="I80" s="52">
        <v>9.0</v>
      </c>
      <c r="J80" s="52">
        <v>2.0</v>
      </c>
      <c r="K80" s="52">
        <v>7.0</v>
      </c>
      <c r="L80" s="53">
        <v>84.0</v>
      </c>
      <c r="M80" s="54">
        <f t="shared" si="4"/>
        <v>19</v>
      </c>
      <c r="N80" s="54">
        <f t="shared" si="2"/>
        <v>18</v>
      </c>
    </row>
    <row r="81" ht="14.25" customHeight="1">
      <c r="B81" s="55">
        <v>62.0</v>
      </c>
      <c r="C81" s="56">
        <v>33162.0</v>
      </c>
      <c r="D81" s="57" t="s">
        <v>160</v>
      </c>
      <c r="E81" s="50" t="s">
        <v>161</v>
      </c>
      <c r="F81" s="51">
        <v>3.0</v>
      </c>
      <c r="G81" s="52">
        <v>3.0</v>
      </c>
      <c r="H81" s="52">
        <v>0.0</v>
      </c>
      <c r="I81" s="52">
        <v>10.0</v>
      </c>
      <c r="J81" s="52">
        <v>3.0</v>
      </c>
      <c r="K81" s="52">
        <v>4.0</v>
      </c>
      <c r="L81" s="53">
        <v>69.0</v>
      </c>
      <c r="M81" s="54">
        <f t="shared" si="4"/>
        <v>6</v>
      </c>
      <c r="N81" s="54">
        <f t="shared" si="2"/>
        <v>17</v>
      </c>
    </row>
    <row r="82" ht="14.25" customHeight="1">
      <c r="B82" s="55">
        <v>63.0</v>
      </c>
      <c r="C82" s="56">
        <v>33163.0</v>
      </c>
      <c r="D82" s="57" t="s">
        <v>162</v>
      </c>
      <c r="E82" s="50" t="s">
        <v>163</v>
      </c>
      <c r="F82" s="51">
        <v>6.0</v>
      </c>
      <c r="G82" s="52">
        <v>4.0</v>
      </c>
      <c r="H82" s="52">
        <v>0.0</v>
      </c>
      <c r="I82" s="52">
        <v>3.0</v>
      </c>
      <c r="J82" s="52">
        <v>4.0</v>
      </c>
      <c r="K82" s="52">
        <v>5.0</v>
      </c>
      <c r="L82" s="53">
        <v>66.0</v>
      </c>
      <c r="M82" s="54">
        <f t="shared" si="4"/>
        <v>10</v>
      </c>
      <c r="N82" s="54">
        <f t="shared" si="2"/>
        <v>12</v>
      </c>
    </row>
    <row r="83" ht="14.25" customHeight="1">
      <c r="B83" s="55">
        <v>64.0</v>
      </c>
      <c r="C83" s="56">
        <v>33165.0</v>
      </c>
      <c r="D83" s="57" t="s">
        <v>164</v>
      </c>
      <c r="E83" s="50" t="s">
        <v>165</v>
      </c>
      <c r="F83" s="51">
        <v>5.0</v>
      </c>
      <c r="G83" s="52">
        <v>10.0</v>
      </c>
      <c r="H83" s="52">
        <v>1.0</v>
      </c>
      <c r="I83" s="52">
        <v>8.0</v>
      </c>
      <c r="J83" s="52">
        <v>4.0</v>
      </c>
      <c r="K83" s="52">
        <v>4.0</v>
      </c>
      <c r="L83" s="53">
        <v>75.0</v>
      </c>
      <c r="M83" s="54">
        <f t="shared" si="4"/>
        <v>16</v>
      </c>
      <c r="N83" s="54">
        <f t="shared" si="2"/>
        <v>16</v>
      </c>
    </row>
    <row r="84" ht="14.25" customHeight="1">
      <c r="B84" s="55">
        <v>65.0</v>
      </c>
      <c r="C84" s="56">
        <v>33166.0</v>
      </c>
      <c r="D84" s="57" t="s">
        <v>166</v>
      </c>
      <c r="E84" s="50" t="s">
        <v>167</v>
      </c>
      <c r="F84" s="51">
        <v>9.0</v>
      </c>
      <c r="G84" s="52">
        <v>9.0</v>
      </c>
      <c r="H84" s="52">
        <v>7.0</v>
      </c>
      <c r="I84" s="52">
        <v>10.0</v>
      </c>
      <c r="J84" s="52">
        <v>5.0</v>
      </c>
      <c r="K84" s="52">
        <v>2.0</v>
      </c>
      <c r="L84" s="53">
        <v>88.0</v>
      </c>
      <c r="M84" s="54">
        <f t="shared" si="4"/>
        <v>25</v>
      </c>
      <c r="N84" s="54">
        <f t="shared" si="2"/>
        <v>17</v>
      </c>
    </row>
    <row r="85" ht="14.25" customHeight="1">
      <c r="B85" s="55">
        <v>66.0</v>
      </c>
      <c r="C85" s="58">
        <v>33167.0</v>
      </c>
      <c r="D85" s="59" t="s">
        <v>168</v>
      </c>
      <c r="E85" s="60" t="s">
        <v>169</v>
      </c>
      <c r="F85" s="61">
        <v>4.0</v>
      </c>
      <c r="G85" s="62">
        <v>8.0</v>
      </c>
      <c r="H85" s="62">
        <v>4.0</v>
      </c>
      <c r="I85" s="61" t="s">
        <v>135</v>
      </c>
      <c r="J85" s="62" t="s">
        <v>135</v>
      </c>
      <c r="K85" s="62" t="s">
        <v>135</v>
      </c>
      <c r="L85" s="63" t="s">
        <v>86</v>
      </c>
      <c r="M85" s="64">
        <f t="shared" si="4"/>
        <v>16</v>
      </c>
      <c r="N85" s="64" t="s">
        <v>135</v>
      </c>
    </row>
    <row r="86" ht="14.25" customHeight="1">
      <c r="B86" s="55">
        <v>67.0</v>
      </c>
      <c r="C86" s="56">
        <v>33168.0</v>
      </c>
      <c r="D86" s="57" t="s">
        <v>170</v>
      </c>
      <c r="E86" s="50" t="s">
        <v>171</v>
      </c>
      <c r="F86" s="51">
        <v>8.0</v>
      </c>
      <c r="G86" s="52">
        <v>7.0</v>
      </c>
      <c r="H86" s="52">
        <v>10.0</v>
      </c>
      <c r="I86" s="52">
        <v>9.0</v>
      </c>
      <c r="J86" s="52">
        <v>6.0</v>
      </c>
      <c r="K86" s="52">
        <v>3.0</v>
      </c>
      <c r="L86" s="53">
        <v>73.0</v>
      </c>
      <c r="M86" s="54">
        <f t="shared" si="4"/>
        <v>25</v>
      </c>
      <c r="N86" s="54">
        <f t="shared" ref="N86:N87" si="5">SUM(I86:K86)</f>
        <v>18</v>
      </c>
    </row>
    <row r="87" ht="14.25" customHeight="1">
      <c r="B87" s="55">
        <v>68.0</v>
      </c>
      <c r="C87" s="56">
        <v>33169.0</v>
      </c>
      <c r="D87" s="57" t="s">
        <v>172</v>
      </c>
      <c r="E87" s="50" t="s">
        <v>173</v>
      </c>
      <c r="F87" s="51">
        <v>8.0</v>
      </c>
      <c r="G87" s="52">
        <v>7.0</v>
      </c>
      <c r="H87" s="52">
        <v>0.0</v>
      </c>
      <c r="I87" s="52">
        <v>7.0</v>
      </c>
      <c r="J87" s="52">
        <v>7.0</v>
      </c>
      <c r="K87" s="52">
        <v>0.0</v>
      </c>
      <c r="L87" s="53">
        <v>74.0</v>
      </c>
      <c r="M87" s="54">
        <f t="shared" si="4"/>
        <v>15</v>
      </c>
      <c r="N87" s="54">
        <f t="shared" si="5"/>
        <v>14</v>
      </c>
    </row>
    <row r="88" ht="14.25" customHeight="1">
      <c r="B88" s="55">
        <v>69.0</v>
      </c>
      <c r="C88" s="56">
        <v>33170.0</v>
      </c>
      <c r="D88" s="57" t="s">
        <v>174</v>
      </c>
      <c r="E88" s="50" t="s">
        <v>175</v>
      </c>
      <c r="F88" s="51">
        <v>3.0</v>
      </c>
      <c r="G88" s="52">
        <v>9.0</v>
      </c>
      <c r="H88" s="52">
        <v>3.0</v>
      </c>
      <c r="I88" s="66" t="s">
        <v>135</v>
      </c>
      <c r="J88" s="67" t="s">
        <v>135</v>
      </c>
      <c r="K88" s="67" t="s">
        <v>135</v>
      </c>
      <c r="L88" s="53">
        <v>66.0</v>
      </c>
      <c r="M88" s="54">
        <f t="shared" si="4"/>
        <v>15</v>
      </c>
      <c r="N88" s="54" t="s">
        <v>135</v>
      </c>
    </row>
    <row r="89" ht="14.25" customHeight="1">
      <c r="B89" s="55">
        <v>70.0</v>
      </c>
      <c r="C89" s="56">
        <v>33171.0</v>
      </c>
      <c r="D89" s="57" t="s">
        <v>176</v>
      </c>
      <c r="E89" s="50" t="s">
        <v>177</v>
      </c>
      <c r="F89" s="51">
        <v>8.0</v>
      </c>
      <c r="G89" s="52">
        <v>7.0</v>
      </c>
      <c r="H89" s="52">
        <v>0.0</v>
      </c>
      <c r="I89" s="52">
        <v>9.0</v>
      </c>
      <c r="J89" s="52">
        <v>8.0</v>
      </c>
      <c r="K89" s="52">
        <v>4.0</v>
      </c>
      <c r="L89" s="53">
        <v>69.0</v>
      </c>
      <c r="M89" s="54">
        <f t="shared" si="4"/>
        <v>15</v>
      </c>
      <c r="N89" s="54">
        <f t="shared" ref="N89:N120" si="6">SUM(I89:K89)</f>
        <v>21</v>
      </c>
    </row>
    <row r="90" ht="14.25" customHeight="1">
      <c r="B90" s="55">
        <v>71.0</v>
      </c>
      <c r="C90" s="56">
        <v>33172.0</v>
      </c>
      <c r="D90" s="57" t="s">
        <v>178</v>
      </c>
      <c r="E90" s="50" t="s">
        <v>179</v>
      </c>
      <c r="F90" s="51">
        <v>3.0</v>
      </c>
      <c r="G90" s="52">
        <v>3.0</v>
      </c>
      <c r="H90" s="52">
        <v>0.0</v>
      </c>
      <c r="I90" s="52">
        <v>9.0</v>
      </c>
      <c r="J90" s="52">
        <v>10.0</v>
      </c>
      <c r="K90" s="52">
        <v>0.0</v>
      </c>
      <c r="L90" s="53">
        <v>64.0</v>
      </c>
      <c r="M90" s="54">
        <f t="shared" si="4"/>
        <v>6</v>
      </c>
      <c r="N90" s="54">
        <f t="shared" si="6"/>
        <v>19</v>
      </c>
    </row>
    <row r="91" ht="14.25" customHeight="1">
      <c r="B91" s="55">
        <v>72.0</v>
      </c>
      <c r="C91" s="56">
        <v>33173.0</v>
      </c>
      <c r="D91" s="57" t="s">
        <v>180</v>
      </c>
      <c r="E91" s="50" t="s">
        <v>181</v>
      </c>
      <c r="F91" s="66" t="s">
        <v>135</v>
      </c>
      <c r="G91" s="67" t="s">
        <v>135</v>
      </c>
      <c r="H91" s="67" t="s">
        <v>135</v>
      </c>
      <c r="I91" s="52">
        <v>10.0</v>
      </c>
      <c r="J91" s="52">
        <v>9.0</v>
      </c>
      <c r="K91" s="52">
        <v>0.0</v>
      </c>
      <c r="L91" s="53">
        <v>85.0</v>
      </c>
      <c r="M91" s="54" t="s">
        <v>135</v>
      </c>
      <c r="N91" s="54">
        <f t="shared" si="6"/>
        <v>19</v>
      </c>
    </row>
    <row r="92" ht="14.25" customHeight="1">
      <c r="B92" s="55">
        <v>73.0</v>
      </c>
      <c r="C92" s="56">
        <v>33174.0</v>
      </c>
      <c r="D92" s="57" t="s">
        <v>182</v>
      </c>
      <c r="E92" s="50" t="s">
        <v>183</v>
      </c>
      <c r="F92" s="51">
        <v>0.0</v>
      </c>
      <c r="G92" s="52">
        <v>2.0</v>
      </c>
      <c r="H92" s="52">
        <v>2.0</v>
      </c>
      <c r="I92" s="52">
        <v>3.0</v>
      </c>
      <c r="J92" s="52">
        <v>9.0</v>
      </c>
      <c r="K92" s="52">
        <v>2.0</v>
      </c>
      <c r="L92" s="53">
        <v>73.0</v>
      </c>
      <c r="M92" s="54">
        <f t="shared" ref="M92:M164" si="7">SUM(F92:H92)</f>
        <v>4</v>
      </c>
      <c r="N92" s="54">
        <f t="shared" si="6"/>
        <v>14</v>
      </c>
    </row>
    <row r="93" ht="14.25" customHeight="1">
      <c r="B93" s="55">
        <v>74.0</v>
      </c>
      <c r="C93" s="56">
        <v>33175.0</v>
      </c>
      <c r="D93" s="57" t="s">
        <v>184</v>
      </c>
      <c r="E93" s="50" t="s">
        <v>185</v>
      </c>
      <c r="F93" s="51">
        <v>2.0</v>
      </c>
      <c r="G93" s="52">
        <v>4.0</v>
      </c>
      <c r="H93" s="52">
        <v>8.0</v>
      </c>
      <c r="I93" s="52">
        <v>8.0</v>
      </c>
      <c r="J93" s="52">
        <v>6.0</v>
      </c>
      <c r="K93" s="52">
        <v>5.0</v>
      </c>
      <c r="L93" s="53">
        <v>61.0</v>
      </c>
      <c r="M93" s="54">
        <f t="shared" si="7"/>
        <v>14</v>
      </c>
      <c r="N93" s="54">
        <f t="shared" si="6"/>
        <v>19</v>
      </c>
    </row>
    <row r="94" ht="14.25" customHeight="1">
      <c r="B94" s="55">
        <v>75.0</v>
      </c>
      <c r="C94" s="56">
        <v>33176.0</v>
      </c>
      <c r="D94" s="57" t="s">
        <v>186</v>
      </c>
      <c r="E94" s="50" t="s">
        <v>187</v>
      </c>
      <c r="F94" s="51">
        <v>4.0</v>
      </c>
      <c r="G94" s="52">
        <v>10.0</v>
      </c>
      <c r="H94" s="52">
        <v>5.0</v>
      </c>
      <c r="I94" s="52">
        <v>10.0</v>
      </c>
      <c r="J94" s="52">
        <v>6.0</v>
      </c>
      <c r="K94" s="52">
        <v>4.0</v>
      </c>
      <c r="L94" s="53">
        <v>76.0</v>
      </c>
      <c r="M94" s="54">
        <f t="shared" si="7"/>
        <v>19</v>
      </c>
      <c r="N94" s="54">
        <f t="shared" si="6"/>
        <v>20</v>
      </c>
    </row>
    <row r="95" ht="14.25" customHeight="1">
      <c r="B95" s="55">
        <v>76.0</v>
      </c>
      <c r="C95" s="56">
        <v>33177.0</v>
      </c>
      <c r="D95" s="57" t="s">
        <v>188</v>
      </c>
      <c r="E95" s="50" t="s">
        <v>189</v>
      </c>
      <c r="F95" s="51">
        <v>9.0</v>
      </c>
      <c r="G95" s="52">
        <v>10.0</v>
      </c>
      <c r="H95" s="52">
        <v>4.0</v>
      </c>
      <c r="I95" s="52">
        <v>10.0</v>
      </c>
      <c r="J95" s="52">
        <v>9.0</v>
      </c>
      <c r="K95" s="52">
        <v>7.0</v>
      </c>
      <c r="L95" s="53">
        <v>86.0</v>
      </c>
      <c r="M95" s="54">
        <f t="shared" si="7"/>
        <v>23</v>
      </c>
      <c r="N95" s="54">
        <f t="shared" si="6"/>
        <v>26</v>
      </c>
    </row>
    <row r="96" ht="14.25" customHeight="1">
      <c r="B96" s="55">
        <v>77.0</v>
      </c>
      <c r="C96" s="56">
        <v>33178.0</v>
      </c>
      <c r="D96" s="57" t="s">
        <v>190</v>
      </c>
      <c r="E96" s="50" t="s">
        <v>191</v>
      </c>
      <c r="F96" s="51">
        <v>9.0</v>
      </c>
      <c r="G96" s="52">
        <v>4.0</v>
      </c>
      <c r="H96" s="52">
        <v>4.0</v>
      </c>
      <c r="I96" s="52">
        <v>6.0</v>
      </c>
      <c r="J96" s="52">
        <v>7.0</v>
      </c>
      <c r="K96" s="52">
        <v>2.0</v>
      </c>
      <c r="L96" s="53">
        <v>62.0</v>
      </c>
      <c r="M96" s="54">
        <f t="shared" si="7"/>
        <v>17</v>
      </c>
      <c r="N96" s="54">
        <f t="shared" si="6"/>
        <v>15</v>
      </c>
    </row>
    <row r="97" ht="14.25" customHeight="1">
      <c r="B97" s="55">
        <v>78.0</v>
      </c>
      <c r="C97" s="56">
        <v>33179.0</v>
      </c>
      <c r="D97" s="57" t="s">
        <v>192</v>
      </c>
      <c r="E97" s="50" t="s">
        <v>193</v>
      </c>
      <c r="F97" s="51">
        <v>3.0</v>
      </c>
      <c r="G97" s="52">
        <v>4.0</v>
      </c>
      <c r="H97" s="52">
        <v>5.0</v>
      </c>
      <c r="I97" s="52">
        <v>4.0</v>
      </c>
      <c r="J97" s="52">
        <v>7.0</v>
      </c>
      <c r="K97" s="52">
        <v>0.0</v>
      </c>
      <c r="L97" s="53">
        <v>61.0</v>
      </c>
      <c r="M97" s="54">
        <f t="shared" si="7"/>
        <v>12</v>
      </c>
      <c r="N97" s="54">
        <f t="shared" si="6"/>
        <v>11</v>
      </c>
    </row>
    <row r="98" ht="14.25" customHeight="1">
      <c r="B98" s="55">
        <v>79.0</v>
      </c>
      <c r="C98" s="56">
        <v>33180.0</v>
      </c>
      <c r="D98" s="57" t="s">
        <v>194</v>
      </c>
      <c r="E98" s="50" t="s">
        <v>195</v>
      </c>
      <c r="F98" s="51">
        <v>0.0</v>
      </c>
      <c r="G98" s="52">
        <v>3.0</v>
      </c>
      <c r="H98" s="52">
        <v>5.0</v>
      </c>
      <c r="I98" s="52">
        <v>10.0</v>
      </c>
      <c r="J98" s="52">
        <v>9.0</v>
      </c>
      <c r="K98" s="52">
        <v>2.0</v>
      </c>
      <c r="L98" s="53">
        <v>64.0</v>
      </c>
      <c r="M98" s="54">
        <f t="shared" si="7"/>
        <v>8</v>
      </c>
      <c r="N98" s="54">
        <f t="shared" si="6"/>
        <v>21</v>
      </c>
    </row>
    <row r="99" ht="14.25" customHeight="1">
      <c r="B99" s="55">
        <v>80.0</v>
      </c>
      <c r="C99" s="56">
        <v>33181.0</v>
      </c>
      <c r="D99" s="57" t="s">
        <v>196</v>
      </c>
      <c r="E99" s="50" t="s">
        <v>197</v>
      </c>
      <c r="F99" s="51">
        <v>3.0</v>
      </c>
      <c r="G99" s="52">
        <v>5.0</v>
      </c>
      <c r="H99" s="52">
        <v>3.0</v>
      </c>
      <c r="I99" s="52">
        <v>10.0</v>
      </c>
      <c r="J99" s="52">
        <v>6.0</v>
      </c>
      <c r="K99" s="52">
        <v>4.0</v>
      </c>
      <c r="L99" s="53">
        <v>75.0</v>
      </c>
      <c r="M99" s="54">
        <f t="shared" si="7"/>
        <v>11</v>
      </c>
      <c r="N99" s="54">
        <f t="shared" si="6"/>
        <v>20</v>
      </c>
    </row>
    <row r="100" ht="14.25" customHeight="1">
      <c r="B100" s="55">
        <v>81.0</v>
      </c>
      <c r="C100" s="56">
        <v>33182.0</v>
      </c>
      <c r="D100" s="57" t="s">
        <v>198</v>
      </c>
      <c r="E100" s="50" t="s">
        <v>199</v>
      </c>
      <c r="F100" s="51">
        <v>3.0</v>
      </c>
      <c r="G100" s="52">
        <v>7.0</v>
      </c>
      <c r="H100" s="52">
        <v>1.0</v>
      </c>
      <c r="I100" s="52">
        <v>10.0</v>
      </c>
      <c r="J100" s="52">
        <v>8.0</v>
      </c>
      <c r="K100" s="52">
        <v>3.0</v>
      </c>
      <c r="L100" s="53">
        <v>63.0</v>
      </c>
      <c r="M100" s="54">
        <f t="shared" si="7"/>
        <v>11</v>
      </c>
      <c r="N100" s="54">
        <f t="shared" si="6"/>
        <v>21</v>
      </c>
    </row>
    <row r="101" ht="14.25" customHeight="1">
      <c r="B101" s="55">
        <v>82.0</v>
      </c>
      <c r="C101" s="56">
        <v>33183.0</v>
      </c>
      <c r="D101" s="57" t="s">
        <v>200</v>
      </c>
      <c r="E101" s="50" t="s">
        <v>201</v>
      </c>
      <c r="F101" s="51">
        <v>8.0</v>
      </c>
      <c r="G101" s="52">
        <v>5.0</v>
      </c>
      <c r="H101" s="52">
        <v>5.0</v>
      </c>
      <c r="I101" s="52">
        <v>9.0</v>
      </c>
      <c r="J101" s="52">
        <v>8.0</v>
      </c>
      <c r="K101" s="52">
        <v>2.0</v>
      </c>
      <c r="L101" s="53">
        <v>68.0</v>
      </c>
      <c r="M101" s="54">
        <f t="shared" si="7"/>
        <v>18</v>
      </c>
      <c r="N101" s="54">
        <f t="shared" si="6"/>
        <v>19</v>
      </c>
    </row>
    <row r="102" ht="14.25" customHeight="1">
      <c r="B102" s="55">
        <v>83.0</v>
      </c>
      <c r="C102" s="56">
        <v>33201.0</v>
      </c>
      <c r="D102" s="57" t="s">
        <v>202</v>
      </c>
      <c r="E102" s="50" t="s">
        <v>203</v>
      </c>
      <c r="F102" s="51">
        <v>9.0</v>
      </c>
      <c r="G102" s="52">
        <v>9.0</v>
      </c>
      <c r="H102" s="52">
        <v>7.0</v>
      </c>
      <c r="I102" s="52">
        <v>10.0</v>
      </c>
      <c r="J102" s="52">
        <v>6.0</v>
      </c>
      <c r="K102" s="52">
        <v>8.0</v>
      </c>
      <c r="L102" s="53">
        <v>59.0</v>
      </c>
      <c r="M102" s="54">
        <f t="shared" si="7"/>
        <v>25</v>
      </c>
      <c r="N102" s="54">
        <f t="shared" si="6"/>
        <v>24</v>
      </c>
    </row>
    <row r="103" ht="14.25" customHeight="1">
      <c r="B103" s="55">
        <v>84.0</v>
      </c>
      <c r="C103" s="56">
        <v>33202.0</v>
      </c>
      <c r="D103" s="57" t="s">
        <v>204</v>
      </c>
      <c r="E103" s="50" t="s">
        <v>205</v>
      </c>
      <c r="F103" s="51">
        <v>6.0</v>
      </c>
      <c r="G103" s="52">
        <v>5.0</v>
      </c>
      <c r="H103" s="52">
        <v>5.0</v>
      </c>
      <c r="I103" s="52">
        <v>10.0</v>
      </c>
      <c r="J103" s="52">
        <v>10.0</v>
      </c>
      <c r="K103" s="52">
        <v>0.0</v>
      </c>
      <c r="L103" s="53">
        <v>67.0</v>
      </c>
      <c r="M103" s="54">
        <f t="shared" si="7"/>
        <v>16</v>
      </c>
      <c r="N103" s="54">
        <f t="shared" si="6"/>
        <v>20</v>
      </c>
    </row>
    <row r="104" ht="14.25" customHeight="1">
      <c r="B104" s="55">
        <v>85.0</v>
      </c>
      <c r="C104" s="56">
        <v>33203.0</v>
      </c>
      <c r="D104" s="57" t="s">
        <v>206</v>
      </c>
      <c r="E104" s="50" t="s">
        <v>207</v>
      </c>
      <c r="F104" s="51">
        <v>9.0</v>
      </c>
      <c r="G104" s="52">
        <v>9.0</v>
      </c>
      <c r="H104" s="52">
        <v>5.0</v>
      </c>
      <c r="I104" s="52">
        <v>10.0</v>
      </c>
      <c r="J104" s="52">
        <v>6.0</v>
      </c>
      <c r="K104" s="52">
        <v>4.0</v>
      </c>
      <c r="L104" s="53">
        <v>71.0</v>
      </c>
      <c r="M104" s="54">
        <f t="shared" si="7"/>
        <v>23</v>
      </c>
      <c r="N104" s="54">
        <f t="shared" si="6"/>
        <v>20</v>
      </c>
    </row>
    <row r="105" ht="14.25" customHeight="1">
      <c r="B105" s="55">
        <v>86.0</v>
      </c>
      <c r="C105" s="56">
        <v>33204.0</v>
      </c>
      <c r="D105" s="57" t="s">
        <v>208</v>
      </c>
      <c r="E105" s="50" t="s">
        <v>209</v>
      </c>
      <c r="F105" s="51">
        <v>8.0</v>
      </c>
      <c r="G105" s="52">
        <v>9.0</v>
      </c>
      <c r="H105" s="52">
        <v>5.0</v>
      </c>
      <c r="I105" s="52">
        <v>10.0</v>
      </c>
      <c r="J105" s="52">
        <v>10.0</v>
      </c>
      <c r="K105" s="52">
        <v>4.0</v>
      </c>
      <c r="L105" s="53">
        <v>72.0</v>
      </c>
      <c r="M105" s="54">
        <f t="shared" si="7"/>
        <v>22</v>
      </c>
      <c r="N105" s="54">
        <f t="shared" si="6"/>
        <v>24</v>
      </c>
    </row>
    <row r="106" ht="14.25" customHeight="1">
      <c r="B106" s="55">
        <v>87.0</v>
      </c>
      <c r="C106" s="56">
        <v>33205.0</v>
      </c>
      <c r="D106" s="57" t="s">
        <v>210</v>
      </c>
      <c r="E106" s="50" t="s">
        <v>211</v>
      </c>
      <c r="F106" s="51">
        <v>6.0</v>
      </c>
      <c r="G106" s="52">
        <v>8.0</v>
      </c>
      <c r="H106" s="52">
        <v>3.0</v>
      </c>
      <c r="I106" s="52">
        <v>10.0</v>
      </c>
      <c r="J106" s="52">
        <v>6.0</v>
      </c>
      <c r="K106" s="52">
        <v>0.0</v>
      </c>
      <c r="L106" s="53">
        <v>54.0</v>
      </c>
      <c r="M106" s="54">
        <f t="shared" si="7"/>
        <v>17</v>
      </c>
      <c r="N106" s="54">
        <f t="shared" si="6"/>
        <v>16</v>
      </c>
    </row>
    <row r="107" ht="14.25" customHeight="1">
      <c r="B107" s="55">
        <v>88.0</v>
      </c>
      <c r="C107" s="56">
        <v>33206.0</v>
      </c>
      <c r="D107" s="57" t="s">
        <v>212</v>
      </c>
      <c r="E107" s="50" t="s">
        <v>213</v>
      </c>
      <c r="F107" s="51">
        <v>4.0</v>
      </c>
      <c r="G107" s="52">
        <v>10.0</v>
      </c>
      <c r="H107" s="52">
        <v>3.0</v>
      </c>
      <c r="I107" s="52">
        <v>10.0</v>
      </c>
      <c r="J107" s="52">
        <v>6.0</v>
      </c>
      <c r="K107" s="52">
        <v>0.0</v>
      </c>
      <c r="L107" s="53">
        <v>59.0</v>
      </c>
      <c r="M107" s="54">
        <f t="shared" si="7"/>
        <v>17</v>
      </c>
      <c r="N107" s="54">
        <f t="shared" si="6"/>
        <v>16</v>
      </c>
    </row>
    <row r="108" ht="14.25" customHeight="1">
      <c r="B108" s="55">
        <v>89.0</v>
      </c>
      <c r="C108" s="56">
        <v>33207.0</v>
      </c>
      <c r="D108" s="57" t="s">
        <v>214</v>
      </c>
      <c r="E108" s="50" t="s">
        <v>215</v>
      </c>
      <c r="F108" s="51">
        <v>10.0</v>
      </c>
      <c r="G108" s="52">
        <v>10.0</v>
      </c>
      <c r="H108" s="52">
        <v>5.0</v>
      </c>
      <c r="I108" s="52">
        <v>8.0</v>
      </c>
      <c r="J108" s="52">
        <v>6.0</v>
      </c>
      <c r="K108" s="52">
        <v>3.0</v>
      </c>
      <c r="L108" s="53">
        <v>68.0</v>
      </c>
      <c r="M108" s="54">
        <f t="shared" si="7"/>
        <v>25</v>
      </c>
      <c r="N108" s="54">
        <f t="shared" si="6"/>
        <v>17</v>
      </c>
    </row>
    <row r="109" ht="14.25" customHeight="1">
      <c r="B109" s="55">
        <v>90.0</v>
      </c>
      <c r="C109" s="56">
        <v>33208.0</v>
      </c>
      <c r="D109" s="57" t="s">
        <v>216</v>
      </c>
      <c r="E109" s="50" t="s">
        <v>217</v>
      </c>
      <c r="F109" s="51">
        <v>5.0</v>
      </c>
      <c r="G109" s="52">
        <v>9.0</v>
      </c>
      <c r="H109" s="52">
        <v>5.0</v>
      </c>
      <c r="I109" s="52">
        <v>10.0</v>
      </c>
      <c r="J109" s="52">
        <v>0.0</v>
      </c>
      <c r="K109" s="52">
        <v>5.0</v>
      </c>
      <c r="L109" s="53">
        <v>62.0</v>
      </c>
      <c r="M109" s="54">
        <f t="shared" si="7"/>
        <v>19</v>
      </c>
      <c r="N109" s="54">
        <f t="shared" si="6"/>
        <v>15</v>
      </c>
    </row>
    <row r="110" ht="14.25" customHeight="1">
      <c r="B110" s="55">
        <v>91.0</v>
      </c>
      <c r="C110" s="56">
        <v>33209.0</v>
      </c>
      <c r="D110" s="57" t="s">
        <v>218</v>
      </c>
      <c r="E110" s="50" t="s">
        <v>219</v>
      </c>
      <c r="F110" s="51">
        <v>5.0</v>
      </c>
      <c r="G110" s="52">
        <v>9.0</v>
      </c>
      <c r="H110" s="52">
        <v>10.0</v>
      </c>
      <c r="I110" s="52">
        <v>10.0</v>
      </c>
      <c r="J110" s="52">
        <v>10.0</v>
      </c>
      <c r="K110" s="52">
        <v>6.0</v>
      </c>
      <c r="L110" s="53">
        <v>81.0</v>
      </c>
      <c r="M110" s="54">
        <f t="shared" si="7"/>
        <v>24</v>
      </c>
      <c r="N110" s="54">
        <f t="shared" si="6"/>
        <v>26</v>
      </c>
    </row>
    <row r="111" ht="14.25" customHeight="1">
      <c r="B111" s="55">
        <v>92.0</v>
      </c>
      <c r="C111" s="58">
        <v>33210.0</v>
      </c>
      <c r="D111" s="59" t="s">
        <v>220</v>
      </c>
      <c r="E111" s="60" t="s">
        <v>221</v>
      </c>
      <c r="F111" s="61">
        <v>3.0</v>
      </c>
      <c r="G111" s="62">
        <v>7.0</v>
      </c>
      <c r="H111" s="62">
        <v>5.0</v>
      </c>
      <c r="I111" s="62">
        <v>10.0</v>
      </c>
      <c r="J111" s="62">
        <v>6.0</v>
      </c>
      <c r="K111" s="62">
        <v>0.0</v>
      </c>
      <c r="L111" s="63" t="s">
        <v>86</v>
      </c>
      <c r="M111" s="64">
        <f t="shared" si="7"/>
        <v>15</v>
      </c>
      <c r="N111" s="64">
        <f t="shared" si="6"/>
        <v>16</v>
      </c>
    </row>
    <row r="112" ht="14.25" customHeight="1">
      <c r="B112" s="55">
        <v>93.0</v>
      </c>
      <c r="C112" s="56">
        <v>33211.0</v>
      </c>
      <c r="D112" s="57" t="s">
        <v>222</v>
      </c>
      <c r="E112" s="50" t="s">
        <v>223</v>
      </c>
      <c r="F112" s="51">
        <v>6.0</v>
      </c>
      <c r="G112" s="52">
        <v>10.0</v>
      </c>
      <c r="H112" s="52">
        <v>4.0</v>
      </c>
      <c r="I112" s="52">
        <v>8.0</v>
      </c>
      <c r="J112" s="52">
        <v>6.0</v>
      </c>
      <c r="K112" s="52">
        <v>0.0</v>
      </c>
      <c r="L112" s="53">
        <v>58.0</v>
      </c>
      <c r="M112" s="54">
        <f t="shared" si="7"/>
        <v>20</v>
      </c>
      <c r="N112" s="54">
        <f t="shared" si="6"/>
        <v>14</v>
      </c>
    </row>
    <row r="113" ht="14.25" customHeight="1">
      <c r="B113" s="55">
        <v>94.0</v>
      </c>
      <c r="C113" s="56">
        <v>33212.0</v>
      </c>
      <c r="D113" s="57" t="s">
        <v>224</v>
      </c>
      <c r="E113" s="50" t="s">
        <v>225</v>
      </c>
      <c r="F113" s="51">
        <v>4.0</v>
      </c>
      <c r="G113" s="52">
        <v>9.0</v>
      </c>
      <c r="H113" s="52">
        <v>9.0</v>
      </c>
      <c r="I113" s="52">
        <v>3.0</v>
      </c>
      <c r="J113" s="52">
        <v>10.0</v>
      </c>
      <c r="K113" s="52">
        <v>10.0</v>
      </c>
      <c r="L113" s="53">
        <v>59.0</v>
      </c>
      <c r="M113" s="54">
        <f t="shared" si="7"/>
        <v>22</v>
      </c>
      <c r="N113" s="54">
        <f t="shared" si="6"/>
        <v>23</v>
      </c>
    </row>
    <row r="114" ht="14.25" customHeight="1">
      <c r="B114" s="55">
        <v>95.0</v>
      </c>
      <c r="C114" s="56">
        <v>33213.0</v>
      </c>
      <c r="D114" s="57" t="s">
        <v>226</v>
      </c>
      <c r="E114" s="50" t="s">
        <v>227</v>
      </c>
      <c r="F114" s="51">
        <v>6.0</v>
      </c>
      <c r="G114" s="52">
        <v>5.0</v>
      </c>
      <c r="H114" s="52">
        <v>10.0</v>
      </c>
      <c r="I114" s="52">
        <v>10.0</v>
      </c>
      <c r="J114" s="52">
        <v>10.0</v>
      </c>
      <c r="K114" s="52">
        <v>4.0</v>
      </c>
      <c r="L114" s="53">
        <v>60.0</v>
      </c>
      <c r="M114" s="54">
        <f t="shared" si="7"/>
        <v>21</v>
      </c>
      <c r="N114" s="54">
        <f t="shared" si="6"/>
        <v>24</v>
      </c>
    </row>
    <row r="115" ht="14.25" customHeight="1">
      <c r="B115" s="55">
        <v>96.0</v>
      </c>
      <c r="C115" s="56">
        <v>33214.0</v>
      </c>
      <c r="D115" s="57" t="s">
        <v>228</v>
      </c>
      <c r="E115" s="50" t="s">
        <v>229</v>
      </c>
      <c r="F115" s="51">
        <v>6.0</v>
      </c>
      <c r="G115" s="52">
        <v>9.0</v>
      </c>
      <c r="H115" s="52">
        <v>6.0</v>
      </c>
      <c r="I115" s="52">
        <v>9.0</v>
      </c>
      <c r="J115" s="52">
        <v>10.0</v>
      </c>
      <c r="K115" s="52">
        <v>1.0</v>
      </c>
      <c r="L115" s="53">
        <v>61.0</v>
      </c>
      <c r="M115" s="54">
        <f t="shared" si="7"/>
        <v>21</v>
      </c>
      <c r="N115" s="54">
        <f t="shared" si="6"/>
        <v>20</v>
      </c>
    </row>
    <row r="116" ht="14.25" customHeight="1">
      <c r="B116" s="55">
        <v>97.0</v>
      </c>
      <c r="C116" s="56">
        <v>33215.0</v>
      </c>
      <c r="D116" s="57" t="s">
        <v>230</v>
      </c>
      <c r="E116" s="50" t="s">
        <v>231</v>
      </c>
      <c r="F116" s="51">
        <v>9.0</v>
      </c>
      <c r="G116" s="52">
        <v>10.0</v>
      </c>
      <c r="H116" s="52">
        <v>5.0</v>
      </c>
      <c r="I116" s="52">
        <v>8.0</v>
      </c>
      <c r="J116" s="52">
        <v>6.0</v>
      </c>
      <c r="K116" s="52">
        <v>8.0</v>
      </c>
      <c r="L116" s="53">
        <v>82.0</v>
      </c>
      <c r="M116" s="54">
        <f t="shared" si="7"/>
        <v>24</v>
      </c>
      <c r="N116" s="54">
        <f t="shared" si="6"/>
        <v>22</v>
      </c>
    </row>
    <row r="117" ht="14.25" customHeight="1">
      <c r="B117" s="55">
        <v>98.0</v>
      </c>
      <c r="C117" s="56">
        <v>33216.0</v>
      </c>
      <c r="D117" s="57" t="s">
        <v>232</v>
      </c>
      <c r="E117" s="50" t="s">
        <v>233</v>
      </c>
      <c r="F117" s="51">
        <v>5.0</v>
      </c>
      <c r="G117" s="52">
        <v>9.0</v>
      </c>
      <c r="H117" s="52">
        <v>5.0</v>
      </c>
      <c r="I117" s="52">
        <v>10.0</v>
      </c>
      <c r="J117" s="52">
        <v>10.0</v>
      </c>
      <c r="K117" s="52">
        <v>4.0</v>
      </c>
      <c r="L117" s="53">
        <v>54.0</v>
      </c>
      <c r="M117" s="54">
        <f t="shared" si="7"/>
        <v>19</v>
      </c>
      <c r="N117" s="54">
        <f t="shared" si="6"/>
        <v>24</v>
      </c>
    </row>
    <row r="118" ht="14.25" customHeight="1">
      <c r="B118" s="55">
        <v>99.0</v>
      </c>
      <c r="C118" s="56">
        <v>33217.0</v>
      </c>
      <c r="D118" s="57" t="s">
        <v>234</v>
      </c>
      <c r="E118" s="50" t="s">
        <v>235</v>
      </c>
      <c r="F118" s="51">
        <v>10.0</v>
      </c>
      <c r="G118" s="52">
        <v>9.0</v>
      </c>
      <c r="H118" s="52">
        <v>3.0</v>
      </c>
      <c r="I118" s="52">
        <v>10.0</v>
      </c>
      <c r="J118" s="52">
        <v>10.0</v>
      </c>
      <c r="K118" s="52">
        <v>2.0</v>
      </c>
      <c r="L118" s="53">
        <v>60.0</v>
      </c>
      <c r="M118" s="54">
        <f t="shared" si="7"/>
        <v>22</v>
      </c>
      <c r="N118" s="54">
        <f t="shared" si="6"/>
        <v>22</v>
      </c>
    </row>
    <row r="119" ht="14.25" customHeight="1">
      <c r="B119" s="55">
        <v>100.0</v>
      </c>
      <c r="C119" s="56">
        <v>33218.0</v>
      </c>
      <c r="D119" s="57" t="s">
        <v>236</v>
      </c>
      <c r="E119" s="50" t="s">
        <v>237</v>
      </c>
      <c r="F119" s="51">
        <v>4.0</v>
      </c>
      <c r="G119" s="52">
        <v>3.0</v>
      </c>
      <c r="H119" s="52">
        <v>0.0</v>
      </c>
      <c r="I119" s="52">
        <v>8.0</v>
      </c>
      <c r="J119" s="52">
        <v>4.0</v>
      </c>
      <c r="K119" s="52">
        <v>4.0</v>
      </c>
      <c r="L119" s="53">
        <v>62.0</v>
      </c>
      <c r="M119" s="54">
        <f t="shared" si="7"/>
        <v>7</v>
      </c>
      <c r="N119" s="54">
        <f t="shared" si="6"/>
        <v>16</v>
      </c>
    </row>
    <row r="120" ht="14.25" customHeight="1">
      <c r="B120" s="55">
        <v>101.0</v>
      </c>
      <c r="C120" s="56">
        <v>33219.0</v>
      </c>
      <c r="D120" s="57" t="s">
        <v>238</v>
      </c>
      <c r="E120" s="50" t="s">
        <v>239</v>
      </c>
      <c r="F120" s="51">
        <v>5.0</v>
      </c>
      <c r="G120" s="52">
        <v>7.0</v>
      </c>
      <c r="H120" s="52">
        <v>3.0</v>
      </c>
      <c r="I120" s="52">
        <v>10.0</v>
      </c>
      <c r="J120" s="52">
        <v>4.0</v>
      </c>
      <c r="K120" s="52">
        <v>4.0</v>
      </c>
      <c r="L120" s="53">
        <v>53.0</v>
      </c>
      <c r="M120" s="54">
        <f t="shared" si="7"/>
        <v>15</v>
      </c>
      <c r="N120" s="54">
        <f t="shared" si="6"/>
        <v>18</v>
      </c>
    </row>
    <row r="121" ht="14.25" customHeight="1">
      <c r="B121" s="55">
        <v>102.0</v>
      </c>
      <c r="C121" s="56">
        <v>33220.0</v>
      </c>
      <c r="D121" s="57" t="s">
        <v>240</v>
      </c>
      <c r="E121" s="50" t="s">
        <v>241</v>
      </c>
      <c r="F121" s="51">
        <v>5.0</v>
      </c>
      <c r="G121" s="52">
        <v>9.0</v>
      </c>
      <c r="H121" s="52">
        <v>5.0</v>
      </c>
      <c r="I121" s="52" t="s">
        <v>135</v>
      </c>
      <c r="J121" s="52" t="s">
        <v>135</v>
      </c>
      <c r="K121" s="52" t="s">
        <v>135</v>
      </c>
      <c r="L121" s="53">
        <v>48.0</v>
      </c>
      <c r="M121" s="54">
        <f t="shared" si="7"/>
        <v>19</v>
      </c>
      <c r="N121" s="54" t="s">
        <v>135</v>
      </c>
    </row>
    <row r="122" ht="14.25" customHeight="1">
      <c r="B122" s="55">
        <v>103.0</v>
      </c>
      <c r="C122" s="56">
        <v>33221.0</v>
      </c>
      <c r="D122" s="57" t="s">
        <v>242</v>
      </c>
      <c r="E122" s="50" t="s">
        <v>243</v>
      </c>
      <c r="F122" s="51">
        <v>5.0</v>
      </c>
      <c r="G122" s="52">
        <v>10.0</v>
      </c>
      <c r="H122" s="52">
        <v>5.0</v>
      </c>
      <c r="I122" s="52">
        <v>9.0</v>
      </c>
      <c r="J122" s="52">
        <v>8.0</v>
      </c>
      <c r="K122" s="52">
        <v>4.0</v>
      </c>
      <c r="L122" s="53">
        <v>46.0</v>
      </c>
      <c r="M122" s="54">
        <f t="shared" si="7"/>
        <v>20</v>
      </c>
      <c r="N122" s="54">
        <f t="shared" ref="N122:N133" si="8">SUM(I122:K122)</f>
        <v>21</v>
      </c>
    </row>
    <row r="123" ht="14.25" customHeight="1">
      <c r="B123" s="55">
        <v>104.0</v>
      </c>
      <c r="C123" s="56">
        <v>33222.0</v>
      </c>
      <c r="D123" s="57" t="s">
        <v>244</v>
      </c>
      <c r="E123" s="50" t="s">
        <v>245</v>
      </c>
      <c r="F123" s="51">
        <v>6.0</v>
      </c>
      <c r="G123" s="52">
        <v>7.0</v>
      </c>
      <c r="H123" s="52">
        <v>5.0</v>
      </c>
      <c r="I123" s="52">
        <v>10.0</v>
      </c>
      <c r="J123" s="52">
        <v>6.0</v>
      </c>
      <c r="K123" s="52">
        <v>1.0</v>
      </c>
      <c r="L123" s="53">
        <v>54.0</v>
      </c>
      <c r="M123" s="54">
        <f t="shared" si="7"/>
        <v>18</v>
      </c>
      <c r="N123" s="54">
        <f t="shared" si="8"/>
        <v>17</v>
      </c>
    </row>
    <row r="124" ht="14.25" customHeight="1">
      <c r="B124" s="55">
        <v>105.0</v>
      </c>
      <c r="C124" s="56">
        <v>33223.0</v>
      </c>
      <c r="D124" s="57" t="s">
        <v>246</v>
      </c>
      <c r="E124" s="50" t="s">
        <v>247</v>
      </c>
      <c r="F124" s="51">
        <v>3.0</v>
      </c>
      <c r="G124" s="52">
        <v>0.0</v>
      </c>
      <c r="H124" s="52">
        <v>5.0</v>
      </c>
      <c r="I124" s="52">
        <v>2.0</v>
      </c>
      <c r="J124" s="52">
        <v>2.0</v>
      </c>
      <c r="K124" s="52">
        <v>2.0</v>
      </c>
      <c r="L124" s="53">
        <v>49.0</v>
      </c>
      <c r="M124" s="54">
        <f t="shared" si="7"/>
        <v>8</v>
      </c>
      <c r="N124" s="54">
        <f t="shared" si="8"/>
        <v>6</v>
      </c>
    </row>
    <row r="125" ht="14.25" customHeight="1">
      <c r="B125" s="55">
        <v>106.0</v>
      </c>
      <c r="C125" s="56">
        <v>33224.0</v>
      </c>
      <c r="D125" s="57" t="s">
        <v>248</v>
      </c>
      <c r="E125" s="50" t="s">
        <v>249</v>
      </c>
      <c r="F125" s="51">
        <v>8.0</v>
      </c>
      <c r="G125" s="52">
        <v>5.0</v>
      </c>
      <c r="H125" s="52">
        <v>5.0</v>
      </c>
      <c r="I125" s="52">
        <v>10.0</v>
      </c>
      <c r="J125" s="52">
        <v>10.0</v>
      </c>
      <c r="K125" s="52">
        <v>2.0</v>
      </c>
      <c r="L125" s="53">
        <v>59.0</v>
      </c>
      <c r="M125" s="54">
        <f t="shared" si="7"/>
        <v>18</v>
      </c>
      <c r="N125" s="54">
        <f t="shared" si="8"/>
        <v>22</v>
      </c>
    </row>
    <row r="126" ht="14.25" customHeight="1">
      <c r="B126" s="55">
        <v>107.0</v>
      </c>
      <c r="C126" s="56">
        <v>33225.0</v>
      </c>
      <c r="D126" s="57" t="s">
        <v>250</v>
      </c>
      <c r="E126" s="50" t="s">
        <v>251</v>
      </c>
      <c r="F126" s="51">
        <v>10.0</v>
      </c>
      <c r="G126" s="52">
        <v>6.0</v>
      </c>
      <c r="H126" s="52">
        <v>5.0</v>
      </c>
      <c r="I126" s="52">
        <v>10.0</v>
      </c>
      <c r="J126" s="52">
        <v>6.0</v>
      </c>
      <c r="K126" s="52">
        <v>4.0</v>
      </c>
      <c r="L126" s="53">
        <v>62.0</v>
      </c>
      <c r="M126" s="54">
        <f t="shared" si="7"/>
        <v>21</v>
      </c>
      <c r="N126" s="54">
        <f t="shared" si="8"/>
        <v>20</v>
      </c>
    </row>
    <row r="127" ht="14.25" customHeight="1">
      <c r="B127" s="55">
        <v>108.0</v>
      </c>
      <c r="C127" s="56">
        <v>33226.0</v>
      </c>
      <c r="D127" s="57" t="s">
        <v>252</v>
      </c>
      <c r="E127" s="50" t="s">
        <v>253</v>
      </c>
      <c r="F127" s="51">
        <v>6.0</v>
      </c>
      <c r="G127" s="52">
        <v>8.0</v>
      </c>
      <c r="H127" s="52">
        <v>5.0</v>
      </c>
      <c r="I127" s="52">
        <v>10.0</v>
      </c>
      <c r="J127" s="52">
        <v>10.0</v>
      </c>
      <c r="K127" s="52">
        <v>1.0</v>
      </c>
      <c r="L127" s="53">
        <v>54.0</v>
      </c>
      <c r="M127" s="54">
        <f t="shared" si="7"/>
        <v>19</v>
      </c>
      <c r="N127" s="54">
        <f t="shared" si="8"/>
        <v>21</v>
      </c>
    </row>
    <row r="128" ht="14.25" customHeight="1">
      <c r="B128" s="55">
        <v>109.0</v>
      </c>
      <c r="C128" s="56">
        <v>33227.0</v>
      </c>
      <c r="D128" s="57" t="s">
        <v>254</v>
      </c>
      <c r="E128" s="50" t="s">
        <v>255</v>
      </c>
      <c r="F128" s="51">
        <v>10.0</v>
      </c>
      <c r="G128" s="52">
        <v>0.0</v>
      </c>
      <c r="H128" s="52">
        <v>5.0</v>
      </c>
      <c r="I128" s="52">
        <v>10.0</v>
      </c>
      <c r="J128" s="52">
        <v>5.0</v>
      </c>
      <c r="K128" s="52">
        <v>2.0</v>
      </c>
      <c r="L128" s="53">
        <v>62.0</v>
      </c>
      <c r="M128" s="54">
        <f t="shared" si="7"/>
        <v>15</v>
      </c>
      <c r="N128" s="54">
        <f t="shared" si="8"/>
        <v>17</v>
      </c>
    </row>
    <row r="129" ht="14.25" customHeight="1">
      <c r="B129" s="55">
        <v>110.0</v>
      </c>
      <c r="C129" s="56">
        <v>33228.0</v>
      </c>
      <c r="D129" s="57" t="s">
        <v>256</v>
      </c>
      <c r="E129" s="50" t="s">
        <v>257</v>
      </c>
      <c r="F129" s="51">
        <v>7.0</v>
      </c>
      <c r="G129" s="52">
        <v>8.0</v>
      </c>
      <c r="H129" s="52">
        <v>1.0</v>
      </c>
      <c r="I129" s="52">
        <v>4.0</v>
      </c>
      <c r="J129" s="52">
        <v>8.0</v>
      </c>
      <c r="K129" s="52">
        <v>0.0</v>
      </c>
      <c r="L129" s="53">
        <v>50.0</v>
      </c>
      <c r="M129" s="54">
        <f t="shared" si="7"/>
        <v>16</v>
      </c>
      <c r="N129" s="54">
        <f t="shared" si="8"/>
        <v>12</v>
      </c>
    </row>
    <row r="130" ht="14.25" customHeight="1">
      <c r="B130" s="55">
        <v>111.0</v>
      </c>
      <c r="C130" s="56">
        <v>33229.0</v>
      </c>
      <c r="D130" s="57" t="s">
        <v>258</v>
      </c>
      <c r="E130" s="50" t="s">
        <v>259</v>
      </c>
      <c r="F130" s="51">
        <v>10.0</v>
      </c>
      <c r="G130" s="52">
        <v>4.0</v>
      </c>
      <c r="H130" s="52">
        <v>10.0</v>
      </c>
      <c r="I130" s="52">
        <v>8.0</v>
      </c>
      <c r="J130" s="52">
        <v>8.0</v>
      </c>
      <c r="K130" s="52">
        <v>0.0</v>
      </c>
      <c r="L130" s="53">
        <v>67.0</v>
      </c>
      <c r="M130" s="54">
        <f t="shared" si="7"/>
        <v>24</v>
      </c>
      <c r="N130" s="54">
        <f t="shared" si="8"/>
        <v>16</v>
      </c>
    </row>
    <row r="131" ht="14.25" customHeight="1">
      <c r="B131" s="55">
        <v>112.0</v>
      </c>
      <c r="C131" s="58">
        <v>33230.0</v>
      </c>
      <c r="D131" s="59" t="s">
        <v>260</v>
      </c>
      <c r="E131" s="60" t="s">
        <v>261</v>
      </c>
      <c r="F131" s="61">
        <v>6.0</v>
      </c>
      <c r="G131" s="62">
        <v>4.0</v>
      </c>
      <c r="H131" s="62">
        <v>5.0</v>
      </c>
      <c r="I131" s="62">
        <v>4.0</v>
      </c>
      <c r="J131" s="62">
        <v>6.0</v>
      </c>
      <c r="K131" s="62">
        <v>4.0</v>
      </c>
      <c r="L131" s="63" t="s">
        <v>86</v>
      </c>
      <c r="M131" s="64">
        <f t="shared" si="7"/>
        <v>15</v>
      </c>
      <c r="N131" s="64">
        <f t="shared" si="8"/>
        <v>14</v>
      </c>
    </row>
    <row r="132" ht="14.25" customHeight="1">
      <c r="B132" s="55">
        <v>113.0</v>
      </c>
      <c r="C132" s="56">
        <v>33231.0</v>
      </c>
      <c r="D132" s="57" t="s">
        <v>262</v>
      </c>
      <c r="E132" s="50" t="s">
        <v>263</v>
      </c>
      <c r="F132" s="51">
        <v>10.0</v>
      </c>
      <c r="G132" s="52">
        <v>9.0</v>
      </c>
      <c r="H132" s="52">
        <v>10.0</v>
      </c>
      <c r="I132" s="52">
        <v>10.0</v>
      </c>
      <c r="J132" s="52">
        <v>10.0</v>
      </c>
      <c r="K132" s="52">
        <v>4.0</v>
      </c>
      <c r="L132" s="53">
        <v>61.0</v>
      </c>
      <c r="M132" s="54">
        <f t="shared" si="7"/>
        <v>29</v>
      </c>
      <c r="N132" s="54">
        <f t="shared" si="8"/>
        <v>24</v>
      </c>
    </row>
    <row r="133" ht="14.25" customHeight="1">
      <c r="B133" s="55">
        <v>114.0</v>
      </c>
      <c r="C133" s="56">
        <v>33232.0</v>
      </c>
      <c r="D133" s="57" t="s">
        <v>264</v>
      </c>
      <c r="E133" s="50" t="s">
        <v>265</v>
      </c>
      <c r="F133" s="51">
        <v>10.0</v>
      </c>
      <c r="G133" s="52">
        <v>10.0</v>
      </c>
      <c r="H133" s="52">
        <v>2.0</v>
      </c>
      <c r="I133" s="52">
        <v>10.0</v>
      </c>
      <c r="J133" s="52">
        <v>6.0</v>
      </c>
      <c r="K133" s="52">
        <v>8.0</v>
      </c>
      <c r="L133" s="53">
        <v>71.0</v>
      </c>
      <c r="M133" s="54">
        <f t="shared" si="7"/>
        <v>22</v>
      </c>
      <c r="N133" s="54">
        <f t="shared" si="8"/>
        <v>24</v>
      </c>
    </row>
    <row r="134" ht="14.25" customHeight="1">
      <c r="B134" s="55">
        <v>115.0</v>
      </c>
      <c r="C134" s="56">
        <v>33233.0</v>
      </c>
      <c r="D134" s="57" t="s">
        <v>266</v>
      </c>
      <c r="E134" s="50" t="s">
        <v>267</v>
      </c>
      <c r="F134" s="51">
        <v>5.0</v>
      </c>
      <c r="G134" s="52">
        <v>7.0</v>
      </c>
      <c r="H134" s="52">
        <v>0.0</v>
      </c>
      <c r="I134" s="52" t="s">
        <v>135</v>
      </c>
      <c r="J134" s="52" t="s">
        <v>135</v>
      </c>
      <c r="K134" s="52" t="s">
        <v>135</v>
      </c>
      <c r="L134" s="53">
        <v>54.0</v>
      </c>
      <c r="M134" s="54">
        <f t="shared" si="7"/>
        <v>12</v>
      </c>
      <c r="N134" s="54" t="s">
        <v>135</v>
      </c>
    </row>
    <row r="135" ht="14.25" customHeight="1">
      <c r="B135" s="55">
        <v>116.0</v>
      </c>
      <c r="C135" s="56">
        <v>33234.0</v>
      </c>
      <c r="D135" s="57" t="s">
        <v>268</v>
      </c>
      <c r="E135" s="50" t="s">
        <v>269</v>
      </c>
      <c r="F135" s="51">
        <v>9.0</v>
      </c>
      <c r="G135" s="52">
        <v>5.0</v>
      </c>
      <c r="H135" s="52">
        <v>10.0</v>
      </c>
      <c r="I135" s="52">
        <v>6.0</v>
      </c>
      <c r="J135" s="52">
        <v>6.0</v>
      </c>
      <c r="K135" s="52">
        <v>0.0</v>
      </c>
      <c r="L135" s="53">
        <v>57.0</v>
      </c>
      <c r="M135" s="54">
        <f t="shared" si="7"/>
        <v>24</v>
      </c>
      <c r="N135" s="54">
        <f t="shared" ref="N135:N159" si="9">SUM(I135:K135)</f>
        <v>12</v>
      </c>
    </row>
    <row r="136" ht="14.25" customHeight="1">
      <c r="B136" s="55">
        <v>117.0</v>
      </c>
      <c r="C136" s="56">
        <v>33235.0</v>
      </c>
      <c r="D136" s="57" t="s">
        <v>270</v>
      </c>
      <c r="E136" s="50" t="s">
        <v>271</v>
      </c>
      <c r="F136" s="51">
        <v>7.0</v>
      </c>
      <c r="G136" s="52">
        <v>5.0</v>
      </c>
      <c r="H136" s="52">
        <v>5.0</v>
      </c>
      <c r="I136" s="52">
        <v>10.0</v>
      </c>
      <c r="J136" s="52">
        <v>6.0</v>
      </c>
      <c r="K136" s="52">
        <v>0.0</v>
      </c>
      <c r="L136" s="53">
        <v>54.0</v>
      </c>
      <c r="M136" s="54">
        <f t="shared" si="7"/>
        <v>17</v>
      </c>
      <c r="N136" s="54">
        <f t="shared" si="9"/>
        <v>16</v>
      </c>
    </row>
    <row r="137" ht="14.25" customHeight="1">
      <c r="B137" s="55">
        <v>118.0</v>
      </c>
      <c r="C137" s="58">
        <v>33236.0</v>
      </c>
      <c r="D137" s="59" t="s">
        <v>272</v>
      </c>
      <c r="E137" s="60" t="s">
        <v>273</v>
      </c>
      <c r="F137" s="61">
        <v>6.0</v>
      </c>
      <c r="G137" s="62">
        <v>6.0</v>
      </c>
      <c r="H137" s="62">
        <v>5.0</v>
      </c>
      <c r="I137" s="62">
        <v>1.0</v>
      </c>
      <c r="J137" s="62">
        <v>6.0</v>
      </c>
      <c r="K137" s="62">
        <v>0.0</v>
      </c>
      <c r="L137" s="63" t="s">
        <v>86</v>
      </c>
      <c r="M137" s="64">
        <f t="shared" si="7"/>
        <v>17</v>
      </c>
      <c r="N137" s="64">
        <f t="shared" si="9"/>
        <v>7</v>
      </c>
    </row>
    <row r="138" ht="14.25" customHeight="1">
      <c r="B138" s="55">
        <v>119.0</v>
      </c>
      <c r="C138" s="56">
        <v>33237.0</v>
      </c>
      <c r="D138" s="57" t="s">
        <v>274</v>
      </c>
      <c r="E138" s="50" t="s">
        <v>275</v>
      </c>
      <c r="F138" s="51">
        <v>7.0</v>
      </c>
      <c r="G138" s="52">
        <v>8.0</v>
      </c>
      <c r="H138" s="52">
        <v>3.0</v>
      </c>
      <c r="I138" s="52">
        <v>10.0</v>
      </c>
      <c r="J138" s="52">
        <v>6.0</v>
      </c>
      <c r="K138" s="52">
        <v>0.0</v>
      </c>
      <c r="L138" s="53">
        <v>68.0</v>
      </c>
      <c r="M138" s="54">
        <f t="shared" si="7"/>
        <v>18</v>
      </c>
      <c r="N138" s="54">
        <f t="shared" si="9"/>
        <v>16</v>
      </c>
    </row>
    <row r="139" ht="14.25" customHeight="1">
      <c r="B139" s="55">
        <v>120.0</v>
      </c>
      <c r="C139" s="56">
        <v>33238.0</v>
      </c>
      <c r="D139" s="57" t="s">
        <v>276</v>
      </c>
      <c r="E139" s="50" t="s">
        <v>277</v>
      </c>
      <c r="F139" s="51">
        <v>3.0</v>
      </c>
      <c r="G139" s="52">
        <v>1.0</v>
      </c>
      <c r="H139" s="52">
        <v>0.0</v>
      </c>
      <c r="I139" s="52">
        <v>10.0</v>
      </c>
      <c r="J139" s="52">
        <v>0.0</v>
      </c>
      <c r="K139" s="52">
        <v>10.0</v>
      </c>
      <c r="L139" s="53">
        <v>43.0</v>
      </c>
      <c r="M139" s="54">
        <f t="shared" si="7"/>
        <v>4</v>
      </c>
      <c r="N139" s="54">
        <f t="shared" si="9"/>
        <v>20</v>
      </c>
    </row>
    <row r="140" ht="14.25" customHeight="1">
      <c r="B140" s="55">
        <v>121.0</v>
      </c>
      <c r="C140" s="56">
        <v>33239.0</v>
      </c>
      <c r="D140" s="57" t="s">
        <v>278</v>
      </c>
      <c r="E140" s="50" t="s">
        <v>279</v>
      </c>
      <c r="F140" s="51">
        <v>8.0</v>
      </c>
      <c r="G140" s="52">
        <v>9.0</v>
      </c>
      <c r="H140" s="52">
        <v>6.0</v>
      </c>
      <c r="I140" s="52">
        <v>10.0</v>
      </c>
      <c r="J140" s="52">
        <v>2.0</v>
      </c>
      <c r="K140" s="52">
        <v>10.0</v>
      </c>
      <c r="L140" s="53">
        <v>70.0</v>
      </c>
      <c r="M140" s="54">
        <f t="shared" si="7"/>
        <v>23</v>
      </c>
      <c r="N140" s="54">
        <f t="shared" si="9"/>
        <v>22</v>
      </c>
    </row>
    <row r="141" ht="14.25" customHeight="1">
      <c r="B141" s="55">
        <v>122.0</v>
      </c>
      <c r="C141" s="56">
        <v>33240.0</v>
      </c>
      <c r="D141" s="57" t="s">
        <v>280</v>
      </c>
      <c r="E141" s="50" t="s">
        <v>281</v>
      </c>
      <c r="F141" s="51">
        <v>5.0</v>
      </c>
      <c r="G141" s="52">
        <v>10.0</v>
      </c>
      <c r="H141" s="52">
        <v>3.0</v>
      </c>
      <c r="I141" s="52">
        <v>8.0</v>
      </c>
      <c r="J141" s="52">
        <v>6.0</v>
      </c>
      <c r="K141" s="52">
        <v>2.0</v>
      </c>
      <c r="L141" s="53">
        <v>64.0</v>
      </c>
      <c r="M141" s="54">
        <f t="shared" si="7"/>
        <v>18</v>
      </c>
      <c r="N141" s="54">
        <f t="shared" si="9"/>
        <v>16</v>
      </c>
    </row>
    <row r="142" ht="14.25" customHeight="1">
      <c r="B142" s="55">
        <v>123.0</v>
      </c>
      <c r="C142" s="56">
        <v>33241.0</v>
      </c>
      <c r="D142" s="57" t="s">
        <v>282</v>
      </c>
      <c r="E142" s="50" t="s">
        <v>283</v>
      </c>
      <c r="F142" s="51">
        <v>5.0</v>
      </c>
      <c r="G142" s="52">
        <v>7.0</v>
      </c>
      <c r="H142" s="52">
        <v>5.0</v>
      </c>
      <c r="I142" s="52">
        <v>7.0</v>
      </c>
      <c r="J142" s="52">
        <v>6.0</v>
      </c>
      <c r="K142" s="52">
        <v>6.0</v>
      </c>
      <c r="L142" s="53">
        <v>71.0</v>
      </c>
      <c r="M142" s="54">
        <f t="shared" si="7"/>
        <v>17</v>
      </c>
      <c r="N142" s="54">
        <f t="shared" si="9"/>
        <v>19</v>
      </c>
    </row>
    <row r="143" ht="14.25" customHeight="1">
      <c r="B143" s="55">
        <v>124.0</v>
      </c>
      <c r="C143" s="56">
        <v>33242.0</v>
      </c>
      <c r="D143" s="57" t="s">
        <v>284</v>
      </c>
      <c r="E143" s="50" t="s">
        <v>285</v>
      </c>
      <c r="F143" s="51">
        <v>10.0</v>
      </c>
      <c r="G143" s="52">
        <v>10.0</v>
      </c>
      <c r="H143" s="52">
        <v>5.0</v>
      </c>
      <c r="I143" s="52">
        <v>10.0</v>
      </c>
      <c r="J143" s="52">
        <v>9.0</v>
      </c>
      <c r="K143" s="52">
        <v>2.0</v>
      </c>
      <c r="L143" s="53">
        <v>57.0</v>
      </c>
      <c r="M143" s="54">
        <f t="shared" si="7"/>
        <v>25</v>
      </c>
      <c r="N143" s="54">
        <f t="shared" si="9"/>
        <v>21</v>
      </c>
    </row>
    <row r="144" ht="14.25" customHeight="1">
      <c r="B144" s="55">
        <v>125.0</v>
      </c>
      <c r="C144" s="56">
        <v>33243.0</v>
      </c>
      <c r="D144" s="57" t="s">
        <v>286</v>
      </c>
      <c r="E144" s="50" t="s">
        <v>287</v>
      </c>
      <c r="F144" s="51">
        <v>6.0</v>
      </c>
      <c r="G144" s="52">
        <v>5.0</v>
      </c>
      <c r="H144" s="52">
        <v>5.0</v>
      </c>
      <c r="I144" s="52">
        <v>8.0</v>
      </c>
      <c r="J144" s="52">
        <v>8.0</v>
      </c>
      <c r="K144" s="52">
        <v>4.0</v>
      </c>
      <c r="L144" s="53">
        <v>56.0</v>
      </c>
      <c r="M144" s="54">
        <f t="shared" si="7"/>
        <v>16</v>
      </c>
      <c r="N144" s="54">
        <f t="shared" si="9"/>
        <v>20</v>
      </c>
    </row>
    <row r="145" ht="14.25" customHeight="1">
      <c r="B145" s="55">
        <v>126.0</v>
      </c>
      <c r="C145" s="56">
        <v>33244.0</v>
      </c>
      <c r="D145" s="57" t="s">
        <v>288</v>
      </c>
      <c r="E145" s="50" t="s">
        <v>289</v>
      </c>
      <c r="F145" s="51">
        <v>6.0</v>
      </c>
      <c r="G145" s="52">
        <v>10.0</v>
      </c>
      <c r="H145" s="52">
        <v>6.0</v>
      </c>
      <c r="I145" s="52">
        <v>10.0</v>
      </c>
      <c r="J145" s="52">
        <v>6.0</v>
      </c>
      <c r="K145" s="52">
        <v>0.0</v>
      </c>
      <c r="L145" s="53">
        <v>67.0</v>
      </c>
      <c r="M145" s="54">
        <f t="shared" si="7"/>
        <v>22</v>
      </c>
      <c r="N145" s="54">
        <f t="shared" si="9"/>
        <v>16</v>
      </c>
    </row>
    <row r="146" ht="14.25" customHeight="1">
      <c r="B146" s="55">
        <v>127.0</v>
      </c>
      <c r="C146" s="56">
        <v>33245.0</v>
      </c>
      <c r="D146" s="57" t="s">
        <v>290</v>
      </c>
      <c r="E146" s="50" t="s">
        <v>291</v>
      </c>
      <c r="F146" s="51">
        <v>3.0</v>
      </c>
      <c r="G146" s="52">
        <v>0.0</v>
      </c>
      <c r="H146" s="52">
        <v>2.0</v>
      </c>
      <c r="I146" s="52">
        <v>2.0</v>
      </c>
      <c r="J146" s="52">
        <v>2.0</v>
      </c>
      <c r="K146" s="52">
        <v>0.0</v>
      </c>
      <c r="L146" s="53">
        <v>47.0</v>
      </c>
      <c r="M146" s="54">
        <f t="shared" si="7"/>
        <v>5</v>
      </c>
      <c r="N146" s="54">
        <f t="shared" si="9"/>
        <v>4</v>
      </c>
    </row>
    <row r="147" ht="14.25" customHeight="1">
      <c r="B147" s="55">
        <v>128.0</v>
      </c>
      <c r="C147" s="56">
        <v>33246.0</v>
      </c>
      <c r="D147" s="57" t="s">
        <v>292</v>
      </c>
      <c r="E147" s="50" t="s">
        <v>293</v>
      </c>
      <c r="F147" s="51">
        <v>8.0</v>
      </c>
      <c r="G147" s="52">
        <v>10.0</v>
      </c>
      <c r="H147" s="52">
        <v>5.0</v>
      </c>
      <c r="I147" s="52">
        <v>9.0</v>
      </c>
      <c r="J147" s="52">
        <v>8.0</v>
      </c>
      <c r="K147" s="52">
        <v>3.0</v>
      </c>
      <c r="L147" s="53">
        <v>60.0</v>
      </c>
      <c r="M147" s="54">
        <f t="shared" si="7"/>
        <v>23</v>
      </c>
      <c r="N147" s="54">
        <f t="shared" si="9"/>
        <v>20</v>
      </c>
    </row>
    <row r="148" ht="14.25" customHeight="1">
      <c r="B148" s="55">
        <v>129.0</v>
      </c>
      <c r="C148" s="58">
        <v>33247.0</v>
      </c>
      <c r="D148" s="59" t="s">
        <v>294</v>
      </c>
      <c r="E148" s="60" t="s">
        <v>295</v>
      </c>
      <c r="F148" s="61">
        <v>6.0</v>
      </c>
      <c r="G148" s="62">
        <v>4.0</v>
      </c>
      <c r="H148" s="62">
        <v>4.0</v>
      </c>
      <c r="I148" s="62">
        <v>10.0</v>
      </c>
      <c r="J148" s="62">
        <v>6.0</v>
      </c>
      <c r="K148" s="62">
        <v>0.0</v>
      </c>
      <c r="L148" s="63" t="s">
        <v>86</v>
      </c>
      <c r="M148" s="64">
        <f t="shared" si="7"/>
        <v>14</v>
      </c>
      <c r="N148" s="64">
        <f t="shared" si="9"/>
        <v>16</v>
      </c>
    </row>
    <row r="149" ht="14.25" customHeight="1">
      <c r="B149" s="55">
        <v>130.0</v>
      </c>
      <c r="C149" s="56">
        <v>33248.0</v>
      </c>
      <c r="D149" s="57" t="s">
        <v>296</v>
      </c>
      <c r="E149" s="50" t="s">
        <v>297</v>
      </c>
      <c r="F149" s="51">
        <v>5.0</v>
      </c>
      <c r="G149" s="52">
        <v>8.0</v>
      </c>
      <c r="H149" s="52">
        <v>8.0</v>
      </c>
      <c r="I149" s="52">
        <v>6.0</v>
      </c>
      <c r="J149" s="52">
        <v>0.0</v>
      </c>
      <c r="K149" s="52">
        <v>6.0</v>
      </c>
      <c r="L149" s="53">
        <v>63.0</v>
      </c>
      <c r="M149" s="54">
        <f t="shared" si="7"/>
        <v>21</v>
      </c>
      <c r="N149" s="54">
        <f t="shared" si="9"/>
        <v>12</v>
      </c>
    </row>
    <row r="150" ht="14.25" customHeight="1">
      <c r="B150" s="55">
        <v>131.0</v>
      </c>
      <c r="C150" s="56">
        <v>33249.0</v>
      </c>
      <c r="D150" s="57" t="s">
        <v>298</v>
      </c>
      <c r="E150" s="50" t="s">
        <v>299</v>
      </c>
      <c r="F150" s="66">
        <v>10.0</v>
      </c>
      <c r="G150" s="67">
        <v>4.0</v>
      </c>
      <c r="H150" s="67">
        <v>9.0</v>
      </c>
      <c r="I150" s="52">
        <v>10.0</v>
      </c>
      <c r="J150" s="52">
        <v>10.0</v>
      </c>
      <c r="K150" s="52">
        <v>7.0</v>
      </c>
      <c r="L150" s="53">
        <v>74.0</v>
      </c>
      <c r="M150" s="54">
        <f t="shared" si="7"/>
        <v>23</v>
      </c>
      <c r="N150" s="54">
        <f t="shared" si="9"/>
        <v>27</v>
      </c>
    </row>
    <row r="151" ht="14.25" customHeight="1">
      <c r="B151" s="55">
        <v>132.0</v>
      </c>
      <c r="C151" s="56">
        <v>33250.0</v>
      </c>
      <c r="D151" s="57" t="s">
        <v>300</v>
      </c>
      <c r="E151" s="50" t="s">
        <v>301</v>
      </c>
      <c r="F151" s="51">
        <v>10.0</v>
      </c>
      <c r="G151" s="52">
        <v>9.0</v>
      </c>
      <c r="H151" s="52">
        <v>9.0</v>
      </c>
      <c r="I151" s="52">
        <v>10.0</v>
      </c>
      <c r="J151" s="52">
        <v>10.0</v>
      </c>
      <c r="K151" s="52">
        <v>4.0</v>
      </c>
      <c r="L151" s="53">
        <v>73.0</v>
      </c>
      <c r="M151" s="54">
        <f t="shared" si="7"/>
        <v>28</v>
      </c>
      <c r="N151" s="54">
        <f t="shared" si="9"/>
        <v>24</v>
      </c>
    </row>
    <row r="152" ht="14.25" customHeight="1">
      <c r="B152" s="55">
        <v>133.0</v>
      </c>
      <c r="C152" s="56">
        <v>33251.0</v>
      </c>
      <c r="D152" s="57" t="s">
        <v>302</v>
      </c>
      <c r="E152" s="50" t="s">
        <v>303</v>
      </c>
      <c r="F152" s="51">
        <v>3.0</v>
      </c>
      <c r="G152" s="52">
        <v>10.0</v>
      </c>
      <c r="H152" s="52">
        <v>10.0</v>
      </c>
      <c r="I152" s="52">
        <v>10.0</v>
      </c>
      <c r="J152" s="52">
        <v>10.0</v>
      </c>
      <c r="K152" s="52">
        <v>4.0</v>
      </c>
      <c r="L152" s="53">
        <v>64.0</v>
      </c>
      <c r="M152" s="54">
        <f t="shared" si="7"/>
        <v>23</v>
      </c>
      <c r="N152" s="54">
        <f t="shared" si="9"/>
        <v>24</v>
      </c>
    </row>
    <row r="153" ht="14.25" customHeight="1">
      <c r="B153" s="55">
        <v>134.0</v>
      </c>
      <c r="C153" s="56">
        <v>33252.0</v>
      </c>
      <c r="D153" s="57" t="s">
        <v>304</v>
      </c>
      <c r="E153" s="50" t="s">
        <v>305</v>
      </c>
      <c r="F153" s="51">
        <v>8.0</v>
      </c>
      <c r="G153" s="52">
        <v>10.0</v>
      </c>
      <c r="H153" s="52">
        <v>6.0</v>
      </c>
      <c r="I153" s="52">
        <v>9.0</v>
      </c>
      <c r="J153" s="52">
        <v>5.0</v>
      </c>
      <c r="K153" s="52">
        <v>10.0</v>
      </c>
      <c r="L153" s="53">
        <v>71.0</v>
      </c>
      <c r="M153" s="54">
        <f t="shared" si="7"/>
        <v>24</v>
      </c>
      <c r="N153" s="54">
        <f t="shared" si="9"/>
        <v>24</v>
      </c>
    </row>
    <row r="154" ht="14.25" customHeight="1">
      <c r="B154" s="55">
        <v>135.0</v>
      </c>
      <c r="C154" s="56">
        <v>33253.0</v>
      </c>
      <c r="D154" s="57" t="s">
        <v>306</v>
      </c>
      <c r="E154" s="50" t="s">
        <v>307</v>
      </c>
      <c r="F154" s="51">
        <v>10.0</v>
      </c>
      <c r="G154" s="52">
        <v>7.0</v>
      </c>
      <c r="H154" s="52">
        <v>3.0</v>
      </c>
      <c r="I154" s="52">
        <v>10.0</v>
      </c>
      <c r="J154" s="52">
        <v>10.0</v>
      </c>
      <c r="K154" s="52">
        <v>0.0</v>
      </c>
      <c r="L154" s="53">
        <v>77.0</v>
      </c>
      <c r="M154" s="54">
        <f t="shared" si="7"/>
        <v>20</v>
      </c>
      <c r="N154" s="54">
        <f t="shared" si="9"/>
        <v>20</v>
      </c>
    </row>
    <row r="155" ht="14.25" customHeight="1">
      <c r="B155" s="55">
        <v>136.0</v>
      </c>
      <c r="C155" s="56">
        <v>33254.0</v>
      </c>
      <c r="D155" s="57" t="s">
        <v>308</v>
      </c>
      <c r="E155" s="50" t="s">
        <v>309</v>
      </c>
      <c r="F155" s="51">
        <v>7.0</v>
      </c>
      <c r="G155" s="52">
        <v>7.0</v>
      </c>
      <c r="H155" s="52">
        <v>6.0</v>
      </c>
      <c r="I155" s="52">
        <v>10.0</v>
      </c>
      <c r="J155" s="52">
        <v>10.0</v>
      </c>
      <c r="K155" s="52">
        <v>4.0</v>
      </c>
      <c r="L155" s="53">
        <v>71.0</v>
      </c>
      <c r="M155" s="54">
        <f t="shared" si="7"/>
        <v>20</v>
      </c>
      <c r="N155" s="54">
        <f t="shared" si="9"/>
        <v>24</v>
      </c>
    </row>
    <row r="156" ht="14.25" customHeight="1">
      <c r="B156" s="55">
        <v>137.0</v>
      </c>
      <c r="C156" s="56">
        <v>33255.0</v>
      </c>
      <c r="D156" s="57" t="s">
        <v>310</v>
      </c>
      <c r="E156" s="50" t="s">
        <v>311</v>
      </c>
      <c r="F156" s="51">
        <v>10.0</v>
      </c>
      <c r="G156" s="52">
        <v>9.0</v>
      </c>
      <c r="H156" s="52">
        <v>8.0</v>
      </c>
      <c r="I156" s="52">
        <v>10.0</v>
      </c>
      <c r="J156" s="52">
        <v>8.0</v>
      </c>
      <c r="K156" s="52">
        <v>4.0</v>
      </c>
      <c r="L156" s="53">
        <v>80.0</v>
      </c>
      <c r="M156" s="54">
        <f t="shared" si="7"/>
        <v>27</v>
      </c>
      <c r="N156" s="54">
        <f t="shared" si="9"/>
        <v>22</v>
      </c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</row>
    <row r="157" ht="14.25" customHeight="1">
      <c r="B157" s="55">
        <v>138.0</v>
      </c>
      <c r="C157" s="56">
        <v>33256.0</v>
      </c>
      <c r="D157" s="57" t="s">
        <v>312</v>
      </c>
      <c r="E157" s="50" t="s">
        <v>313</v>
      </c>
      <c r="F157" s="51">
        <v>9.0</v>
      </c>
      <c r="G157" s="52">
        <v>10.0</v>
      </c>
      <c r="H157" s="52">
        <v>8.0</v>
      </c>
      <c r="I157" s="52">
        <v>10.0</v>
      </c>
      <c r="J157" s="52">
        <v>10.0</v>
      </c>
      <c r="K157" s="52">
        <v>2.0</v>
      </c>
      <c r="L157" s="53">
        <v>82.0</v>
      </c>
      <c r="M157" s="54">
        <f t="shared" si="7"/>
        <v>27</v>
      </c>
      <c r="N157" s="54">
        <f t="shared" si="9"/>
        <v>22</v>
      </c>
    </row>
    <row r="158" ht="14.25" customHeight="1">
      <c r="B158" s="55">
        <v>139.0</v>
      </c>
      <c r="C158" s="56">
        <v>33257.0</v>
      </c>
      <c r="D158" s="57" t="s">
        <v>314</v>
      </c>
      <c r="E158" s="50" t="s">
        <v>315</v>
      </c>
      <c r="F158" s="66">
        <v>8.0</v>
      </c>
      <c r="G158" s="67">
        <v>10.0</v>
      </c>
      <c r="H158" s="67">
        <v>7.0</v>
      </c>
      <c r="I158" s="52">
        <v>10.0</v>
      </c>
      <c r="J158" s="52">
        <v>10.0</v>
      </c>
      <c r="K158" s="52">
        <v>2.0</v>
      </c>
      <c r="L158" s="53">
        <v>78.0</v>
      </c>
      <c r="M158" s="54">
        <f t="shared" si="7"/>
        <v>25</v>
      </c>
      <c r="N158" s="54">
        <f t="shared" si="9"/>
        <v>22</v>
      </c>
    </row>
    <row r="159" ht="14.25" customHeight="1">
      <c r="B159" s="55">
        <v>140.0</v>
      </c>
      <c r="C159" s="56">
        <v>33258.0</v>
      </c>
      <c r="D159" s="57" t="s">
        <v>316</v>
      </c>
      <c r="E159" s="50" t="s">
        <v>317</v>
      </c>
      <c r="F159" s="51">
        <v>9.0</v>
      </c>
      <c r="G159" s="52">
        <v>10.0</v>
      </c>
      <c r="H159" s="52">
        <v>5.0</v>
      </c>
      <c r="I159" s="52">
        <v>10.0</v>
      </c>
      <c r="J159" s="52">
        <v>10.0</v>
      </c>
      <c r="K159" s="52">
        <v>4.0</v>
      </c>
      <c r="L159" s="53">
        <v>73.0</v>
      </c>
      <c r="M159" s="54">
        <f t="shared" si="7"/>
        <v>24</v>
      </c>
      <c r="N159" s="54">
        <f t="shared" si="9"/>
        <v>24</v>
      </c>
    </row>
    <row r="160" ht="14.25" customHeight="1">
      <c r="B160" s="55">
        <v>141.0</v>
      </c>
      <c r="C160" s="56">
        <v>33259.0</v>
      </c>
      <c r="D160" s="57" t="s">
        <v>318</v>
      </c>
      <c r="E160" s="50" t="s">
        <v>319</v>
      </c>
      <c r="F160" s="51">
        <v>4.0</v>
      </c>
      <c r="G160" s="52">
        <v>9.0</v>
      </c>
      <c r="H160" s="52">
        <v>5.0</v>
      </c>
      <c r="I160" s="52" t="s">
        <v>135</v>
      </c>
      <c r="J160" s="52" t="s">
        <v>135</v>
      </c>
      <c r="K160" s="52" t="s">
        <v>135</v>
      </c>
      <c r="L160" s="53">
        <v>68.0</v>
      </c>
      <c r="M160" s="54">
        <f t="shared" si="7"/>
        <v>18</v>
      </c>
      <c r="N160" s="54" t="s">
        <v>135</v>
      </c>
    </row>
    <row r="161" ht="14.25" customHeight="1">
      <c r="B161" s="55">
        <v>142.0</v>
      </c>
      <c r="C161" s="56">
        <v>33260.0</v>
      </c>
      <c r="D161" s="57" t="s">
        <v>320</v>
      </c>
      <c r="E161" s="50" t="s">
        <v>321</v>
      </c>
      <c r="F161" s="51">
        <v>9.0</v>
      </c>
      <c r="G161" s="52">
        <v>7.0</v>
      </c>
      <c r="H161" s="52">
        <v>7.0</v>
      </c>
      <c r="I161" s="52">
        <v>10.0</v>
      </c>
      <c r="J161" s="52">
        <v>2.0</v>
      </c>
      <c r="K161" s="52">
        <v>10.0</v>
      </c>
      <c r="L161" s="53">
        <v>66.0</v>
      </c>
      <c r="M161" s="54">
        <f t="shared" si="7"/>
        <v>23</v>
      </c>
      <c r="N161" s="54">
        <f t="shared" ref="N161:N178" si="10">SUM(I161:K161)</f>
        <v>22</v>
      </c>
    </row>
    <row r="162" ht="14.25" customHeight="1">
      <c r="B162" s="55">
        <v>143.0</v>
      </c>
      <c r="C162" s="56">
        <v>33261.0</v>
      </c>
      <c r="D162" s="57" t="s">
        <v>322</v>
      </c>
      <c r="E162" s="50" t="s">
        <v>323</v>
      </c>
      <c r="F162" s="51">
        <v>10.0</v>
      </c>
      <c r="G162" s="52">
        <v>8.0</v>
      </c>
      <c r="H162" s="52">
        <v>7.0</v>
      </c>
      <c r="I162" s="52">
        <v>8.0</v>
      </c>
      <c r="J162" s="52">
        <v>0.0</v>
      </c>
      <c r="K162" s="52">
        <v>10.0</v>
      </c>
      <c r="L162" s="53">
        <v>67.0</v>
      </c>
      <c r="M162" s="54">
        <f t="shared" si="7"/>
        <v>25</v>
      </c>
      <c r="N162" s="54">
        <f t="shared" si="10"/>
        <v>18</v>
      </c>
    </row>
    <row r="163" ht="14.25" customHeight="1">
      <c r="B163" s="55">
        <v>144.0</v>
      </c>
      <c r="C163" s="56">
        <v>33262.0</v>
      </c>
      <c r="D163" s="57" t="s">
        <v>324</v>
      </c>
      <c r="E163" s="50" t="s">
        <v>325</v>
      </c>
      <c r="F163" s="51">
        <v>6.0</v>
      </c>
      <c r="G163" s="52">
        <v>8.0</v>
      </c>
      <c r="H163" s="52">
        <v>4.0</v>
      </c>
      <c r="I163" s="52">
        <v>8.0</v>
      </c>
      <c r="J163" s="52">
        <v>6.0</v>
      </c>
      <c r="K163" s="52">
        <v>8.0</v>
      </c>
      <c r="L163" s="53">
        <v>61.0</v>
      </c>
      <c r="M163" s="54">
        <f t="shared" si="7"/>
        <v>18</v>
      </c>
      <c r="N163" s="54">
        <f t="shared" si="10"/>
        <v>22</v>
      </c>
    </row>
    <row r="164" ht="14.25" customHeight="1">
      <c r="B164" s="55">
        <v>145.0</v>
      </c>
      <c r="C164" s="56">
        <v>33263.0</v>
      </c>
      <c r="D164" s="57" t="s">
        <v>326</v>
      </c>
      <c r="E164" s="50" t="s">
        <v>327</v>
      </c>
      <c r="F164" s="51">
        <v>1.0</v>
      </c>
      <c r="G164" s="52">
        <v>8.0</v>
      </c>
      <c r="H164" s="52">
        <v>3.0</v>
      </c>
      <c r="I164" s="52">
        <v>9.0</v>
      </c>
      <c r="J164" s="52">
        <v>4.0</v>
      </c>
      <c r="K164" s="52">
        <v>0.0</v>
      </c>
      <c r="L164" s="53">
        <v>70.0</v>
      </c>
      <c r="M164" s="54">
        <f t="shared" si="7"/>
        <v>12</v>
      </c>
      <c r="N164" s="54">
        <f t="shared" si="10"/>
        <v>13</v>
      </c>
    </row>
    <row r="165" ht="14.25" customHeight="1">
      <c r="B165" s="55">
        <v>146.0</v>
      </c>
      <c r="C165" s="56">
        <v>33264.0</v>
      </c>
      <c r="D165" s="57" t="s">
        <v>328</v>
      </c>
      <c r="E165" s="50" t="s">
        <v>329</v>
      </c>
      <c r="F165" s="66" t="s">
        <v>135</v>
      </c>
      <c r="G165" s="67" t="s">
        <v>135</v>
      </c>
      <c r="H165" s="67" t="s">
        <v>135</v>
      </c>
      <c r="I165" s="66">
        <v>10.0</v>
      </c>
      <c r="J165" s="67">
        <v>8.0</v>
      </c>
      <c r="K165" s="67">
        <v>4.0</v>
      </c>
      <c r="L165" s="53">
        <v>78.0</v>
      </c>
      <c r="M165" s="54" t="s">
        <v>135</v>
      </c>
      <c r="N165" s="54">
        <f t="shared" si="10"/>
        <v>22</v>
      </c>
    </row>
    <row r="166" ht="14.25" customHeight="1">
      <c r="B166" s="55">
        <v>147.0</v>
      </c>
      <c r="C166" s="56">
        <v>33265.0</v>
      </c>
      <c r="D166" s="57" t="s">
        <v>330</v>
      </c>
      <c r="E166" s="50" t="s">
        <v>331</v>
      </c>
      <c r="F166" s="51">
        <v>3.0</v>
      </c>
      <c r="G166" s="52">
        <v>2.0</v>
      </c>
      <c r="H166" s="52">
        <v>2.0</v>
      </c>
      <c r="I166" s="52">
        <v>9.0</v>
      </c>
      <c r="J166" s="52">
        <v>4.0</v>
      </c>
      <c r="K166" s="52">
        <v>0.0</v>
      </c>
      <c r="L166" s="53">
        <v>53.0</v>
      </c>
      <c r="M166" s="54">
        <f t="shared" ref="M166:M182" si="11">SUM(F166:H166)</f>
        <v>7</v>
      </c>
      <c r="N166" s="54">
        <f t="shared" si="10"/>
        <v>13</v>
      </c>
    </row>
    <row r="167" ht="14.25" customHeight="1">
      <c r="B167" s="55">
        <v>148.0</v>
      </c>
      <c r="C167" s="56">
        <v>33266.0</v>
      </c>
      <c r="D167" s="57" t="s">
        <v>332</v>
      </c>
      <c r="E167" s="50" t="s">
        <v>333</v>
      </c>
      <c r="F167" s="51">
        <v>7.0</v>
      </c>
      <c r="G167" s="52">
        <v>8.0</v>
      </c>
      <c r="H167" s="52">
        <v>6.0</v>
      </c>
      <c r="I167" s="52">
        <v>10.0</v>
      </c>
      <c r="J167" s="52">
        <v>6.0</v>
      </c>
      <c r="K167" s="52">
        <v>8.0</v>
      </c>
      <c r="L167" s="53">
        <v>70.0</v>
      </c>
      <c r="M167" s="54">
        <f t="shared" si="11"/>
        <v>21</v>
      </c>
      <c r="N167" s="54">
        <f t="shared" si="10"/>
        <v>24</v>
      </c>
    </row>
    <row r="168" ht="14.25" customHeight="1">
      <c r="B168" s="55">
        <v>149.0</v>
      </c>
      <c r="C168" s="56">
        <v>33267.0</v>
      </c>
      <c r="D168" s="57" t="s">
        <v>334</v>
      </c>
      <c r="E168" s="50" t="s">
        <v>335</v>
      </c>
      <c r="F168" s="51">
        <v>9.0</v>
      </c>
      <c r="G168" s="52">
        <v>4.0</v>
      </c>
      <c r="H168" s="52">
        <v>4.0</v>
      </c>
      <c r="I168" s="66">
        <v>10.0</v>
      </c>
      <c r="J168" s="67">
        <v>9.0</v>
      </c>
      <c r="K168" s="67">
        <v>2.0</v>
      </c>
      <c r="L168" s="53">
        <v>59.0</v>
      </c>
      <c r="M168" s="54">
        <f t="shared" si="11"/>
        <v>17</v>
      </c>
      <c r="N168" s="54">
        <f t="shared" si="10"/>
        <v>21</v>
      </c>
    </row>
    <row r="169" ht="14.25" customHeight="1">
      <c r="B169" s="55">
        <v>150.0</v>
      </c>
      <c r="C169" s="56">
        <v>33268.0</v>
      </c>
      <c r="D169" s="57" t="s">
        <v>336</v>
      </c>
      <c r="E169" s="50" t="s">
        <v>337</v>
      </c>
      <c r="F169" s="51">
        <v>9.0</v>
      </c>
      <c r="G169" s="52">
        <v>7.0</v>
      </c>
      <c r="H169" s="52">
        <v>9.0</v>
      </c>
      <c r="I169" s="52">
        <v>10.0</v>
      </c>
      <c r="J169" s="52">
        <v>10.0</v>
      </c>
      <c r="K169" s="52">
        <v>3.0</v>
      </c>
      <c r="L169" s="53">
        <v>73.0</v>
      </c>
      <c r="M169" s="54">
        <f t="shared" si="11"/>
        <v>25</v>
      </c>
      <c r="N169" s="54">
        <f t="shared" si="10"/>
        <v>23</v>
      </c>
    </row>
    <row r="170" ht="14.25" customHeight="1">
      <c r="B170" s="55">
        <v>151.0</v>
      </c>
      <c r="C170" s="56">
        <v>33269.0</v>
      </c>
      <c r="D170" s="57" t="s">
        <v>338</v>
      </c>
      <c r="E170" s="50" t="s">
        <v>339</v>
      </c>
      <c r="F170" s="51">
        <v>0.0</v>
      </c>
      <c r="G170" s="52">
        <v>2.0</v>
      </c>
      <c r="H170" s="52">
        <v>2.0</v>
      </c>
      <c r="I170" s="52">
        <v>6.0</v>
      </c>
      <c r="J170" s="52">
        <v>6.0</v>
      </c>
      <c r="K170" s="52">
        <v>0.0</v>
      </c>
      <c r="L170" s="53">
        <v>64.0</v>
      </c>
      <c r="M170" s="54">
        <f t="shared" si="11"/>
        <v>4</v>
      </c>
      <c r="N170" s="54">
        <f t="shared" si="10"/>
        <v>12</v>
      </c>
    </row>
    <row r="171" ht="14.25" customHeight="1">
      <c r="B171" s="55">
        <v>152.0</v>
      </c>
      <c r="C171" s="56">
        <v>33270.0</v>
      </c>
      <c r="D171" s="57" t="s">
        <v>340</v>
      </c>
      <c r="E171" s="50" t="s">
        <v>341</v>
      </c>
      <c r="F171" s="51">
        <v>9.0</v>
      </c>
      <c r="G171" s="52">
        <v>8.0</v>
      </c>
      <c r="H171" s="52">
        <v>3.0</v>
      </c>
      <c r="I171" s="66">
        <v>10.0</v>
      </c>
      <c r="J171" s="67">
        <v>4.0</v>
      </c>
      <c r="K171" s="67">
        <v>2.0</v>
      </c>
      <c r="L171" s="53">
        <v>71.0</v>
      </c>
      <c r="M171" s="54">
        <f t="shared" si="11"/>
        <v>20</v>
      </c>
      <c r="N171" s="54">
        <f t="shared" si="10"/>
        <v>16</v>
      </c>
    </row>
    <row r="172" ht="14.25" customHeight="1">
      <c r="B172" s="55">
        <v>153.0</v>
      </c>
      <c r="C172" s="56">
        <v>33271.0</v>
      </c>
      <c r="D172" s="57" t="s">
        <v>342</v>
      </c>
      <c r="E172" s="50" t="s">
        <v>343</v>
      </c>
      <c r="F172" s="51">
        <v>8.0</v>
      </c>
      <c r="G172" s="52">
        <v>4.0</v>
      </c>
      <c r="H172" s="52">
        <v>5.0</v>
      </c>
      <c r="I172" s="52">
        <v>10.0</v>
      </c>
      <c r="J172" s="52">
        <v>9.0</v>
      </c>
      <c r="K172" s="52">
        <v>4.0</v>
      </c>
      <c r="L172" s="53">
        <v>72.0</v>
      </c>
      <c r="M172" s="54">
        <f t="shared" si="11"/>
        <v>17</v>
      </c>
      <c r="N172" s="54">
        <f t="shared" si="10"/>
        <v>23</v>
      </c>
    </row>
    <row r="173" ht="14.25" customHeight="1">
      <c r="B173" s="55">
        <v>154.0</v>
      </c>
      <c r="C173" s="56">
        <v>33272.0</v>
      </c>
      <c r="D173" s="57" t="s">
        <v>344</v>
      </c>
      <c r="E173" s="50" t="s">
        <v>345</v>
      </c>
      <c r="F173" s="51">
        <v>7.0</v>
      </c>
      <c r="G173" s="52">
        <v>4.0</v>
      </c>
      <c r="H173" s="52">
        <v>5.0</v>
      </c>
      <c r="I173" s="52">
        <v>9.0</v>
      </c>
      <c r="J173" s="52">
        <v>9.0</v>
      </c>
      <c r="K173" s="52">
        <v>8.0</v>
      </c>
      <c r="L173" s="53">
        <v>82.0</v>
      </c>
      <c r="M173" s="54">
        <f t="shared" si="11"/>
        <v>16</v>
      </c>
      <c r="N173" s="54">
        <f t="shared" si="10"/>
        <v>26</v>
      </c>
    </row>
    <row r="174" ht="14.25" customHeight="1">
      <c r="B174" s="55">
        <v>155.0</v>
      </c>
      <c r="C174" s="56">
        <v>33273.0</v>
      </c>
      <c r="D174" s="57" t="s">
        <v>346</v>
      </c>
      <c r="E174" s="50" t="s">
        <v>347</v>
      </c>
      <c r="F174" s="66">
        <v>8.0</v>
      </c>
      <c r="G174" s="67">
        <v>6.0</v>
      </c>
      <c r="H174" s="67">
        <v>8.0</v>
      </c>
      <c r="I174" s="52">
        <v>10.0</v>
      </c>
      <c r="J174" s="52">
        <v>10.0</v>
      </c>
      <c r="K174" s="52">
        <v>8.0</v>
      </c>
      <c r="L174" s="53">
        <v>87.0</v>
      </c>
      <c r="M174" s="54">
        <f t="shared" si="11"/>
        <v>22</v>
      </c>
      <c r="N174" s="54">
        <f t="shared" si="10"/>
        <v>28</v>
      </c>
    </row>
    <row r="175" ht="14.25" customHeight="1">
      <c r="B175" s="55">
        <v>156.0</v>
      </c>
      <c r="C175" s="56">
        <v>33274.0</v>
      </c>
      <c r="D175" s="57" t="s">
        <v>348</v>
      </c>
      <c r="E175" s="50" t="s">
        <v>349</v>
      </c>
      <c r="F175" s="51">
        <v>2.0</v>
      </c>
      <c r="G175" s="52">
        <v>8.0</v>
      </c>
      <c r="H175" s="52">
        <v>4.0</v>
      </c>
      <c r="I175" s="52">
        <v>10.0</v>
      </c>
      <c r="J175" s="52">
        <v>4.0</v>
      </c>
      <c r="K175" s="52">
        <v>10.0</v>
      </c>
      <c r="L175" s="53">
        <v>65.0</v>
      </c>
      <c r="M175" s="54">
        <f t="shared" si="11"/>
        <v>14</v>
      </c>
      <c r="N175" s="54">
        <f t="shared" si="10"/>
        <v>24</v>
      </c>
    </row>
    <row r="176" ht="14.25" customHeight="1">
      <c r="B176" s="55">
        <v>157.0</v>
      </c>
      <c r="C176" s="56">
        <v>33275.0</v>
      </c>
      <c r="D176" s="57" t="s">
        <v>350</v>
      </c>
      <c r="E176" s="50" t="s">
        <v>351</v>
      </c>
      <c r="F176" s="51">
        <v>7.0</v>
      </c>
      <c r="G176" s="52">
        <v>8.0</v>
      </c>
      <c r="H176" s="52">
        <v>4.0</v>
      </c>
      <c r="I176" s="52">
        <v>10.0</v>
      </c>
      <c r="J176" s="52">
        <v>6.0</v>
      </c>
      <c r="K176" s="52">
        <v>2.0</v>
      </c>
      <c r="L176" s="53">
        <v>64.0</v>
      </c>
      <c r="M176" s="54">
        <f t="shared" si="11"/>
        <v>19</v>
      </c>
      <c r="N176" s="54">
        <f t="shared" si="10"/>
        <v>18</v>
      </c>
    </row>
    <row r="177" ht="14.25" customHeight="1">
      <c r="B177" s="55">
        <v>158.0</v>
      </c>
      <c r="C177" s="56">
        <v>33276.0</v>
      </c>
      <c r="D177" s="57" t="s">
        <v>352</v>
      </c>
      <c r="E177" s="50" t="s">
        <v>353</v>
      </c>
      <c r="F177" s="51">
        <v>7.0</v>
      </c>
      <c r="G177" s="52">
        <v>6.0</v>
      </c>
      <c r="H177" s="52">
        <v>9.0</v>
      </c>
      <c r="I177" s="52">
        <v>4.0</v>
      </c>
      <c r="J177" s="52">
        <v>4.0</v>
      </c>
      <c r="K177" s="52">
        <v>8.0</v>
      </c>
      <c r="L177" s="53">
        <v>76.0</v>
      </c>
      <c r="M177" s="54">
        <f t="shared" si="11"/>
        <v>22</v>
      </c>
      <c r="N177" s="54">
        <f t="shared" si="10"/>
        <v>16</v>
      </c>
    </row>
    <row r="178" ht="14.25" customHeight="1">
      <c r="B178" s="55">
        <v>159.0</v>
      </c>
      <c r="C178" s="56">
        <v>33277.0</v>
      </c>
      <c r="D178" s="57" t="s">
        <v>354</v>
      </c>
      <c r="E178" s="50" t="s">
        <v>355</v>
      </c>
      <c r="F178" s="51">
        <v>8.0</v>
      </c>
      <c r="G178" s="52">
        <v>9.0</v>
      </c>
      <c r="H178" s="52">
        <v>7.0</v>
      </c>
      <c r="I178" s="52">
        <v>10.0</v>
      </c>
      <c r="J178" s="52">
        <v>10.0</v>
      </c>
      <c r="K178" s="52">
        <v>4.0</v>
      </c>
      <c r="L178" s="53">
        <v>83.0</v>
      </c>
      <c r="M178" s="54">
        <f t="shared" si="11"/>
        <v>24</v>
      </c>
      <c r="N178" s="54">
        <f t="shared" si="10"/>
        <v>24</v>
      </c>
    </row>
    <row r="179" ht="14.25" customHeight="1">
      <c r="B179" s="55">
        <v>160.0</v>
      </c>
      <c r="C179" s="56">
        <v>33278.0</v>
      </c>
      <c r="D179" s="57" t="s">
        <v>356</v>
      </c>
      <c r="E179" s="50" t="s">
        <v>357</v>
      </c>
      <c r="F179" s="51">
        <v>8.0</v>
      </c>
      <c r="G179" s="52">
        <v>6.0</v>
      </c>
      <c r="H179" s="52">
        <v>4.0</v>
      </c>
      <c r="I179" s="52" t="s">
        <v>135</v>
      </c>
      <c r="J179" s="52" t="s">
        <v>135</v>
      </c>
      <c r="K179" s="52" t="s">
        <v>135</v>
      </c>
      <c r="L179" s="53">
        <v>70.0</v>
      </c>
      <c r="M179" s="54">
        <f t="shared" si="11"/>
        <v>18</v>
      </c>
      <c r="N179" s="54" t="s">
        <v>135</v>
      </c>
    </row>
    <row r="180" ht="14.25" customHeight="1">
      <c r="B180" s="55">
        <v>161.0</v>
      </c>
      <c r="C180" s="56">
        <v>33279.0</v>
      </c>
      <c r="D180" s="57" t="s">
        <v>358</v>
      </c>
      <c r="E180" s="50" t="s">
        <v>359</v>
      </c>
      <c r="F180" s="51">
        <v>9.0</v>
      </c>
      <c r="G180" s="52">
        <v>10.0</v>
      </c>
      <c r="H180" s="52">
        <v>6.0</v>
      </c>
      <c r="I180" s="52">
        <v>10.0</v>
      </c>
      <c r="J180" s="52">
        <v>10.0</v>
      </c>
      <c r="K180" s="52">
        <v>4.0</v>
      </c>
      <c r="L180" s="53">
        <v>79.0</v>
      </c>
      <c r="M180" s="54">
        <f t="shared" si="11"/>
        <v>25</v>
      </c>
      <c r="N180" s="54">
        <f t="shared" ref="N180:N194" si="12">SUM(I180:K180)</f>
        <v>24</v>
      </c>
    </row>
    <row r="181" ht="14.25" customHeight="1">
      <c r="B181" s="55">
        <v>162.0</v>
      </c>
      <c r="C181" s="56">
        <v>33280.0</v>
      </c>
      <c r="D181" s="57" t="s">
        <v>360</v>
      </c>
      <c r="E181" s="50" t="s">
        <v>361</v>
      </c>
      <c r="F181" s="51">
        <v>9.0</v>
      </c>
      <c r="G181" s="52">
        <v>6.0</v>
      </c>
      <c r="H181" s="52">
        <v>9.0</v>
      </c>
      <c r="I181" s="52">
        <v>10.0</v>
      </c>
      <c r="J181" s="52">
        <v>6.0</v>
      </c>
      <c r="K181" s="52">
        <v>0.0</v>
      </c>
      <c r="L181" s="53">
        <v>80.0</v>
      </c>
      <c r="M181" s="54">
        <f t="shared" si="11"/>
        <v>24</v>
      </c>
      <c r="N181" s="54">
        <f t="shared" si="12"/>
        <v>16</v>
      </c>
    </row>
    <row r="182" ht="14.25" customHeight="1">
      <c r="B182" s="55">
        <v>163.0</v>
      </c>
      <c r="C182" s="56">
        <v>33281.0</v>
      </c>
      <c r="D182" s="57" t="s">
        <v>362</v>
      </c>
      <c r="E182" s="50" t="s">
        <v>363</v>
      </c>
      <c r="F182" s="51">
        <v>7.0</v>
      </c>
      <c r="G182" s="52">
        <v>6.0</v>
      </c>
      <c r="H182" s="52">
        <v>7.0</v>
      </c>
      <c r="I182" s="52">
        <v>4.0</v>
      </c>
      <c r="J182" s="52">
        <v>6.0</v>
      </c>
      <c r="K182" s="52">
        <v>10.0</v>
      </c>
      <c r="L182" s="53">
        <v>78.0</v>
      </c>
      <c r="M182" s="54">
        <f t="shared" si="11"/>
        <v>20</v>
      </c>
      <c r="N182" s="54">
        <f t="shared" si="12"/>
        <v>20</v>
      </c>
    </row>
    <row r="183" ht="14.25" customHeight="1">
      <c r="B183" s="55">
        <v>164.0</v>
      </c>
      <c r="C183" s="56">
        <v>33282.0</v>
      </c>
      <c r="D183" s="57" t="s">
        <v>364</v>
      </c>
      <c r="E183" s="50" t="s">
        <v>365</v>
      </c>
      <c r="F183" s="51" t="s">
        <v>135</v>
      </c>
      <c r="G183" s="52" t="s">
        <v>135</v>
      </c>
      <c r="H183" s="52" t="s">
        <v>135</v>
      </c>
      <c r="I183" s="52">
        <v>8.0</v>
      </c>
      <c r="J183" s="52">
        <v>8.0</v>
      </c>
      <c r="K183" s="52">
        <v>4.0</v>
      </c>
      <c r="L183" s="53">
        <v>58.0</v>
      </c>
      <c r="M183" s="54" t="s">
        <v>135</v>
      </c>
      <c r="N183" s="54">
        <f t="shared" si="12"/>
        <v>20</v>
      </c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</row>
    <row r="184" ht="14.25" customHeight="1">
      <c r="B184" s="55">
        <v>165.0</v>
      </c>
      <c r="C184" s="56">
        <v>33301.0</v>
      </c>
      <c r="D184" s="57" t="s">
        <v>366</v>
      </c>
      <c r="E184" s="50" t="s">
        <v>367</v>
      </c>
      <c r="F184" s="51">
        <v>4.0</v>
      </c>
      <c r="G184" s="52">
        <v>8.0</v>
      </c>
      <c r="H184" s="52">
        <v>3.0</v>
      </c>
      <c r="I184" s="52">
        <v>7.0</v>
      </c>
      <c r="J184" s="52">
        <v>6.0</v>
      </c>
      <c r="K184" s="52">
        <v>3.0</v>
      </c>
      <c r="L184" s="53">
        <v>49.0</v>
      </c>
      <c r="M184" s="54">
        <f t="shared" ref="M184:M200" si="13">SUM(F184:H184)</f>
        <v>15</v>
      </c>
      <c r="N184" s="54">
        <f t="shared" si="12"/>
        <v>16</v>
      </c>
    </row>
    <row r="185" ht="14.25" customHeight="1">
      <c r="B185" s="55">
        <v>166.0</v>
      </c>
      <c r="C185" s="56">
        <v>33302.0</v>
      </c>
      <c r="D185" s="57" t="s">
        <v>368</v>
      </c>
      <c r="E185" s="50" t="s">
        <v>369</v>
      </c>
      <c r="F185" s="51">
        <v>4.0</v>
      </c>
      <c r="G185" s="52">
        <v>10.0</v>
      </c>
      <c r="H185" s="52">
        <v>5.0</v>
      </c>
      <c r="I185" s="52">
        <v>9.0</v>
      </c>
      <c r="J185" s="52">
        <v>8.0</v>
      </c>
      <c r="K185" s="52">
        <v>6.0</v>
      </c>
      <c r="L185" s="53">
        <v>75.0</v>
      </c>
      <c r="M185" s="54">
        <f t="shared" si="13"/>
        <v>19</v>
      </c>
      <c r="N185" s="54">
        <f t="shared" si="12"/>
        <v>23</v>
      </c>
    </row>
    <row r="186" ht="14.25" customHeight="1">
      <c r="B186" s="55">
        <v>167.0</v>
      </c>
      <c r="C186" s="56">
        <v>33303.0</v>
      </c>
      <c r="D186" s="57" t="s">
        <v>370</v>
      </c>
      <c r="E186" s="50" t="s">
        <v>371</v>
      </c>
      <c r="F186" s="51">
        <v>9.0</v>
      </c>
      <c r="G186" s="52">
        <v>10.0</v>
      </c>
      <c r="H186" s="52">
        <v>4.0</v>
      </c>
      <c r="I186" s="52">
        <v>10.0</v>
      </c>
      <c r="J186" s="52">
        <v>6.0</v>
      </c>
      <c r="K186" s="52">
        <v>4.0</v>
      </c>
      <c r="L186" s="53">
        <v>80.0</v>
      </c>
      <c r="M186" s="54">
        <f t="shared" si="13"/>
        <v>23</v>
      </c>
      <c r="N186" s="54">
        <f t="shared" si="12"/>
        <v>20</v>
      </c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ht="14.25" customHeight="1">
      <c r="B187" s="55">
        <v>168.0</v>
      </c>
      <c r="C187" s="56">
        <v>33304.0</v>
      </c>
      <c r="D187" s="57" t="s">
        <v>372</v>
      </c>
      <c r="E187" s="50" t="s">
        <v>373</v>
      </c>
      <c r="F187" s="51">
        <v>1.0</v>
      </c>
      <c r="G187" s="52">
        <v>10.0</v>
      </c>
      <c r="H187" s="52">
        <v>4.0</v>
      </c>
      <c r="I187" s="52">
        <v>8.0</v>
      </c>
      <c r="J187" s="52">
        <v>6.0</v>
      </c>
      <c r="K187" s="52">
        <v>0.0</v>
      </c>
      <c r="L187" s="53">
        <v>61.0</v>
      </c>
      <c r="M187" s="54">
        <f t="shared" si="13"/>
        <v>15</v>
      </c>
      <c r="N187" s="54">
        <f t="shared" si="12"/>
        <v>14</v>
      </c>
    </row>
    <row r="188" ht="14.25" customHeight="1">
      <c r="B188" s="55">
        <v>169.0</v>
      </c>
      <c r="C188" s="56">
        <v>33305.0</v>
      </c>
      <c r="D188" s="57" t="s">
        <v>374</v>
      </c>
      <c r="E188" s="50" t="s">
        <v>375</v>
      </c>
      <c r="F188" s="51">
        <v>9.0</v>
      </c>
      <c r="G188" s="52">
        <v>5.0</v>
      </c>
      <c r="H188" s="52">
        <v>3.0</v>
      </c>
      <c r="I188" s="52">
        <v>10.0</v>
      </c>
      <c r="J188" s="52">
        <v>5.0</v>
      </c>
      <c r="K188" s="52">
        <v>0.0</v>
      </c>
      <c r="L188" s="53">
        <v>56.0</v>
      </c>
      <c r="M188" s="54">
        <f t="shared" si="13"/>
        <v>17</v>
      </c>
      <c r="N188" s="54">
        <f t="shared" si="12"/>
        <v>15</v>
      </c>
    </row>
    <row r="189" ht="14.25" customHeight="1">
      <c r="B189" s="55">
        <v>170.0</v>
      </c>
      <c r="C189" s="56">
        <v>33306.0</v>
      </c>
      <c r="D189" s="57" t="s">
        <v>376</v>
      </c>
      <c r="E189" s="50" t="s">
        <v>377</v>
      </c>
      <c r="F189" s="51">
        <v>10.0</v>
      </c>
      <c r="G189" s="52">
        <v>6.0</v>
      </c>
      <c r="H189" s="52">
        <v>4.0</v>
      </c>
      <c r="I189" s="52">
        <v>9.0</v>
      </c>
      <c r="J189" s="52">
        <v>3.0</v>
      </c>
      <c r="K189" s="52">
        <v>0.0</v>
      </c>
      <c r="L189" s="53">
        <v>51.0</v>
      </c>
      <c r="M189" s="54">
        <f t="shared" si="13"/>
        <v>20</v>
      </c>
      <c r="N189" s="54">
        <f t="shared" si="12"/>
        <v>12</v>
      </c>
    </row>
    <row r="190" ht="14.25" customHeight="1">
      <c r="B190" s="55">
        <v>171.0</v>
      </c>
      <c r="C190" s="56">
        <v>33307.0</v>
      </c>
      <c r="D190" s="57" t="s">
        <v>378</v>
      </c>
      <c r="E190" s="50" t="s">
        <v>379</v>
      </c>
      <c r="F190" s="51">
        <v>4.0</v>
      </c>
      <c r="G190" s="52">
        <v>4.0</v>
      </c>
      <c r="H190" s="52">
        <v>4.0</v>
      </c>
      <c r="I190" s="52">
        <v>8.0</v>
      </c>
      <c r="J190" s="52">
        <v>4.0</v>
      </c>
      <c r="K190" s="52">
        <v>0.0</v>
      </c>
      <c r="L190" s="53">
        <v>58.0</v>
      </c>
      <c r="M190" s="54">
        <f t="shared" si="13"/>
        <v>12</v>
      </c>
      <c r="N190" s="54">
        <f t="shared" si="12"/>
        <v>12</v>
      </c>
    </row>
    <row r="191" ht="14.25" customHeight="1">
      <c r="B191" s="55">
        <v>172.0</v>
      </c>
      <c r="C191" s="56">
        <v>33308.0</v>
      </c>
      <c r="D191" s="57" t="s">
        <v>380</v>
      </c>
      <c r="E191" s="50" t="s">
        <v>381</v>
      </c>
      <c r="F191" s="51">
        <v>7.0</v>
      </c>
      <c r="G191" s="52">
        <v>4.0</v>
      </c>
      <c r="H191" s="52">
        <v>5.0</v>
      </c>
      <c r="I191" s="52">
        <v>10.0</v>
      </c>
      <c r="J191" s="52">
        <v>6.0</v>
      </c>
      <c r="K191" s="52">
        <v>1.0</v>
      </c>
      <c r="L191" s="53">
        <v>64.0</v>
      </c>
      <c r="M191" s="54">
        <f t="shared" si="13"/>
        <v>16</v>
      </c>
      <c r="N191" s="54">
        <f t="shared" si="12"/>
        <v>17</v>
      </c>
    </row>
    <row r="192" ht="14.25" customHeight="1">
      <c r="B192" s="55">
        <v>173.0</v>
      </c>
      <c r="C192" s="56">
        <v>33309.0</v>
      </c>
      <c r="D192" s="57" t="s">
        <v>382</v>
      </c>
      <c r="E192" s="50" t="s">
        <v>383</v>
      </c>
      <c r="F192" s="51">
        <v>7.0</v>
      </c>
      <c r="G192" s="52">
        <v>4.0</v>
      </c>
      <c r="H192" s="52">
        <v>5.0</v>
      </c>
      <c r="I192" s="52">
        <v>5.0</v>
      </c>
      <c r="J192" s="52">
        <v>3.0</v>
      </c>
      <c r="K192" s="52">
        <v>0.0</v>
      </c>
      <c r="L192" s="53">
        <v>56.0</v>
      </c>
      <c r="M192" s="54">
        <f t="shared" si="13"/>
        <v>16</v>
      </c>
      <c r="N192" s="54">
        <f t="shared" si="12"/>
        <v>8</v>
      </c>
    </row>
    <row r="193" ht="14.25" customHeight="1">
      <c r="B193" s="55">
        <v>174.0</v>
      </c>
      <c r="C193" s="56">
        <v>33310.0</v>
      </c>
      <c r="D193" s="57" t="s">
        <v>384</v>
      </c>
      <c r="E193" s="50" t="s">
        <v>385</v>
      </c>
      <c r="F193" s="51">
        <v>10.0</v>
      </c>
      <c r="G193" s="52">
        <v>8.0</v>
      </c>
      <c r="H193" s="52">
        <v>8.0</v>
      </c>
      <c r="I193" s="52">
        <v>10.0</v>
      </c>
      <c r="J193" s="52">
        <v>6.0</v>
      </c>
      <c r="K193" s="52">
        <v>0.0</v>
      </c>
      <c r="L193" s="53">
        <v>64.0</v>
      </c>
      <c r="M193" s="54">
        <f t="shared" si="13"/>
        <v>26</v>
      </c>
      <c r="N193" s="54">
        <f t="shared" si="12"/>
        <v>16</v>
      </c>
    </row>
    <row r="194" ht="14.25" customHeight="1">
      <c r="B194" s="55">
        <v>175.0</v>
      </c>
      <c r="C194" s="56">
        <v>33311.0</v>
      </c>
      <c r="D194" s="57" t="s">
        <v>386</v>
      </c>
      <c r="E194" s="50" t="s">
        <v>387</v>
      </c>
      <c r="F194" s="51">
        <v>9.0</v>
      </c>
      <c r="G194" s="52">
        <v>6.0</v>
      </c>
      <c r="H194" s="52">
        <v>3.0</v>
      </c>
      <c r="I194" s="52">
        <v>6.0</v>
      </c>
      <c r="J194" s="52">
        <v>0.0</v>
      </c>
      <c r="K194" s="52">
        <v>0.0</v>
      </c>
      <c r="L194" s="53">
        <v>69.0</v>
      </c>
      <c r="M194" s="54">
        <f t="shared" si="13"/>
        <v>18</v>
      </c>
      <c r="N194" s="54">
        <f t="shared" si="12"/>
        <v>6</v>
      </c>
    </row>
    <row r="195" ht="14.25" customHeight="1">
      <c r="B195" s="55">
        <v>176.0</v>
      </c>
      <c r="C195" s="58">
        <v>33312.0</v>
      </c>
      <c r="D195" s="59" t="s">
        <v>388</v>
      </c>
      <c r="E195" s="60" t="s">
        <v>389</v>
      </c>
      <c r="F195" s="61">
        <v>6.0</v>
      </c>
      <c r="G195" s="62">
        <v>8.0</v>
      </c>
      <c r="H195" s="62">
        <v>4.0</v>
      </c>
      <c r="I195" s="62" t="s">
        <v>135</v>
      </c>
      <c r="J195" s="62" t="s">
        <v>135</v>
      </c>
      <c r="K195" s="62" t="s">
        <v>135</v>
      </c>
      <c r="L195" s="63" t="s">
        <v>86</v>
      </c>
      <c r="M195" s="64">
        <f t="shared" si="13"/>
        <v>18</v>
      </c>
      <c r="N195" s="64" t="s">
        <v>135</v>
      </c>
    </row>
    <row r="196" ht="14.25" customHeight="1">
      <c r="B196" s="55">
        <v>177.0</v>
      </c>
      <c r="C196" s="58">
        <v>33313.0</v>
      </c>
      <c r="D196" s="59" t="s">
        <v>390</v>
      </c>
      <c r="E196" s="60" t="s">
        <v>391</v>
      </c>
      <c r="F196" s="61">
        <v>7.0</v>
      </c>
      <c r="G196" s="62">
        <v>3.0</v>
      </c>
      <c r="H196" s="62">
        <v>4.0</v>
      </c>
      <c r="I196" s="62">
        <v>4.0</v>
      </c>
      <c r="J196" s="62">
        <v>0.0</v>
      </c>
      <c r="K196" s="62">
        <v>0.0</v>
      </c>
      <c r="L196" s="63" t="s">
        <v>86</v>
      </c>
      <c r="M196" s="64">
        <f t="shared" si="13"/>
        <v>14</v>
      </c>
      <c r="N196" s="64">
        <f t="shared" ref="N196:N216" si="14">SUM(I196:K196)</f>
        <v>4</v>
      </c>
    </row>
    <row r="197" ht="14.25" customHeight="1">
      <c r="B197" s="55">
        <v>178.0</v>
      </c>
      <c r="C197" s="56">
        <v>33314.0</v>
      </c>
      <c r="D197" s="57" t="s">
        <v>392</v>
      </c>
      <c r="E197" s="50" t="s">
        <v>393</v>
      </c>
      <c r="F197" s="51">
        <v>7.0</v>
      </c>
      <c r="G197" s="52">
        <v>3.0</v>
      </c>
      <c r="H197" s="52">
        <v>5.0</v>
      </c>
      <c r="I197" s="52">
        <v>8.0</v>
      </c>
      <c r="J197" s="52">
        <v>5.0</v>
      </c>
      <c r="K197" s="52">
        <v>1.0</v>
      </c>
      <c r="L197" s="53">
        <v>48.0</v>
      </c>
      <c r="M197" s="54">
        <f t="shared" si="13"/>
        <v>15</v>
      </c>
      <c r="N197" s="54">
        <f t="shared" si="14"/>
        <v>14</v>
      </c>
    </row>
    <row r="198" ht="14.25" customHeight="1">
      <c r="B198" s="55">
        <v>179.0</v>
      </c>
      <c r="C198" s="56">
        <v>33315.0</v>
      </c>
      <c r="D198" s="57" t="s">
        <v>394</v>
      </c>
      <c r="E198" s="50" t="s">
        <v>395</v>
      </c>
      <c r="F198" s="51">
        <v>10.0</v>
      </c>
      <c r="G198" s="52">
        <v>10.0</v>
      </c>
      <c r="H198" s="52">
        <v>5.0</v>
      </c>
      <c r="I198" s="52">
        <v>9.0</v>
      </c>
      <c r="J198" s="52">
        <v>4.0</v>
      </c>
      <c r="K198" s="52">
        <v>0.0</v>
      </c>
      <c r="L198" s="53">
        <v>65.0</v>
      </c>
      <c r="M198" s="54">
        <f t="shared" si="13"/>
        <v>25</v>
      </c>
      <c r="N198" s="54">
        <f t="shared" si="14"/>
        <v>13</v>
      </c>
    </row>
    <row r="199" ht="14.25" customHeight="1">
      <c r="B199" s="55">
        <v>180.0</v>
      </c>
      <c r="C199" s="56">
        <v>33316.0</v>
      </c>
      <c r="D199" s="57" t="s">
        <v>396</v>
      </c>
      <c r="E199" s="50" t="s">
        <v>397</v>
      </c>
      <c r="F199" s="51">
        <v>4.0</v>
      </c>
      <c r="G199" s="52">
        <v>3.0</v>
      </c>
      <c r="H199" s="52">
        <v>3.0</v>
      </c>
      <c r="I199" s="52">
        <v>1.0</v>
      </c>
      <c r="J199" s="52">
        <v>6.0</v>
      </c>
      <c r="K199" s="52">
        <v>5.0</v>
      </c>
      <c r="L199" s="53">
        <v>50.0</v>
      </c>
      <c r="M199" s="54">
        <f t="shared" si="13"/>
        <v>10</v>
      </c>
      <c r="N199" s="54">
        <f t="shared" si="14"/>
        <v>12</v>
      </c>
    </row>
    <row r="200" ht="14.25" customHeight="1">
      <c r="B200" s="55">
        <v>181.0</v>
      </c>
      <c r="C200" s="56">
        <v>33317.0</v>
      </c>
      <c r="D200" s="57" t="s">
        <v>398</v>
      </c>
      <c r="E200" s="50" t="s">
        <v>399</v>
      </c>
      <c r="F200" s="51">
        <v>5.0</v>
      </c>
      <c r="G200" s="52">
        <v>10.0</v>
      </c>
      <c r="H200" s="52">
        <v>4.0</v>
      </c>
      <c r="I200" s="52">
        <v>9.0</v>
      </c>
      <c r="J200" s="52">
        <v>6.0</v>
      </c>
      <c r="K200" s="52">
        <v>0.0</v>
      </c>
      <c r="L200" s="53">
        <v>70.0</v>
      </c>
      <c r="M200" s="54">
        <f t="shared" si="13"/>
        <v>19</v>
      </c>
      <c r="N200" s="54">
        <f t="shared" si="14"/>
        <v>15</v>
      </c>
    </row>
    <row r="201" ht="14.25" customHeight="1">
      <c r="B201" s="55">
        <v>182.0</v>
      </c>
      <c r="C201" s="58">
        <v>33318.0</v>
      </c>
      <c r="D201" s="59" t="s">
        <v>400</v>
      </c>
      <c r="E201" s="60" t="s">
        <v>401</v>
      </c>
      <c r="F201" s="61" t="s">
        <v>135</v>
      </c>
      <c r="G201" s="62" t="s">
        <v>135</v>
      </c>
      <c r="H201" s="62" t="s">
        <v>135</v>
      </c>
      <c r="I201" s="62">
        <v>4.0</v>
      </c>
      <c r="J201" s="62">
        <v>6.0</v>
      </c>
      <c r="K201" s="62">
        <v>0.0</v>
      </c>
      <c r="L201" s="63" t="s">
        <v>86</v>
      </c>
      <c r="M201" s="64" t="s">
        <v>135</v>
      </c>
      <c r="N201" s="64">
        <f t="shared" si="14"/>
        <v>10</v>
      </c>
    </row>
    <row r="202" ht="14.25" customHeight="1">
      <c r="B202" s="55">
        <v>183.0</v>
      </c>
      <c r="C202" s="56">
        <v>33319.0</v>
      </c>
      <c r="D202" s="57" t="s">
        <v>402</v>
      </c>
      <c r="E202" s="50" t="s">
        <v>403</v>
      </c>
      <c r="F202" s="51">
        <v>8.0</v>
      </c>
      <c r="G202" s="52">
        <v>3.0</v>
      </c>
      <c r="H202" s="52">
        <v>7.0</v>
      </c>
      <c r="I202" s="52">
        <v>7.0</v>
      </c>
      <c r="J202" s="52">
        <v>4.0</v>
      </c>
      <c r="K202" s="52">
        <v>0.0</v>
      </c>
      <c r="L202" s="53">
        <v>56.0</v>
      </c>
      <c r="M202" s="54">
        <f t="shared" ref="M202:M210" si="15">SUM(F202:H202)</f>
        <v>18</v>
      </c>
      <c r="N202" s="54">
        <f t="shared" si="14"/>
        <v>11</v>
      </c>
    </row>
    <row r="203" ht="14.25" customHeight="1">
      <c r="B203" s="55">
        <v>184.0</v>
      </c>
      <c r="C203" s="56">
        <v>33320.0</v>
      </c>
      <c r="D203" s="57" t="s">
        <v>404</v>
      </c>
      <c r="E203" s="50" t="s">
        <v>405</v>
      </c>
      <c r="F203" s="51">
        <v>0.0</v>
      </c>
      <c r="G203" s="52">
        <v>8.0</v>
      </c>
      <c r="H203" s="52">
        <v>4.0</v>
      </c>
      <c r="I203" s="52">
        <v>9.0</v>
      </c>
      <c r="J203" s="52">
        <v>6.0</v>
      </c>
      <c r="K203" s="52">
        <v>1.0</v>
      </c>
      <c r="L203" s="53">
        <v>66.0</v>
      </c>
      <c r="M203" s="54">
        <f t="shared" si="15"/>
        <v>12</v>
      </c>
      <c r="N203" s="54">
        <f t="shared" si="14"/>
        <v>16</v>
      </c>
    </row>
    <row r="204" ht="14.25" customHeight="1">
      <c r="B204" s="55">
        <v>185.0</v>
      </c>
      <c r="C204" s="56">
        <v>33321.0</v>
      </c>
      <c r="D204" s="57" t="s">
        <v>406</v>
      </c>
      <c r="E204" s="50" t="s">
        <v>407</v>
      </c>
      <c r="F204" s="51">
        <v>7.0</v>
      </c>
      <c r="G204" s="52">
        <v>3.0</v>
      </c>
      <c r="H204" s="52">
        <v>6.0</v>
      </c>
      <c r="I204" s="52">
        <v>0.0</v>
      </c>
      <c r="J204" s="52">
        <v>7.0</v>
      </c>
      <c r="K204" s="52">
        <v>0.0</v>
      </c>
      <c r="L204" s="53">
        <v>52.0</v>
      </c>
      <c r="M204" s="54">
        <f t="shared" si="15"/>
        <v>16</v>
      </c>
      <c r="N204" s="54">
        <f t="shared" si="14"/>
        <v>7</v>
      </c>
    </row>
    <row r="205" ht="14.25" customHeight="1">
      <c r="B205" s="55">
        <v>186.0</v>
      </c>
      <c r="C205" s="56">
        <v>33322.0</v>
      </c>
      <c r="D205" s="57" t="s">
        <v>408</v>
      </c>
      <c r="E205" s="50" t="s">
        <v>409</v>
      </c>
      <c r="F205" s="51">
        <v>7.0</v>
      </c>
      <c r="G205" s="52">
        <v>8.0</v>
      </c>
      <c r="H205" s="52">
        <v>4.0</v>
      </c>
      <c r="I205" s="52">
        <v>8.0</v>
      </c>
      <c r="J205" s="52">
        <v>9.0</v>
      </c>
      <c r="K205" s="52">
        <v>0.0</v>
      </c>
      <c r="L205" s="53">
        <v>64.0</v>
      </c>
      <c r="M205" s="54">
        <f t="shared" si="15"/>
        <v>19</v>
      </c>
      <c r="N205" s="54">
        <f t="shared" si="14"/>
        <v>17</v>
      </c>
    </row>
    <row r="206" ht="14.25" customHeight="1">
      <c r="B206" s="55">
        <v>187.0</v>
      </c>
      <c r="C206" s="56">
        <v>33323.0</v>
      </c>
      <c r="D206" s="57" t="s">
        <v>410</v>
      </c>
      <c r="E206" s="50" t="s">
        <v>411</v>
      </c>
      <c r="F206" s="51">
        <v>9.0</v>
      </c>
      <c r="G206" s="52">
        <v>6.0</v>
      </c>
      <c r="H206" s="52">
        <v>0.0</v>
      </c>
      <c r="I206" s="52">
        <v>9.0</v>
      </c>
      <c r="J206" s="52">
        <v>6.0</v>
      </c>
      <c r="K206" s="52">
        <v>0.0</v>
      </c>
      <c r="L206" s="53">
        <v>52.0</v>
      </c>
      <c r="M206" s="54">
        <f t="shared" si="15"/>
        <v>15</v>
      </c>
      <c r="N206" s="54">
        <f t="shared" si="14"/>
        <v>15</v>
      </c>
    </row>
    <row r="207" ht="14.25" customHeight="1">
      <c r="B207" s="55">
        <v>188.0</v>
      </c>
      <c r="C207" s="56">
        <v>33324.0</v>
      </c>
      <c r="D207" s="57" t="s">
        <v>412</v>
      </c>
      <c r="E207" s="50" t="s">
        <v>413</v>
      </c>
      <c r="F207" s="51">
        <v>10.0</v>
      </c>
      <c r="G207" s="52">
        <v>6.0</v>
      </c>
      <c r="H207" s="52">
        <v>7.0</v>
      </c>
      <c r="I207" s="52">
        <v>8.0</v>
      </c>
      <c r="J207" s="52">
        <v>7.0</v>
      </c>
      <c r="K207" s="52">
        <v>0.0</v>
      </c>
      <c r="L207" s="53">
        <v>70.0</v>
      </c>
      <c r="M207" s="54">
        <f t="shared" si="15"/>
        <v>23</v>
      </c>
      <c r="N207" s="54">
        <f t="shared" si="14"/>
        <v>15</v>
      </c>
    </row>
    <row r="208" ht="14.25" customHeight="1">
      <c r="B208" s="55">
        <v>189.0</v>
      </c>
      <c r="C208" s="56">
        <v>33325.0</v>
      </c>
      <c r="D208" s="57" t="s">
        <v>414</v>
      </c>
      <c r="E208" s="50" t="s">
        <v>415</v>
      </c>
      <c r="F208" s="51">
        <v>9.0</v>
      </c>
      <c r="G208" s="52">
        <v>2.0</v>
      </c>
      <c r="H208" s="52">
        <v>3.0</v>
      </c>
      <c r="I208" s="52">
        <v>7.0</v>
      </c>
      <c r="J208" s="52">
        <v>7.0</v>
      </c>
      <c r="K208" s="52">
        <v>0.0</v>
      </c>
      <c r="L208" s="53">
        <v>46.0</v>
      </c>
      <c r="M208" s="54">
        <f t="shared" si="15"/>
        <v>14</v>
      </c>
      <c r="N208" s="54">
        <f t="shared" si="14"/>
        <v>14</v>
      </c>
    </row>
    <row r="209" ht="14.25" customHeight="1">
      <c r="B209" s="55">
        <v>190.0</v>
      </c>
      <c r="C209" s="56">
        <v>33326.0</v>
      </c>
      <c r="D209" s="57" t="s">
        <v>416</v>
      </c>
      <c r="E209" s="50" t="s">
        <v>417</v>
      </c>
      <c r="F209" s="51">
        <v>8.0</v>
      </c>
      <c r="G209" s="52">
        <v>4.0</v>
      </c>
      <c r="H209" s="52">
        <v>5.0</v>
      </c>
      <c r="I209" s="52">
        <v>1.0</v>
      </c>
      <c r="J209" s="52">
        <v>3.0</v>
      </c>
      <c r="K209" s="52">
        <v>1.0</v>
      </c>
      <c r="L209" s="53">
        <v>65.0</v>
      </c>
      <c r="M209" s="54">
        <f t="shared" si="15"/>
        <v>17</v>
      </c>
      <c r="N209" s="54">
        <f t="shared" si="14"/>
        <v>5</v>
      </c>
    </row>
    <row r="210" ht="14.25" customHeight="1">
      <c r="B210" s="55">
        <v>191.0</v>
      </c>
      <c r="C210" s="56">
        <v>33327.0</v>
      </c>
      <c r="D210" s="57" t="s">
        <v>418</v>
      </c>
      <c r="E210" s="50" t="s">
        <v>419</v>
      </c>
      <c r="F210" s="51">
        <v>9.0</v>
      </c>
      <c r="G210" s="52">
        <v>4.0</v>
      </c>
      <c r="H210" s="52">
        <v>5.0</v>
      </c>
      <c r="I210" s="52">
        <v>5.0</v>
      </c>
      <c r="J210" s="52">
        <v>2.0</v>
      </c>
      <c r="K210" s="52">
        <v>0.0</v>
      </c>
      <c r="L210" s="53">
        <v>60.0</v>
      </c>
      <c r="M210" s="54">
        <f t="shared" si="15"/>
        <v>18</v>
      </c>
      <c r="N210" s="54">
        <f t="shared" si="14"/>
        <v>7</v>
      </c>
    </row>
    <row r="211" ht="14.25" customHeight="1">
      <c r="B211" s="55">
        <v>192.0</v>
      </c>
      <c r="C211" s="56">
        <v>33328.0</v>
      </c>
      <c r="D211" s="57" t="s">
        <v>420</v>
      </c>
      <c r="E211" s="50" t="s">
        <v>421</v>
      </c>
      <c r="F211" s="51" t="s">
        <v>135</v>
      </c>
      <c r="G211" s="52" t="s">
        <v>135</v>
      </c>
      <c r="H211" s="52" t="s">
        <v>135</v>
      </c>
      <c r="I211" s="52">
        <v>5.0</v>
      </c>
      <c r="J211" s="52">
        <v>6.0</v>
      </c>
      <c r="K211" s="52">
        <v>0.0</v>
      </c>
      <c r="L211" s="53">
        <v>68.0</v>
      </c>
      <c r="M211" s="54" t="s">
        <v>135</v>
      </c>
      <c r="N211" s="54">
        <f t="shared" si="14"/>
        <v>11</v>
      </c>
    </row>
    <row r="212" ht="14.25" customHeight="1">
      <c r="B212" s="55">
        <v>193.0</v>
      </c>
      <c r="C212" s="56">
        <v>33329.0</v>
      </c>
      <c r="D212" s="57" t="s">
        <v>422</v>
      </c>
      <c r="E212" s="50" t="s">
        <v>423</v>
      </c>
      <c r="F212" s="51">
        <v>9.0</v>
      </c>
      <c r="G212" s="52">
        <v>6.0</v>
      </c>
      <c r="H212" s="52">
        <v>4.0</v>
      </c>
      <c r="I212" s="52">
        <v>4.0</v>
      </c>
      <c r="J212" s="52">
        <v>5.0</v>
      </c>
      <c r="K212" s="52">
        <v>0.0</v>
      </c>
      <c r="L212" s="53">
        <v>71.0</v>
      </c>
      <c r="M212" s="54">
        <f t="shared" ref="M212:M216" si="16">SUM(F212:H212)</f>
        <v>19</v>
      </c>
      <c r="N212" s="54">
        <f t="shared" si="14"/>
        <v>9</v>
      </c>
    </row>
    <row r="213" ht="14.25" customHeight="1">
      <c r="B213" s="55">
        <v>194.0</v>
      </c>
      <c r="C213" s="56">
        <v>33330.0</v>
      </c>
      <c r="D213" s="57" t="s">
        <v>424</v>
      </c>
      <c r="E213" s="50" t="s">
        <v>425</v>
      </c>
      <c r="F213" s="51">
        <v>8.0</v>
      </c>
      <c r="G213" s="52">
        <v>4.0</v>
      </c>
      <c r="H213" s="52">
        <v>6.0</v>
      </c>
      <c r="I213" s="52">
        <v>2.0</v>
      </c>
      <c r="J213" s="52">
        <v>4.0</v>
      </c>
      <c r="K213" s="52">
        <v>0.0</v>
      </c>
      <c r="L213" s="53">
        <v>64.0</v>
      </c>
      <c r="M213" s="54">
        <f t="shared" si="16"/>
        <v>18</v>
      </c>
      <c r="N213" s="54">
        <f t="shared" si="14"/>
        <v>6</v>
      </c>
    </row>
    <row r="214" ht="14.25" customHeight="1">
      <c r="B214" s="55">
        <v>195.0</v>
      </c>
      <c r="C214" s="56">
        <v>33331.0</v>
      </c>
      <c r="D214" s="57" t="s">
        <v>426</v>
      </c>
      <c r="E214" s="50" t="s">
        <v>427</v>
      </c>
      <c r="F214" s="51">
        <v>9.0</v>
      </c>
      <c r="G214" s="52">
        <v>3.0</v>
      </c>
      <c r="H214" s="52">
        <v>6.0</v>
      </c>
      <c r="I214" s="52">
        <v>3.0</v>
      </c>
      <c r="J214" s="52">
        <v>7.0</v>
      </c>
      <c r="K214" s="52">
        <v>5.0</v>
      </c>
      <c r="L214" s="53">
        <v>76.0</v>
      </c>
      <c r="M214" s="54">
        <f t="shared" si="16"/>
        <v>18</v>
      </c>
      <c r="N214" s="54">
        <f t="shared" si="14"/>
        <v>15</v>
      </c>
    </row>
    <row r="215" ht="14.25" customHeight="1">
      <c r="B215" s="55">
        <v>196.0</v>
      </c>
      <c r="C215" s="56">
        <v>33332.0</v>
      </c>
      <c r="D215" s="57" t="s">
        <v>428</v>
      </c>
      <c r="E215" s="50" t="s">
        <v>429</v>
      </c>
      <c r="F215" s="51">
        <v>5.0</v>
      </c>
      <c r="G215" s="52">
        <v>6.0</v>
      </c>
      <c r="H215" s="52">
        <v>4.0</v>
      </c>
      <c r="I215" s="52">
        <v>6.0</v>
      </c>
      <c r="J215" s="52">
        <v>6.0</v>
      </c>
      <c r="K215" s="52">
        <v>0.0</v>
      </c>
      <c r="L215" s="53">
        <v>61.0</v>
      </c>
      <c r="M215" s="54">
        <f t="shared" si="16"/>
        <v>15</v>
      </c>
      <c r="N215" s="54">
        <f t="shared" si="14"/>
        <v>12</v>
      </c>
    </row>
    <row r="216" ht="14.25" customHeight="1">
      <c r="B216" s="55">
        <v>197.0</v>
      </c>
      <c r="C216" s="56">
        <v>33333.0</v>
      </c>
      <c r="D216" s="57" t="s">
        <v>430</v>
      </c>
      <c r="E216" s="50" t="s">
        <v>431</v>
      </c>
      <c r="F216" s="51">
        <v>9.0</v>
      </c>
      <c r="G216" s="52">
        <v>3.0</v>
      </c>
      <c r="H216" s="52">
        <v>4.0</v>
      </c>
      <c r="I216" s="52">
        <v>4.0</v>
      </c>
      <c r="J216" s="52">
        <v>5.0</v>
      </c>
      <c r="K216" s="52">
        <v>0.0</v>
      </c>
      <c r="L216" s="53">
        <v>64.0</v>
      </c>
      <c r="M216" s="54">
        <f t="shared" si="16"/>
        <v>16</v>
      </c>
      <c r="N216" s="54">
        <f t="shared" si="14"/>
        <v>9</v>
      </c>
    </row>
    <row r="217" ht="14.25" customHeight="1">
      <c r="B217" s="55">
        <v>198.0</v>
      </c>
      <c r="C217" s="58">
        <v>33334.0</v>
      </c>
      <c r="D217" s="59" t="s">
        <v>432</v>
      </c>
      <c r="E217" s="60" t="s">
        <v>433</v>
      </c>
      <c r="F217" s="61" t="s">
        <v>135</v>
      </c>
      <c r="G217" s="62" t="s">
        <v>135</v>
      </c>
      <c r="H217" s="62" t="s">
        <v>135</v>
      </c>
      <c r="I217" s="62" t="s">
        <v>135</v>
      </c>
      <c r="J217" s="62" t="s">
        <v>135</v>
      </c>
      <c r="K217" s="62" t="s">
        <v>135</v>
      </c>
      <c r="L217" s="63" t="s">
        <v>86</v>
      </c>
      <c r="M217" s="64" t="s">
        <v>135</v>
      </c>
      <c r="N217" s="64" t="s">
        <v>135</v>
      </c>
    </row>
    <row r="218" ht="14.25" customHeight="1">
      <c r="B218" s="55">
        <v>199.0</v>
      </c>
      <c r="C218" s="56">
        <v>33335.0</v>
      </c>
      <c r="D218" s="57" t="s">
        <v>434</v>
      </c>
      <c r="E218" s="50" t="s">
        <v>435</v>
      </c>
      <c r="F218" s="51">
        <v>5.0</v>
      </c>
      <c r="G218" s="52">
        <v>3.0</v>
      </c>
      <c r="H218" s="52">
        <v>5.0</v>
      </c>
      <c r="I218" s="52">
        <v>5.0</v>
      </c>
      <c r="J218" s="52">
        <v>8.0</v>
      </c>
      <c r="K218" s="52">
        <v>1.0</v>
      </c>
      <c r="L218" s="53">
        <v>52.0</v>
      </c>
      <c r="M218" s="54">
        <f t="shared" ref="M218:M221" si="17">SUM(F218:H218)</f>
        <v>13</v>
      </c>
      <c r="N218" s="54">
        <f t="shared" ref="N218:N265" si="18">SUM(I218:K218)</f>
        <v>14</v>
      </c>
    </row>
    <row r="219" ht="14.25" customHeight="1">
      <c r="B219" s="55">
        <v>200.0</v>
      </c>
      <c r="C219" s="56">
        <v>33336.0</v>
      </c>
      <c r="D219" s="57" t="s">
        <v>436</v>
      </c>
      <c r="E219" s="50" t="s">
        <v>437</v>
      </c>
      <c r="F219" s="51">
        <v>5.0</v>
      </c>
      <c r="G219" s="52">
        <v>5.0</v>
      </c>
      <c r="H219" s="52">
        <v>2.0</v>
      </c>
      <c r="I219" s="52">
        <v>3.0</v>
      </c>
      <c r="J219" s="52">
        <v>0.0</v>
      </c>
      <c r="K219" s="52">
        <v>0.0</v>
      </c>
      <c r="L219" s="53">
        <v>56.0</v>
      </c>
      <c r="M219" s="54">
        <f t="shared" si="17"/>
        <v>12</v>
      </c>
      <c r="N219" s="54">
        <f t="shared" si="18"/>
        <v>3</v>
      </c>
    </row>
    <row r="220" ht="14.25" customHeight="1">
      <c r="B220" s="55">
        <v>201.0</v>
      </c>
      <c r="C220" s="56">
        <v>33337.0</v>
      </c>
      <c r="D220" s="57" t="s">
        <v>438</v>
      </c>
      <c r="E220" s="50" t="s">
        <v>439</v>
      </c>
      <c r="F220" s="51">
        <v>5.0</v>
      </c>
      <c r="G220" s="52">
        <v>10.0</v>
      </c>
      <c r="H220" s="52">
        <v>8.0</v>
      </c>
      <c r="I220" s="52">
        <v>9.0</v>
      </c>
      <c r="J220" s="52">
        <v>4.0</v>
      </c>
      <c r="K220" s="52">
        <v>0.0</v>
      </c>
      <c r="L220" s="53">
        <v>69.0</v>
      </c>
      <c r="M220" s="54">
        <f t="shared" si="17"/>
        <v>23</v>
      </c>
      <c r="N220" s="54">
        <f t="shared" si="18"/>
        <v>13</v>
      </c>
    </row>
    <row r="221" ht="14.25" customHeight="1">
      <c r="B221" s="55">
        <v>202.0</v>
      </c>
      <c r="C221" s="56">
        <v>33338.0</v>
      </c>
      <c r="D221" s="57" t="s">
        <v>440</v>
      </c>
      <c r="E221" s="50" t="s">
        <v>441</v>
      </c>
      <c r="F221" s="51">
        <v>3.0</v>
      </c>
      <c r="G221" s="52">
        <v>5.0</v>
      </c>
      <c r="H221" s="52">
        <v>6.0</v>
      </c>
      <c r="I221" s="52">
        <v>8.0</v>
      </c>
      <c r="J221" s="52">
        <v>7.0</v>
      </c>
      <c r="K221" s="52">
        <v>0.0</v>
      </c>
      <c r="L221" s="53">
        <v>68.0</v>
      </c>
      <c r="M221" s="54">
        <f t="shared" si="17"/>
        <v>14</v>
      </c>
      <c r="N221" s="54">
        <f t="shared" si="18"/>
        <v>15</v>
      </c>
    </row>
    <row r="222" ht="14.25" customHeight="1">
      <c r="B222" s="55">
        <v>203.0</v>
      </c>
      <c r="C222" s="56">
        <v>33339.0</v>
      </c>
      <c r="D222" s="57" t="s">
        <v>442</v>
      </c>
      <c r="E222" s="50" t="s">
        <v>443</v>
      </c>
      <c r="F222" s="51" t="s">
        <v>135</v>
      </c>
      <c r="G222" s="52" t="s">
        <v>135</v>
      </c>
      <c r="H222" s="52" t="s">
        <v>135</v>
      </c>
      <c r="I222" s="52">
        <v>9.0</v>
      </c>
      <c r="J222" s="52">
        <v>1.0</v>
      </c>
      <c r="K222" s="52">
        <v>3.0</v>
      </c>
      <c r="L222" s="53">
        <v>50.0</v>
      </c>
      <c r="M222" s="54" t="s">
        <v>135</v>
      </c>
      <c r="N222" s="54">
        <f t="shared" si="18"/>
        <v>13</v>
      </c>
    </row>
    <row r="223" ht="14.25" customHeight="1">
      <c r="B223" s="55">
        <v>204.0</v>
      </c>
      <c r="C223" s="56">
        <v>33340.0</v>
      </c>
      <c r="D223" s="57" t="s">
        <v>444</v>
      </c>
      <c r="E223" s="50" t="s">
        <v>445</v>
      </c>
      <c r="F223" s="51">
        <v>8.0</v>
      </c>
      <c r="G223" s="52">
        <v>8.0</v>
      </c>
      <c r="H223" s="52">
        <v>8.0</v>
      </c>
      <c r="I223" s="52">
        <v>9.0</v>
      </c>
      <c r="J223" s="52">
        <v>6.0</v>
      </c>
      <c r="K223" s="52">
        <v>4.0</v>
      </c>
      <c r="L223" s="53">
        <v>77.0</v>
      </c>
      <c r="M223" s="54">
        <f t="shared" ref="M223:M226" si="19">SUM(F223:H223)</f>
        <v>24</v>
      </c>
      <c r="N223" s="54">
        <f t="shared" si="18"/>
        <v>19</v>
      </c>
    </row>
    <row r="224" ht="14.25" customHeight="1">
      <c r="B224" s="55">
        <v>205.0</v>
      </c>
      <c r="C224" s="56">
        <v>33341.0</v>
      </c>
      <c r="D224" s="57" t="s">
        <v>446</v>
      </c>
      <c r="E224" s="50" t="s">
        <v>447</v>
      </c>
      <c r="F224" s="51">
        <v>6.0</v>
      </c>
      <c r="G224" s="52">
        <v>5.0</v>
      </c>
      <c r="H224" s="52">
        <v>1.0</v>
      </c>
      <c r="I224" s="52">
        <v>9.0</v>
      </c>
      <c r="J224" s="52">
        <v>1.0</v>
      </c>
      <c r="K224" s="52">
        <v>3.0</v>
      </c>
      <c r="L224" s="53">
        <v>70.0</v>
      </c>
      <c r="M224" s="54">
        <f t="shared" si="19"/>
        <v>12</v>
      </c>
      <c r="N224" s="54">
        <f t="shared" si="18"/>
        <v>13</v>
      </c>
    </row>
    <row r="225" ht="14.25" customHeight="1">
      <c r="B225" s="55">
        <v>206.0</v>
      </c>
      <c r="C225" s="56">
        <v>33342.0</v>
      </c>
      <c r="D225" s="57" t="s">
        <v>448</v>
      </c>
      <c r="E225" s="50" t="s">
        <v>449</v>
      </c>
      <c r="F225" s="51">
        <v>8.0</v>
      </c>
      <c r="G225" s="52">
        <v>10.0</v>
      </c>
      <c r="H225" s="52">
        <v>7.0</v>
      </c>
      <c r="I225" s="52">
        <v>10.0</v>
      </c>
      <c r="J225" s="52">
        <v>6.0</v>
      </c>
      <c r="K225" s="52">
        <v>0.0</v>
      </c>
      <c r="L225" s="53">
        <v>68.0</v>
      </c>
      <c r="M225" s="54">
        <f t="shared" si="19"/>
        <v>25</v>
      </c>
      <c r="N225" s="54">
        <f t="shared" si="18"/>
        <v>16</v>
      </c>
    </row>
    <row r="226" ht="14.25" customHeight="1">
      <c r="B226" s="55">
        <v>207.0</v>
      </c>
      <c r="C226" s="56">
        <v>33343.0</v>
      </c>
      <c r="D226" s="57" t="s">
        <v>450</v>
      </c>
      <c r="E226" s="50" t="s">
        <v>451</v>
      </c>
      <c r="F226" s="51">
        <v>6.0</v>
      </c>
      <c r="G226" s="52">
        <v>8.0</v>
      </c>
      <c r="H226" s="52">
        <v>7.0</v>
      </c>
      <c r="I226" s="52">
        <v>7.0</v>
      </c>
      <c r="J226" s="52">
        <v>6.0</v>
      </c>
      <c r="K226" s="52">
        <v>0.0</v>
      </c>
      <c r="L226" s="53">
        <v>56.0</v>
      </c>
      <c r="M226" s="54">
        <f t="shared" si="19"/>
        <v>21</v>
      </c>
      <c r="N226" s="54">
        <f t="shared" si="18"/>
        <v>13</v>
      </c>
    </row>
    <row r="227" ht="14.25" customHeight="1">
      <c r="B227" s="55">
        <v>208.0</v>
      </c>
      <c r="C227" s="56">
        <v>33344.0</v>
      </c>
      <c r="D227" s="57" t="s">
        <v>452</v>
      </c>
      <c r="E227" s="50" t="s">
        <v>453</v>
      </c>
      <c r="F227" s="51" t="s">
        <v>135</v>
      </c>
      <c r="G227" s="52" t="s">
        <v>135</v>
      </c>
      <c r="H227" s="52" t="s">
        <v>135</v>
      </c>
      <c r="I227" s="52">
        <v>7.0</v>
      </c>
      <c r="J227" s="52">
        <v>4.0</v>
      </c>
      <c r="K227" s="52">
        <v>1.0</v>
      </c>
      <c r="L227" s="53">
        <v>66.0</v>
      </c>
      <c r="M227" s="54" t="s">
        <v>135</v>
      </c>
      <c r="N227" s="54">
        <f t="shared" si="18"/>
        <v>12</v>
      </c>
    </row>
    <row r="228" ht="14.25" customHeight="1">
      <c r="B228" s="55">
        <v>209.0</v>
      </c>
      <c r="C228" s="56">
        <v>33345.0</v>
      </c>
      <c r="D228" s="57" t="s">
        <v>454</v>
      </c>
      <c r="E228" s="50" t="s">
        <v>455</v>
      </c>
      <c r="F228" s="51">
        <v>4.0</v>
      </c>
      <c r="G228" s="52">
        <v>4.0</v>
      </c>
      <c r="H228" s="52">
        <v>6.0</v>
      </c>
      <c r="I228" s="52">
        <v>10.0</v>
      </c>
      <c r="J228" s="52">
        <v>7.0</v>
      </c>
      <c r="K228" s="52">
        <v>1.0</v>
      </c>
      <c r="L228" s="53">
        <v>72.0</v>
      </c>
      <c r="M228" s="54">
        <f t="shared" ref="M228:M251" si="20">SUM(F228:H228)</f>
        <v>14</v>
      </c>
      <c r="N228" s="54">
        <f t="shared" si="18"/>
        <v>18</v>
      </c>
    </row>
    <row r="229" ht="14.25" customHeight="1">
      <c r="B229" s="55">
        <v>210.0</v>
      </c>
      <c r="C229" s="56">
        <v>33346.0</v>
      </c>
      <c r="D229" s="57" t="s">
        <v>456</v>
      </c>
      <c r="E229" s="50" t="s">
        <v>457</v>
      </c>
      <c r="F229" s="51">
        <v>8.0</v>
      </c>
      <c r="G229" s="52">
        <v>8.0</v>
      </c>
      <c r="H229" s="52">
        <v>9.0</v>
      </c>
      <c r="I229" s="52">
        <v>9.0</v>
      </c>
      <c r="J229" s="52">
        <v>10.0</v>
      </c>
      <c r="K229" s="52">
        <v>9.0</v>
      </c>
      <c r="L229" s="53">
        <v>84.0</v>
      </c>
      <c r="M229" s="54">
        <f t="shared" si="20"/>
        <v>25</v>
      </c>
      <c r="N229" s="54">
        <f t="shared" si="18"/>
        <v>28</v>
      </c>
    </row>
    <row r="230" ht="14.25" customHeight="1">
      <c r="B230" s="55">
        <v>211.0</v>
      </c>
      <c r="C230" s="56">
        <v>33347.0</v>
      </c>
      <c r="D230" s="57" t="s">
        <v>458</v>
      </c>
      <c r="E230" s="50" t="s">
        <v>459</v>
      </c>
      <c r="F230" s="51">
        <v>8.0</v>
      </c>
      <c r="G230" s="52">
        <v>3.0</v>
      </c>
      <c r="H230" s="52">
        <v>4.0</v>
      </c>
      <c r="I230" s="52">
        <v>5.0</v>
      </c>
      <c r="J230" s="52">
        <v>0.0</v>
      </c>
      <c r="K230" s="52">
        <v>9.0</v>
      </c>
      <c r="L230" s="53">
        <v>50.0</v>
      </c>
      <c r="M230" s="54">
        <f t="shared" si="20"/>
        <v>15</v>
      </c>
      <c r="N230" s="54">
        <f t="shared" si="18"/>
        <v>14</v>
      </c>
    </row>
    <row r="231" ht="14.25" customHeight="1">
      <c r="B231" s="55">
        <v>212.0</v>
      </c>
      <c r="C231" s="56">
        <v>33348.0</v>
      </c>
      <c r="D231" s="57" t="s">
        <v>460</v>
      </c>
      <c r="E231" s="50" t="s">
        <v>461</v>
      </c>
      <c r="F231" s="51">
        <v>8.0</v>
      </c>
      <c r="G231" s="52">
        <v>0.0</v>
      </c>
      <c r="H231" s="52">
        <v>7.0</v>
      </c>
      <c r="I231" s="52">
        <v>2.0</v>
      </c>
      <c r="J231" s="52">
        <v>3.0</v>
      </c>
      <c r="K231" s="52">
        <v>7.0</v>
      </c>
      <c r="L231" s="53">
        <v>50.0</v>
      </c>
      <c r="M231" s="54">
        <f t="shared" si="20"/>
        <v>15</v>
      </c>
      <c r="N231" s="54">
        <f t="shared" si="18"/>
        <v>12</v>
      </c>
    </row>
    <row r="232" ht="14.25" customHeight="1">
      <c r="B232" s="55">
        <v>213.0</v>
      </c>
      <c r="C232" s="56">
        <v>33349.0</v>
      </c>
      <c r="D232" s="57" t="s">
        <v>462</v>
      </c>
      <c r="E232" s="50" t="s">
        <v>463</v>
      </c>
      <c r="F232" s="51">
        <v>6.0</v>
      </c>
      <c r="G232" s="52">
        <v>8.0</v>
      </c>
      <c r="H232" s="52">
        <v>6.0</v>
      </c>
      <c r="I232" s="52">
        <v>10.0</v>
      </c>
      <c r="J232" s="52">
        <v>9.0</v>
      </c>
      <c r="K232" s="52">
        <v>10.0</v>
      </c>
      <c r="L232" s="53">
        <v>83.0</v>
      </c>
      <c r="M232" s="54">
        <f t="shared" si="20"/>
        <v>20</v>
      </c>
      <c r="N232" s="54">
        <f t="shared" si="18"/>
        <v>29</v>
      </c>
    </row>
    <row r="233" ht="14.25" customHeight="1">
      <c r="B233" s="55">
        <v>214.0</v>
      </c>
      <c r="C233" s="56">
        <v>33350.0</v>
      </c>
      <c r="D233" s="57" t="s">
        <v>464</v>
      </c>
      <c r="E233" s="50" t="s">
        <v>465</v>
      </c>
      <c r="F233" s="66">
        <v>4.0</v>
      </c>
      <c r="G233" s="67">
        <v>2.0</v>
      </c>
      <c r="H233" s="67">
        <v>6.0</v>
      </c>
      <c r="I233" s="52">
        <v>8.0</v>
      </c>
      <c r="J233" s="52">
        <v>3.0</v>
      </c>
      <c r="K233" s="52">
        <v>7.0</v>
      </c>
      <c r="L233" s="53" t="s">
        <v>86</v>
      </c>
      <c r="M233" s="54">
        <f t="shared" si="20"/>
        <v>12</v>
      </c>
      <c r="N233" s="54">
        <f t="shared" si="18"/>
        <v>18</v>
      </c>
    </row>
    <row r="234" ht="14.25" customHeight="1">
      <c r="B234" s="55">
        <v>215.0</v>
      </c>
      <c r="C234" s="56">
        <v>33351.0</v>
      </c>
      <c r="D234" s="57" t="s">
        <v>466</v>
      </c>
      <c r="E234" s="50" t="s">
        <v>467</v>
      </c>
      <c r="F234" s="51">
        <v>8.0</v>
      </c>
      <c r="G234" s="52">
        <v>8.0</v>
      </c>
      <c r="H234" s="52">
        <v>4.0</v>
      </c>
      <c r="I234" s="52">
        <v>6.0</v>
      </c>
      <c r="J234" s="52">
        <v>3.0</v>
      </c>
      <c r="K234" s="52">
        <v>9.0</v>
      </c>
      <c r="L234" s="53">
        <v>64.0</v>
      </c>
      <c r="M234" s="54">
        <f t="shared" si="20"/>
        <v>20</v>
      </c>
      <c r="N234" s="54">
        <f t="shared" si="18"/>
        <v>18</v>
      </c>
    </row>
    <row r="235" ht="14.25" customHeight="1">
      <c r="B235" s="55">
        <v>216.0</v>
      </c>
      <c r="C235" s="56">
        <v>33352.0</v>
      </c>
      <c r="D235" s="57" t="s">
        <v>468</v>
      </c>
      <c r="E235" s="50" t="s">
        <v>469</v>
      </c>
      <c r="F235" s="51">
        <v>9.0</v>
      </c>
      <c r="G235" s="52">
        <v>10.0</v>
      </c>
      <c r="H235" s="52">
        <v>1.0</v>
      </c>
      <c r="I235" s="52">
        <v>10.0</v>
      </c>
      <c r="J235" s="52">
        <v>6.0</v>
      </c>
      <c r="K235" s="52">
        <v>0.0</v>
      </c>
      <c r="L235" s="53">
        <v>68.0</v>
      </c>
      <c r="M235" s="54">
        <f t="shared" si="20"/>
        <v>20</v>
      </c>
      <c r="N235" s="54">
        <f t="shared" si="18"/>
        <v>16</v>
      </c>
    </row>
    <row r="236" ht="14.25" customHeight="1">
      <c r="B236" s="55">
        <v>217.0</v>
      </c>
      <c r="C236" s="56">
        <v>33353.0</v>
      </c>
      <c r="D236" s="57" t="s">
        <v>470</v>
      </c>
      <c r="E236" s="50" t="s">
        <v>471</v>
      </c>
      <c r="F236" s="51">
        <v>9.0</v>
      </c>
      <c r="G236" s="52">
        <v>4.0</v>
      </c>
      <c r="H236" s="52">
        <v>7.0</v>
      </c>
      <c r="I236" s="52">
        <v>9.0</v>
      </c>
      <c r="J236" s="52">
        <v>3.0</v>
      </c>
      <c r="K236" s="52">
        <v>6.0</v>
      </c>
      <c r="L236" s="53">
        <v>65.0</v>
      </c>
      <c r="M236" s="54">
        <f t="shared" si="20"/>
        <v>20</v>
      </c>
      <c r="N236" s="54">
        <f t="shared" si="18"/>
        <v>18</v>
      </c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</row>
    <row r="237" ht="14.25" customHeight="1">
      <c r="B237" s="55">
        <v>218.0</v>
      </c>
      <c r="C237" s="56">
        <v>33354.0</v>
      </c>
      <c r="D237" s="57" t="s">
        <v>472</v>
      </c>
      <c r="E237" s="50" t="s">
        <v>473</v>
      </c>
      <c r="F237" s="51">
        <v>10.0</v>
      </c>
      <c r="G237" s="52">
        <v>8.0</v>
      </c>
      <c r="H237" s="52">
        <v>8.0</v>
      </c>
      <c r="I237" s="52">
        <v>10.0</v>
      </c>
      <c r="J237" s="52">
        <v>10.0</v>
      </c>
      <c r="K237" s="52">
        <v>5.0</v>
      </c>
      <c r="L237" s="53">
        <v>83.0</v>
      </c>
      <c r="M237" s="54">
        <f t="shared" si="20"/>
        <v>26</v>
      </c>
      <c r="N237" s="54">
        <f t="shared" si="18"/>
        <v>25</v>
      </c>
    </row>
    <row r="238" ht="14.25" customHeight="1">
      <c r="B238" s="55">
        <v>219.0</v>
      </c>
      <c r="C238" s="56">
        <v>33355.0</v>
      </c>
      <c r="D238" s="57" t="s">
        <v>474</v>
      </c>
      <c r="E238" s="50" t="s">
        <v>475</v>
      </c>
      <c r="F238" s="51">
        <v>4.0</v>
      </c>
      <c r="G238" s="52">
        <v>6.0</v>
      </c>
      <c r="H238" s="52">
        <v>2.0</v>
      </c>
      <c r="I238" s="52">
        <v>8.0</v>
      </c>
      <c r="J238" s="52">
        <v>8.0</v>
      </c>
      <c r="K238" s="52">
        <v>1.0</v>
      </c>
      <c r="L238" s="53">
        <v>56.0</v>
      </c>
      <c r="M238" s="54">
        <f t="shared" si="20"/>
        <v>12</v>
      </c>
      <c r="N238" s="54">
        <f t="shared" si="18"/>
        <v>17</v>
      </c>
    </row>
    <row r="239" ht="14.25" customHeight="1">
      <c r="B239" s="55">
        <v>220.0</v>
      </c>
      <c r="C239" s="56">
        <v>33356.0</v>
      </c>
      <c r="D239" s="57" t="s">
        <v>476</v>
      </c>
      <c r="E239" s="50" t="s">
        <v>477</v>
      </c>
      <c r="F239" s="51">
        <v>5.0</v>
      </c>
      <c r="G239" s="52">
        <v>10.0</v>
      </c>
      <c r="H239" s="52">
        <v>0.0</v>
      </c>
      <c r="I239" s="52">
        <v>7.0</v>
      </c>
      <c r="J239" s="52">
        <v>4.0</v>
      </c>
      <c r="K239" s="52">
        <v>7.0</v>
      </c>
      <c r="L239" s="53">
        <v>76.0</v>
      </c>
      <c r="M239" s="54">
        <f t="shared" si="20"/>
        <v>15</v>
      </c>
      <c r="N239" s="54">
        <f t="shared" si="18"/>
        <v>18</v>
      </c>
    </row>
    <row r="240" ht="14.25" customHeight="1">
      <c r="B240" s="55">
        <v>221.0</v>
      </c>
      <c r="C240" s="56">
        <v>33357.0</v>
      </c>
      <c r="D240" s="57" t="s">
        <v>478</v>
      </c>
      <c r="E240" s="50" t="s">
        <v>479</v>
      </c>
      <c r="F240" s="51">
        <v>10.0</v>
      </c>
      <c r="G240" s="52">
        <v>9.0</v>
      </c>
      <c r="H240" s="52">
        <v>8.0</v>
      </c>
      <c r="I240" s="52">
        <v>9.0</v>
      </c>
      <c r="J240" s="52">
        <v>9.0</v>
      </c>
      <c r="K240" s="52">
        <v>8.0</v>
      </c>
      <c r="L240" s="53">
        <v>74.0</v>
      </c>
      <c r="M240" s="54">
        <f t="shared" si="20"/>
        <v>27</v>
      </c>
      <c r="N240" s="54">
        <f t="shared" si="18"/>
        <v>26</v>
      </c>
    </row>
    <row r="241" ht="14.25" customHeight="1">
      <c r="B241" s="55">
        <v>222.0</v>
      </c>
      <c r="C241" s="56">
        <v>33358.0</v>
      </c>
      <c r="D241" s="57" t="s">
        <v>480</v>
      </c>
      <c r="E241" s="50" t="s">
        <v>481</v>
      </c>
      <c r="F241" s="66">
        <v>9.0</v>
      </c>
      <c r="G241" s="67">
        <v>4.0</v>
      </c>
      <c r="H241" s="67">
        <v>4.0</v>
      </c>
      <c r="I241" s="52">
        <v>2.0</v>
      </c>
      <c r="J241" s="52">
        <v>7.0</v>
      </c>
      <c r="K241" s="52">
        <v>3.0</v>
      </c>
      <c r="L241" s="53">
        <v>45.0</v>
      </c>
      <c r="M241" s="54">
        <f t="shared" si="20"/>
        <v>17</v>
      </c>
      <c r="N241" s="54">
        <f t="shared" si="18"/>
        <v>12</v>
      </c>
    </row>
    <row r="242" ht="14.25" customHeight="1">
      <c r="B242" s="55">
        <v>223.0</v>
      </c>
      <c r="C242" s="56">
        <v>33359.0</v>
      </c>
      <c r="D242" s="57" t="s">
        <v>482</v>
      </c>
      <c r="E242" s="50" t="s">
        <v>483</v>
      </c>
      <c r="F242" s="51">
        <v>9.0</v>
      </c>
      <c r="G242" s="52">
        <v>6.0</v>
      </c>
      <c r="H242" s="52">
        <v>3.0</v>
      </c>
      <c r="I242" s="52">
        <v>7.0</v>
      </c>
      <c r="J242" s="52">
        <v>8.0</v>
      </c>
      <c r="K242" s="52">
        <v>0.0</v>
      </c>
      <c r="L242" s="53">
        <v>73.0</v>
      </c>
      <c r="M242" s="54">
        <f t="shared" si="20"/>
        <v>18</v>
      </c>
      <c r="N242" s="54">
        <f t="shared" si="18"/>
        <v>15</v>
      </c>
    </row>
    <row r="243" ht="14.25" customHeight="1">
      <c r="B243" s="55">
        <v>224.0</v>
      </c>
      <c r="C243" s="56">
        <v>33360.0</v>
      </c>
      <c r="D243" s="57" t="s">
        <v>484</v>
      </c>
      <c r="E243" s="50" t="s">
        <v>485</v>
      </c>
      <c r="F243" s="51">
        <v>10.0</v>
      </c>
      <c r="G243" s="52">
        <v>8.0</v>
      </c>
      <c r="H243" s="52">
        <v>1.0</v>
      </c>
      <c r="I243" s="52">
        <v>9.0</v>
      </c>
      <c r="J243" s="52">
        <v>10.0</v>
      </c>
      <c r="K243" s="52">
        <v>0.0</v>
      </c>
      <c r="L243" s="53">
        <v>87.0</v>
      </c>
      <c r="M243" s="54">
        <f t="shared" si="20"/>
        <v>19</v>
      </c>
      <c r="N243" s="54">
        <f t="shared" si="18"/>
        <v>19</v>
      </c>
    </row>
    <row r="244" ht="14.25" customHeight="1">
      <c r="B244" s="55">
        <v>225.0</v>
      </c>
      <c r="C244" s="56">
        <v>33361.0</v>
      </c>
      <c r="D244" s="57" t="s">
        <v>486</v>
      </c>
      <c r="E244" s="50" t="s">
        <v>487</v>
      </c>
      <c r="F244" s="51">
        <v>2.0</v>
      </c>
      <c r="G244" s="52">
        <v>6.0</v>
      </c>
      <c r="H244" s="52">
        <v>4.0</v>
      </c>
      <c r="I244" s="52">
        <v>10.0</v>
      </c>
      <c r="J244" s="52">
        <v>7.0</v>
      </c>
      <c r="K244" s="52">
        <v>0.0</v>
      </c>
      <c r="L244" s="53">
        <v>66.0</v>
      </c>
      <c r="M244" s="54">
        <f t="shared" si="20"/>
        <v>12</v>
      </c>
      <c r="N244" s="54">
        <f t="shared" si="18"/>
        <v>17</v>
      </c>
    </row>
    <row r="245" ht="14.25" customHeight="1">
      <c r="B245" s="55">
        <v>226.0</v>
      </c>
      <c r="C245" s="56">
        <v>33362.0</v>
      </c>
      <c r="D245" s="57" t="s">
        <v>488</v>
      </c>
      <c r="E245" s="50" t="s">
        <v>489</v>
      </c>
      <c r="F245" s="51">
        <v>5.0</v>
      </c>
      <c r="G245" s="52">
        <v>8.0</v>
      </c>
      <c r="H245" s="52">
        <v>3.0</v>
      </c>
      <c r="I245" s="52">
        <v>9.0</v>
      </c>
      <c r="J245" s="52">
        <v>8.0</v>
      </c>
      <c r="K245" s="52">
        <v>1.0</v>
      </c>
      <c r="L245" s="53">
        <v>73.0</v>
      </c>
      <c r="M245" s="54">
        <f t="shared" si="20"/>
        <v>16</v>
      </c>
      <c r="N245" s="54">
        <f t="shared" si="18"/>
        <v>18</v>
      </c>
    </row>
    <row r="246" ht="14.25" customHeight="1">
      <c r="B246" s="55">
        <v>227.0</v>
      </c>
      <c r="C246" s="56">
        <v>33363.0</v>
      </c>
      <c r="D246" s="57" t="s">
        <v>490</v>
      </c>
      <c r="E246" s="50" t="s">
        <v>491</v>
      </c>
      <c r="F246" s="51">
        <v>4.0</v>
      </c>
      <c r="G246" s="52">
        <v>8.0</v>
      </c>
      <c r="H246" s="52">
        <v>3.0</v>
      </c>
      <c r="I246" s="52">
        <v>9.0</v>
      </c>
      <c r="J246" s="52">
        <v>6.0</v>
      </c>
      <c r="K246" s="52">
        <v>0.0</v>
      </c>
      <c r="L246" s="53">
        <v>68.0</v>
      </c>
      <c r="M246" s="54">
        <f t="shared" si="20"/>
        <v>15</v>
      </c>
      <c r="N246" s="54">
        <f t="shared" si="18"/>
        <v>15</v>
      </c>
    </row>
    <row r="247" ht="14.25" customHeight="1">
      <c r="B247" s="55">
        <v>228.0</v>
      </c>
      <c r="C247" s="56">
        <v>33364.0</v>
      </c>
      <c r="D247" s="57" t="s">
        <v>492</v>
      </c>
      <c r="E247" s="50" t="s">
        <v>493</v>
      </c>
      <c r="F247" s="51">
        <v>0.0</v>
      </c>
      <c r="G247" s="52">
        <v>8.0</v>
      </c>
      <c r="H247" s="52">
        <v>0.0</v>
      </c>
      <c r="I247" s="52">
        <v>3.0</v>
      </c>
      <c r="J247" s="52">
        <v>6.0</v>
      </c>
      <c r="K247" s="52">
        <v>0.0</v>
      </c>
      <c r="L247" s="53">
        <v>75.0</v>
      </c>
      <c r="M247" s="54">
        <f t="shared" si="20"/>
        <v>8</v>
      </c>
      <c r="N247" s="54">
        <f t="shared" si="18"/>
        <v>9</v>
      </c>
    </row>
    <row r="248" ht="14.25" customHeight="1">
      <c r="B248" s="55">
        <v>229.0</v>
      </c>
      <c r="C248" s="56">
        <v>33365.0</v>
      </c>
      <c r="D248" s="57" t="s">
        <v>494</v>
      </c>
      <c r="E248" s="50" t="s">
        <v>495</v>
      </c>
      <c r="F248" s="66">
        <v>1.0</v>
      </c>
      <c r="G248" s="67">
        <v>8.0</v>
      </c>
      <c r="H248" s="67">
        <v>4.0</v>
      </c>
      <c r="I248" s="66">
        <v>9.0</v>
      </c>
      <c r="J248" s="67">
        <v>6.0</v>
      </c>
      <c r="K248" s="67">
        <v>1.0</v>
      </c>
      <c r="L248" s="53">
        <v>72.0</v>
      </c>
      <c r="M248" s="54">
        <f t="shared" si="20"/>
        <v>13</v>
      </c>
      <c r="N248" s="54">
        <f t="shared" si="18"/>
        <v>16</v>
      </c>
    </row>
    <row r="249" ht="14.25" customHeight="1">
      <c r="B249" s="55">
        <v>230.0</v>
      </c>
      <c r="C249" s="56">
        <v>33366.0</v>
      </c>
      <c r="D249" s="57" t="s">
        <v>496</v>
      </c>
      <c r="E249" s="50" t="s">
        <v>497</v>
      </c>
      <c r="F249" s="51">
        <v>9.0</v>
      </c>
      <c r="G249" s="52">
        <v>2.0</v>
      </c>
      <c r="H249" s="52">
        <v>2.0</v>
      </c>
      <c r="I249" s="52">
        <v>10.0</v>
      </c>
      <c r="J249" s="52">
        <v>7.0</v>
      </c>
      <c r="K249" s="52">
        <v>0.0</v>
      </c>
      <c r="L249" s="53">
        <v>78.0</v>
      </c>
      <c r="M249" s="54">
        <f t="shared" si="20"/>
        <v>13</v>
      </c>
      <c r="N249" s="54">
        <f t="shared" si="18"/>
        <v>17</v>
      </c>
    </row>
    <row r="250" ht="14.25" customHeight="1">
      <c r="B250" s="55">
        <v>231.0</v>
      </c>
      <c r="C250" s="56">
        <v>33367.0</v>
      </c>
      <c r="D250" s="57" t="s">
        <v>498</v>
      </c>
      <c r="E250" s="50" t="s">
        <v>499</v>
      </c>
      <c r="F250" s="51">
        <v>6.0</v>
      </c>
      <c r="G250" s="52">
        <v>7.0</v>
      </c>
      <c r="H250" s="52">
        <v>2.0</v>
      </c>
      <c r="I250" s="52">
        <v>9.0</v>
      </c>
      <c r="J250" s="52">
        <v>10.0</v>
      </c>
      <c r="K250" s="52">
        <v>0.0</v>
      </c>
      <c r="L250" s="53">
        <v>78.0</v>
      </c>
      <c r="M250" s="54">
        <f t="shared" si="20"/>
        <v>15</v>
      </c>
      <c r="N250" s="54">
        <f t="shared" si="18"/>
        <v>19</v>
      </c>
    </row>
    <row r="251" ht="14.25" customHeight="1">
      <c r="B251" s="55">
        <v>232.0</v>
      </c>
      <c r="C251" s="56">
        <v>33368.0</v>
      </c>
      <c r="D251" s="57" t="s">
        <v>500</v>
      </c>
      <c r="E251" s="50" t="s">
        <v>501</v>
      </c>
      <c r="F251" s="51">
        <v>8.0</v>
      </c>
      <c r="G251" s="52">
        <v>6.0</v>
      </c>
      <c r="H251" s="52">
        <v>4.0</v>
      </c>
      <c r="I251" s="66">
        <v>9.0</v>
      </c>
      <c r="J251" s="67">
        <v>6.0</v>
      </c>
      <c r="K251" s="67">
        <v>2.0</v>
      </c>
      <c r="L251" s="53">
        <v>82.0</v>
      </c>
      <c r="M251" s="54">
        <f t="shared" si="20"/>
        <v>18</v>
      </c>
      <c r="N251" s="54">
        <f t="shared" si="18"/>
        <v>17</v>
      </c>
    </row>
    <row r="252" ht="14.25" customHeight="1">
      <c r="B252" s="55">
        <v>233.0</v>
      </c>
      <c r="C252" s="56">
        <v>33369.0</v>
      </c>
      <c r="D252" s="57" t="s">
        <v>502</v>
      </c>
      <c r="E252" s="50" t="s">
        <v>503</v>
      </c>
      <c r="F252" s="51" t="s">
        <v>135</v>
      </c>
      <c r="G252" s="52" t="s">
        <v>135</v>
      </c>
      <c r="H252" s="52" t="s">
        <v>135</v>
      </c>
      <c r="I252" s="52">
        <v>7.0</v>
      </c>
      <c r="J252" s="52">
        <v>6.0</v>
      </c>
      <c r="K252" s="52">
        <v>6.0</v>
      </c>
      <c r="L252" s="53">
        <v>63.0</v>
      </c>
      <c r="M252" s="54" t="s">
        <v>135</v>
      </c>
      <c r="N252" s="54">
        <f t="shared" si="18"/>
        <v>19</v>
      </c>
    </row>
    <row r="253" ht="14.25" customHeight="1">
      <c r="B253" s="55">
        <v>234.0</v>
      </c>
      <c r="C253" s="56">
        <v>33370.0</v>
      </c>
      <c r="D253" s="57" t="s">
        <v>504</v>
      </c>
      <c r="E253" s="50" t="s">
        <v>505</v>
      </c>
      <c r="F253" s="51">
        <v>5.0</v>
      </c>
      <c r="G253" s="52">
        <v>7.0</v>
      </c>
      <c r="H253" s="52">
        <v>0.0</v>
      </c>
      <c r="I253" s="52">
        <v>9.0</v>
      </c>
      <c r="J253" s="52">
        <v>6.0</v>
      </c>
      <c r="K253" s="52">
        <v>0.0</v>
      </c>
      <c r="L253" s="53">
        <v>54.0</v>
      </c>
      <c r="M253" s="54">
        <f t="shared" ref="M253:M265" si="21">SUM(F253:H253)</f>
        <v>12</v>
      </c>
      <c r="N253" s="54">
        <f t="shared" si="18"/>
        <v>15</v>
      </c>
    </row>
    <row r="254" ht="14.25" customHeight="1">
      <c r="B254" s="55">
        <v>235.0</v>
      </c>
      <c r="C254" s="56">
        <v>33371.0</v>
      </c>
      <c r="D254" s="57" t="s">
        <v>506</v>
      </c>
      <c r="E254" s="50" t="s">
        <v>507</v>
      </c>
      <c r="F254" s="51">
        <v>8.0</v>
      </c>
      <c r="G254" s="52">
        <v>4.0</v>
      </c>
      <c r="H254" s="52">
        <v>4.0</v>
      </c>
      <c r="I254" s="66">
        <v>5.0</v>
      </c>
      <c r="J254" s="67">
        <v>6.0</v>
      </c>
      <c r="K254" s="67">
        <v>7.0</v>
      </c>
      <c r="L254" s="53">
        <v>57.0</v>
      </c>
      <c r="M254" s="54">
        <f t="shared" si="21"/>
        <v>16</v>
      </c>
      <c r="N254" s="54">
        <f t="shared" si="18"/>
        <v>18</v>
      </c>
    </row>
    <row r="255" ht="14.25" customHeight="1">
      <c r="B255" s="55">
        <v>236.0</v>
      </c>
      <c r="C255" s="56">
        <v>33372.0</v>
      </c>
      <c r="D255" s="57" t="s">
        <v>508</v>
      </c>
      <c r="E255" s="50" t="s">
        <v>509</v>
      </c>
      <c r="F255" s="51">
        <v>8.0</v>
      </c>
      <c r="G255" s="52">
        <v>2.0</v>
      </c>
      <c r="H255" s="52">
        <v>2.0</v>
      </c>
      <c r="I255" s="52">
        <v>1.0</v>
      </c>
      <c r="J255" s="52">
        <v>5.0</v>
      </c>
      <c r="K255" s="52">
        <v>7.0</v>
      </c>
      <c r="L255" s="53">
        <v>45.0</v>
      </c>
      <c r="M255" s="54">
        <f t="shared" si="21"/>
        <v>12</v>
      </c>
      <c r="N255" s="54">
        <f t="shared" si="18"/>
        <v>13</v>
      </c>
    </row>
    <row r="256" ht="14.25" customHeight="1">
      <c r="B256" s="55">
        <v>237.0</v>
      </c>
      <c r="C256" s="56">
        <v>33373.0</v>
      </c>
      <c r="D256" s="57" t="s">
        <v>510</v>
      </c>
      <c r="E256" s="50" t="s">
        <v>511</v>
      </c>
      <c r="F256" s="51">
        <v>8.0</v>
      </c>
      <c r="G256" s="52">
        <v>3.0</v>
      </c>
      <c r="H256" s="52">
        <v>6.0</v>
      </c>
      <c r="I256" s="52">
        <v>10.0</v>
      </c>
      <c r="J256" s="52">
        <v>10.0</v>
      </c>
      <c r="K256" s="52">
        <v>5.0</v>
      </c>
      <c r="L256" s="53">
        <v>75.0</v>
      </c>
      <c r="M256" s="54">
        <f t="shared" si="21"/>
        <v>17</v>
      </c>
      <c r="N256" s="54">
        <f t="shared" si="18"/>
        <v>25</v>
      </c>
    </row>
    <row r="257" ht="14.25" customHeight="1">
      <c r="B257" s="55">
        <v>238.0</v>
      </c>
      <c r="C257" s="56">
        <v>33374.0</v>
      </c>
      <c r="D257" s="57" t="s">
        <v>512</v>
      </c>
      <c r="E257" s="50" t="s">
        <v>513</v>
      </c>
      <c r="F257" s="66">
        <v>9.0</v>
      </c>
      <c r="G257" s="67">
        <v>1.0</v>
      </c>
      <c r="H257" s="67">
        <v>5.0</v>
      </c>
      <c r="I257" s="52">
        <v>9.0</v>
      </c>
      <c r="J257" s="52">
        <v>10.0</v>
      </c>
      <c r="K257" s="52">
        <v>4.0</v>
      </c>
      <c r="L257" s="53">
        <v>69.0</v>
      </c>
      <c r="M257" s="54">
        <f t="shared" si="21"/>
        <v>15</v>
      </c>
      <c r="N257" s="54">
        <f t="shared" si="18"/>
        <v>23</v>
      </c>
    </row>
    <row r="258" ht="14.25" customHeight="1">
      <c r="B258" s="55">
        <v>239.0</v>
      </c>
      <c r="C258" s="56">
        <v>33375.0</v>
      </c>
      <c r="D258" s="57" t="s">
        <v>514</v>
      </c>
      <c r="E258" s="50" t="s">
        <v>515</v>
      </c>
      <c r="F258" s="51">
        <v>6.0</v>
      </c>
      <c r="G258" s="52">
        <v>8.0</v>
      </c>
      <c r="H258" s="52">
        <v>4.0</v>
      </c>
      <c r="I258" s="52">
        <v>8.0</v>
      </c>
      <c r="J258" s="52">
        <v>6.0</v>
      </c>
      <c r="K258" s="52">
        <v>0.0</v>
      </c>
      <c r="L258" s="53">
        <v>54.0</v>
      </c>
      <c r="M258" s="54">
        <f t="shared" si="21"/>
        <v>18</v>
      </c>
      <c r="N258" s="54">
        <f t="shared" si="18"/>
        <v>14</v>
      </c>
    </row>
    <row r="259" ht="14.25" customHeight="1">
      <c r="B259" s="55">
        <v>240.0</v>
      </c>
      <c r="C259" s="56">
        <v>33376.0</v>
      </c>
      <c r="D259" s="57" t="s">
        <v>516</v>
      </c>
      <c r="E259" s="50" t="s">
        <v>517</v>
      </c>
      <c r="F259" s="51">
        <v>4.0</v>
      </c>
      <c r="G259" s="52">
        <v>10.0</v>
      </c>
      <c r="H259" s="52">
        <v>0.0</v>
      </c>
      <c r="I259" s="52">
        <v>10.0</v>
      </c>
      <c r="J259" s="52">
        <v>8.0</v>
      </c>
      <c r="K259" s="52">
        <v>0.0</v>
      </c>
      <c r="L259" s="53">
        <v>81.0</v>
      </c>
      <c r="M259" s="54">
        <f t="shared" si="21"/>
        <v>14</v>
      </c>
      <c r="N259" s="54">
        <f t="shared" si="18"/>
        <v>18</v>
      </c>
    </row>
    <row r="260" ht="14.25" customHeight="1">
      <c r="B260" s="55">
        <v>241.0</v>
      </c>
      <c r="C260" s="56">
        <v>33377.0</v>
      </c>
      <c r="D260" s="57" t="s">
        <v>518</v>
      </c>
      <c r="E260" s="50" t="s">
        <v>519</v>
      </c>
      <c r="F260" s="51">
        <v>10.0</v>
      </c>
      <c r="G260" s="52">
        <v>6.0</v>
      </c>
      <c r="H260" s="52">
        <v>1.0</v>
      </c>
      <c r="I260" s="52">
        <v>10.0</v>
      </c>
      <c r="J260" s="52">
        <v>4.0</v>
      </c>
      <c r="K260" s="52">
        <v>0.0</v>
      </c>
      <c r="L260" s="53">
        <v>44.0</v>
      </c>
      <c r="M260" s="54">
        <f t="shared" si="21"/>
        <v>17</v>
      </c>
      <c r="N260" s="54">
        <f t="shared" si="18"/>
        <v>14</v>
      </c>
    </row>
    <row r="261" ht="14.25" customHeight="1">
      <c r="B261" s="55">
        <v>242.0</v>
      </c>
      <c r="C261" s="56">
        <v>33378.0</v>
      </c>
      <c r="D261" s="57" t="s">
        <v>520</v>
      </c>
      <c r="E261" s="50" t="s">
        <v>521</v>
      </c>
      <c r="F261" s="51">
        <v>1.0</v>
      </c>
      <c r="G261" s="52">
        <v>7.0</v>
      </c>
      <c r="H261" s="52">
        <v>4.0</v>
      </c>
      <c r="I261" s="52">
        <v>7.0</v>
      </c>
      <c r="J261" s="52">
        <v>6.0</v>
      </c>
      <c r="K261" s="52">
        <v>0.0</v>
      </c>
      <c r="L261" s="53">
        <v>56.0</v>
      </c>
      <c r="M261" s="54">
        <f t="shared" si="21"/>
        <v>12</v>
      </c>
      <c r="N261" s="54">
        <f t="shared" si="18"/>
        <v>13</v>
      </c>
    </row>
    <row r="262" ht="14.25" customHeight="1">
      <c r="B262" s="55">
        <v>243.0</v>
      </c>
      <c r="C262" s="56">
        <v>33379.0</v>
      </c>
      <c r="D262" s="57" t="s">
        <v>522</v>
      </c>
      <c r="E262" s="50" t="s">
        <v>523</v>
      </c>
      <c r="F262" s="51">
        <v>10.0</v>
      </c>
      <c r="G262" s="52">
        <v>10.0</v>
      </c>
      <c r="H262" s="52">
        <v>4.0</v>
      </c>
      <c r="I262" s="52">
        <v>10.0</v>
      </c>
      <c r="J262" s="52">
        <v>10.0</v>
      </c>
      <c r="K262" s="52">
        <v>5.0</v>
      </c>
      <c r="L262" s="53">
        <v>73.0</v>
      </c>
      <c r="M262" s="54">
        <f t="shared" si="21"/>
        <v>24</v>
      </c>
      <c r="N262" s="54">
        <f t="shared" si="18"/>
        <v>25</v>
      </c>
    </row>
    <row r="263" ht="14.25" customHeight="1">
      <c r="B263" s="55">
        <v>244.0</v>
      </c>
      <c r="C263" s="56">
        <v>33380.0</v>
      </c>
      <c r="D263" s="57" t="s">
        <v>524</v>
      </c>
      <c r="E263" s="50" t="s">
        <v>525</v>
      </c>
      <c r="F263" s="51">
        <v>6.0</v>
      </c>
      <c r="G263" s="52">
        <v>8.0</v>
      </c>
      <c r="H263" s="52">
        <v>1.0</v>
      </c>
      <c r="I263" s="52">
        <v>3.0</v>
      </c>
      <c r="J263" s="52">
        <v>2.0</v>
      </c>
      <c r="K263" s="52">
        <v>4.0</v>
      </c>
      <c r="L263" s="53">
        <v>35.0</v>
      </c>
      <c r="M263" s="54">
        <f t="shared" si="21"/>
        <v>15</v>
      </c>
      <c r="N263" s="54">
        <f t="shared" si="18"/>
        <v>9</v>
      </c>
    </row>
    <row r="264" ht="14.25" customHeight="1">
      <c r="B264" s="55">
        <v>245.0</v>
      </c>
      <c r="C264" s="56">
        <v>33381.0</v>
      </c>
      <c r="D264" s="57" t="s">
        <v>526</v>
      </c>
      <c r="E264" s="50" t="s">
        <v>527</v>
      </c>
      <c r="F264" s="51">
        <v>9.0</v>
      </c>
      <c r="G264" s="52">
        <v>6.0</v>
      </c>
      <c r="H264" s="52">
        <v>1.0</v>
      </c>
      <c r="I264" s="52">
        <v>7.0</v>
      </c>
      <c r="J264" s="52">
        <v>5.0</v>
      </c>
      <c r="K264" s="52">
        <v>3.0</v>
      </c>
      <c r="L264" s="53">
        <v>62.0</v>
      </c>
      <c r="M264" s="54">
        <f t="shared" si="21"/>
        <v>16</v>
      </c>
      <c r="N264" s="54">
        <f t="shared" si="18"/>
        <v>15</v>
      </c>
    </row>
    <row r="265" ht="14.25" customHeight="1">
      <c r="B265" s="55">
        <v>246.0</v>
      </c>
      <c r="C265" s="56">
        <v>33382.0</v>
      </c>
      <c r="D265" s="57" t="s">
        <v>528</v>
      </c>
      <c r="E265" s="50" t="s">
        <v>529</v>
      </c>
      <c r="F265" s="51">
        <v>4.0</v>
      </c>
      <c r="G265" s="52">
        <v>4.0</v>
      </c>
      <c r="H265" s="52">
        <v>4.0</v>
      </c>
      <c r="I265" s="52">
        <v>5.0</v>
      </c>
      <c r="J265" s="52">
        <v>5.0</v>
      </c>
      <c r="K265" s="52">
        <v>1.0</v>
      </c>
      <c r="L265" s="53">
        <v>52.0</v>
      </c>
      <c r="M265" s="54">
        <f t="shared" si="21"/>
        <v>12</v>
      </c>
      <c r="N265" s="54">
        <f t="shared" si="18"/>
        <v>11</v>
      </c>
    </row>
    <row r="266" ht="14.25" customHeight="1">
      <c r="B266" s="55">
        <v>247.0</v>
      </c>
      <c r="C266" s="56">
        <v>33383.0</v>
      </c>
      <c r="D266" s="57" t="s">
        <v>530</v>
      </c>
      <c r="E266" s="50" t="s">
        <v>531</v>
      </c>
      <c r="F266" s="52">
        <v>3.0</v>
      </c>
      <c r="G266" s="52">
        <v>6.0</v>
      </c>
      <c r="H266" s="52">
        <v>3.0</v>
      </c>
      <c r="I266" s="52" t="s">
        <v>135</v>
      </c>
      <c r="J266" s="52" t="s">
        <v>135</v>
      </c>
      <c r="K266" s="52" t="s">
        <v>135</v>
      </c>
      <c r="L266" s="53">
        <v>42.0</v>
      </c>
      <c r="M266" s="54">
        <f>SUM(F266:K266)</f>
        <v>12</v>
      </c>
      <c r="N266" s="54" t="s">
        <v>135</v>
      </c>
    </row>
    <row r="267" ht="25.5" customHeight="1">
      <c r="B267" s="69" t="s">
        <v>532</v>
      </c>
      <c r="C267" s="39"/>
      <c r="D267" s="39"/>
      <c r="E267" s="28"/>
      <c r="F267" s="70">
        <f t="shared" ref="F267:N267" si="22">COUNTIF(F20:F266, "&lt;&gt;A")</f>
        <v>236</v>
      </c>
      <c r="G267" s="70">
        <f t="shared" si="22"/>
        <v>236</v>
      </c>
      <c r="H267" s="70">
        <f t="shared" si="22"/>
        <v>236</v>
      </c>
      <c r="I267" s="70">
        <f t="shared" si="22"/>
        <v>238</v>
      </c>
      <c r="J267" s="70">
        <f t="shared" si="22"/>
        <v>238</v>
      </c>
      <c r="K267" s="70">
        <f t="shared" si="22"/>
        <v>238</v>
      </c>
      <c r="L267" s="70">
        <f t="shared" si="22"/>
        <v>247</v>
      </c>
      <c r="M267" s="70">
        <f t="shared" si="22"/>
        <v>236</v>
      </c>
      <c r="N267" s="70">
        <f t="shared" si="22"/>
        <v>238</v>
      </c>
    </row>
    <row r="268" ht="30.0" customHeight="1">
      <c r="B268" s="71" t="s">
        <v>533</v>
      </c>
      <c r="C268" s="39"/>
      <c r="D268" s="39"/>
      <c r="E268" s="28"/>
      <c r="F268" s="38" t="s">
        <v>534</v>
      </c>
      <c r="G268" s="39"/>
      <c r="H268" s="28"/>
      <c r="I268" s="38" t="s">
        <v>535</v>
      </c>
      <c r="J268" s="39"/>
      <c r="K268" s="28"/>
      <c r="L268" s="42" t="s">
        <v>536</v>
      </c>
      <c r="M268" s="72"/>
      <c r="N268" s="73"/>
    </row>
    <row r="269" ht="14.25" customHeight="1">
      <c r="B269" s="69" t="s">
        <v>537</v>
      </c>
      <c r="C269" s="39"/>
      <c r="D269" s="39"/>
      <c r="E269" s="28"/>
      <c r="F269" s="74">
        <f t="shared" ref="F269:L269" si="23">F267/$B$266*100</f>
        <v>95.5465587</v>
      </c>
      <c r="G269" s="74">
        <f t="shared" si="23"/>
        <v>95.5465587</v>
      </c>
      <c r="H269" s="74">
        <f t="shared" si="23"/>
        <v>95.5465587</v>
      </c>
      <c r="I269" s="74">
        <f t="shared" si="23"/>
        <v>96.3562753</v>
      </c>
      <c r="J269" s="74">
        <f t="shared" si="23"/>
        <v>96.3562753</v>
      </c>
      <c r="K269" s="74">
        <f t="shared" si="23"/>
        <v>96.3562753</v>
      </c>
      <c r="L269" s="74">
        <f t="shared" si="23"/>
        <v>100</v>
      </c>
      <c r="M269" s="31"/>
      <c r="N269" s="37"/>
    </row>
    <row r="270" ht="15.75" customHeight="1">
      <c r="B270" s="69" t="s">
        <v>538</v>
      </c>
      <c r="C270" s="39"/>
      <c r="D270" s="39"/>
      <c r="E270" s="28"/>
      <c r="F270" s="46">
        <f t="shared" ref="F270:K270" si="24">COUNTIF(F20:F266,"&gt;=4")</f>
        <v>199</v>
      </c>
      <c r="G270" s="46">
        <f t="shared" si="24"/>
        <v>198</v>
      </c>
      <c r="H270" s="46">
        <f t="shared" si="24"/>
        <v>154</v>
      </c>
      <c r="I270" s="46">
        <f t="shared" si="24"/>
        <v>215</v>
      </c>
      <c r="J270" s="46">
        <f t="shared" si="24"/>
        <v>207</v>
      </c>
      <c r="K270" s="46">
        <f t="shared" si="24"/>
        <v>100</v>
      </c>
      <c r="L270" s="46">
        <f>COUNTIF(L20:L266,"&gt;=40")</f>
        <v>235</v>
      </c>
      <c r="M270" s="24"/>
      <c r="N270" s="15"/>
    </row>
    <row r="271" ht="15.75" customHeight="1">
      <c r="B271" s="69" t="s">
        <v>539</v>
      </c>
      <c r="C271" s="39"/>
      <c r="D271" s="39"/>
      <c r="E271" s="28"/>
      <c r="F271" s="46">
        <f t="shared" ref="F271:K271" si="25">COUNTIF(F20:F266,"&gt;=6")</f>
        <v>139</v>
      </c>
      <c r="G271" s="46">
        <f t="shared" si="25"/>
        <v>143</v>
      </c>
      <c r="H271" s="46">
        <f t="shared" si="25"/>
        <v>61</v>
      </c>
      <c r="I271" s="46">
        <f t="shared" si="25"/>
        <v>196</v>
      </c>
      <c r="J271" s="46">
        <f t="shared" si="25"/>
        <v>160</v>
      </c>
      <c r="K271" s="46">
        <f t="shared" si="25"/>
        <v>53</v>
      </c>
      <c r="L271" s="46">
        <f>COUNTIF(L20:L266,"&gt;=60")</f>
        <v>157</v>
      </c>
      <c r="M271" s="24"/>
      <c r="N271" s="15"/>
    </row>
    <row r="272" ht="15.75" customHeight="1">
      <c r="B272" s="69" t="s">
        <v>540</v>
      </c>
      <c r="C272" s="39"/>
      <c r="D272" s="39"/>
      <c r="E272" s="28"/>
      <c r="F272" s="46">
        <f t="shared" ref="F272:K272" si="26">COUNTIF(F20:F266,"&gt;=6.6")</f>
        <v>113</v>
      </c>
      <c r="G272" s="46">
        <f t="shared" si="26"/>
        <v>115</v>
      </c>
      <c r="H272" s="46">
        <f t="shared" si="26"/>
        <v>45</v>
      </c>
      <c r="I272" s="46">
        <f t="shared" si="26"/>
        <v>183</v>
      </c>
      <c r="J272" s="46">
        <f t="shared" si="26"/>
        <v>90</v>
      </c>
      <c r="K272" s="46">
        <f t="shared" si="26"/>
        <v>41</v>
      </c>
      <c r="L272" s="46">
        <f>COUNTIF(L20:L266,"&gt;=66")</f>
        <v>108</v>
      </c>
      <c r="M272" s="24"/>
      <c r="N272" s="15"/>
    </row>
    <row r="273" ht="15.75" customHeight="1">
      <c r="B273" s="69" t="s">
        <v>541</v>
      </c>
      <c r="C273" s="39"/>
      <c r="D273" s="39"/>
      <c r="E273" s="28"/>
      <c r="F273" s="75">
        <f t="shared" ref="F273:L273" si="27">F270/F267*100</f>
        <v>84.3220339</v>
      </c>
      <c r="G273" s="75">
        <f t="shared" si="27"/>
        <v>83.89830508</v>
      </c>
      <c r="H273" s="75">
        <f t="shared" si="27"/>
        <v>65.25423729</v>
      </c>
      <c r="I273" s="75">
        <f t="shared" si="27"/>
        <v>90.33613445</v>
      </c>
      <c r="J273" s="75">
        <f t="shared" si="27"/>
        <v>86.97478992</v>
      </c>
      <c r="K273" s="75">
        <f t="shared" si="27"/>
        <v>42.01680672</v>
      </c>
      <c r="L273" s="76">
        <f t="shared" si="27"/>
        <v>95.1417004</v>
      </c>
      <c r="M273" s="77">
        <f t="shared" ref="M273:M275" si="29">AVERAGE(F273:K273)</f>
        <v>75.46705123</v>
      </c>
      <c r="N273" s="78"/>
    </row>
    <row r="274" ht="15.75" customHeight="1">
      <c r="B274" s="69" t="s">
        <v>542</v>
      </c>
      <c r="C274" s="39"/>
      <c r="D274" s="39"/>
      <c r="E274" s="28"/>
      <c r="F274" s="75">
        <f t="shared" ref="F274:L274" si="28">F271/F267*100</f>
        <v>58.89830508</v>
      </c>
      <c r="G274" s="75">
        <f t="shared" si="28"/>
        <v>60.59322034</v>
      </c>
      <c r="H274" s="75">
        <f t="shared" si="28"/>
        <v>25.84745763</v>
      </c>
      <c r="I274" s="75">
        <f t="shared" si="28"/>
        <v>82.35294118</v>
      </c>
      <c r="J274" s="75">
        <f t="shared" si="28"/>
        <v>67.22689076</v>
      </c>
      <c r="K274" s="75">
        <f t="shared" si="28"/>
        <v>22.26890756</v>
      </c>
      <c r="L274" s="76">
        <f t="shared" si="28"/>
        <v>63.56275304</v>
      </c>
      <c r="M274" s="77">
        <f t="shared" si="29"/>
        <v>52.86462042</v>
      </c>
      <c r="N274" s="78"/>
    </row>
    <row r="275" ht="15.75" customHeight="1">
      <c r="B275" s="69" t="s">
        <v>543</v>
      </c>
      <c r="C275" s="39"/>
      <c r="D275" s="39"/>
      <c r="E275" s="28"/>
      <c r="F275" s="75">
        <f t="shared" ref="F275:L275" si="30">F272/F267*100</f>
        <v>47.88135593</v>
      </c>
      <c r="G275" s="75">
        <f t="shared" si="30"/>
        <v>48.72881356</v>
      </c>
      <c r="H275" s="75">
        <f t="shared" si="30"/>
        <v>19.06779661</v>
      </c>
      <c r="I275" s="75">
        <f t="shared" si="30"/>
        <v>76.8907563</v>
      </c>
      <c r="J275" s="75">
        <f t="shared" si="30"/>
        <v>37.81512605</v>
      </c>
      <c r="K275" s="75">
        <f t="shared" si="30"/>
        <v>17.22689076</v>
      </c>
      <c r="L275" s="76">
        <f t="shared" si="30"/>
        <v>43.72469636</v>
      </c>
      <c r="M275" s="77">
        <f t="shared" si="29"/>
        <v>41.26845654</v>
      </c>
      <c r="N275" s="78"/>
    </row>
    <row r="276" ht="14.25" customHeight="1">
      <c r="B276" s="71" t="s">
        <v>544</v>
      </c>
      <c r="C276" s="39"/>
      <c r="D276" s="39"/>
      <c r="E276" s="28"/>
      <c r="F276" s="75">
        <f t="shared" ref="F276:K276" si="31">(F273/$H$14)*1</f>
        <v>0.8876003568</v>
      </c>
      <c r="G276" s="75">
        <f t="shared" si="31"/>
        <v>0.8831400535</v>
      </c>
      <c r="H276" s="75">
        <f t="shared" si="31"/>
        <v>0.6868867083</v>
      </c>
      <c r="I276" s="75">
        <f t="shared" si="31"/>
        <v>0.9509066785</v>
      </c>
      <c r="J276" s="75">
        <f t="shared" si="31"/>
        <v>0.9155241044</v>
      </c>
      <c r="K276" s="75">
        <f t="shared" si="31"/>
        <v>0.442282176</v>
      </c>
      <c r="L276" s="75">
        <f>(L273/I14)*1</f>
        <v>0.951417004</v>
      </c>
      <c r="M276" s="31"/>
      <c r="N276" s="37"/>
    </row>
    <row r="277" ht="14.25" customHeight="1">
      <c r="B277" s="71" t="s">
        <v>545</v>
      </c>
      <c r="C277" s="39"/>
      <c r="D277" s="39"/>
      <c r="E277" s="28"/>
      <c r="F277" s="75">
        <f t="shared" ref="F277:K277" si="32">(F274/$H$13)*2</f>
        <v>1.353984025</v>
      </c>
      <c r="G277" s="75">
        <f t="shared" si="32"/>
        <v>1.392947594</v>
      </c>
      <c r="H277" s="75">
        <f t="shared" si="32"/>
        <v>0.5941944282</v>
      </c>
      <c r="I277" s="75">
        <f t="shared" si="32"/>
        <v>1.893171062</v>
      </c>
      <c r="J277" s="75">
        <f t="shared" si="32"/>
        <v>1.545445765</v>
      </c>
      <c r="K277" s="75">
        <f t="shared" si="32"/>
        <v>0.5119289095</v>
      </c>
      <c r="L277" s="75">
        <f>(L274/I13)*2</f>
        <v>1.297199042</v>
      </c>
      <c r="M277" s="31"/>
      <c r="N277" s="37"/>
      <c r="P277" s="79"/>
      <c r="R277" s="79"/>
      <c r="T277" s="79"/>
    </row>
    <row r="278" ht="14.25" customHeight="1">
      <c r="B278" s="71" t="s">
        <v>546</v>
      </c>
      <c r="C278" s="39"/>
      <c r="D278" s="39"/>
      <c r="E278" s="28"/>
      <c r="F278" s="75">
        <f t="shared" ref="F278:K278" si="33">(F275/$H$12)*3</f>
        <v>1.795550847</v>
      </c>
      <c r="G278" s="75">
        <f t="shared" si="33"/>
        <v>1.827330508</v>
      </c>
      <c r="H278" s="75">
        <f t="shared" si="33"/>
        <v>0.7150423729</v>
      </c>
      <c r="I278" s="75">
        <f t="shared" si="33"/>
        <v>2.883403361</v>
      </c>
      <c r="J278" s="75">
        <f t="shared" si="33"/>
        <v>1.418067227</v>
      </c>
      <c r="K278" s="75">
        <f t="shared" si="33"/>
        <v>0.6460084034</v>
      </c>
      <c r="L278" s="75">
        <f>(L275/I12)*3</f>
        <v>1.410474076</v>
      </c>
      <c r="M278" s="31"/>
      <c r="N278" s="37"/>
      <c r="P278" s="79"/>
      <c r="Q278" s="79"/>
      <c r="R278" s="79"/>
      <c r="S278" s="79"/>
      <c r="T278" s="79"/>
      <c r="U278" s="79"/>
    </row>
    <row r="279" ht="14.25" customHeight="1">
      <c r="B279" s="71" t="s">
        <v>547</v>
      </c>
      <c r="C279" s="39"/>
      <c r="D279" s="39"/>
      <c r="E279" s="28"/>
      <c r="F279" s="75">
        <f t="shared" ref="F279:L279" si="34">IF(F276&gt;=1,"1",F276)</f>
        <v>0.8876003568</v>
      </c>
      <c r="G279" s="75">
        <f t="shared" si="34"/>
        <v>0.8831400535</v>
      </c>
      <c r="H279" s="75">
        <f t="shared" si="34"/>
        <v>0.6868867083</v>
      </c>
      <c r="I279" s="75">
        <f t="shared" si="34"/>
        <v>0.9509066785</v>
      </c>
      <c r="J279" s="75">
        <f t="shared" si="34"/>
        <v>0.9155241044</v>
      </c>
      <c r="K279" s="75">
        <f t="shared" si="34"/>
        <v>0.442282176</v>
      </c>
      <c r="L279" s="75">
        <f t="shared" si="34"/>
        <v>0.951417004</v>
      </c>
      <c r="M279" s="80"/>
      <c r="N279" s="37"/>
      <c r="P279" s="81"/>
      <c r="Q279" s="81"/>
      <c r="R279" s="81"/>
      <c r="S279" s="81"/>
      <c r="T279" s="81"/>
      <c r="U279" s="81"/>
    </row>
    <row r="280" ht="14.25" customHeight="1">
      <c r="B280" s="71" t="s">
        <v>548</v>
      </c>
      <c r="C280" s="39"/>
      <c r="D280" s="39"/>
      <c r="E280" s="28"/>
      <c r="F280" s="75">
        <f t="shared" ref="F280:L280" si="35">IF(F277&gt;=2,"2",F277)</f>
        <v>1.353984025</v>
      </c>
      <c r="G280" s="75">
        <f t="shared" si="35"/>
        <v>1.392947594</v>
      </c>
      <c r="H280" s="75">
        <f t="shared" si="35"/>
        <v>0.5941944282</v>
      </c>
      <c r="I280" s="75">
        <f t="shared" si="35"/>
        <v>1.893171062</v>
      </c>
      <c r="J280" s="75">
        <f t="shared" si="35"/>
        <v>1.545445765</v>
      </c>
      <c r="K280" s="75">
        <f t="shared" si="35"/>
        <v>0.5119289095</v>
      </c>
      <c r="L280" s="75">
        <f t="shared" si="35"/>
        <v>1.297199042</v>
      </c>
      <c r="M280" s="82"/>
      <c r="N280" s="37"/>
    </row>
    <row r="281" ht="14.25" customHeight="1">
      <c r="B281" s="71" t="s">
        <v>549</v>
      </c>
      <c r="C281" s="39"/>
      <c r="D281" s="39"/>
      <c r="E281" s="28"/>
      <c r="F281" s="75">
        <f t="shared" ref="F281:L281" si="36">IF(F278&gt;=3,"3",F278)</f>
        <v>1.795550847</v>
      </c>
      <c r="G281" s="75">
        <f t="shared" si="36"/>
        <v>1.827330508</v>
      </c>
      <c r="H281" s="75">
        <f t="shared" si="36"/>
        <v>0.7150423729</v>
      </c>
      <c r="I281" s="75">
        <f t="shared" si="36"/>
        <v>2.883403361</v>
      </c>
      <c r="J281" s="75">
        <f t="shared" si="36"/>
        <v>1.418067227</v>
      </c>
      <c r="K281" s="75">
        <f t="shared" si="36"/>
        <v>0.6460084034</v>
      </c>
      <c r="L281" s="75">
        <f t="shared" si="36"/>
        <v>1.410474076</v>
      </c>
      <c r="M281" s="82"/>
      <c r="N281" s="37"/>
    </row>
    <row r="282" ht="14.25" customHeight="1">
      <c r="B282" s="71" t="s">
        <v>550</v>
      </c>
      <c r="C282" s="39"/>
      <c r="D282" s="39"/>
      <c r="E282" s="28"/>
      <c r="F282" s="75">
        <f t="shared" ref="F282:K282" si="37">(F279+F280+F281)/6</f>
        <v>0.6728558715</v>
      </c>
      <c r="G282" s="75">
        <f t="shared" si="37"/>
        <v>0.683903026</v>
      </c>
      <c r="H282" s="75">
        <f t="shared" si="37"/>
        <v>0.3326872516</v>
      </c>
      <c r="I282" s="75">
        <f t="shared" si="37"/>
        <v>0.9545801836</v>
      </c>
      <c r="J282" s="75">
        <f t="shared" si="37"/>
        <v>0.6465061826</v>
      </c>
      <c r="K282" s="75">
        <f t="shared" si="37"/>
        <v>0.2667032481</v>
      </c>
      <c r="L282" s="75"/>
      <c r="M282" s="82"/>
      <c r="N282" s="37"/>
    </row>
    <row r="283" ht="14.25" customHeight="1">
      <c r="B283" s="71" t="s">
        <v>551</v>
      </c>
      <c r="C283" s="39"/>
      <c r="D283" s="39"/>
      <c r="E283" s="28"/>
      <c r="F283" s="76">
        <f>AVERAGE(F282:K282)</f>
        <v>0.5928726272</v>
      </c>
      <c r="G283" s="39"/>
      <c r="H283" s="39"/>
      <c r="I283" s="39"/>
      <c r="J283" s="39"/>
      <c r="K283" s="28"/>
      <c r="L283" s="74">
        <f>(L279+L280+L281)/6</f>
        <v>0.6098483536</v>
      </c>
      <c r="M283" s="82"/>
      <c r="N283" s="37"/>
    </row>
    <row r="284" ht="14.25" customHeight="1">
      <c r="B284" s="83"/>
      <c r="C284" s="2"/>
      <c r="D284" s="2"/>
      <c r="E284" s="1"/>
      <c r="F284" s="84"/>
      <c r="G284" s="84"/>
      <c r="H284" s="84"/>
      <c r="I284" s="84"/>
      <c r="J284" s="84"/>
      <c r="K284" s="84"/>
      <c r="L284" s="84"/>
      <c r="M284" s="85"/>
      <c r="N284" s="86"/>
    </row>
    <row r="285" ht="14.25" customHeight="1">
      <c r="B285" s="7"/>
      <c r="C285" s="7"/>
      <c r="D285" s="7"/>
      <c r="E285" s="87" t="s">
        <v>552</v>
      </c>
      <c r="F285" s="39"/>
      <c r="G285" s="28"/>
      <c r="H285" s="88">
        <f>L283</f>
        <v>0.6098483536</v>
      </c>
      <c r="I285" s="24"/>
      <c r="J285" s="24"/>
      <c r="K285" s="24"/>
      <c r="L285" s="24"/>
      <c r="M285" s="24"/>
      <c r="N285" s="15"/>
    </row>
    <row r="286" ht="14.25" customHeight="1">
      <c r="B286" s="7"/>
      <c r="C286" s="7"/>
      <c r="D286" s="7"/>
      <c r="E286" s="87"/>
      <c r="F286" s="39"/>
      <c r="G286" s="39"/>
      <c r="H286" s="28"/>
      <c r="I286" s="24"/>
      <c r="J286" s="24"/>
      <c r="K286" s="24"/>
      <c r="L286" s="24"/>
      <c r="M286" s="24"/>
      <c r="N286" s="15"/>
    </row>
    <row r="287" ht="14.25" customHeight="1">
      <c r="B287" s="7"/>
      <c r="C287" s="7"/>
      <c r="D287" s="7"/>
      <c r="E287" s="87" t="s">
        <v>553</v>
      </c>
      <c r="F287" s="39"/>
      <c r="G287" s="28"/>
      <c r="H287" s="88">
        <f>F283</f>
        <v>0.5928726272</v>
      </c>
      <c r="I287" s="24"/>
      <c r="J287" s="24"/>
      <c r="K287" s="24"/>
      <c r="L287" s="24"/>
      <c r="M287" s="24"/>
      <c r="N287" s="15"/>
    </row>
    <row r="288" ht="14.25" customHeight="1">
      <c r="B288" s="83"/>
      <c r="C288" s="83"/>
      <c r="D288" s="83"/>
      <c r="E288" s="89" t="s">
        <v>554</v>
      </c>
      <c r="F288" s="39"/>
      <c r="G288" s="28"/>
      <c r="H288" s="88">
        <f>(H287*0.7+H285*0.3)</f>
        <v>0.5979653451</v>
      </c>
      <c r="I288" s="2"/>
      <c r="J288" s="2"/>
      <c r="K288" s="2"/>
      <c r="L288" s="2"/>
      <c r="M288" s="85"/>
      <c r="N288" s="86"/>
    </row>
    <row r="289" ht="14.25" customHeight="1">
      <c r="B289" s="83"/>
      <c r="C289" s="2"/>
      <c r="D289" s="2"/>
      <c r="E289" s="1"/>
      <c r="F289" s="2"/>
      <c r="G289" s="2"/>
      <c r="H289" s="2"/>
      <c r="I289" s="2"/>
      <c r="J289" s="2"/>
      <c r="K289" s="2"/>
      <c r="L289" s="2"/>
      <c r="M289" s="85"/>
      <c r="N289" s="86"/>
    </row>
    <row r="290" ht="14.25" customHeight="1">
      <c r="B290" s="90"/>
      <c r="C290" s="91"/>
      <c r="D290" s="91"/>
      <c r="E290" s="92" t="s">
        <v>555</v>
      </c>
      <c r="F290" s="93"/>
      <c r="G290" s="93"/>
      <c r="H290" s="93"/>
      <c r="I290" s="93"/>
      <c r="J290" s="93"/>
      <c r="K290" s="91"/>
      <c r="L290" s="91"/>
      <c r="M290" s="94"/>
      <c r="N290" s="95"/>
    </row>
    <row r="291" ht="14.25" customHeight="1">
      <c r="E291" s="1"/>
      <c r="L291" s="2"/>
      <c r="M291" s="3"/>
      <c r="N291" s="3"/>
    </row>
    <row r="292" ht="14.25" customHeight="1">
      <c r="E292" s="1"/>
      <c r="L292" s="2"/>
      <c r="M292" s="3"/>
      <c r="N292" s="3"/>
    </row>
    <row r="293" ht="14.25" customHeight="1">
      <c r="E293" s="1"/>
      <c r="L293" s="2"/>
      <c r="M293" s="3"/>
      <c r="N293" s="3"/>
    </row>
    <row r="294" ht="14.25" customHeight="1">
      <c r="E294" s="1"/>
      <c r="L294" s="2"/>
      <c r="M294" s="3"/>
      <c r="N294" s="3"/>
    </row>
    <row r="295" ht="14.25" customHeight="1">
      <c r="E295" s="1"/>
      <c r="L295" s="2"/>
      <c r="M295" s="3"/>
      <c r="N295" s="3"/>
    </row>
    <row r="296" ht="14.25" customHeight="1">
      <c r="E296" s="1"/>
      <c r="L296" s="2"/>
      <c r="M296" s="3"/>
      <c r="N296" s="3"/>
    </row>
    <row r="297" ht="14.25" customHeight="1">
      <c r="E297" s="1"/>
      <c r="L297" s="2"/>
      <c r="M297" s="3"/>
      <c r="N297" s="3"/>
    </row>
    <row r="298" ht="14.25" customHeight="1">
      <c r="E298" s="1"/>
      <c r="L298" s="2"/>
      <c r="M298" s="3"/>
      <c r="N298" s="3"/>
    </row>
    <row r="299" ht="14.25" customHeight="1">
      <c r="E299" s="1"/>
      <c r="L299" s="2"/>
      <c r="M299" s="3"/>
      <c r="N299" s="3"/>
    </row>
    <row r="300" ht="14.25" customHeight="1">
      <c r="E300" s="1"/>
      <c r="L300" s="2"/>
      <c r="M300" s="3"/>
      <c r="N300" s="3"/>
    </row>
    <row r="301" ht="14.25" customHeight="1">
      <c r="E301" s="1"/>
      <c r="L301" s="2"/>
      <c r="M301" s="3"/>
      <c r="N301" s="3"/>
    </row>
    <row r="302" ht="14.25" customHeight="1">
      <c r="E302" s="1"/>
      <c r="L302" s="2"/>
      <c r="M302" s="3"/>
      <c r="N302" s="3"/>
    </row>
    <row r="303" ht="14.25" customHeight="1">
      <c r="E303" s="1"/>
      <c r="L303" s="2"/>
      <c r="M303" s="3"/>
      <c r="N303" s="3"/>
    </row>
    <row r="304" ht="14.25" customHeight="1">
      <c r="E304" s="1"/>
      <c r="L304" s="2"/>
      <c r="M304" s="3"/>
      <c r="N304" s="3"/>
    </row>
    <row r="305" ht="14.25" customHeight="1">
      <c r="E305" s="1"/>
      <c r="L305" s="2"/>
      <c r="M305" s="3"/>
      <c r="N305" s="3"/>
    </row>
    <row r="306" ht="14.25" customHeight="1">
      <c r="E306" s="1"/>
      <c r="L306" s="2"/>
      <c r="M306" s="3"/>
      <c r="N306" s="3"/>
    </row>
    <row r="307" ht="14.25" customHeight="1">
      <c r="E307" s="1"/>
      <c r="L307" s="2"/>
      <c r="M307" s="3"/>
      <c r="N307" s="3"/>
    </row>
    <row r="308" ht="14.25" customHeight="1">
      <c r="E308" s="1"/>
      <c r="L308" s="2"/>
      <c r="M308" s="3"/>
      <c r="N308" s="3"/>
    </row>
    <row r="309" ht="14.25" customHeight="1">
      <c r="E309" s="1"/>
      <c r="L309" s="2"/>
      <c r="M309" s="3"/>
      <c r="N309" s="3"/>
    </row>
    <row r="310" ht="14.25" customHeight="1">
      <c r="E310" s="1"/>
      <c r="L310" s="2"/>
      <c r="M310" s="3"/>
      <c r="N310" s="3"/>
    </row>
    <row r="311" ht="14.25" customHeight="1">
      <c r="E311" s="1"/>
      <c r="L311" s="2"/>
      <c r="M311" s="3"/>
      <c r="N311" s="3"/>
    </row>
    <row r="312" ht="14.25" customHeight="1">
      <c r="E312" s="1"/>
      <c r="L312" s="2"/>
      <c r="M312" s="3"/>
      <c r="N312" s="3"/>
    </row>
    <row r="313" ht="14.25" customHeight="1">
      <c r="E313" s="1"/>
      <c r="L313" s="2"/>
      <c r="M313" s="3"/>
      <c r="N313" s="3"/>
    </row>
    <row r="314" ht="14.25" customHeight="1">
      <c r="E314" s="1"/>
      <c r="L314" s="2"/>
      <c r="M314" s="3"/>
      <c r="N314" s="3"/>
    </row>
    <row r="315" ht="14.25" customHeight="1">
      <c r="E315" s="1"/>
      <c r="L315" s="2"/>
      <c r="M315" s="3"/>
      <c r="N315" s="3"/>
    </row>
    <row r="316" ht="14.25" customHeight="1">
      <c r="E316" s="1"/>
      <c r="L316" s="2"/>
      <c r="M316" s="3"/>
      <c r="N316" s="3"/>
    </row>
    <row r="317" ht="14.25" customHeight="1">
      <c r="E317" s="1"/>
      <c r="L317" s="2"/>
      <c r="M317" s="3"/>
      <c r="N317" s="3"/>
    </row>
    <row r="318" ht="14.25" customHeight="1">
      <c r="E318" s="1"/>
      <c r="L318" s="2"/>
      <c r="M318" s="3"/>
      <c r="N318" s="3"/>
    </row>
    <row r="319" ht="14.25" customHeight="1">
      <c r="E319" s="1"/>
      <c r="L319" s="2"/>
      <c r="M319" s="3"/>
      <c r="N319" s="3"/>
    </row>
    <row r="320" ht="14.25" customHeight="1">
      <c r="E320" s="1"/>
      <c r="L320" s="2"/>
      <c r="M320" s="3"/>
      <c r="N320" s="3"/>
    </row>
    <row r="321" ht="14.25" customHeight="1">
      <c r="E321" s="1"/>
      <c r="L321" s="2"/>
      <c r="M321" s="3"/>
      <c r="N321" s="3"/>
    </row>
    <row r="322" ht="14.25" customHeight="1">
      <c r="E322" s="1"/>
      <c r="L322" s="2"/>
      <c r="M322" s="3"/>
      <c r="N322" s="3"/>
    </row>
    <row r="323" ht="14.25" customHeight="1">
      <c r="E323" s="1"/>
      <c r="L323" s="2"/>
      <c r="M323" s="3"/>
      <c r="N323" s="3"/>
    </row>
    <row r="324" ht="14.25" customHeight="1">
      <c r="E324" s="1"/>
      <c r="L324" s="2"/>
      <c r="M324" s="3"/>
      <c r="N324" s="3"/>
    </row>
    <row r="325" ht="14.25" customHeight="1">
      <c r="E325" s="1"/>
      <c r="L325" s="2"/>
      <c r="M325" s="3"/>
      <c r="N325" s="3"/>
    </row>
    <row r="326" ht="14.25" customHeight="1">
      <c r="E326" s="1"/>
      <c r="L326" s="2"/>
      <c r="M326" s="3"/>
      <c r="N326" s="3"/>
    </row>
    <row r="327" ht="14.25" customHeight="1">
      <c r="E327" s="1"/>
      <c r="L327" s="2"/>
      <c r="M327" s="3"/>
      <c r="N327" s="3"/>
    </row>
    <row r="328" ht="14.25" customHeight="1">
      <c r="E328" s="1"/>
      <c r="L328" s="2"/>
      <c r="M328" s="3"/>
      <c r="N328" s="3"/>
    </row>
    <row r="329" ht="14.25" customHeight="1">
      <c r="E329" s="1"/>
      <c r="L329" s="2"/>
      <c r="M329" s="3"/>
      <c r="N329" s="3"/>
    </row>
    <row r="330" ht="14.25" customHeight="1">
      <c r="E330" s="1"/>
      <c r="L330" s="2"/>
      <c r="M330" s="3"/>
      <c r="N330" s="3"/>
    </row>
    <row r="331" ht="14.25" customHeight="1">
      <c r="E331" s="1"/>
      <c r="L331" s="2"/>
      <c r="M331" s="3"/>
      <c r="N331" s="3"/>
    </row>
    <row r="332" ht="14.25" customHeight="1">
      <c r="E332" s="1"/>
      <c r="L332" s="2"/>
      <c r="M332" s="3"/>
      <c r="N332" s="3"/>
    </row>
    <row r="333" ht="14.25" customHeight="1">
      <c r="E333" s="1"/>
      <c r="L333" s="2"/>
      <c r="M333" s="3"/>
      <c r="N333" s="3"/>
    </row>
    <row r="334" ht="14.25" customHeight="1">
      <c r="E334" s="1"/>
      <c r="L334" s="2"/>
      <c r="M334" s="3"/>
      <c r="N334" s="3"/>
    </row>
    <row r="335" ht="14.25" customHeight="1">
      <c r="E335" s="1"/>
      <c r="L335" s="2"/>
      <c r="M335" s="3"/>
      <c r="N335" s="3"/>
    </row>
    <row r="336" ht="14.25" customHeight="1">
      <c r="E336" s="1"/>
      <c r="L336" s="2"/>
      <c r="M336" s="3"/>
      <c r="N336" s="3"/>
    </row>
    <row r="337" ht="14.25" customHeight="1">
      <c r="E337" s="1"/>
      <c r="L337" s="2"/>
      <c r="M337" s="3"/>
      <c r="N337" s="3"/>
    </row>
    <row r="338" ht="14.25" customHeight="1">
      <c r="E338" s="1"/>
      <c r="L338" s="2"/>
      <c r="M338" s="3"/>
      <c r="N338" s="3"/>
    </row>
    <row r="339" ht="14.25" customHeight="1">
      <c r="E339" s="1"/>
      <c r="L339" s="2"/>
      <c r="M339" s="3"/>
      <c r="N339" s="3"/>
    </row>
    <row r="340" ht="14.25" customHeight="1">
      <c r="E340" s="1"/>
      <c r="L340" s="2"/>
      <c r="M340" s="3"/>
      <c r="N340" s="3"/>
    </row>
    <row r="341" ht="14.25" customHeight="1">
      <c r="E341" s="1"/>
      <c r="L341" s="2"/>
      <c r="M341" s="3"/>
      <c r="N341" s="3"/>
    </row>
    <row r="342" ht="14.25" customHeight="1">
      <c r="E342" s="1"/>
      <c r="L342" s="2"/>
      <c r="M342" s="3"/>
      <c r="N342" s="3"/>
    </row>
    <row r="343" ht="14.25" customHeight="1">
      <c r="E343" s="1"/>
      <c r="L343" s="2"/>
      <c r="M343" s="3"/>
      <c r="N343" s="3"/>
    </row>
    <row r="344" ht="14.25" customHeight="1">
      <c r="E344" s="1"/>
      <c r="L344" s="2"/>
      <c r="M344" s="3"/>
      <c r="N344" s="3"/>
    </row>
    <row r="345" ht="14.25" customHeight="1">
      <c r="E345" s="1"/>
      <c r="L345" s="2"/>
      <c r="M345" s="3"/>
      <c r="N345" s="3"/>
    </row>
    <row r="346" ht="14.25" customHeight="1">
      <c r="E346" s="1"/>
      <c r="L346" s="2"/>
      <c r="M346" s="3"/>
      <c r="N346" s="3"/>
    </row>
    <row r="347" ht="14.25" customHeight="1">
      <c r="E347" s="1"/>
      <c r="L347" s="2"/>
      <c r="M347" s="3"/>
      <c r="N347" s="3"/>
    </row>
    <row r="348" ht="14.25" customHeight="1">
      <c r="E348" s="1"/>
      <c r="L348" s="2"/>
      <c r="M348" s="3"/>
      <c r="N348" s="3"/>
    </row>
    <row r="349" ht="14.25" customHeight="1">
      <c r="E349" s="1"/>
      <c r="L349" s="2"/>
      <c r="M349" s="3"/>
      <c r="N349" s="3"/>
    </row>
    <row r="350" ht="14.25" customHeight="1">
      <c r="E350" s="1"/>
      <c r="L350" s="2"/>
      <c r="M350" s="3"/>
      <c r="N350" s="3"/>
    </row>
    <row r="351" ht="14.25" customHeight="1">
      <c r="E351" s="1"/>
      <c r="L351" s="2"/>
      <c r="M351" s="3"/>
      <c r="N351" s="3"/>
    </row>
    <row r="352" ht="14.25" customHeight="1">
      <c r="E352" s="1"/>
      <c r="L352" s="2"/>
      <c r="M352" s="3"/>
      <c r="N352" s="3"/>
    </row>
    <row r="353" ht="14.25" customHeight="1">
      <c r="E353" s="1"/>
      <c r="L353" s="2"/>
      <c r="M353" s="3"/>
      <c r="N353" s="3"/>
    </row>
    <row r="354" ht="14.25" customHeight="1">
      <c r="E354" s="1"/>
      <c r="L354" s="2"/>
      <c r="M354" s="3"/>
      <c r="N354" s="3"/>
    </row>
    <row r="355" ht="14.25" customHeight="1">
      <c r="E355" s="1"/>
      <c r="L355" s="2"/>
      <c r="M355" s="3"/>
      <c r="N355" s="3"/>
    </row>
    <row r="356" ht="14.25" customHeight="1">
      <c r="E356" s="1"/>
      <c r="L356" s="2"/>
      <c r="M356" s="3"/>
      <c r="N356" s="3"/>
    </row>
    <row r="357" ht="14.25" customHeight="1">
      <c r="E357" s="1"/>
      <c r="L357" s="2"/>
      <c r="M357" s="3"/>
      <c r="N357" s="3"/>
    </row>
    <row r="358" ht="14.25" customHeight="1">
      <c r="E358" s="1"/>
      <c r="L358" s="2"/>
      <c r="M358" s="3"/>
      <c r="N358" s="3"/>
    </row>
    <row r="359" ht="14.25" customHeight="1">
      <c r="E359" s="1"/>
      <c r="L359" s="2"/>
      <c r="M359" s="3"/>
      <c r="N359" s="3"/>
    </row>
    <row r="360" ht="14.25" customHeight="1">
      <c r="E360" s="1"/>
      <c r="L360" s="2"/>
      <c r="M360" s="3"/>
      <c r="N360" s="3"/>
    </row>
    <row r="361" ht="14.25" customHeight="1">
      <c r="E361" s="1"/>
      <c r="L361" s="2"/>
      <c r="M361" s="3"/>
      <c r="N361" s="3"/>
    </row>
    <row r="362" ht="14.25" customHeight="1">
      <c r="E362" s="1"/>
      <c r="L362" s="2"/>
      <c r="M362" s="3"/>
      <c r="N362" s="3"/>
    </row>
    <row r="363" ht="14.25" customHeight="1">
      <c r="E363" s="1"/>
      <c r="L363" s="2"/>
      <c r="M363" s="3"/>
      <c r="N363" s="3"/>
    </row>
    <row r="364" ht="14.25" customHeight="1">
      <c r="E364" s="1"/>
      <c r="L364" s="2"/>
      <c r="M364" s="3"/>
      <c r="N364" s="3"/>
    </row>
    <row r="365" ht="14.25" customHeight="1">
      <c r="E365" s="1"/>
      <c r="L365" s="2"/>
      <c r="M365" s="3"/>
      <c r="N365" s="3"/>
    </row>
    <row r="366" ht="14.25" customHeight="1">
      <c r="E366" s="1"/>
      <c r="L366" s="2"/>
      <c r="M366" s="3"/>
      <c r="N366" s="3"/>
    </row>
    <row r="367" ht="14.25" customHeight="1">
      <c r="E367" s="1"/>
      <c r="L367" s="2"/>
      <c r="M367" s="3"/>
      <c r="N367" s="3"/>
    </row>
    <row r="368" ht="14.25" customHeight="1">
      <c r="E368" s="1"/>
      <c r="L368" s="2"/>
      <c r="M368" s="3"/>
      <c r="N368" s="3"/>
    </row>
    <row r="369" ht="14.25" customHeight="1">
      <c r="E369" s="1"/>
      <c r="L369" s="2"/>
      <c r="M369" s="3"/>
      <c r="N369" s="3"/>
    </row>
    <row r="370" ht="14.25" customHeight="1">
      <c r="E370" s="1"/>
      <c r="L370" s="2"/>
      <c r="M370" s="3"/>
      <c r="N370" s="3"/>
    </row>
    <row r="371" ht="14.25" customHeight="1">
      <c r="E371" s="1"/>
      <c r="L371" s="2"/>
      <c r="M371" s="3"/>
      <c r="N371" s="3"/>
    </row>
    <row r="372" ht="14.25" customHeight="1">
      <c r="E372" s="1"/>
      <c r="L372" s="2"/>
      <c r="M372" s="3"/>
      <c r="N372" s="3"/>
    </row>
    <row r="373" ht="14.25" customHeight="1">
      <c r="E373" s="1"/>
      <c r="L373" s="2"/>
      <c r="M373" s="3"/>
      <c r="N373" s="3"/>
    </row>
    <row r="374" ht="14.25" customHeight="1">
      <c r="E374" s="1"/>
      <c r="L374" s="2"/>
      <c r="M374" s="3"/>
      <c r="N374" s="3"/>
    </row>
    <row r="375" ht="14.25" customHeight="1">
      <c r="E375" s="1"/>
      <c r="L375" s="2"/>
      <c r="M375" s="3"/>
      <c r="N375" s="3"/>
    </row>
    <row r="376" ht="14.25" customHeight="1">
      <c r="E376" s="1"/>
      <c r="L376" s="2"/>
      <c r="M376" s="3"/>
      <c r="N376" s="3"/>
    </row>
    <row r="377" ht="14.25" customHeight="1">
      <c r="E377" s="1"/>
      <c r="L377" s="2"/>
      <c r="M377" s="3"/>
      <c r="N377" s="3"/>
    </row>
    <row r="378" ht="14.25" customHeight="1">
      <c r="E378" s="1"/>
      <c r="L378" s="2"/>
      <c r="M378" s="3"/>
      <c r="N378" s="3"/>
    </row>
    <row r="379" ht="14.25" customHeight="1">
      <c r="E379" s="1"/>
      <c r="L379" s="2"/>
      <c r="M379" s="3"/>
      <c r="N379" s="3"/>
    </row>
    <row r="380" ht="14.25" customHeight="1">
      <c r="E380" s="1"/>
      <c r="L380" s="2"/>
      <c r="M380" s="3"/>
      <c r="N380" s="3"/>
    </row>
    <row r="381" ht="14.25" customHeight="1">
      <c r="E381" s="1"/>
      <c r="L381" s="2"/>
      <c r="M381" s="3"/>
      <c r="N381" s="3"/>
    </row>
    <row r="382" ht="14.25" customHeight="1">
      <c r="E382" s="1"/>
      <c r="L382" s="2"/>
      <c r="M382" s="3"/>
      <c r="N382" s="3"/>
    </row>
    <row r="383" ht="14.25" customHeight="1">
      <c r="E383" s="1"/>
      <c r="L383" s="2"/>
      <c r="M383" s="3"/>
      <c r="N383" s="3"/>
    </row>
    <row r="384" ht="14.25" customHeight="1">
      <c r="E384" s="1"/>
      <c r="L384" s="2"/>
      <c r="M384" s="3"/>
      <c r="N384" s="3"/>
    </row>
    <row r="385" ht="14.25" customHeight="1">
      <c r="E385" s="1"/>
      <c r="L385" s="2"/>
      <c r="M385" s="3"/>
      <c r="N385" s="3"/>
    </row>
    <row r="386" ht="14.25" customHeight="1">
      <c r="E386" s="1"/>
      <c r="L386" s="2"/>
      <c r="M386" s="3"/>
      <c r="N386" s="3"/>
    </row>
    <row r="387" ht="14.25" customHeight="1">
      <c r="E387" s="1"/>
      <c r="L387" s="2"/>
      <c r="M387" s="3"/>
      <c r="N387" s="3"/>
    </row>
    <row r="388" ht="14.25" customHeight="1">
      <c r="E388" s="1"/>
      <c r="L388" s="2"/>
      <c r="M388" s="3"/>
      <c r="N388" s="3"/>
    </row>
    <row r="389" ht="14.25" customHeight="1">
      <c r="E389" s="1"/>
      <c r="L389" s="2"/>
      <c r="M389" s="3"/>
      <c r="N389" s="3"/>
    </row>
    <row r="390" ht="14.25" customHeight="1">
      <c r="E390" s="1"/>
      <c r="L390" s="2"/>
      <c r="M390" s="3"/>
      <c r="N390" s="3"/>
    </row>
    <row r="391" ht="14.25" customHeight="1">
      <c r="E391" s="1"/>
      <c r="L391" s="2"/>
      <c r="M391" s="3"/>
      <c r="N391" s="3"/>
    </row>
    <row r="392" ht="14.25" customHeight="1">
      <c r="E392" s="1"/>
      <c r="L392" s="2"/>
      <c r="M392" s="3"/>
      <c r="N392" s="3"/>
    </row>
    <row r="393" ht="14.25" customHeight="1">
      <c r="E393" s="1"/>
      <c r="L393" s="2"/>
      <c r="M393" s="3"/>
      <c r="N393" s="3"/>
    </row>
    <row r="394" ht="14.25" customHeight="1">
      <c r="E394" s="1"/>
      <c r="L394" s="2"/>
      <c r="M394" s="3"/>
      <c r="N394" s="3"/>
    </row>
    <row r="395" ht="14.25" customHeight="1">
      <c r="E395" s="1"/>
      <c r="L395" s="2"/>
      <c r="M395" s="3"/>
      <c r="N395" s="3"/>
    </row>
    <row r="396" ht="14.25" customHeight="1">
      <c r="E396" s="1"/>
      <c r="L396" s="2"/>
      <c r="M396" s="3"/>
      <c r="N396" s="3"/>
    </row>
    <row r="397" ht="14.25" customHeight="1">
      <c r="E397" s="1"/>
      <c r="L397" s="2"/>
      <c r="M397" s="3"/>
      <c r="N397" s="3"/>
    </row>
    <row r="398" ht="14.25" customHeight="1">
      <c r="E398" s="1"/>
      <c r="L398" s="2"/>
      <c r="M398" s="3"/>
      <c r="N398" s="3"/>
    </row>
    <row r="399" ht="14.25" customHeight="1">
      <c r="E399" s="1"/>
      <c r="L399" s="2"/>
      <c r="M399" s="3"/>
      <c r="N399" s="3"/>
    </row>
    <row r="400" ht="14.25" customHeight="1">
      <c r="E400" s="1"/>
      <c r="L400" s="2"/>
      <c r="M400" s="3"/>
      <c r="N400" s="3"/>
    </row>
    <row r="401" ht="14.25" customHeight="1">
      <c r="E401" s="1"/>
      <c r="L401" s="2"/>
      <c r="M401" s="3"/>
      <c r="N401" s="3"/>
    </row>
    <row r="402" ht="14.25" customHeight="1">
      <c r="E402" s="1"/>
      <c r="L402" s="2"/>
      <c r="M402" s="3"/>
      <c r="N402" s="3"/>
    </row>
    <row r="403" ht="14.25" customHeight="1">
      <c r="E403" s="1"/>
      <c r="L403" s="2"/>
      <c r="M403" s="3"/>
      <c r="N403" s="3"/>
    </row>
    <row r="404" ht="14.25" customHeight="1">
      <c r="E404" s="1"/>
      <c r="L404" s="2"/>
      <c r="M404" s="3"/>
      <c r="N404" s="3"/>
    </row>
    <row r="405" ht="14.25" customHeight="1">
      <c r="E405" s="1"/>
      <c r="L405" s="2"/>
      <c r="M405" s="3"/>
      <c r="N405" s="3"/>
    </row>
    <row r="406" ht="14.25" customHeight="1">
      <c r="E406" s="1"/>
      <c r="L406" s="2"/>
      <c r="M406" s="3"/>
      <c r="N406" s="3"/>
    </row>
    <row r="407" ht="14.25" customHeight="1">
      <c r="E407" s="1"/>
      <c r="L407" s="2"/>
      <c r="M407" s="3"/>
      <c r="N407" s="3"/>
    </row>
    <row r="408" ht="14.25" customHeight="1">
      <c r="E408" s="1"/>
      <c r="L408" s="2"/>
      <c r="M408" s="3"/>
      <c r="N408" s="3"/>
    </row>
    <row r="409" ht="14.25" customHeight="1">
      <c r="E409" s="1"/>
      <c r="L409" s="2"/>
      <c r="M409" s="3"/>
      <c r="N409" s="3"/>
    </row>
    <row r="410" ht="14.25" customHeight="1">
      <c r="E410" s="1"/>
      <c r="L410" s="2"/>
      <c r="M410" s="3"/>
      <c r="N410" s="3"/>
    </row>
    <row r="411" ht="14.25" customHeight="1">
      <c r="E411" s="1"/>
      <c r="L411" s="2"/>
      <c r="M411" s="3"/>
      <c r="N411" s="3"/>
    </row>
    <row r="412" ht="14.25" customHeight="1">
      <c r="E412" s="1"/>
      <c r="L412" s="2"/>
      <c r="M412" s="3"/>
      <c r="N412" s="3"/>
    </row>
    <row r="413" ht="14.25" customHeight="1">
      <c r="E413" s="1"/>
      <c r="L413" s="2"/>
      <c r="M413" s="3"/>
      <c r="N413" s="3"/>
    </row>
    <row r="414" ht="14.25" customHeight="1">
      <c r="E414" s="1"/>
      <c r="L414" s="2"/>
      <c r="M414" s="3"/>
      <c r="N414" s="3"/>
    </row>
    <row r="415" ht="14.25" customHeight="1">
      <c r="E415" s="1"/>
      <c r="L415" s="2"/>
      <c r="M415" s="3"/>
      <c r="N415" s="3"/>
    </row>
    <row r="416" ht="14.25" customHeight="1">
      <c r="E416" s="1"/>
      <c r="L416" s="2"/>
      <c r="M416" s="3"/>
      <c r="N416" s="3"/>
    </row>
    <row r="417" ht="14.25" customHeight="1">
      <c r="E417" s="1"/>
      <c r="L417" s="2"/>
      <c r="M417" s="3"/>
      <c r="N417" s="3"/>
    </row>
    <row r="418" ht="14.25" customHeight="1">
      <c r="E418" s="1"/>
      <c r="L418" s="2"/>
      <c r="M418" s="3"/>
      <c r="N418" s="3"/>
    </row>
    <row r="419" ht="14.25" customHeight="1">
      <c r="E419" s="1"/>
      <c r="L419" s="2"/>
      <c r="M419" s="3"/>
      <c r="N419" s="3"/>
    </row>
    <row r="420" ht="14.25" customHeight="1">
      <c r="E420" s="1"/>
      <c r="L420" s="2"/>
      <c r="M420" s="3"/>
      <c r="N420" s="3"/>
    </row>
    <row r="421" ht="14.25" customHeight="1">
      <c r="E421" s="1"/>
      <c r="L421" s="2"/>
      <c r="M421" s="3"/>
      <c r="N421" s="3"/>
    </row>
    <row r="422" ht="14.25" customHeight="1">
      <c r="E422" s="1"/>
      <c r="L422" s="2"/>
      <c r="M422" s="3"/>
      <c r="N422" s="3"/>
    </row>
    <row r="423" ht="14.25" customHeight="1">
      <c r="E423" s="1"/>
      <c r="L423" s="2"/>
      <c r="M423" s="3"/>
      <c r="N423" s="3"/>
    </row>
    <row r="424" ht="14.25" customHeight="1">
      <c r="E424" s="1"/>
      <c r="L424" s="2"/>
      <c r="M424" s="3"/>
      <c r="N424" s="3"/>
    </row>
    <row r="425" ht="14.25" customHeight="1">
      <c r="E425" s="1"/>
      <c r="L425" s="2"/>
      <c r="M425" s="3"/>
      <c r="N425" s="3"/>
    </row>
    <row r="426" ht="14.25" customHeight="1">
      <c r="E426" s="1"/>
      <c r="L426" s="2"/>
      <c r="M426" s="3"/>
      <c r="N426" s="3"/>
    </row>
    <row r="427" ht="14.25" customHeight="1">
      <c r="E427" s="1"/>
      <c r="L427" s="2"/>
      <c r="M427" s="3"/>
      <c r="N427" s="3"/>
    </row>
    <row r="428" ht="14.25" customHeight="1">
      <c r="E428" s="1"/>
      <c r="L428" s="2"/>
      <c r="M428" s="3"/>
      <c r="N428" s="3"/>
    </row>
    <row r="429" ht="14.25" customHeight="1">
      <c r="E429" s="1"/>
      <c r="L429" s="2"/>
      <c r="M429" s="3"/>
      <c r="N429" s="3"/>
    </row>
    <row r="430" ht="14.25" customHeight="1">
      <c r="E430" s="1"/>
      <c r="L430" s="2"/>
      <c r="M430" s="3"/>
      <c r="N430" s="3"/>
    </row>
    <row r="431" ht="14.25" customHeight="1">
      <c r="E431" s="1"/>
      <c r="L431" s="2"/>
      <c r="M431" s="3"/>
      <c r="N431" s="3"/>
    </row>
    <row r="432" ht="14.25" customHeight="1">
      <c r="E432" s="1"/>
      <c r="L432" s="2"/>
      <c r="M432" s="3"/>
      <c r="N432" s="3"/>
    </row>
    <row r="433" ht="14.25" customHeight="1">
      <c r="E433" s="1"/>
      <c r="L433" s="2"/>
      <c r="M433" s="3"/>
      <c r="N433" s="3"/>
    </row>
    <row r="434" ht="14.25" customHeight="1">
      <c r="E434" s="1"/>
      <c r="L434" s="2"/>
      <c r="M434" s="3"/>
      <c r="N434" s="3"/>
    </row>
    <row r="435" ht="14.25" customHeight="1">
      <c r="E435" s="1"/>
      <c r="L435" s="2"/>
      <c r="M435" s="3"/>
      <c r="N435" s="3"/>
    </row>
    <row r="436" ht="14.25" customHeight="1">
      <c r="E436" s="1"/>
      <c r="L436" s="2"/>
      <c r="M436" s="3"/>
      <c r="N436" s="3"/>
    </row>
    <row r="437" ht="14.25" customHeight="1">
      <c r="E437" s="1"/>
      <c r="L437" s="2"/>
      <c r="M437" s="3"/>
      <c r="N437" s="3"/>
    </row>
    <row r="438" ht="14.25" customHeight="1">
      <c r="E438" s="1"/>
      <c r="L438" s="2"/>
      <c r="M438" s="3"/>
      <c r="N438" s="3"/>
    </row>
    <row r="439" ht="14.25" customHeight="1">
      <c r="E439" s="1"/>
      <c r="L439" s="2"/>
      <c r="M439" s="3"/>
      <c r="N439" s="3"/>
    </row>
    <row r="440" ht="14.25" customHeight="1">
      <c r="E440" s="1"/>
      <c r="L440" s="2"/>
      <c r="M440" s="3"/>
      <c r="N440" s="3"/>
    </row>
    <row r="441" ht="14.25" customHeight="1">
      <c r="E441" s="1"/>
      <c r="L441" s="2"/>
      <c r="M441" s="3"/>
      <c r="N441" s="3"/>
    </row>
    <row r="442" ht="14.25" customHeight="1">
      <c r="E442" s="1"/>
      <c r="L442" s="2"/>
      <c r="M442" s="3"/>
      <c r="N442" s="3"/>
    </row>
    <row r="443" ht="14.25" customHeight="1">
      <c r="E443" s="1"/>
      <c r="L443" s="2"/>
      <c r="M443" s="3"/>
      <c r="N443" s="3"/>
    </row>
    <row r="444" ht="14.25" customHeight="1">
      <c r="E444" s="1"/>
      <c r="L444" s="2"/>
      <c r="M444" s="3"/>
      <c r="N444" s="3"/>
    </row>
    <row r="445" ht="14.25" customHeight="1">
      <c r="E445" s="1"/>
      <c r="L445" s="2"/>
      <c r="M445" s="3"/>
      <c r="N445" s="3"/>
    </row>
    <row r="446" ht="14.25" customHeight="1">
      <c r="E446" s="1"/>
      <c r="L446" s="2"/>
      <c r="M446" s="3"/>
      <c r="N446" s="3"/>
    </row>
    <row r="447" ht="14.25" customHeight="1">
      <c r="E447" s="1"/>
      <c r="L447" s="2"/>
      <c r="M447" s="3"/>
      <c r="N447" s="3"/>
    </row>
    <row r="448" ht="14.25" customHeight="1">
      <c r="E448" s="1"/>
      <c r="L448" s="2"/>
      <c r="M448" s="3"/>
      <c r="N448" s="3"/>
    </row>
    <row r="449" ht="14.25" customHeight="1">
      <c r="E449" s="1"/>
      <c r="L449" s="2"/>
      <c r="M449" s="3"/>
      <c r="N449" s="3"/>
    </row>
    <row r="450" ht="14.25" customHeight="1">
      <c r="E450" s="1"/>
      <c r="L450" s="2"/>
      <c r="M450" s="3"/>
      <c r="N450" s="3"/>
    </row>
    <row r="451" ht="14.25" customHeight="1">
      <c r="E451" s="1"/>
      <c r="L451" s="2"/>
      <c r="M451" s="3"/>
      <c r="N451" s="3"/>
    </row>
    <row r="452" ht="14.25" customHeight="1">
      <c r="E452" s="1"/>
      <c r="L452" s="2"/>
      <c r="M452" s="3"/>
      <c r="N452" s="3"/>
    </row>
    <row r="453" ht="14.25" customHeight="1">
      <c r="E453" s="1"/>
      <c r="L453" s="2"/>
      <c r="M453" s="3"/>
      <c r="N453" s="3"/>
    </row>
    <row r="454" ht="14.25" customHeight="1">
      <c r="E454" s="1"/>
      <c r="L454" s="2"/>
      <c r="M454" s="3"/>
      <c r="N454" s="3"/>
    </row>
    <row r="455" ht="14.25" customHeight="1">
      <c r="E455" s="1"/>
      <c r="L455" s="2"/>
      <c r="M455" s="3"/>
      <c r="N455" s="3"/>
    </row>
    <row r="456" ht="14.25" customHeight="1">
      <c r="E456" s="1"/>
      <c r="L456" s="2"/>
      <c r="M456" s="3"/>
      <c r="N456" s="3"/>
    </row>
    <row r="457" ht="14.25" customHeight="1">
      <c r="E457" s="1"/>
      <c r="L457" s="2"/>
      <c r="M457" s="3"/>
      <c r="N457" s="3"/>
    </row>
    <row r="458" ht="14.25" customHeight="1">
      <c r="E458" s="1"/>
      <c r="L458" s="2"/>
      <c r="M458" s="3"/>
      <c r="N458" s="3"/>
    </row>
    <row r="459" ht="14.25" customHeight="1">
      <c r="E459" s="1"/>
      <c r="L459" s="2"/>
      <c r="M459" s="3"/>
      <c r="N459" s="3"/>
    </row>
    <row r="460" ht="14.25" customHeight="1">
      <c r="E460" s="1"/>
      <c r="L460" s="2"/>
      <c r="M460" s="3"/>
      <c r="N460" s="3"/>
    </row>
    <row r="461" ht="14.25" customHeight="1">
      <c r="E461" s="1"/>
      <c r="L461" s="2"/>
      <c r="M461" s="3"/>
      <c r="N461" s="3"/>
    </row>
    <row r="462" ht="14.25" customHeight="1">
      <c r="E462" s="1"/>
      <c r="L462" s="2"/>
      <c r="M462" s="3"/>
      <c r="N462" s="3"/>
    </row>
    <row r="463" ht="14.25" customHeight="1">
      <c r="E463" s="1"/>
      <c r="L463" s="2"/>
      <c r="M463" s="3"/>
      <c r="N463" s="3"/>
    </row>
    <row r="464" ht="14.25" customHeight="1">
      <c r="E464" s="1"/>
      <c r="L464" s="2"/>
      <c r="M464" s="3"/>
      <c r="N464" s="3"/>
    </row>
    <row r="465" ht="14.25" customHeight="1">
      <c r="E465" s="1"/>
      <c r="L465" s="2"/>
      <c r="M465" s="3"/>
      <c r="N465" s="3"/>
    </row>
    <row r="466" ht="14.25" customHeight="1">
      <c r="E466" s="1"/>
      <c r="L466" s="2"/>
      <c r="M466" s="3"/>
      <c r="N466" s="3"/>
    </row>
    <row r="467" ht="14.25" customHeight="1">
      <c r="E467" s="1"/>
      <c r="L467" s="2"/>
      <c r="M467" s="3"/>
      <c r="N467" s="3"/>
    </row>
    <row r="468" ht="14.25" customHeight="1">
      <c r="E468" s="1"/>
      <c r="L468" s="2"/>
      <c r="M468" s="3"/>
      <c r="N468" s="3"/>
    </row>
    <row r="469" ht="14.25" customHeight="1">
      <c r="E469" s="1"/>
      <c r="L469" s="2"/>
      <c r="M469" s="3"/>
      <c r="N469" s="3"/>
    </row>
    <row r="470" ht="14.25" customHeight="1">
      <c r="E470" s="1"/>
      <c r="L470" s="2"/>
      <c r="M470" s="3"/>
      <c r="N470" s="3"/>
    </row>
    <row r="471" ht="14.25" customHeight="1">
      <c r="E471" s="1"/>
      <c r="L471" s="2"/>
      <c r="M471" s="3"/>
      <c r="N471" s="3"/>
    </row>
    <row r="472" ht="14.25" customHeight="1">
      <c r="E472" s="1"/>
      <c r="L472" s="2"/>
      <c r="M472" s="3"/>
      <c r="N472" s="3"/>
    </row>
    <row r="473" ht="14.25" customHeight="1">
      <c r="E473" s="1"/>
      <c r="L473" s="2"/>
      <c r="M473" s="3"/>
      <c r="N473" s="3"/>
    </row>
    <row r="474" ht="14.25" customHeight="1">
      <c r="E474" s="1"/>
      <c r="L474" s="2"/>
      <c r="M474" s="3"/>
      <c r="N474" s="3"/>
    </row>
    <row r="475" ht="14.25" customHeight="1">
      <c r="E475" s="1"/>
      <c r="L475" s="2"/>
      <c r="M475" s="3"/>
      <c r="N475" s="3"/>
    </row>
    <row r="476" ht="14.25" customHeight="1">
      <c r="E476" s="1"/>
      <c r="L476" s="2"/>
      <c r="M476" s="3"/>
      <c r="N476" s="3"/>
    </row>
    <row r="477" ht="14.25" customHeight="1">
      <c r="E477" s="1"/>
      <c r="L477" s="2"/>
      <c r="M477" s="3"/>
      <c r="N477" s="3"/>
    </row>
    <row r="478" ht="14.25" customHeight="1">
      <c r="E478" s="1"/>
      <c r="L478" s="2"/>
      <c r="M478" s="3"/>
      <c r="N478" s="3"/>
    </row>
    <row r="479" ht="14.25" customHeight="1">
      <c r="E479" s="1"/>
      <c r="L479" s="2"/>
      <c r="M479" s="3"/>
      <c r="N479" s="3"/>
    </row>
    <row r="480" ht="14.25" customHeight="1">
      <c r="E480" s="1"/>
      <c r="L480" s="2"/>
      <c r="M480" s="3"/>
      <c r="N480" s="3"/>
    </row>
    <row r="481" ht="14.25" customHeight="1">
      <c r="E481" s="1"/>
      <c r="L481" s="2"/>
      <c r="M481" s="3"/>
      <c r="N481" s="3"/>
    </row>
    <row r="482" ht="14.25" customHeight="1">
      <c r="E482" s="1"/>
      <c r="L482" s="2"/>
      <c r="M482" s="3"/>
      <c r="N482" s="3"/>
    </row>
    <row r="483" ht="14.25" customHeight="1">
      <c r="E483" s="1"/>
      <c r="L483" s="2"/>
      <c r="M483" s="3"/>
      <c r="N483" s="3"/>
    </row>
    <row r="484" ht="14.25" customHeight="1">
      <c r="E484" s="1"/>
      <c r="L484" s="2"/>
      <c r="M484" s="3"/>
      <c r="N484" s="3"/>
    </row>
    <row r="485" ht="14.25" customHeight="1">
      <c r="E485" s="1"/>
      <c r="L485" s="2"/>
      <c r="M485" s="3"/>
      <c r="N485" s="3"/>
    </row>
    <row r="486" ht="14.25" customHeight="1">
      <c r="E486" s="1"/>
      <c r="L486" s="2"/>
      <c r="M486" s="3"/>
      <c r="N486" s="3"/>
    </row>
    <row r="487" ht="14.25" customHeight="1">
      <c r="E487" s="1"/>
      <c r="L487" s="2"/>
      <c r="M487" s="3"/>
      <c r="N487" s="3"/>
    </row>
    <row r="488" ht="14.25" customHeight="1">
      <c r="E488" s="1"/>
      <c r="L488" s="2"/>
      <c r="M488" s="3"/>
      <c r="N488" s="3"/>
    </row>
    <row r="489" ht="14.25" customHeight="1">
      <c r="E489" s="1"/>
      <c r="L489" s="2"/>
      <c r="M489" s="3"/>
      <c r="N489" s="3"/>
    </row>
    <row r="490" ht="14.25" customHeight="1">
      <c r="E490" s="1"/>
      <c r="L490" s="2"/>
      <c r="M490" s="3"/>
      <c r="N490" s="3"/>
    </row>
    <row r="491" ht="15.75" customHeight="1">
      <c r="E491" s="1"/>
      <c r="L491" s="2"/>
    </row>
    <row r="492" ht="15.75" customHeight="1">
      <c r="E492" s="1"/>
      <c r="L492" s="2"/>
    </row>
    <row r="493" ht="15.75" customHeight="1">
      <c r="E493" s="1"/>
      <c r="L493" s="2"/>
    </row>
    <row r="494" ht="15.75" customHeight="1">
      <c r="E494" s="1"/>
      <c r="L494" s="2"/>
    </row>
    <row r="495" ht="15.75" customHeight="1">
      <c r="E495" s="1"/>
      <c r="L495" s="2"/>
    </row>
    <row r="496" ht="15.75" customHeight="1">
      <c r="E496" s="1"/>
      <c r="L496" s="2"/>
    </row>
    <row r="497" ht="15.75" customHeight="1">
      <c r="E497" s="1"/>
      <c r="L497" s="2"/>
    </row>
    <row r="498" ht="15.75" customHeight="1">
      <c r="E498" s="1"/>
      <c r="L498" s="2"/>
    </row>
    <row r="499" ht="15.75" customHeight="1">
      <c r="E499" s="1"/>
      <c r="L499" s="2"/>
    </row>
    <row r="500" ht="15.75" customHeight="1">
      <c r="E500" s="1"/>
      <c r="L500" s="2"/>
    </row>
    <row r="501" ht="15.75" customHeight="1">
      <c r="E501" s="1"/>
      <c r="L501" s="2"/>
    </row>
    <row r="502" ht="15.75" customHeight="1">
      <c r="E502" s="1"/>
      <c r="L502" s="2"/>
    </row>
    <row r="503" ht="15.75" customHeight="1">
      <c r="E503" s="1"/>
      <c r="L503" s="2"/>
    </row>
    <row r="504" ht="15.75" customHeight="1">
      <c r="E504" s="1"/>
      <c r="L504" s="2"/>
    </row>
    <row r="505" ht="15.75" customHeight="1">
      <c r="E505" s="1"/>
      <c r="L505" s="2"/>
    </row>
    <row r="506" ht="15.75" customHeight="1">
      <c r="E506" s="1"/>
      <c r="L506" s="2"/>
    </row>
    <row r="507" ht="15.75" customHeight="1">
      <c r="E507" s="1"/>
      <c r="L507" s="2"/>
    </row>
    <row r="508" ht="15.75" customHeight="1">
      <c r="E508" s="1"/>
      <c r="L508" s="2"/>
    </row>
    <row r="509" ht="15.75" customHeight="1">
      <c r="E509" s="1"/>
      <c r="L509" s="2"/>
    </row>
    <row r="510" ht="15.75" customHeight="1">
      <c r="E510" s="1"/>
      <c r="L510" s="2"/>
    </row>
    <row r="511" ht="15.75" customHeight="1">
      <c r="E511" s="1"/>
      <c r="L511" s="2"/>
    </row>
    <row r="512" ht="15.75" customHeight="1">
      <c r="E512" s="1"/>
      <c r="L512" s="2"/>
    </row>
    <row r="513" ht="15.75" customHeight="1">
      <c r="E513" s="1"/>
      <c r="L513" s="2"/>
    </row>
    <row r="514" ht="15.75" customHeight="1">
      <c r="E514" s="1"/>
      <c r="L514" s="2"/>
    </row>
    <row r="515" ht="15.75" customHeight="1">
      <c r="E515" s="1"/>
      <c r="L515" s="2"/>
    </row>
    <row r="516" ht="15.75" customHeight="1">
      <c r="E516" s="1"/>
      <c r="L516" s="2"/>
    </row>
    <row r="517" ht="15.75" customHeight="1">
      <c r="E517" s="1"/>
      <c r="L517" s="2"/>
    </row>
    <row r="518" ht="15.75" customHeight="1">
      <c r="E518" s="1"/>
      <c r="L518" s="2"/>
    </row>
    <row r="519" ht="15.75" customHeight="1">
      <c r="E519" s="1"/>
      <c r="L519" s="2"/>
    </row>
    <row r="520" ht="15.75" customHeight="1">
      <c r="E520" s="1"/>
      <c r="L520" s="2"/>
    </row>
    <row r="521" ht="15.75" customHeight="1">
      <c r="E521" s="1"/>
      <c r="L521" s="2"/>
    </row>
    <row r="522" ht="15.75" customHeight="1">
      <c r="E522" s="1"/>
      <c r="L522" s="2"/>
    </row>
    <row r="523" ht="15.75" customHeight="1">
      <c r="E523" s="1"/>
      <c r="L523" s="2"/>
    </row>
    <row r="524" ht="15.75" customHeight="1">
      <c r="E524" s="1"/>
      <c r="L524" s="2"/>
    </row>
    <row r="525" ht="15.75" customHeight="1">
      <c r="E525" s="1"/>
      <c r="L525" s="2"/>
    </row>
    <row r="526" ht="15.75" customHeight="1">
      <c r="E526" s="1"/>
      <c r="L526" s="2"/>
    </row>
    <row r="527" ht="15.75" customHeight="1">
      <c r="E527" s="1"/>
      <c r="L527" s="2"/>
    </row>
    <row r="528" ht="15.75" customHeight="1">
      <c r="E528" s="1"/>
      <c r="L528" s="2"/>
    </row>
    <row r="529" ht="15.75" customHeight="1">
      <c r="E529" s="1"/>
      <c r="L529" s="2"/>
    </row>
    <row r="530" ht="15.75" customHeight="1">
      <c r="E530" s="1"/>
      <c r="L530" s="2"/>
    </row>
    <row r="531" ht="15.75" customHeight="1">
      <c r="E531" s="1"/>
      <c r="L531" s="2"/>
    </row>
    <row r="532" ht="15.75" customHeight="1">
      <c r="E532" s="1"/>
      <c r="L532" s="2"/>
    </row>
    <row r="533" ht="15.75" customHeight="1">
      <c r="E533" s="1"/>
      <c r="L533" s="2"/>
    </row>
    <row r="534" ht="15.75" customHeight="1">
      <c r="E534" s="1"/>
      <c r="L534" s="2"/>
    </row>
    <row r="535" ht="15.75" customHeight="1">
      <c r="E535" s="1"/>
      <c r="L535" s="2"/>
    </row>
    <row r="536" ht="15.75" customHeight="1">
      <c r="E536" s="1"/>
      <c r="L536" s="2"/>
    </row>
    <row r="537" ht="15.75" customHeight="1">
      <c r="E537" s="1"/>
      <c r="L537" s="2"/>
    </row>
    <row r="538" ht="15.75" customHeight="1">
      <c r="E538" s="1"/>
      <c r="L538" s="2"/>
    </row>
    <row r="539" ht="15.75" customHeight="1">
      <c r="E539" s="1"/>
      <c r="L539" s="2"/>
    </row>
    <row r="540" ht="15.75" customHeight="1">
      <c r="E540" s="1"/>
      <c r="L540" s="2"/>
    </row>
    <row r="541" ht="15.75" customHeight="1">
      <c r="E541" s="1"/>
      <c r="L541" s="2"/>
    </row>
    <row r="542" ht="15.75" customHeight="1">
      <c r="E542" s="1"/>
      <c r="L542" s="2"/>
    </row>
    <row r="543" ht="15.75" customHeight="1">
      <c r="E543" s="1"/>
      <c r="L543" s="2"/>
    </row>
    <row r="544" ht="15.75" customHeight="1">
      <c r="E544" s="1"/>
      <c r="L544" s="2"/>
    </row>
    <row r="545" ht="15.75" customHeight="1">
      <c r="E545" s="1"/>
      <c r="L545" s="2"/>
    </row>
    <row r="546" ht="15.75" customHeight="1">
      <c r="E546" s="1"/>
      <c r="L546" s="2"/>
    </row>
    <row r="547" ht="15.75" customHeight="1">
      <c r="E547" s="1"/>
      <c r="L547" s="2"/>
    </row>
    <row r="548" ht="15.75" customHeight="1">
      <c r="E548" s="1"/>
      <c r="L548" s="2"/>
    </row>
    <row r="549" ht="15.75" customHeight="1">
      <c r="E549" s="1"/>
      <c r="L549" s="2"/>
    </row>
    <row r="550" ht="15.75" customHeight="1">
      <c r="E550" s="1"/>
      <c r="L550" s="2"/>
    </row>
    <row r="551" ht="15.75" customHeight="1">
      <c r="E551" s="1"/>
      <c r="L551" s="2"/>
    </row>
    <row r="552" ht="15.75" customHeight="1">
      <c r="E552" s="1"/>
      <c r="L552" s="2"/>
    </row>
    <row r="553" ht="15.75" customHeight="1">
      <c r="E553" s="1"/>
      <c r="L553" s="2"/>
    </row>
    <row r="554" ht="15.75" customHeight="1">
      <c r="E554" s="1"/>
      <c r="L554" s="2"/>
    </row>
    <row r="555" ht="15.75" customHeight="1">
      <c r="E555" s="1"/>
      <c r="L555" s="2"/>
    </row>
    <row r="556" ht="15.75" customHeight="1">
      <c r="E556" s="1"/>
      <c r="L556" s="2"/>
    </row>
    <row r="557" ht="15.75" customHeight="1">
      <c r="E557" s="1"/>
      <c r="L557" s="2"/>
    </row>
    <row r="558" ht="15.75" customHeight="1">
      <c r="E558" s="1"/>
      <c r="L558" s="2"/>
    </row>
    <row r="559" ht="15.75" customHeight="1">
      <c r="E559" s="1"/>
      <c r="L559" s="2"/>
    </row>
    <row r="560" ht="15.75" customHeight="1">
      <c r="E560" s="1"/>
      <c r="L560" s="2"/>
    </row>
    <row r="561" ht="15.75" customHeight="1">
      <c r="E561" s="1"/>
      <c r="L561" s="2"/>
    </row>
    <row r="562" ht="15.75" customHeight="1">
      <c r="E562" s="1"/>
      <c r="L562" s="2"/>
    </row>
    <row r="563" ht="15.75" customHeight="1">
      <c r="E563" s="1"/>
      <c r="L563" s="2"/>
    </row>
    <row r="564" ht="15.75" customHeight="1">
      <c r="E564" s="1"/>
      <c r="L564" s="2"/>
    </row>
    <row r="565" ht="15.75" customHeight="1">
      <c r="E565" s="1"/>
      <c r="L565" s="2"/>
    </row>
    <row r="566" ht="15.75" customHeight="1">
      <c r="E566" s="1"/>
      <c r="L566" s="2"/>
    </row>
    <row r="567" ht="15.75" customHeight="1">
      <c r="E567" s="1"/>
      <c r="L567" s="2"/>
    </row>
    <row r="568" ht="15.75" customHeight="1">
      <c r="E568" s="1"/>
      <c r="L568" s="2"/>
    </row>
    <row r="569" ht="15.75" customHeight="1">
      <c r="E569" s="1"/>
      <c r="L569" s="2"/>
    </row>
    <row r="570" ht="15.75" customHeight="1">
      <c r="E570" s="1"/>
      <c r="L570" s="2"/>
    </row>
    <row r="571" ht="15.75" customHeight="1">
      <c r="E571" s="1"/>
      <c r="L571" s="2"/>
    </row>
    <row r="572" ht="15.75" customHeight="1">
      <c r="E572" s="1"/>
      <c r="L572" s="2"/>
    </row>
    <row r="573" ht="15.75" customHeight="1">
      <c r="E573" s="1"/>
      <c r="L573" s="2"/>
    </row>
    <row r="574" ht="15.75" customHeight="1">
      <c r="E574" s="1"/>
      <c r="L574" s="2"/>
    </row>
    <row r="575" ht="15.75" customHeight="1">
      <c r="E575" s="1"/>
      <c r="L575" s="2"/>
    </row>
    <row r="576" ht="15.75" customHeight="1">
      <c r="E576" s="1"/>
      <c r="L576" s="2"/>
    </row>
    <row r="577" ht="15.75" customHeight="1">
      <c r="E577" s="1"/>
      <c r="L577" s="2"/>
    </row>
    <row r="578" ht="15.75" customHeight="1">
      <c r="E578" s="1"/>
      <c r="L578" s="2"/>
    </row>
    <row r="579" ht="15.75" customHeight="1">
      <c r="E579" s="1"/>
      <c r="L579" s="2"/>
    </row>
    <row r="580" ht="15.75" customHeight="1">
      <c r="E580" s="1"/>
      <c r="L580" s="2"/>
    </row>
    <row r="581" ht="15.75" customHeight="1">
      <c r="E581" s="1"/>
      <c r="L581" s="2"/>
    </row>
    <row r="582" ht="15.75" customHeight="1">
      <c r="E582" s="1"/>
      <c r="L582" s="2"/>
    </row>
    <row r="583" ht="15.75" customHeight="1">
      <c r="E583" s="1"/>
      <c r="L583" s="2"/>
    </row>
    <row r="584" ht="15.75" customHeight="1">
      <c r="E584" s="1"/>
      <c r="L584" s="2"/>
    </row>
    <row r="585" ht="15.75" customHeight="1">
      <c r="E585" s="1"/>
      <c r="L585" s="2"/>
    </row>
    <row r="586" ht="15.75" customHeight="1">
      <c r="E586" s="1"/>
      <c r="L586" s="2"/>
    </row>
    <row r="587" ht="15.75" customHeight="1">
      <c r="E587" s="1"/>
      <c r="L587" s="2"/>
    </row>
    <row r="588" ht="15.75" customHeight="1">
      <c r="E588" s="1"/>
      <c r="L588" s="2"/>
    </row>
    <row r="589" ht="15.75" customHeight="1">
      <c r="E589" s="1"/>
      <c r="L589" s="2"/>
    </row>
    <row r="590" ht="15.75" customHeight="1">
      <c r="E590" s="1"/>
      <c r="L590" s="2"/>
    </row>
    <row r="591" ht="15.75" customHeight="1">
      <c r="E591" s="1"/>
      <c r="L591" s="2"/>
    </row>
    <row r="592" ht="15.75" customHeight="1">
      <c r="E592" s="1"/>
      <c r="L592" s="2"/>
    </row>
    <row r="593" ht="15.75" customHeight="1">
      <c r="E593" s="1"/>
      <c r="L593" s="2"/>
    </row>
    <row r="594" ht="15.75" customHeight="1">
      <c r="E594" s="1"/>
      <c r="L594" s="2"/>
    </row>
    <row r="595" ht="15.75" customHeight="1">
      <c r="E595" s="1"/>
      <c r="L595" s="2"/>
    </row>
    <row r="596" ht="15.75" customHeight="1">
      <c r="E596" s="1"/>
      <c r="L596" s="2"/>
    </row>
    <row r="597" ht="15.75" customHeight="1">
      <c r="E597" s="1"/>
      <c r="L597" s="2"/>
    </row>
    <row r="598" ht="15.75" customHeight="1">
      <c r="E598" s="1"/>
      <c r="L598" s="2"/>
    </row>
    <row r="599" ht="15.75" customHeight="1">
      <c r="E599" s="1"/>
      <c r="L599" s="2"/>
    </row>
    <row r="600" ht="15.75" customHeight="1">
      <c r="E600" s="1"/>
      <c r="L600" s="2"/>
    </row>
    <row r="601" ht="15.75" customHeight="1">
      <c r="E601" s="1"/>
      <c r="L601" s="2"/>
    </row>
    <row r="602" ht="15.75" customHeight="1">
      <c r="E602" s="1"/>
      <c r="L602" s="2"/>
    </row>
    <row r="603" ht="15.75" customHeight="1">
      <c r="E603" s="1"/>
      <c r="L603" s="2"/>
    </row>
    <row r="604" ht="15.75" customHeight="1">
      <c r="E604" s="1"/>
      <c r="L604" s="2"/>
    </row>
    <row r="605" ht="15.75" customHeight="1">
      <c r="E605" s="1"/>
      <c r="L605" s="2"/>
    </row>
    <row r="606" ht="15.75" customHeight="1">
      <c r="E606" s="1"/>
      <c r="L606" s="2"/>
    </row>
    <row r="607" ht="15.75" customHeight="1">
      <c r="E607" s="1"/>
      <c r="L607" s="2"/>
    </row>
    <row r="608" ht="15.75" customHeight="1">
      <c r="E608" s="1"/>
      <c r="L608" s="2"/>
    </row>
    <row r="609" ht="15.75" customHeight="1">
      <c r="E609" s="1"/>
      <c r="L609" s="2"/>
    </row>
    <row r="610" ht="15.75" customHeight="1">
      <c r="E610" s="1"/>
      <c r="L610" s="2"/>
    </row>
    <row r="611" ht="15.75" customHeight="1">
      <c r="E611" s="1"/>
      <c r="L611" s="2"/>
    </row>
    <row r="612" ht="15.75" customHeight="1">
      <c r="E612" s="1"/>
      <c r="L612" s="2"/>
    </row>
    <row r="613" ht="15.75" customHeight="1">
      <c r="E613" s="1"/>
      <c r="L613" s="2"/>
    </row>
    <row r="614" ht="15.75" customHeight="1">
      <c r="E614" s="1"/>
      <c r="L614" s="2"/>
    </row>
    <row r="615" ht="15.75" customHeight="1">
      <c r="E615" s="1"/>
      <c r="L615" s="2"/>
    </row>
    <row r="616" ht="15.75" customHeight="1">
      <c r="E616" s="1"/>
      <c r="L616" s="2"/>
    </row>
    <row r="617" ht="15.75" customHeight="1">
      <c r="E617" s="1"/>
      <c r="L617" s="2"/>
    </row>
    <row r="618" ht="15.75" customHeight="1">
      <c r="E618" s="1"/>
      <c r="L618" s="2"/>
    </row>
    <row r="619" ht="15.75" customHeight="1">
      <c r="E619" s="1"/>
      <c r="L619" s="2"/>
    </row>
    <row r="620" ht="15.75" customHeight="1">
      <c r="E620" s="1"/>
      <c r="L620" s="2"/>
    </row>
    <row r="621" ht="15.75" customHeight="1">
      <c r="E621" s="1"/>
      <c r="L621" s="2"/>
    </row>
    <row r="622" ht="15.75" customHeight="1">
      <c r="E622" s="1"/>
      <c r="L622" s="2"/>
    </row>
    <row r="623" ht="15.75" customHeight="1">
      <c r="E623" s="1"/>
      <c r="L623" s="2"/>
    </row>
    <row r="624" ht="15.75" customHeight="1">
      <c r="E624" s="1"/>
      <c r="L624" s="2"/>
    </row>
    <row r="625" ht="15.75" customHeight="1">
      <c r="E625" s="1"/>
      <c r="L625" s="2"/>
    </row>
    <row r="626" ht="15.75" customHeight="1">
      <c r="E626" s="1"/>
      <c r="L626" s="2"/>
    </row>
    <row r="627" ht="15.75" customHeight="1">
      <c r="E627" s="1"/>
      <c r="L627" s="2"/>
    </row>
    <row r="628" ht="15.75" customHeight="1">
      <c r="E628" s="1"/>
      <c r="L628" s="2"/>
    </row>
    <row r="629" ht="15.75" customHeight="1">
      <c r="E629" s="1"/>
      <c r="L629" s="2"/>
    </row>
    <row r="630" ht="15.75" customHeight="1">
      <c r="E630" s="1"/>
      <c r="L630" s="2"/>
    </row>
    <row r="631" ht="15.75" customHeight="1">
      <c r="E631" s="1"/>
      <c r="L631" s="2"/>
    </row>
    <row r="632" ht="15.75" customHeight="1">
      <c r="E632" s="1"/>
      <c r="L632" s="2"/>
    </row>
    <row r="633" ht="15.75" customHeight="1">
      <c r="E633" s="1"/>
      <c r="L633" s="2"/>
    </row>
    <row r="634" ht="15.75" customHeight="1">
      <c r="E634" s="1"/>
      <c r="L634" s="2"/>
    </row>
    <row r="635" ht="15.75" customHeight="1">
      <c r="E635" s="1"/>
      <c r="L635" s="2"/>
    </row>
    <row r="636" ht="15.75" customHeight="1">
      <c r="E636" s="1"/>
      <c r="L636" s="2"/>
    </row>
    <row r="637" ht="15.75" customHeight="1">
      <c r="E637" s="1"/>
      <c r="L637" s="2"/>
    </row>
    <row r="638" ht="15.75" customHeight="1">
      <c r="E638" s="1"/>
      <c r="L638" s="2"/>
    </row>
    <row r="639" ht="15.75" customHeight="1">
      <c r="E639" s="1"/>
      <c r="L639" s="2"/>
    </row>
    <row r="640" ht="15.75" customHeight="1">
      <c r="E640" s="1"/>
      <c r="L640" s="2"/>
    </row>
    <row r="641" ht="15.75" customHeight="1">
      <c r="E641" s="1"/>
      <c r="L641" s="2"/>
    </row>
    <row r="642" ht="15.75" customHeight="1">
      <c r="E642" s="1"/>
      <c r="L642" s="2"/>
    </row>
    <row r="643" ht="15.75" customHeight="1">
      <c r="E643" s="1"/>
      <c r="L643" s="2"/>
    </row>
    <row r="644" ht="15.75" customHeight="1">
      <c r="E644" s="1"/>
      <c r="L644" s="2"/>
    </row>
    <row r="645" ht="15.75" customHeight="1">
      <c r="E645" s="1"/>
      <c r="L645" s="2"/>
    </row>
    <row r="646" ht="15.75" customHeight="1">
      <c r="E646" s="1"/>
      <c r="L646" s="2"/>
    </row>
    <row r="647" ht="15.75" customHeight="1">
      <c r="E647" s="1"/>
      <c r="L647" s="2"/>
    </row>
    <row r="648" ht="15.75" customHeight="1">
      <c r="E648" s="1"/>
      <c r="L648" s="2"/>
    </row>
    <row r="649" ht="15.75" customHeight="1">
      <c r="E649" s="1"/>
      <c r="L649" s="2"/>
    </row>
    <row r="650" ht="15.75" customHeight="1">
      <c r="E650" s="1"/>
      <c r="L650" s="2"/>
    </row>
    <row r="651" ht="15.75" customHeight="1">
      <c r="E651" s="1"/>
      <c r="L651" s="2"/>
    </row>
    <row r="652" ht="15.75" customHeight="1">
      <c r="E652" s="1"/>
      <c r="L652" s="2"/>
    </row>
    <row r="653" ht="15.75" customHeight="1">
      <c r="E653" s="1"/>
      <c r="L653" s="2"/>
    </row>
    <row r="654" ht="15.75" customHeight="1">
      <c r="E654" s="1"/>
      <c r="L654" s="2"/>
    </row>
    <row r="655" ht="15.75" customHeight="1">
      <c r="E655" s="1"/>
      <c r="L655" s="2"/>
    </row>
    <row r="656" ht="15.75" customHeight="1">
      <c r="E656" s="1"/>
      <c r="L656" s="2"/>
    </row>
    <row r="657" ht="15.75" customHeight="1">
      <c r="E657" s="1"/>
      <c r="L657" s="2"/>
    </row>
    <row r="658" ht="15.75" customHeight="1">
      <c r="E658" s="1"/>
      <c r="L658" s="2"/>
    </row>
    <row r="659" ht="15.75" customHeight="1">
      <c r="E659" s="1"/>
      <c r="L659" s="2"/>
    </row>
    <row r="660" ht="15.75" customHeight="1">
      <c r="E660" s="1"/>
      <c r="L660" s="2"/>
    </row>
    <row r="661" ht="15.75" customHeight="1">
      <c r="E661" s="1"/>
      <c r="L661" s="2"/>
    </row>
    <row r="662" ht="15.75" customHeight="1">
      <c r="E662" s="1"/>
      <c r="L662" s="2"/>
    </row>
    <row r="663" ht="15.75" customHeight="1">
      <c r="E663" s="1"/>
      <c r="L663" s="2"/>
    </row>
    <row r="664" ht="15.75" customHeight="1">
      <c r="E664" s="1"/>
      <c r="L664" s="2"/>
    </row>
    <row r="665" ht="15.75" customHeight="1">
      <c r="E665" s="1"/>
      <c r="L665" s="2"/>
    </row>
    <row r="666" ht="15.75" customHeight="1">
      <c r="E666" s="1"/>
      <c r="L666" s="2"/>
    </row>
    <row r="667" ht="15.75" customHeight="1">
      <c r="E667" s="1"/>
      <c r="L667" s="2"/>
    </row>
    <row r="668" ht="15.75" customHeight="1">
      <c r="E668" s="1"/>
      <c r="L668" s="2"/>
    </row>
    <row r="669" ht="15.75" customHeight="1">
      <c r="E669" s="1"/>
      <c r="L669" s="2"/>
    </row>
    <row r="670" ht="15.75" customHeight="1">
      <c r="E670" s="1"/>
      <c r="L670" s="2"/>
    </row>
    <row r="671" ht="15.75" customHeight="1">
      <c r="E671" s="1"/>
      <c r="L671" s="2"/>
    </row>
    <row r="672" ht="15.75" customHeight="1">
      <c r="E672" s="1"/>
      <c r="L672" s="2"/>
    </row>
    <row r="673" ht="15.75" customHeight="1">
      <c r="E673" s="1"/>
      <c r="L673" s="2"/>
    </row>
    <row r="674" ht="15.75" customHeight="1">
      <c r="E674" s="1"/>
      <c r="L674" s="2"/>
    </row>
    <row r="675" ht="15.75" customHeight="1">
      <c r="E675" s="1"/>
      <c r="L675" s="2"/>
    </row>
    <row r="676" ht="15.75" customHeight="1">
      <c r="E676" s="1"/>
      <c r="L676" s="2"/>
    </row>
    <row r="677" ht="15.75" customHeight="1">
      <c r="E677" s="1"/>
      <c r="L677" s="2"/>
    </row>
    <row r="678" ht="15.75" customHeight="1">
      <c r="E678" s="1"/>
      <c r="L678" s="2"/>
    </row>
    <row r="679" ht="15.75" customHeight="1">
      <c r="E679" s="1"/>
      <c r="L679" s="2"/>
    </row>
    <row r="680" ht="15.75" customHeight="1">
      <c r="E680" s="1"/>
      <c r="L680" s="2"/>
    </row>
    <row r="681" ht="15.75" customHeight="1">
      <c r="E681" s="1"/>
      <c r="L681" s="2"/>
    </row>
    <row r="682" ht="15.75" customHeight="1">
      <c r="E682" s="1"/>
      <c r="L682" s="2"/>
    </row>
    <row r="683" ht="15.75" customHeight="1">
      <c r="E683" s="1"/>
      <c r="L683" s="2"/>
    </row>
    <row r="684" ht="15.75" customHeight="1">
      <c r="E684" s="1"/>
      <c r="L684" s="2"/>
    </row>
    <row r="685" ht="15.75" customHeight="1">
      <c r="E685" s="1"/>
      <c r="L685" s="2"/>
    </row>
    <row r="686" ht="15.75" customHeight="1">
      <c r="E686" s="1"/>
      <c r="L686" s="2"/>
    </row>
    <row r="687" ht="15.75" customHeight="1">
      <c r="E687" s="1"/>
      <c r="L687" s="2"/>
    </row>
    <row r="688" ht="15.75" customHeight="1">
      <c r="E688" s="1"/>
      <c r="L688" s="2"/>
    </row>
    <row r="689" ht="15.75" customHeight="1">
      <c r="E689" s="1"/>
      <c r="L689" s="2"/>
    </row>
    <row r="690" ht="15.75" customHeight="1">
      <c r="E690" s="1"/>
      <c r="L690" s="2"/>
    </row>
    <row r="691" ht="15.75" customHeight="1">
      <c r="E691" s="1"/>
      <c r="L691" s="2"/>
    </row>
    <row r="692" ht="15.75" customHeight="1">
      <c r="E692" s="1"/>
      <c r="L692" s="2"/>
    </row>
    <row r="693" ht="15.75" customHeight="1">
      <c r="E693" s="1"/>
      <c r="L693" s="2"/>
    </row>
    <row r="694" ht="15.75" customHeight="1">
      <c r="E694" s="1"/>
      <c r="L694" s="2"/>
    </row>
    <row r="695" ht="15.75" customHeight="1">
      <c r="E695" s="1"/>
      <c r="L695" s="2"/>
    </row>
    <row r="696" ht="15.75" customHeight="1">
      <c r="E696" s="1"/>
      <c r="L696" s="2"/>
    </row>
    <row r="697" ht="15.75" customHeight="1">
      <c r="E697" s="1"/>
      <c r="L697" s="2"/>
    </row>
    <row r="698" ht="15.75" customHeight="1">
      <c r="E698" s="1"/>
      <c r="L698" s="2"/>
    </row>
    <row r="699" ht="15.75" customHeight="1">
      <c r="E699" s="1"/>
      <c r="L699" s="2"/>
    </row>
    <row r="700" ht="15.75" customHeight="1">
      <c r="E700" s="1"/>
      <c r="L700" s="2"/>
    </row>
    <row r="701" ht="15.75" customHeight="1">
      <c r="E701" s="1"/>
      <c r="L701" s="2"/>
    </row>
    <row r="702" ht="15.75" customHeight="1">
      <c r="E702" s="1"/>
      <c r="L702" s="2"/>
    </row>
    <row r="703" ht="15.75" customHeight="1">
      <c r="E703" s="1"/>
      <c r="L703" s="2"/>
    </row>
    <row r="704" ht="15.75" customHeight="1">
      <c r="E704" s="1"/>
      <c r="L704" s="2"/>
    </row>
    <row r="705" ht="15.75" customHeight="1">
      <c r="E705" s="1"/>
      <c r="L705" s="2"/>
    </row>
    <row r="706" ht="15.75" customHeight="1">
      <c r="E706" s="1"/>
      <c r="L706" s="2"/>
    </row>
    <row r="707" ht="15.75" customHeight="1">
      <c r="E707" s="1"/>
      <c r="L707" s="2"/>
    </row>
    <row r="708" ht="15.75" customHeight="1">
      <c r="E708" s="1"/>
      <c r="L708" s="2"/>
    </row>
    <row r="709" ht="15.75" customHeight="1">
      <c r="E709" s="1"/>
      <c r="L709" s="2"/>
    </row>
    <row r="710" ht="15.75" customHeight="1">
      <c r="E710" s="1"/>
      <c r="L710" s="2"/>
    </row>
    <row r="711" ht="15.75" customHeight="1">
      <c r="E711" s="1"/>
      <c r="L711" s="2"/>
    </row>
    <row r="712" ht="15.75" customHeight="1">
      <c r="E712" s="1"/>
      <c r="L712" s="2"/>
    </row>
    <row r="713" ht="15.75" customHeight="1">
      <c r="E713" s="1"/>
      <c r="L713" s="2"/>
    </row>
    <row r="714" ht="15.75" customHeight="1">
      <c r="E714" s="1"/>
      <c r="L714" s="2"/>
    </row>
    <row r="715" ht="15.75" customHeight="1">
      <c r="E715" s="1"/>
      <c r="L715" s="2"/>
    </row>
    <row r="716" ht="15.75" customHeight="1">
      <c r="E716" s="1"/>
      <c r="L716" s="2"/>
    </row>
    <row r="717" ht="15.75" customHeight="1">
      <c r="E717" s="1"/>
      <c r="L717" s="2"/>
    </row>
    <row r="718" ht="15.75" customHeight="1">
      <c r="E718" s="1"/>
      <c r="L718" s="2"/>
    </row>
    <row r="719" ht="15.75" customHeight="1">
      <c r="E719" s="1"/>
      <c r="L719" s="2"/>
    </row>
    <row r="720" ht="15.75" customHeight="1">
      <c r="E720" s="1"/>
      <c r="L720" s="2"/>
    </row>
    <row r="721" ht="15.75" customHeight="1">
      <c r="E721" s="1"/>
      <c r="L721" s="2"/>
    </row>
    <row r="722" ht="15.75" customHeight="1">
      <c r="E722" s="1"/>
      <c r="L722" s="2"/>
    </row>
    <row r="723" ht="15.75" customHeight="1">
      <c r="E723" s="1"/>
      <c r="L723" s="2"/>
    </row>
    <row r="724" ht="15.75" customHeight="1">
      <c r="E724" s="1"/>
      <c r="L724" s="2"/>
    </row>
    <row r="725" ht="15.75" customHeight="1">
      <c r="E725" s="1"/>
      <c r="L725" s="2"/>
    </row>
    <row r="726" ht="15.75" customHeight="1">
      <c r="E726" s="1"/>
      <c r="L726" s="2"/>
    </row>
    <row r="727" ht="15.75" customHeight="1">
      <c r="E727" s="1"/>
      <c r="L727" s="2"/>
    </row>
    <row r="728" ht="15.75" customHeight="1">
      <c r="E728" s="1"/>
      <c r="L728" s="2"/>
    </row>
    <row r="729" ht="15.75" customHeight="1">
      <c r="E729" s="1"/>
      <c r="L729" s="2"/>
    </row>
    <row r="730" ht="15.75" customHeight="1">
      <c r="E730" s="1"/>
      <c r="L730" s="2"/>
    </row>
    <row r="731" ht="15.75" customHeight="1">
      <c r="E731" s="1"/>
      <c r="L731" s="2"/>
    </row>
    <row r="732" ht="15.75" customHeight="1">
      <c r="E732" s="1"/>
      <c r="L732" s="2"/>
    </row>
    <row r="733" ht="15.75" customHeight="1">
      <c r="E733" s="1"/>
      <c r="L733" s="2"/>
    </row>
    <row r="734" ht="15.75" customHeight="1">
      <c r="E734" s="1"/>
      <c r="L734" s="2"/>
    </row>
    <row r="735" ht="15.75" customHeight="1">
      <c r="E735" s="1"/>
      <c r="L735" s="2"/>
    </row>
    <row r="736" ht="15.75" customHeight="1">
      <c r="E736" s="1"/>
      <c r="L736" s="2"/>
    </row>
    <row r="737" ht="15.75" customHeight="1">
      <c r="E737" s="1"/>
      <c r="L737" s="2"/>
    </row>
    <row r="738" ht="15.75" customHeight="1">
      <c r="E738" s="1"/>
      <c r="L738" s="2"/>
    </row>
    <row r="739" ht="15.75" customHeight="1">
      <c r="E739" s="1"/>
      <c r="L739" s="2"/>
    </row>
    <row r="740" ht="15.75" customHeight="1">
      <c r="E740" s="1"/>
      <c r="L740" s="2"/>
    </row>
    <row r="741" ht="15.75" customHeight="1">
      <c r="E741" s="1"/>
      <c r="L741" s="2"/>
    </row>
    <row r="742" ht="15.75" customHeight="1">
      <c r="E742" s="1"/>
      <c r="L742" s="2"/>
    </row>
    <row r="743" ht="15.75" customHeight="1">
      <c r="E743" s="1"/>
      <c r="L743" s="2"/>
    </row>
    <row r="744" ht="15.75" customHeight="1">
      <c r="E744" s="1"/>
      <c r="L744" s="2"/>
    </row>
    <row r="745" ht="15.75" customHeight="1">
      <c r="E745" s="1"/>
      <c r="L745" s="2"/>
    </row>
    <row r="746" ht="15.75" customHeight="1">
      <c r="E746" s="1"/>
      <c r="L746" s="2"/>
    </row>
    <row r="747" ht="15.75" customHeight="1">
      <c r="E747" s="1"/>
      <c r="L747" s="2"/>
    </row>
    <row r="748" ht="15.75" customHeight="1">
      <c r="E748" s="1"/>
      <c r="L748" s="2"/>
    </row>
    <row r="749" ht="15.75" customHeight="1">
      <c r="E749" s="1"/>
      <c r="L749" s="2"/>
    </row>
    <row r="750" ht="15.75" customHeight="1">
      <c r="E750" s="1"/>
      <c r="L750" s="2"/>
    </row>
    <row r="751" ht="15.75" customHeight="1">
      <c r="E751" s="1"/>
      <c r="L751" s="2"/>
    </row>
    <row r="752" ht="15.75" customHeight="1">
      <c r="E752" s="1"/>
      <c r="L752" s="2"/>
    </row>
    <row r="753" ht="15.75" customHeight="1">
      <c r="E753" s="1"/>
      <c r="L753" s="2"/>
    </row>
    <row r="754" ht="15.75" customHeight="1">
      <c r="E754" s="1"/>
      <c r="L754" s="2"/>
    </row>
    <row r="755" ht="15.75" customHeight="1">
      <c r="E755" s="1"/>
      <c r="L755" s="2"/>
    </row>
    <row r="756" ht="15.75" customHeight="1">
      <c r="E756" s="1"/>
      <c r="L756" s="2"/>
    </row>
    <row r="757" ht="15.75" customHeight="1">
      <c r="E757" s="1"/>
      <c r="L757" s="2"/>
    </row>
    <row r="758" ht="15.75" customHeight="1">
      <c r="E758" s="1"/>
      <c r="L758" s="2"/>
    </row>
    <row r="759" ht="15.75" customHeight="1">
      <c r="E759" s="1"/>
      <c r="L759" s="2"/>
    </row>
    <row r="760" ht="15.75" customHeight="1">
      <c r="E760" s="1"/>
      <c r="L760" s="2"/>
    </row>
    <row r="761" ht="15.75" customHeight="1">
      <c r="E761" s="1"/>
      <c r="L761" s="2"/>
    </row>
    <row r="762" ht="15.75" customHeight="1">
      <c r="E762" s="1"/>
      <c r="L762" s="2"/>
    </row>
    <row r="763" ht="15.75" customHeight="1">
      <c r="E763" s="1"/>
      <c r="L763" s="2"/>
    </row>
    <row r="764" ht="15.75" customHeight="1">
      <c r="E764" s="1"/>
      <c r="L764" s="2"/>
    </row>
    <row r="765" ht="15.75" customHeight="1">
      <c r="E765" s="1"/>
      <c r="L765" s="2"/>
    </row>
    <row r="766" ht="15.75" customHeight="1">
      <c r="E766" s="1"/>
      <c r="L766" s="2"/>
    </row>
    <row r="767" ht="15.75" customHeight="1">
      <c r="E767" s="1"/>
      <c r="L767" s="2"/>
    </row>
    <row r="768" ht="15.75" customHeight="1">
      <c r="E768" s="1"/>
      <c r="L768" s="2"/>
    </row>
    <row r="769" ht="15.75" customHeight="1">
      <c r="E769" s="1"/>
      <c r="L769" s="2"/>
    </row>
    <row r="770" ht="15.75" customHeight="1">
      <c r="E770" s="1"/>
      <c r="L770" s="2"/>
    </row>
    <row r="771" ht="15.75" customHeight="1">
      <c r="E771" s="1"/>
      <c r="L771" s="2"/>
    </row>
    <row r="772" ht="15.75" customHeight="1">
      <c r="E772" s="1"/>
      <c r="L772" s="2"/>
    </row>
    <row r="773" ht="15.75" customHeight="1">
      <c r="E773" s="1"/>
      <c r="L773" s="2"/>
    </row>
    <row r="774" ht="15.75" customHeight="1">
      <c r="E774" s="1"/>
      <c r="L774" s="2"/>
    </row>
    <row r="775" ht="15.75" customHeight="1">
      <c r="E775" s="1"/>
      <c r="L775" s="2"/>
    </row>
    <row r="776" ht="15.75" customHeight="1">
      <c r="E776" s="1"/>
      <c r="L776" s="2"/>
    </row>
    <row r="777" ht="15.75" customHeight="1">
      <c r="E777" s="1"/>
      <c r="L777" s="2"/>
    </row>
    <row r="778" ht="15.75" customHeight="1">
      <c r="E778" s="1"/>
      <c r="L778" s="2"/>
    </row>
    <row r="779" ht="15.75" customHeight="1">
      <c r="E779" s="1"/>
      <c r="L779" s="2"/>
    </row>
    <row r="780" ht="15.75" customHeight="1">
      <c r="E780" s="1"/>
      <c r="L780" s="2"/>
    </row>
    <row r="781" ht="15.75" customHeight="1">
      <c r="E781" s="1"/>
      <c r="L781" s="2"/>
    </row>
    <row r="782" ht="15.75" customHeight="1">
      <c r="E782" s="1"/>
      <c r="L782" s="2"/>
    </row>
    <row r="783" ht="15.75" customHeight="1">
      <c r="E783" s="1"/>
      <c r="L783" s="2"/>
    </row>
    <row r="784" ht="15.75" customHeight="1">
      <c r="E784" s="1"/>
      <c r="L784" s="2"/>
    </row>
    <row r="785" ht="15.75" customHeight="1">
      <c r="E785" s="1"/>
      <c r="L785" s="2"/>
    </row>
    <row r="786" ht="15.75" customHeight="1">
      <c r="E786" s="1"/>
      <c r="L786" s="2"/>
    </row>
    <row r="787" ht="15.75" customHeight="1">
      <c r="E787" s="1"/>
      <c r="L787" s="2"/>
    </row>
    <row r="788" ht="15.75" customHeight="1">
      <c r="E788" s="1"/>
      <c r="L788" s="2"/>
    </row>
    <row r="789" ht="15.75" customHeight="1">
      <c r="E789" s="1"/>
      <c r="L789" s="2"/>
    </row>
    <row r="790" ht="15.75" customHeight="1">
      <c r="E790" s="1"/>
      <c r="L790" s="2"/>
    </row>
    <row r="791" ht="15.75" customHeight="1">
      <c r="E791" s="1"/>
      <c r="L791" s="2"/>
    </row>
    <row r="792" ht="15.75" customHeight="1">
      <c r="E792" s="1"/>
      <c r="L792" s="2"/>
    </row>
    <row r="793" ht="15.75" customHeight="1">
      <c r="E793" s="1"/>
      <c r="L793" s="2"/>
    </row>
    <row r="794" ht="15.75" customHeight="1">
      <c r="E794" s="1"/>
      <c r="L794" s="2"/>
    </row>
    <row r="795" ht="15.75" customHeight="1">
      <c r="E795" s="1"/>
      <c r="L795" s="2"/>
    </row>
    <row r="796" ht="15.75" customHeight="1">
      <c r="E796" s="1"/>
      <c r="L796" s="2"/>
    </row>
    <row r="797" ht="15.75" customHeight="1">
      <c r="E797" s="1"/>
      <c r="L797" s="2"/>
    </row>
    <row r="798" ht="15.75" customHeight="1">
      <c r="E798" s="1"/>
      <c r="L798" s="2"/>
    </row>
    <row r="799" ht="15.75" customHeight="1">
      <c r="E799" s="1"/>
      <c r="L799" s="2"/>
    </row>
    <row r="800" ht="15.75" customHeight="1">
      <c r="E800" s="1"/>
      <c r="L800" s="2"/>
    </row>
    <row r="801" ht="15.75" customHeight="1">
      <c r="E801" s="1"/>
      <c r="L801" s="2"/>
    </row>
    <row r="802" ht="15.75" customHeight="1">
      <c r="E802" s="1"/>
      <c r="L802" s="2"/>
    </row>
    <row r="803" ht="15.75" customHeight="1">
      <c r="E803" s="1"/>
      <c r="L803" s="2"/>
    </row>
    <row r="804" ht="15.75" customHeight="1">
      <c r="E804" s="1"/>
      <c r="L804" s="2"/>
    </row>
    <row r="805" ht="15.75" customHeight="1">
      <c r="E805" s="1"/>
      <c r="L805" s="2"/>
    </row>
    <row r="806" ht="15.75" customHeight="1">
      <c r="E806" s="1"/>
      <c r="L806" s="2"/>
    </row>
    <row r="807" ht="15.75" customHeight="1">
      <c r="E807" s="1"/>
      <c r="L807" s="2"/>
    </row>
    <row r="808" ht="15.75" customHeight="1">
      <c r="E808" s="1"/>
      <c r="L808" s="2"/>
    </row>
    <row r="809" ht="15.75" customHeight="1">
      <c r="E809" s="1"/>
      <c r="L809" s="2"/>
    </row>
    <row r="810" ht="15.75" customHeight="1">
      <c r="E810" s="1"/>
      <c r="L810" s="2"/>
    </row>
    <row r="811" ht="15.75" customHeight="1">
      <c r="E811" s="1"/>
      <c r="L811" s="2"/>
    </row>
    <row r="812" ht="15.75" customHeight="1">
      <c r="E812" s="1"/>
      <c r="L812" s="2"/>
    </row>
    <row r="813" ht="15.75" customHeight="1">
      <c r="E813" s="1"/>
      <c r="L813" s="2"/>
    </row>
    <row r="814" ht="15.75" customHeight="1">
      <c r="E814" s="1"/>
      <c r="L814" s="2"/>
    </row>
    <row r="815" ht="15.75" customHeight="1">
      <c r="E815" s="1"/>
      <c r="L815" s="2"/>
    </row>
    <row r="816" ht="15.75" customHeight="1">
      <c r="E816" s="1"/>
      <c r="L816" s="2"/>
    </row>
    <row r="817" ht="15.75" customHeight="1">
      <c r="E817" s="1"/>
      <c r="L817" s="2"/>
    </row>
    <row r="818" ht="15.75" customHeight="1">
      <c r="E818" s="1"/>
      <c r="L818" s="2"/>
    </row>
    <row r="819" ht="15.75" customHeight="1">
      <c r="E819" s="1"/>
      <c r="L819" s="2"/>
    </row>
    <row r="820" ht="15.75" customHeight="1">
      <c r="E820" s="1"/>
      <c r="L820" s="2"/>
    </row>
    <row r="821" ht="15.75" customHeight="1">
      <c r="E821" s="1"/>
      <c r="L821" s="2"/>
    </row>
    <row r="822" ht="15.75" customHeight="1">
      <c r="E822" s="1"/>
      <c r="L822" s="2"/>
    </row>
    <row r="823" ht="15.75" customHeight="1">
      <c r="E823" s="1"/>
      <c r="L823" s="2"/>
    </row>
    <row r="824" ht="15.75" customHeight="1">
      <c r="E824" s="1"/>
      <c r="L824" s="2"/>
    </row>
    <row r="825" ht="15.75" customHeight="1">
      <c r="E825" s="1"/>
      <c r="L825" s="2"/>
    </row>
    <row r="826" ht="15.75" customHeight="1">
      <c r="E826" s="1"/>
      <c r="L826" s="2"/>
    </row>
    <row r="827" ht="15.75" customHeight="1">
      <c r="E827" s="1"/>
      <c r="L827" s="2"/>
    </row>
    <row r="828" ht="15.75" customHeight="1">
      <c r="E828" s="1"/>
      <c r="L828" s="2"/>
    </row>
    <row r="829" ht="15.75" customHeight="1">
      <c r="E829" s="1"/>
      <c r="L829" s="2"/>
    </row>
    <row r="830" ht="15.75" customHeight="1">
      <c r="E830" s="1"/>
      <c r="L830" s="2"/>
    </row>
    <row r="831" ht="15.75" customHeight="1">
      <c r="E831" s="1"/>
      <c r="L831" s="2"/>
    </row>
    <row r="832" ht="15.75" customHeight="1">
      <c r="E832" s="1"/>
      <c r="L832" s="2"/>
    </row>
    <row r="833" ht="15.75" customHeight="1">
      <c r="E833" s="1"/>
      <c r="L833" s="2"/>
    </row>
    <row r="834" ht="15.75" customHeight="1">
      <c r="E834" s="1"/>
      <c r="L834" s="2"/>
    </row>
    <row r="835" ht="15.75" customHeight="1">
      <c r="E835" s="1"/>
      <c r="L835" s="2"/>
    </row>
    <row r="836" ht="15.75" customHeight="1">
      <c r="E836" s="1"/>
      <c r="L836" s="2"/>
    </row>
    <row r="837" ht="15.75" customHeight="1">
      <c r="E837" s="1"/>
      <c r="L837" s="2"/>
    </row>
    <row r="838" ht="15.75" customHeight="1">
      <c r="E838" s="1"/>
      <c r="L838" s="2"/>
    </row>
    <row r="839" ht="15.75" customHeight="1">
      <c r="E839" s="1"/>
      <c r="L839" s="2"/>
    </row>
    <row r="840" ht="15.75" customHeight="1">
      <c r="E840" s="1"/>
      <c r="L840" s="2"/>
    </row>
    <row r="841" ht="15.75" customHeight="1">
      <c r="E841" s="1"/>
      <c r="L841" s="2"/>
    </row>
    <row r="842" ht="15.75" customHeight="1">
      <c r="E842" s="1"/>
      <c r="L842" s="2"/>
    </row>
    <row r="843" ht="15.75" customHeight="1">
      <c r="E843" s="1"/>
      <c r="L843" s="2"/>
    </row>
    <row r="844" ht="15.75" customHeight="1">
      <c r="E844" s="1"/>
      <c r="L844" s="2"/>
    </row>
    <row r="845" ht="15.75" customHeight="1">
      <c r="E845" s="1"/>
      <c r="L845" s="2"/>
    </row>
    <row r="846" ht="15.75" customHeight="1">
      <c r="E846" s="1"/>
      <c r="L846" s="2"/>
    </row>
    <row r="847" ht="15.75" customHeight="1">
      <c r="E847" s="1"/>
      <c r="L847" s="2"/>
    </row>
    <row r="848" ht="15.75" customHeight="1">
      <c r="E848" s="1"/>
      <c r="L848" s="2"/>
    </row>
    <row r="849" ht="15.75" customHeight="1">
      <c r="E849" s="1"/>
      <c r="L849" s="2"/>
    </row>
    <row r="850" ht="15.75" customHeight="1">
      <c r="E850" s="1"/>
      <c r="L850" s="2"/>
    </row>
    <row r="851" ht="15.75" customHeight="1">
      <c r="E851" s="1"/>
      <c r="L851" s="2"/>
    </row>
    <row r="852" ht="15.75" customHeight="1">
      <c r="E852" s="1"/>
      <c r="L852" s="2"/>
    </row>
    <row r="853" ht="15.75" customHeight="1">
      <c r="E853" s="1"/>
      <c r="L853" s="2"/>
    </row>
    <row r="854" ht="15.75" customHeight="1">
      <c r="E854" s="1"/>
      <c r="L854" s="2"/>
    </row>
    <row r="855" ht="15.75" customHeight="1">
      <c r="E855" s="1"/>
      <c r="L855" s="2"/>
    </row>
    <row r="856" ht="15.75" customHeight="1">
      <c r="E856" s="1"/>
      <c r="L856" s="2"/>
    </row>
    <row r="857" ht="15.75" customHeight="1">
      <c r="E857" s="1"/>
      <c r="L857" s="2"/>
    </row>
    <row r="858" ht="15.75" customHeight="1">
      <c r="E858" s="1"/>
      <c r="L858" s="2"/>
    </row>
    <row r="859" ht="15.75" customHeight="1">
      <c r="E859" s="1"/>
      <c r="L859" s="2"/>
    </row>
    <row r="860" ht="15.75" customHeight="1">
      <c r="E860" s="1"/>
      <c r="L860" s="2"/>
    </row>
    <row r="861" ht="15.75" customHeight="1">
      <c r="E861" s="1"/>
      <c r="L861" s="2"/>
    </row>
    <row r="862" ht="15.75" customHeight="1">
      <c r="E862" s="1"/>
      <c r="L862" s="2"/>
    </row>
    <row r="863" ht="15.75" customHeight="1">
      <c r="E863" s="1"/>
      <c r="L863" s="2"/>
    </row>
    <row r="864" ht="15.75" customHeight="1">
      <c r="E864" s="1"/>
      <c r="L864" s="2"/>
    </row>
    <row r="865" ht="15.75" customHeight="1">
      <c r="E865" s="1"/>
      <c r="L865" s="2"/>
    </row>
    <row r="866" ht="15.75" customHeight="1">
      <c r="E866" s="1"/>
      <c r="L866" s="2"/>
    </row>
    <row r="867" ht="15.75" customHeight="1">
      <c r="E867" s="1"/>
      <c r="L867" s="2"/>
    </row>
    <row r="868" ht="15.75" customHeight="1">
      <c r="E868" s="1"/>
      <c r="L868" s="2"/>
    </row>
    <row r="869" ht="15.75" customHeight="1">
      <c r="E869" s="1"/>
      <c r="L869" s="2"/>
    </row>
    <row r="870" ht="15.75" customHeight="1">
      <c r="E870" s="1"/>
      <c r="L870" s="2"/>
    </row>
    <row r="871" ht="15.75" customHeight="1">
      <c r="E871" s="1"/>
      <c r="L871" s="2"/>
    </row>
    <row r="872" ht="15.75" customHeight="1">
      <c r="E872" s="1"/>
      <c r="L872" s="2"/>
    </row>
    <row r="873" ht="15.75" customHeight="1">
      <c r="E873" s="1"/>
      <c r="L873" s="2"/>
    </row>
    <row r="874" ht="15.75" customHeight="1">
      <c r="E874" s="1"/>
      <c r="L874" s="2"/>
    </row>
    <row r="875" ht="15.75" customHeight="1">
      <c r="E875" s="1"/>
      <c r="L875" s="2"/>
    </row>
    <row r="876" ht="15.75" customHeight="1">
      <c r="E876" s="1"/>
      <c r="L876" s="2"/>
    </row>
    <row r="877" ht="15.75" customHeight="1">
      <c r="E877" s="1"/>
      <c r="L877" s="2"/>
    </row>
    <row r="878" ht="15.75" customHeight="1">
      <c r="E878" s="1"/>
      <c r="L878" s="2"/>
    </row>
    <row r="879" ht="15.75" customHeight="1">
      <c r="E879" s="1"/>
      <c r="L879" s="2"/>
    </row>
    <row r="880" ht="15.75" customHeight="1">
      <c r="E880" s="1"/>
      <c r="L880" s="2"/>
    </row>
    <row r="881" ht="15.75" customHeight="1">
      <c r="E881" s="1"/>
      <c r="L881" s="2"/>
    </row>
    <row r="882" ht="15.75" customHeight="1">
      <c r="E882" s="1"/>
      <c r="L882" s="2"/>
    </row>
    <row r="883" ht="15.75" customHeight="1">
      <c r="E883" s="1"/>
      <c r="L883" s="2"/>
    </row>
    <row r="884" ht="15.75" customHeight="1">
      <c r="E884" s="1"/>
      <c r="L884" s="2"/>
    </row>
    <row r="885" ht="15.75" customHeight="1">
      <c r="E885" s="1"/>
      <c r="L885" s="2"/>
    </row>
    <row r="886" ht="15.75" customHeight="1">
      <c r="E886" s="1"/>
      <c r="L886" s="2"/>
    </row>
    <row r="887" ht="15.75" customHeight="1">
      <c r="E887" s="1"/>
      <c r="L887" s="2"/>
    </row>
    <row r="888" ht="15.75" customHeight="1">
      <c r="E888" s="1"/>
      <c r="L888" s="2"/>
    </row>
    <row r="889" ht="15.75" customHeight="1">
      <c r="E889" s="1"/>
      <c r="L889" s="2"/>
    </row>
    <row r="890" ht="15.75" customHeight="1">
      <c r="E890" s="1"/>
      <c r="L890" s="2"/>
    </row>
    <row r="891" ht="15.75" customHeight="1">
      <c r="E891" s="1"/>
      <c r="L891" s="2"/>
    </row>
    <row r="892" ht="15.75" customHeight="1">
      <c r="E892" s="1"/>
      <c r="L892" s="2"/>
    </row>
    <row r="893" ht="15.75" customHeight="1">
      <c r="E893" s="1"/>
      <c r="L893" s="2"/>
    </row>
    <row r="894" ht="15.75" customHeight="1">
      <c r="E894" s="1"/>
      <c r="L894" s="2"/>
    </row>
    <row r="895" ht="15.75" customHeight="1">
      <c r="E895" s="1"/>
      <c r="L895" s="2"/>
    </row>
    <row r="896" ht="15.75" customHeight="1">
      <c r="E896" s="1"/>
      <c r="L896" s="2"/>
    </row>
    <row r="897" ht="15.75" customHeight="1">
      <c r="E897" s="1"/>
      <c r="L897" s="2"/>
    </row>
    <row r="898" ht="15.75" customHeight="1">
      <c r="E898" s="1"/>
      <c r="L898" s="2"/>
    </row>
    <row r="899" ht="15.75" customHeight="1">
      <c r="E899" s="1"/>
      <c r="L899" s="2"/>
    </row>
    <row r="900" ht="15.75" customHeight="1">
      <c r="E900" s="1"/>
      <c r="L900" s="2"/>
    </row>
    <row r="901" ht="15.75" customHeight="1">
      <c r="E901" s="1"/>
      <c r="L901" s="2"/>
    </row>
    <row r="902" ht="15.75" customHeight="1">
      <c r="E902" s="1"/>
      <c r="L902" s="2"/>
    </row>
    <row r="903" ht="15.75" customHeight="1">
      <c r="E903" s="1"/>
      <c r="L903" s="2"/>
    </row>
    <row r="904" ht="15.75" customHeight="1">
      <c r="E904" s="1"/>
      <c r="L904" s="2"/>
    </row>
    <row r="905" ht="15.75" customHeight="1">
      <c r="E905" s="1"/>
      <c r="L905" s="2"/>
    </row>
    <row r="906" ht="15.75" customHeight="1">
      <c r="E906" s="1"/>
      <c r="L906" s="2"/>
    </row>
    <row r="907" ht="15.75" customHeight="1">
      <c r="E907" s="1"/>
      <c r="L907" s="2"/>
    </row>
    <row r="908" ht="15.75" customHeight="1">
      <c r="E908" s="1"/>
      <c r="L908" s="2"/>
    </row>
    <row r="909" ht="15.75" customHeight="1">
      <c r="E909" s="1"/>
      <c r="L909" s="2"/>
    </row>
    <row r="910" ht="15.75" customHeight="1">
      <c r="E910" s="1"/>
      <c r="L910" s="2"/>
    </row>
    <row r="911" ht="15.75" customHeight="1">
      <c r="E911" s="1"/>
      <c r="L911" s="2"/>
    </row>
    <row r="912" ht="15.75" customHeight="1">
      <c r="E912" s="1"/>
      <c r="L912" s="2"/>
    </row>
    <row r="913" ht="15.75" customHeight="1">
      <c r="E913" s="1"/>
      <c r="L913" s="2"/>
    </row>
    <row r="914" ht="15.75" customHeight="1">
      <c r="E914" s="1"/>
      <c r="L914" s="2"/>
    </row>
    <row r="915" ht="15.75" customHeight="1">
      <c r="E915" s="1"/>
      <c r="L915" s="2"/>
    </row>
    <row r="916" ht="15.75" customHeight="1">
      <c r="E916" s="1"/>
      <c r="L916" s="2"/>
    </row>
    <row r="917" ht="15.75" customHeight="1">
      <c r="E917" s="1"/>
      <c r="L917" s="2"/>
    </row>
    <row r="918" ht="15.75" customHeight="1">
      <c r="E918" s="1"/>
      <c r="L918" s="2"/>
    </row>
    <row r="919" ht="15.75" customHeight="1">
      <c r="E919" s="1"/>
      <c r="L919" s="2"/>
    </row>
    <row r="920" ht="15.75" customHeight="1">
      <c r="E920" s="1"/>
      <c r="L920" s="2"/>
    </row>
    <row r="921" ht="15.75" customHeight="1">
      <c r="E921" s="1"/>
      <c r="L921" s="2"/>
    </row>
    <row r="922" ht="15.75" customHeight="1">
      <c r="E922" s="1"/>
      <c r="L922" s="2"/>
    </row>
    <row r="923" ht="15.75" customHeight="1">
      <c r="E923" s="1"/>
      <c r="L923" s="2"/>
    </row>
    <row r="924" ht="15.75" customHeight="1">
      <c r="E924" s="1"/>
      <c r="L924" s="2"/>
    </row>
    <row r="925" ht="15.75" customHeight="1">
      <c r="E925" s="1"/>
      <c r="L925" s="2"/>
    </row>
    <row r="926" ht="15.75" customHeight="1">
      <c r="E926" s="1"/>
      <c r="L926" s="2"/>
    </row>
    <row r="927" ht="15.75" customHeight="1">
      <c r="E927" s="1"/>
      <c r="L927" s="2"/>
    </row>
    <row r="928" ht="15.75" customHeight="1">
      <c r="E928" s="1"/>
      <c r="L928" s="2"/>
    </row>
    <row r="929" ht="15.75" customHeight="1">
      <c r="E929" s="1"/>
      <c r="L929" s="2"/>
    </row>
    <row r="930" ht="15.75" customHeight="1">
      <c r="E930" s="1"/>
      <c r="L930" s="2"/>
    </row>
    <row r="931" ht="15.75" customHeight="1">
      <c r="E931" s="1"/>
      <c r="L931" s="2"/>
    </row>
    <row r="932" ht="15.75" customHeight="1">
      <c r="E932" s="1"/>
      <c r="L932" s="2"/>
    </row>
    <row r="933" ht="15.75" customHeight="1">
      <c r="E933" s="1"/>
      <c r="L933" s="2"/>
    </row>
    <row r="934" ht="15.75" customHeight="1">
      <c r="E934" s="1"/>
      <c r="L934" s="2"/>
    </row>
    <row r="935" ht="15.75" customHeight="1">
      <c r="E935" s="1"/>
      <c r="L935" s="2"/>
    </row>
    <row r="936" ht="15.75" customHeight="1">
      <c r="E936" s="1"/>
      <c r="L936" s="2"/>
    </row>
    <row r="937" ht="15.75" customHeight="1">
      <c r="E937" s="1"/>
      <c r="L937" s="2"/>
    </row>
    <row r="938" ht="15.75" customHeight="1">
      <c r="E938" s="1"/>
      <c r="L938" s="2"/>
    </row>
    <row r="939" ht="15.75" customHeight="1">
      <c r="E939" s="1"/>
      <c r="L939" s="2"/>
    </row>
    <row r="940" ht="15.75" customHeight="1">
      <c r="E940" s="1"/>
      <c r="L940" s="2"/>
    </row>
    <row r="941" ht="15.75" customHeight="1">
      <c r="E941" s="1"/>
      <c r="L941" s="2"/>
    </row>
    <row r="942" ht="15.75" customHeight="1">
      <c r="E942" s="1"/>
      <c r="L942" s="2"/>
    </row>
    <row r="943" ht="15.75" customHeight="1">
      <c r="E943" s="1"/>
      <c r="L943" s="2"/>
    </row>
    <row r="944" ht="15.75" customHeight="1">
      <c r="E944" s="1"/>
      <c r="L944" s="2"/>
    </row>
    <row r="945" ht="15.75" customHeight="1">
      <c r="E945" s="1"/>
      <c r="L945" s="2"/>
    </row>
    <row r="946" ht="15.75" customHeight="1">
      <c r="E946" s="1"/>
      <c r="L946" s="2"/>
    </row>
    <row r="947" ht="15.75" customHeight="1">
      <c r="E947" s="1"/>
      <c r="L947" s="2"/>
    </row>
    <row r="948" ht="15.75" customHeight="1">
      <c r="E948" s="1"/>
      <c r="L948" s="2"/>
    </row>
    <row r="949" ht="15.75" customHeight="1">
      <c r="E949" s="1"/>
      <c r="L949" s="2"/>
    </row>
    <row r="950" ht="15.75" customHeight="1">
      <c r="E950" s="1"/>
      <c r="L950" s="2"/>
    </row>
    <row r="951" ht="15.75" customHeight="1">
      <c r="E951" s="1"/>
      <c r="L951" s="2"/>
    </row>
    <row r="952" ht="15.75" customHeight="1">
      <c r="E952" s="1"/>
      <c r="L952" s="2"/>
    </row>
    <row r="953" ht="15.75" customHeight="1">
      <c r="E953" s="1"/>
      <c r="L953" s="2"/>
    </row>
    <row r="954" ht="15.75" customHeight="1">
      <c r="E954" s="1"/>
      <c r="L954" s="2"/>
    </row>
    <row r="955" ht="15.75" customHeight="1">
      <c r="E955" s="1"/>
      <c r="L955" s="2"/>
    </row>
    <row r="956" ht="15.75" customHeight="1">
      <c r="E956" s="1"/>
      <c r="L956" s="2"/>
    </row>
    <row r="957" ht="15.75" customHeight="1">
      <c r="E957" s="1"/>
      <c r="L957" s="2"/>
    </row>
    <row r="958" ht="15.75" customHeight="1">
      <c r="E958" s="1"/>
      <c r="L958" s="2"/>
    </row>
    <row r="959" ht="15.75" customHeight="1">
      <c r="E959" s="1"/>
      <c r="L959" s="2"/>
    </row>
    <row r="960" ht="15.75" customHeight="1">
      <c r="E960" s="1"/>
      <c r="L960" s="2"/>
    </row>
    <row r="961" ht="15.75" customHeight="1">
      <c r="E961" s="1"/>
      <c r="L961" s="2"/>
    </row>
    <row r="962" ht="15.75" customHeight="1">
      <c r="E962" s="1"/>
      <c r="L962" s="2"/>
    </row>
    <row r="963" ht="15.75" customHeight="1">
      <c r="E963" s="1"/>
      <c r="L963" s="2"/>
    </row>
    <row r="964" ht="15.75" customHeight="1">
      <c r="E964" s="1"/>
      <c r="L964" s="2"/>
    </row>
    <row r="965" ht="15.75" customHeight="1">
      <c r="E965" s="1"/>
      <c r="L965" s="2"/>
    </row>
    <row r="966" ht="15.75" customHeight="1">
      <c r="E966" s="1"/>
      <c r="L966" s="2"/>
    </row>
    <row r="967" ht="15.75" customHeight="1">
      <c r="E967" s="1"/>
      <c r="L967" s="2"/>
    </row>
    <row r="968" ht="15.75" customHeight="1">
      <c r="E968" s="1"/>
      <c r="L968" s="2"/>
    </row>
    <row r="969" ht="15.75" customHeight="1">
      <c r="E969" s="1"/>
      <c r="L969" s="2"/>
    </row>
    <row r="970" ht="15.75" customHeight="1">
      <c r="E970" s="1"/>
      <c r="L970" s="2"/>
    </row>
    <row r="971" ht="15.75" customHeight="1">
      <c r="E971" s="1"/>
      <c r="L971" s="2"/>
    </row>
    <row r="972" ht="15.75" customHeight="1">
      <c r="E972" s="1"/>
      <c r="L972" s="2"/>
    </row>
    <row r="973" ht="15.75" customHeight="1">
      <c r="E973" s="1"/>
      <c r="L973" s="2"/>
    </row>
    <row r="974" ht="15.75" customHeight="1">
      <c r="E974" s="1"/>
      <c r="L974" s="2"/>
    </row>
    <row r="975" ht="15.75" customHeight="1">
      <c r="E975" s="1"/>
      <c r="L975" s="2"/>
    </row>
    <row r="976" ht="15.75" customHeight="1">
      <c r="E976" s="1"/>
      <c r="L976" s="2"/>
    </row>
    <row r="977" ht="15.75" customHeight="1">
      <c r="E977" s="1"/>
      <c r="L977" s="2"/>
    </row>
    <row r="978" ht="15.75" customHeight="1">
      <c r="E978" s="1"/>
      <c r="L978" s="2"/>
    </row>
    <row r="979" ht="15.75" customHeight="1">
      <c r="E979" s="1"/>
      <c r="L979" s="2"/>
    </row>
    <row r="980" ht="15.75" customHeight="1">
      <c r="E980" s="1"/>
      <c r="L980" s="2"/>
    </row>
    <row r="981" ht="15.75" customHeight="1">
      <c r="E981" s="1"/>
      <c r="L981" s="2"/>
    </row>
    <row r="982" ht="15.75" customHeight="1">
      <c r="E982" s="1"/>
      <c r="L982" s="2"/>
    </row>
    <row r="983" ht="15.75" customHeight="1">
      <c r="E983" s="1"/>
      <c r="L983" s="2"/>
    </row>
    <row r="984" ht="15.75" customHeight="1">
      <c r="E984" s="1"/>
      <c r="L984" s="2"/>
    </row>
    <row r="985" ht="15.75" customHeight="1">
      <c r="E985" s="1"/>
      <c r="L985" s="2"/>
    </row>
    <row r="986" ht="15.75" customHeight="1">
      <c r="E986" s="1"/>
      <c r="L986" s="2"/>
    </row>
    <row r="987" ht="15.75" customHeight="1">
      <c r="E987" s="1"/>
      <c r="L987" s="2"/>
    </row>
    <row r="988" ht="15.75" customHeight="1">
      <c r="E988" s="1"/>
      <c r="L988" s="2"/>
    </row>
    <row r="989" ht="15.75" customHeight="1">
      <c r="E989" s="1"/>
      <c r="L989" s="2"/>
    </row>
    <row r="990" ht="15.75" customHeight="1">
      <c r="E990" s="1"/>
      <c r="L990" s="2"/>
    </row>
    <row r="991" ht="15.75" customHeight="1">
      <c r="E991" s="1"/>
      <c r="L991" s="2"/>
    </row>
    <row r="992" ht="15.75" customHeight="1">
      <c r="E992" s="1"/>
      <c r="L992" s="2"/>
    </row>
    <row r="993" ht="15.75" customHeight="1">
      <c r="E993" s="1"/>
      <c r="L993" s="2"/>
    </row>
    <row r="994" ht="15.75" customHeight="1">
      <c r="E994" s="1"/>
      <c r="L994" s="2"/>
    </row>
    <row r="995" ht="15.75" customHeight="1">
      <c r="E995" s="1"/>
      <c r="L995" s="2"/>
    </row>
    <row r="996" ht="15.75" customHeight="1">
      <c r="E996" s="1"/>
      <c r="L996" s="2"/>
    </row>
    <row r="997" ht="15.75" customHeight="1">
      <c r="E997" s="1"/>
      <c r="L997" s="2"/>
    </row>
    <row r="998" ht="15.75" customHeight="1">
      <c r="E998" s="1"/>
      <c r="L998" s="2"/>
    </row>
    <row r="999" ht="15.75" customHeight="1">
      <c r="E999" s="1"/>
      <c r="L999" s="2"/>
    </row>
    <row r="1000">
      <c r="E1000" s="2"/>
      <c r="L1000" s="2"/>
    </row>
  </sheetData>
  <mergeCells count="36">
    <mergeCell ref="I17:K17"/>
    <mergeCell ref="M18:N18"/>
    <mergeCell ref="B2:N2"/>
    <mergeCell ref="B3:N3"/>
    <mergeCell ref="B4:N4"/>
    <mergeCell ref="B5:N5"/>
    <mergeCell ref="B6:N6"/>
    <mergeCell ref="H11:I11"/>
    <mergeCell ref="F17:H17"/>
    <mergeCell ref="B267:E267"/>
    <mergeCell ref="B268:E268"/>
    <mergeCell ref="F268:H268"/>
    <mergeCell ref="I268:K268"/>
    <mergeCell ref="B269:E269"/>
    <mergeCell ref="B270:E270"/>
    <mergeCell ref="B271:E271"/>
    <mergeCell ref="R277:S277"/>
    <mergeCell ref="T277:U277"/>
    <mergeCell ref="B272:E272"/>
    <mergeCell ref="B273:E273"/>
    <mergeCell ref="B274:E274"/>
    <mergeCell ref="B275:E275"/>
    <mergeCell ref="B276:E276"/>
    <mergeCell ref="B277:E277"/>
    <mergeCell ref="P277:Q277"/>
    <mergeCell ref="E285:G285"/>
    <mergeCell ref="E286:H286"/>
    <mergeCell ref="E287:G287"/>
    <mergeCell ref="E288:G288"/>
    <mergeCell ref="B278:E278"/>
    <mergeCell ref="B279:E279"/>
    <mergeCell ref="B280:E280"/>
    <mergeCell ref="B281:E281"/>
    <mergeCell ref="B282:E282"/>
    <mergeCell ref="B283:E283"/>
    <mergeCell ref="F283:K283"/>
  </mergeCells>
  <conditionalFormatting sqref="L20:L82">
    <cfRule type="cellIs" dxfId="0" priority="1" operator="equal">
      <formula>"AB"</formula>
    </cfRule>
  </conditionalFormatting>
  <conditionalFormatting sqref="L20:L82">
    <cfRule type="cellIs" dxfId="1" priority="2" operator="equal">
      <formula>"FF"</formula>
    </cfRule>
  </conditionalFormatting>
  <conditionalFormatting sqref="L20:L101 L184:L266">
    <cfRule type="cellIs" dxfId="0" priority="3" operator="equal">
      <formula>"AB"</formula>
    </cfRule>
  </conditionalFormatting>
  <conditionalFormatting sqref="L20:L101 L184:L266">
    <cfRule type="cellIs" dxfId="1" priority="4" operator="equal">
      <formula>"FF"</formula>
    </cfRule>
  </conditionalFormatting>
  <conditionalFormatting sqref="L102:L183">
    <cfRule type="cellIs" dxfId="0" priority="5" operator="equal">
      <formula>"AB"</formula>
    </cfRule>
  </conditionalFormatting>
  <conditionalFormatting sqref="L102:L183">
    <cfRule type="cellIs" dxfId="1" priority="6" operator="equal">
      <formula>"FF"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0"/>
    <col customWidth="1" min="5" max="26" width="8.71"/>
  </cols>
  <sheetData>
    <row r="2">
      <c r="C2" s="96" t="s">
        <v>556</v>
      </c>
      <c r="F2" s="97"/>
      <c r="G2" s="97"/>
      <c r="H2" s="97"/>
      <c r="I2" s="97"/>
      <c r="J2" s="97"/>
      <c r="K2" s="97"/>
      <c r="L2" s="97"/>
      <c r="M2" s="97"/>
      <c r="N2" s="98"/>
    </row>
    <row r="3">
      <c r="C3" s="96" t="s">
        <v>557</v>
      </c>
      <c r="F3" s="97"/>
      <c r="G3" s="97"/>
      <c r="H3" s="97"/>
      <c r="I3" s="97"/>
      <c r="J3" s="97"/>
      <c r="K3" s="97"/>
      <c r="L3" s="97"/>
      <c r="M3" s="97"/>
      <c r="N3" s="98"/>
    </row>
    <row r="4">
      <c r="C4" s="96" t="s">
        <v>558</v>
      </c>
      <c r="F4" s="97"/>
      <c r="G4" s="97"/>
      <c r="H4" s="97"/>
      <c r="I4" s="97"/>
      <c r="J4" s="97"/>
      <c r="K4" s="97"/>
      <c r="L4" s="97"/>
      <c r="M4" s="97"/>
      <c r="N4" s="98"/>
    </row>
    <row r="5">
      <c r="C5" s="96" t="s">
        <v>559</v>
      </c>
      <c r="F5" s="97"/>
      <c r="G5" s="97"/>
      <c r="H5" s="97"/>
      <c r="I5" s="97"/>
      <c r="J5" s="97"/>
      <c r="K5" s="97"/>
      <c r="L5" s="97"/>
      <c r="M5" s="97"/>
      <c r="N5" s="98"/>
    </row>
    <row r="8">
      <c r="C8" s="99" t="s">
        <v>560</v>
      </c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ht="31.5" customHeight="1">
      <c r="C9" s="102" t="s">
        <v>561</v>
      </c>
      <c r="D9" s="103" t="s">
        <v>562</v>
      </c>
      <c r="E9" s="104" t="s">
        <v>563</v>
      </c>
      <c r="F9" s="28"/>
      <c r="G9" s="104" t="s">
        <v>564</v>
      </c>
      <c r="H9" s="28"/>
      <c r="I9" s="104" t="s">
        <v>565</v>
      </c>
      <c r="J9" s="28"/>
      <c r="K9" s="105" t="s">
        <v>566</v>
      </c>
      <c r="L9" s="39"/>
      <c r="M9" s="106"/>
    </row>
    <row r="10">
      <c r="C10" s="102"/>
      <c r="D10" s="103"/>
      <c r="E10" s="107" t="s">
        <v>567</v>
      </c>
      <c r="F10" s="107" t="s">
        <v>568</v>
      </c>
      <c r="G10" s="107" t="s">
        <v>567</v>
      </c>
      <c r="H10" s="107" t="s">
        <v>568</v>
      </c>
      <c r="I10" s="107" t="s">
        <v>567</v>
      </c>
      <c r="J10" s="107" t="s">
        <v>568</v>
      </c>
      <c r="K10" s="108" t="s">
        <v>569</v>
      </c>
      <c r="L10" s="108" t="s">
        <v>552</v>
      </c>
      <c r="M10" s="109" t="s">
        <v>570</v>
      </c>
    </row>
    <row r="11">
      <c r="C11" s="102"/>
      <c r="D11" s="103"/>
      <c r="E11" s="107"/>
      <c r="F11" s="107"/>
      <c r="G11" s="107"/>
      <c r="H11" s="107"/>
      <c r="I11" s="107"/>
      <c r="J11" s="107"/>
      <c r="K11" s="108"/>
      <c r="L11" s="108"/>
      <c r="M11" s="109"/>
    </row>
    <row r="12">
      <c r="C12" s="110" t="s">
        <v>571</v>
      </c>
      <c r="D12" s="111" t="s">
        <v>572</v>
      </c>
      <c r="E12" s="112">
        <v>46.0</v>
      </c>
      <c r="F12" s="112">
        <v>44.0</v>
      </c>
      <c r="G12" s="112">
        <v>55.0</v>
      </c>
      <c r="H12" s="112">
        <v>63.0</v>
      </c>
      <c r="I12" s="112">
        <v>74.0</v>
      </c>
      <c r="J12" s="112">
        <v>98.0</v>
      </c>
      <c r="K12" s="113">
        <v>1.0</v>
      </c>
      <c r="L12" s="113">
        <v>1.0</v>
      </c>
      <c r="M12" s="114">
        <v>1.0</v>
      </c>
    </row>
    <row r="13">
      <c r="C13" s="110" t="s">
        <v>571</v>
      </c>
      <c r="D13" s="115" t="s">
        <v>573</v>
      </c>
      <c r="E13" s="116">
        <v>57.47</v>
      </c>
      <c r="F13" s="116">
        <v>52.4</v>
      </c>
      <c r="G13" s="116">
        <v>70.3</v>
      </c>
      <c r="H13" s="116">
        <v>69.45</v>
      </c>
      <c r="I13" s="116">
        <v>85.57</v>
      </c>
      <c r="J13" s="116">
        <v>95.23</v>
      </c>
      <c r="K13" s="116">
        <v>0.96</v>
      </c>
      <c r="L13" s="116">
        <v>0.99</v>
      </c>
      <c r="M13" s="117">
        <v>0.98</v>
      </c>
    </row>
    <row r="14">
      <c r="C14" s="110"/>
      <c r="D14" s="115"/>
      <c r="E14" s="118"/>
      <c r="F14" s="118"/>
      <c r="G14" s="118"/>
      <c r="H14" s="118"/>
      <c r="I14" s="118"/>
      <c r="J14" s="118"/>
      <c r="K14" s="119"/>
      <c r="L14" s="119"/>
      <c r="M14" s="120"/>
    </row>
    <row r="15">
      <c r="C15" s="110" t="s">
        <v>574</v>
      </c>
      <c r="D15" s="111" t="s">
        <v>572</v>
      </c>
      <c r="E15" s="112">
        <v>59.0</v>
      </c>
      <c r="F15" s="112">
        <v>84.0</v>
      </c>
      <c r="G15" s="112">
        <v>72.0</v>
      </c>
      <c r="H15" s="112">
        <v>71.0</v>
      </c>
      <c r="I15" s="112">
        <v>87.0</v>
      </c>
      <c r="J15" s="112">
        <v>96.0</v>
      </c>
      <c r="K15" s="113">
        <v>1.0</v>
      </c>
      <c r="L15" s="113">
        <v>1.0</v>
      </c>
      <c r="M15" s="114">
        <v>1.0</v>
      </c>
    </row>
    <row r="16">
      <c r="C16" s="110" t="s">
        <v>574</v>
      </c>
      <c r="D16" s="115" t="s">
        <v>573</v>
      </c>
      <c r="E16" s="116">
        <v>51.85</v>
      </c>
      <c r="F16" s="116">
        <v>65.88</v>
      </c>
      <c r="G16" s="116">
        <v>67.41</v>
      </c>
      <c r="H16" s="116">
        <v>79.05</v>
      </c>
      <c r="I16" s="116">
        <v>87.19</v>
      </c>
      <c r="J16" s="116">
        <v>96.31</v>
      </c>
      <c r="K16" s="116">
        <v>0.88</v>
      </c>
      <c r="L16" s="116">
        <v>1.0</v>
      </c>
      <c r="M16" s="117">
        <v>0.96</v>
      </c>
    </row>
    <row r="17">
      <c r="C17" s="110"/>
      <c r="D17" s="115"/>
      <c r="E17" s="118"/>
      <c r="F17" s="118"/>
      <c r="G17" s="118"/>
      <c r="H17" s="118"/>
      <c r="I17" s="118"/>
      <c r="J17" s="118"/>
      <c r="K17" s="119"/>
      <c r="L17" s="119"/>
      <c r="M17" s="120"/>
    </row>
    <row r="18">
      <c r="C18" s="110" t="s">
        <v>574</v>
      </c>
      <c r="D18" s="121" t="s">
        <v>575</v>
      </c>
      <c r="E18" s="122">
        <v>19.84</v>
      </c>
      <c r="F18" s="122">
        <v>63.0</v>
      </c>
      <c r="G18" s="122">
        <v>34.67</v>
      </c>
      <c r="H18" s="122">
        <v>76.0</v>
      </c>
      <c r="I18" s="122">
        <v>63.84</v>
      </c>
      <c r="J18" s="122">
        <v>100.0</v>
      </c>
      <c r="K18" s="122">
        <v>0.44</v>
      </c>
      <c r="L18" s="122">
        <v>1.0</v>
      </c>
      <c r="M18" s="123">
        <v>0.832</v>
      </c>
    </row>
    <row r="19">
      <c r="C19" s="124"/>
      <c r="D19" s="121" t="s">
        <v>576</v>
      </c>
      <c r="E19" s="122">
        <v>36.04</v>
      </c>
      <c r="F19" s="122">
        <v>75.0</v>
      </c>
      <c r="G19" s="122">
        <v>53.03</v>
      </c>
      <c r="H19" s="122">
        <v>84.72</v>
      </c>
      <c r="I19" s="122">
        <v>80.93</v>
      </c>
      <c r="J19" s="122">
        <v>97.22</v>
      </c>
      <c r="K19" s="122">
        <v>1.0</v>
      </c>
      <c r="L19" s="122">
        <v>1.0</v>
      </c>
      <c r="M19" s="123">
        <v>1.0</v>
      </c>
    </row>
    <row r="20">
      <c r="C20" s="125" t="s">
        <v>577</v>
      </c>
      <c r="D20" s="126"/>
      <c r="E20" s="127">
        <f t="shared" ref="E20:J20" si="1">AVERAGE(E18,E19)</f>
        <v>27.94</v>
      </c>
      <c r="F20" s="127">
        <f t="shared" si="1"/>
        <v>69</v>
      </c>
      <c r="G20" s="127">
        <f t="shared" si="1"/>
        <v>43.85</v>
      </c>
      <c r="H20" s="127">
        <f t="shared" si="1"/>
        <v>80.36</v>
      </c>
      <c r="I20" s="127">
        <f t="shared" si="1"/>
        <v>72.385</v>
      </c>
      <c r="J20" s="127">
        <f t="shared" si="1"/>
        <v>98.61</v>
      </c>
      <c r="K20" s="127">
        <f t="shared" ref="K20:L20" si="2">AVERAGE(K18:K19)</f>
        <v>0.72</v>
      </c>
      <c r="L20" s="127">
        <f t="shared" si="2"/>
        <v>1</v>
      </c>
      <c r="M20" s="128">
        <f>AVERAGE(M18,M19)</f>
        <v>0.916</v>
      </c>
    </row>
    <row r="21" ht="15.75" customHeight="1">
      <c r="C21" s="110"/>
      <c r="D21" s="115"/>
      <c r="E21" s="129"/>
      <c r="F21" s="129"/>
      <c r="G21" s="129"/>
      <c r="H21" s="129"/>
      <c r="I21" s="129"/>
      <c r="J21" s="129"/>
      <c r="K21" s="129"/>
      <c r="L21" s="129"/>
      <c r="M21" s="130"/>
    </row>
    <row r="22" ht="15.75" customHeight="1">
      <c r="C22" s="110" t="s">
        <v>578</v>
      </c>
      <c r="D22" s="121" t="s">
        <v>575</v>
      </c>
      <c r="E22" s="122">
        <v>53.17</v>
      </c>
      <c r="F22" s="122">
        <v>75.0</v>
      </c>
      <c r="G22" s="122">
        <v>58.5</v>
      </c>
      <c r="H22" s="122">
        <v>91.0</v>
      </c>
      <c r="I22" s="122">
        <v>75.84</v>
      </c>
      <c r="J22" s="122">
        <v>100.0</v>
      </c>
      <c r="K22" s="122">
        <v>0.77</v>
      </c>
      <c r="L22" s="122">
        <v>1.0</v>
      </c>
      <c r="M22" s="123">
        <v>0.93</v>
      </c>
    </row>
    <row r="23" ht="15.75" customHeight="1">
      <c r="C23" s="124"/>
      <c r="D23" s="121" t="s">
        <v>576</v>
      </c>
      <c r="E23" s="122">
        <v>51.76</v>
      </c>
      <c r="F23" s="122">
        <v>77.14</v>
      </c>
      <c r="G23" s="122">
        <v>60.43</v>
      </c>
      <c r="H23" s="122">
        <v>87.14</v>
      </c>
      <c r="I23" s="122">
        <v>76.54</v>
      </c>
      <c r="J23" s="122">
        <v>98.57</v>
      </c>
      <c r="K23" s="122">
        <v>0.45</v>
      </c>
      <c r="L23" s="122">
        <v>1.0</v>
      </c>
      <c r="M23" s="123">
        <v>0.835</v>
      </c>
    </row>
    <row r="24" ht="15.75" customHeight="1">
      <c r="C24" s="124"/>
      <c r="D24" s="121" t="s">
        <v>579</v>
      </c>
      <c r="E24" s="122">
        <v>52.6</v>
      </c>
      <c r="F24" s="122">
        <v>66.67</v>
      </c>
      <c r="G24" s="122">
        <v>64.42</v>
      </c>
      <c r="H24" s="122">
        <v>84.73</v>
      </c>
      <c r="I24" s="122">
        <v>86.51</v>
      </c>
      <c r="J24" s="122">
        <v>100.0</v>
      </c>
      <c r="K24" s="122">
        <v>0.86</v>
      </c>
      <c r="L24" s="122">
        <v>1.0</v>
      </c>
      <c r="M24" s="123">
        <v>0.958</v>
      </c>
    </row>
    <row r="25" ht="15.75" customHeight="1">
      <c r="A25" s="131"/>
      <c r="B25" s="131"/>
      <c r="C25" s="132" t="s">
        <v>577</v>
      </c>
      <c r="D25" s="133"/>
      <c r="E25" s="127">
        <f t="shared" ref="E25:M25" si="3">AVERAGE(E22:E24)</f>
        <v>52.51</v>
      </c>
      <c r="F25" s="127">
        <f t="shared" si="3"/>
        <v>72.93666667</v>
      </c>
      <c r="G25" s="127">
        <f t="shared" si="3"/>
        <v>61.11666667</v>
      </c>
      <c r="H25" s="127">
        <f t="shared" si="3"/>
        <v>87.62333333</v>
      </c>
      <c r="I25" s="127">
        <f t="shared" si="3"/>
        <v>79.63</v>
      </c>
      <c r="J25" s="127">
        <f t="shared" si="3"/>
        <v>99.52333333</v>
      </c>
      <c r="K25" s="127">
        <f t="shared" si="3"/>
        <v>0.6933333333</v>
      </c>
      <c r="L25" s="127">
        <f t="shared" si="3"/>
        <v>1</v>
      </c>
      <c r="M25" s="128">
        <f t="shared" si="3"/>
        <v>0.9076666667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ht="15.75" customHeight="1">
      <c r="A26" s="131"/>
      <c r="B26" s="131"/>
      <c r="C26" s="134"/>
      <c r="D26" s="135"/>
      <c r="E26" s="136"/>
      <c r="F26" s="136"/>
      <c r="G26" s="136"/>
      <c r="H26" s="136"/>
      <c r="I26" s="136"/>
      <c r="J26" s="136"/>
      <c r="K26" s="136"/>
      <c r="L26" s="136"/>
      <c r="M26" s="137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ht="15.75" customHeight="1">
      <c r="C27" s="110" t="s">
        <v>580</v>
      </c>
      <c r="D27" s="121" t="s">
        <v>575</v>
      </c>
      <c r="E27" s="138">
        <v>93.49</v>
      </c>
      <c r="F27" s="138">
        <v>100.0</v>
      </c>
      <c r="G27" s="138">
        <v>97.92</v>
      </c>
      <c r="H27" s="138">
        <v>100.0</v>
      </c>
      <c r="I27" s="138">
        <v>99.48</v>
      </c>
      <c r="J27" s="138">
        <v>100.0</v>
      </c>
      <c r="K27" s="122">
        <v>1.0</v>
      </c>
      <c r="L27" s="122">
        <v>1.0</v>
      </c>
      <c r="M27" s="123">
        <v>1.0</v>
      </c>
    </row>
    <row r="28" ht="15.75" customHeight="1">
      <c r="C28" s="124"/>
      <c r="D28" s="121" t="s">
        <v>581</v>
      </c>
      <c r="E28" s="138">
        <v>99.21</v>
      </c>
      <c r="F28" s="138">
        <v>100.0</v>
      </c>
      <c r="G28" s="138">
        <v>99.74</v>
      </c>
      <c r="H28" s="138">
        <v>100.0</v>
      </c>
      <c r="I28" s="138">
        <v>100.0</v>
      </c>
      <c r="J28" s="138">
        <v>100.0</v>
      </c>
      <c r="K28" s="122">
        <v>1.0</v>
      </c>
      <c r="L28" s="122">
        <v>1.0</v>
      </c>
      <c r="M28" s="123">
        <v>1.0</v>
      </c>
    </row>
    <row r="29" ht="15.75" customHeight="1">
      <c r="C29" s="124"/>
      <c r="D29" s="121" t="s">
        <v>576</v>
      </c>
      <c r="E29" s="138">
        <v>96.62</v>
      </c>
      <c r="F29" s="138">
        <v>100.0</v>
      </c>
      <c r="G29" s="138">
        <v>99.58</v>
      </c>
      <c r="H29" s="138">
        <v>100.0</v>
      </c>
      <c r="I29" s="138">
        <v>100.0</v>
      </c>
      <c r="J29" s="138">
        <v>100.0</v>
      </c>
      <c r="K29" s="122">
        <v>1.0</v>
      </c>
      <c r="L29" s="122">
        <v>1.0</v>
      </c>
      <c r="M29" s="123">
        <v>1.0</v>
      </c>
      <c r="S29" s="96" t="s">
        <v>582</v>
      </c>
    </row>
    <row r="30" ht="15.75" customHeight="1">
      <c r="C30" s="125" t="s">
        <v>577</v>
      </c>
      <c r="D30" s="126"/>
      <c r="E30" s="127">
        <f t="shared" ref="E30:K30" si="4">AVERAGE(E27:E29)</f>
        <v>96.44</v>
      </c>
      <c r="F30" s="127">
        <f t="shared" si="4"/>
        <v>100</v>
      </c>
      <c r="G30" s="127">
        <f t="shared" si="4"/>
        <v>99.08</v>
      </c>
      <c r="H30" s="127">
        <f t="shared" si="4"/>
        <v>100</v>
      </c>
      <c r="I30" s="127">
        <f t="shared" si="4"/>
        <v>99.82666667</v>
      </c>
      <c r="J30" s="127">
        <f t="shared" si="4"/>
        <v>100</v>
      </c>
      <c r="K30" s="127">
        <f t="shared" si="4"/>
        <v>1</v>
      </c>
      <c r="L30" s="127">
        <f>AVERAGE(L22:L29)</f>
        <v>1</v>
      </c>
      <c r="M30" s="128">
        <f>AVERAGE(M27:M29)</f>
        <v>1</v>
      </c>
    </row>
    <row r="31" ht="15.75" customHeight="1">
      <c r="C31" s="110"/>
      <c r="D31" s="115"/>
      <c r="E31" s="129"/>
      <c r="F31" s="129"/>
      <c r="G31" s="129"/>
      <c r="H31" s="129"/>
      <c r="I31" s="129"/>
      <c r="J31" s="129"/>
      <c r="K31" s="129"/>
      <c r="L31" s="129"/>
      <c r="M31" s="130"/>
    </row>
    <row r="32" ht="15.75" customHeight="1">
      <c r="C32" s="139" t="s">
        <v>583</v>
      </c>
      <c r="D32" s="140"/>
      <c r="E32" s="141">
        <f t="shared" ref="E32:M32" si="5">AVERAGE(E20,E25,E30)</f>
        <v>58.96333333</v>
      </c>
      <c r="F32" s="141">
        <f t="shared" si="5"/>
        <v>80.64555556</v>
      </c>
      <c r="G32" s="141">
        <f t="shared" si="5"/>
        <v>68.01555556</v>
      </c>
      <c r="H32" s="141">
        <f t="shared" si="5"/>
        <v>89.32777778</v>
      </c>
      <c r="I32" s="141">
        <f t="shared" si="5"/>
        <v>83.94722222</v>
      </c>
      <c r="J32" s="141">
        <f t="shared" si="5"/>
        <v>99.37777778</v>
      </c>
      <c r="K32" s="141">
        <f t="shared" si="5"/>
        <v>0.8044444444</v>
      </c>
      <c r="L32" s="141">
        <f t="shared" si="5"/>
        <v>1</v>
      </c>
      <c r="M32" s="142">
        <f t="shared" si="5"/>
        <v>0.9412222222</v>
      </c>
    </row>
    <row r="33" ht="15.75" customHeight="1">
      <c r="C33" s="9"/>
      <c r="D33" s="9"/>
      <c r="E33" s="143"/>
      <c r="F33" s="143"/>
      <c r="G33" s="143"/>
      <c r="H33" s="143"/>
      <c r="I33" s="143"/>
      <c r="J33" s="143"/>
      <c r="K33" s="143"/>
      <c r="L33" s="143"/>
      <c r="M33" s="143"/>
    </row>
    <row r="34" ht="15.75" customHeight="1">
      <c r="C34" s="144" t="s">
        <v>584</v>
      </c>
      <c r="D34" s="145"/>
      <c r="E34" s="112">
        <v>53.0</v>
      </c>
      <c r="F34" s="112">
        <v>67.0</v>
      </c>
      <c r="G34" s="112">
        <v>69.0</v>
      </c>
      <c r="H34" s="112">
        <v>81.0</v>
      </c>
      <c r="I34" s="112">
        <v>89.0</v>
      </c>
      <c r="J34" s="112">
        <v>98.0</v>
      </c>
      <c r="K34" s="113">
        <v>1.0</v>
      </c>
      <c r="L34" s="113">
        <v>1.0</v>
      </c>
      <c r="M34" s="113">
        <v>1.0</v>
      </c>
    </row>
    <row r="35" ht="15.75" customHeight="1">
      <c r="C35" s="144" t="s">
        <v>585</v>
      </c>
      <c r="D35" s="145"/>
      <c r="E35" s="116">
        <v>41.65</v>
      </c>
      <c r="F35" s="116">
        <v>64.64</v>
      </c>
      <c r="G35" s="116">
        <v>57.24</v>
      </c>
      <c r="H35" s="116">
        <v>78.37</v>
      </c>
      <c r="I35" s="116">
        <v>81.16</v>
      </c>
      <c r="J35" s="116">
        <v>96.41</v>
      </c>
      <c r="K35" s="146">
        <v>0.77</v>
      </c>
      <c r="L35" s="146">
        <v>1.0</v>
      </c>
      <c r="M35" s="146">
        <v>0.93</v>
      </c>
    </row>
    <row r="36" ht="15.75" customHeight="1">
      <c r="C36" s="9"/>
      <c r="D36" s="147"/>
      <c r="E36" s="148"/>
      <c r="F36" s="148"/>
      <c r="G36" s="148"/>
      <c r="H36" s="148"/>
      <c r="I36" s="148"/>
      <c r="J36" s="148"/>
      <c r="K36" s="149"/>
      <c r="L36" s="149"/>
      <c r="M36" s="149"/>
    </row>
    <row r="37" ht="15.75" customHeight="1">
      <c r="C37" s="144" t="s">
        <v>586</v>
      </c>
      <c r="D37" s="145"/>
      <c r="E37" s="112">
        <v>43.0</v>
      </c>
      <c r="F37" s="112">
        <v>66.0</v>
      </c>
      <c r="G37" s="112">
        <v>59.0</v>
      </c>
      <c r="H37" s="112">
        <v>80.0</v>
      </c>
      <c r="I37" s="112">
        <v>83.0</v>
      </c>
      <c r="J37" s="112">
        <v>98.0</v>
      </c>
      <c r="K37" s="113">
        <v>1.0</v>
      </c>
      <c r="L37" s="113">
        <v>1.0</v>
      </c>
      <c r="M37" s="113">
        <v>1.0</v>
      </c>
    </row>
    <row r="38" ht="15.75" customHeight="1">
      <c r="C38" s="144" t="s">
        <v>587</v>
      </c>
      <c r="D38" s="144"/>
      <c r="E38" s="150">
        <v>58.96</v>
      </c>
      <c r="F38" s="150">
        <v>80.65</v>
      </c>
      <c r="G38" s="150">
        <v>68.02</v>
      </c>
      <c r="H38" s="150">
        <v>89.33</v>
      </c>
      <c r="I38" s="150">
        <v>83.95</v>
      </c>
      <c r="J38" s="150">
        <v>99.38</v>
      </c>
      <c r="K38" s="151">
        <v>0.8</v>
      </c>
      <c r="L38" s="151">
        <v>1.0</v>
      </c>
      <c r="M38" s="151">
        <v>0.94</v>
      </c>
    </row>
    <row r="39" ht="15.75" customHeight="1">
      <c r="C39" s="96"/>
      <c r="D39" s="96"/>
      <c r="E39" s="152"/>
      <c r="F39" s="152"/>
      <c r="G39" s="152"/>
      <c r="H39" s="152"/>
      <c r="I39" s="152"/>
      <c r="J39" s="152"/>
      <c r="K39" s="152"/>
      <c r="L39" s="152"/>
      <c r="M39" s="152"/>
    </row>
    <row r="40" ht="15.75" customHeight="1">
      <c r="C40" s="144" t="s">
        <v>588</v>
      </c>
      <c r="D40" s="145"/>
      <c r="E40" s="112">
        <v>60.0</v>
      </c>
      <c r="F40" s="112">
        <v>82.0</v>
      </c>
      <c r="G40" s="112">
        <v>70.0</v>
      </c>
      <c r="H40" s="112">
        <v>90.0</v>
      </c>
      <c r="I40" s="112">
        <v>85.0</v>
      </c>
      <c r="J40" s="112">
        <v>100.0</v>
      </c>
      <c r="K40" s="113">
        <v>1.0</v>
      </c>
      <c r="L40" s="113">
        <v>1.0</v>
      </c>
      <c r="M40" s="113">
        <v>1.0</v>
      </c>
    </row>
    <row r="41" ht="15.75" customHeight="1">
      <c r="C41" s="110" t="s">
        <v>589</v>
      </c>
      <c r="D41" s="153" t="s">
        <v>590</v>
      </c>
      <c r="E41" s="138">
        <v>86.72</v>
      </c>
      <c r="F41" s="138">
        <v>100.0</v>
      </c>
      <c r="G41" s="138">
        <v>95.21</v>
      </c>
      <c r="H41" s="138">
        <v>100.0</v>
      </c>
      <c r="I41" s="138">
        <v>99.26</v>
      </c>
      <c r="J41" s="138">
        <v>100.0</v>
      </c>
      <c r="K41" s="122">
        <v>1.0</v>
      </c>
      <c r="L41" s="122">
        <v>1.0</v>
      </c>
      <c r="M41" s="123">
        <v>1.0</v>
      </c>
      <c r="N41" s="154"/>
    </row>
    <row r="42" ht="15.75" customHeight="1">
      <c r="C42" s="155" t="s">
        <v>591</v>
      </c>
      <c r="D42" s="156"/>
      <c r="E42" s="157">
        <f t="shared" ref="E42:M42" si="6">AVERAGE(E25,E30,E41)</f>
        <v>78.55666667</v>
      </c>
      <c r="F42" s="157">
        <f t="shared" si="6"/>
        <v>90.97888889</v>
      </c>
      <c r="G42" s="157">
        <f t="shared" si="6"/>
        <v>85.13555556</v>
      </c>
      <c r="H42" s="157">
        <f t="shared" si="6"/>
        <v>95.87444444</v>
      </c>
      <c r="I42" s="157">
        <f t="shared" si="6"/>
        <v>92.90555556</v>
      </c>
      <c r="J42" s="157">
        <f t="shared" si="6"/>
        <v>99.84111111</v>
      </c>
      <c r="K42" s="157">
        <f t="shared" si="6"/>
        <v>0.8977777778</v>
      </c>
      <c r="L42" s="157">
        <f t="shared" si="6"/>
        <v>1</v>
      </c>
      <c r="M42" s="157">
        <f t="shared" si="6"/>
        <v>0.9692222222</v>
      </c>
      <c r="N42" s="154"/>
    </row>
    <row r="43" ht="15.75" customHeight="1">
      <c r="C43" s="144" t="s">
        <v>592</v>
      </c>
      <c r="D43" s="121"/>
      <c r="E43" s="158">
        <v>80.0</v>
      </c>
      <c r="F43" s="158">
        <v>93.0</v>
      </c>
      <c r="G43" s="158">
        <v>87.0</v>
      </c>
      <c r="H43" s="158">
        <v>98.0</v>
      </c>
      <c r="I43" s="158">
        <v>95.0</v>
      </c>
      <c r="J43" s="158">
        <v>100.0</v>
      </c>
      <c r="K43" s="158">
        <v>1.0</v>
      </c>
      <c r="L43" s="158">
        <v>1.0</v>
      </c>
      <c r="M43" s="158">
        <v>1.0</v>
      </c>
      <c r="N43" s="154"/>
    </row>
    <row r="44" ht="15.75" customHeight="1">
      <c r="C44" s="110" t="s">
        <v>593</v>
      </c>
      <c r="D44" s="153" t="s">
        <v>594</v>
      </c>
      <c r="E44" s="159">
        <v>41.26845653515643</v>
      </c>
      <c r="F44" s="159">
        <v>43.7246963562753</v>
      </c>
      <c r="G44" s="159">
        <v>52.864620424440965</v>
      </c>
      <c r="H44" s="159">
        <v>63.56275303643725</v>
      </c>
      <c r="I44" s="159">
        <v>75.46705122727057</v>
      </c>
      <c r="J44" s="159">
        <v>95.1417004048583</v>
      </c>
      <c r="K44" s="122">
        <v>0.59</v>
      </c>
      <c r="L44" s="122">
        <v>0.61</v>
      </c>
      <c r="M44" s="123">
        <f>AVERAGE(K44:L44)</f>
        <v>0.6</v>
      </c>
      <c r="N44" s="154"/>
    </row>
    <row r="45" ht="15.75" customHeight="1">
      <c r="C45" s="155" t="s">
        <v>595</v>
      </c>
      <c r="D45" s="156"/>
      <c r="E45" s="157">
        <f t="shared" ref="E45:M45" si="7">AVERAGE(E30,E41,E44)</f>
        <v>74.80948551</v>
      </c>
      <c r="F45" s="157">
        <f t="shared" si="7"/>
        <v>81.24156545</v>
      </c>
      <c r="G45" s="157">
        <f t="shared" si="7"/>
        <v>82.38487347</v>
      </c>
      <c r="H45" s="157">
        <f t="shared" si="7"/>
        <v>87.85425101</v>
      </c>
      <c r="I45" s="157">
        <f t="shared" si="7"/>
        <v>91.51790596</v>
      </c>
      <c r="J45" s="157">
        <f t="shared" si="7"/>
        <v>98.3805668</v>
      </c>
      <c r="K45" s="157">
        <f t="shared" si="7"/>
        <v>0.8633333333</v>
      </c>
      <c r="L45" s="157">
        <f t="shared" si="7"/>
        <v>0.87</v>
      </c>
      <c r="M45" s="157">
        <f t="shared" si="7"/>
        <v>0.8666666667</v>
      </c>
      <c r="N45" s="154"/>
    </row>
    <row r="46" ht="15.75" customHeight="1">
      <c r="C46" s="144" t="s">
        <v>596</v>
      </c>
      <c r="D46" s="121"/>
      <c r="E46" s="158">
        <v>77.0</v>
      </c>
      <c r="F46" s="158">
        <v>83.0</v>
      </c>
      <c r="G46" s="158">
        <v>84.0</v>
      </c>
      <c r="H46" s="158">
        <v>90.0</v>
      </c>
      <c r="I46" s="158">
        <v>94.0</v>
      </c>
      <c r="J46" s="158">
        <v>100.0</v>
      </c>
      <c r="K46" s="158">
        <v>1.0</v>
      </c>
      <c r="L46" s="158">
        <v>1.0</v>
      </c>
      <c r="M46" s="158">
        <v>1.0</v>
      </c>
      <c r="N46" s="154"/>
    </row>
    <row r="47" ht="15.75" customHeight="1">
      <c r="C47" s="9"/>
      <c r="D47" s="156"/>
      <c r="E47" s="160"/>
      <c r="F47" s="160"/>
      <c r="G47" s="160"/>
      <c r="H47" s="160"/>
      <c r="I47" s="160"/>
      <c r="J47" s="160"/>
      <c r="K47" s="160"/>
      <c r="L47" s="160"/>
      <c r="M47" s="160"/>
      <c r="N47" s="154"/>
    </row>
    <row r="48" ht="15.75" customHeight="1">
      <c r="C48" s="144" t="s">
        <v>597</v>
      </c>
      <c r="D48" s="144"/>
      <c r="E48" s="161" t="s">
        <v>567</v>
      </c>
      <c r="F48" s="161" t="s">
        <v>568</v>
      </c>
      <c r="H48" s="81"/>
      <c r="I48" s="81"/>
      <c r="J48" s="81"/>
      <c r="K48" s="81"/>
      <c r="L48" s="81"/>
      <c r="M48" s="81"/>
    </row>
    <row r="49" ht="15.75" customHeight="1">
      <c r="C49" s="144" t="s">
        <v>9</v>
      </c>
      <c r="D49" s="144" t="s">
        <v>598</v>
      </c>
      <c r="E49" s="150">
        <v>77.0</v>
      </c>
      <c r="F49" s="150">
        <v>83.0</v>
      </c>
      <c r="L49" s="162" t="s">
        <v>599</v>
      </c>
      <c r="M49" s="163"/>
    </row>
    <row r="50" ht="15.75" customHeight="1">
      <c r="C50" s="144" t="s">
        <v>12</v>
      </c>
      <c r="D50" s="144" t="s">
        <v>600</v>
      </c>
      <c r="E50" s="150">
        <v>84.0</v>
      </c>
      <c r="F50" s="150">
        <v>90.0</v>
      </c>
      <c r="K50" s="9" t="s">
        <v>9</v>
      </c>
      <c r="L50" s="164" t="s">
        <v>598</v>
      </c>
      <c r="M50" s="150">
        <v>80.0</v>
      </c>
      <c r="N50" s="165">
        <v>93.0</v>
      </c>
    </row>
    <row r="51" ht="15.75" customHeight="1">
      <c r="C51" s="144" t="s">
        <v>15</v>
      </c>
      <c r="D51" s="144" t="s">
        <v>601</v>
      </c>
      <c r="E51" s="150">
        <v>94.0</v>
      </c>
      <c r="F51" s="150">
        <v>100.0</v>
      </c>
      <c r="K51" s="9" t="s">
        <v>12</v>
      </c>
      <c r="L51" s="164" t="s">
        <v>600</v>
      </c>
      <c r="M51" s="150">
        <v>87.0</v>
      </c>
      <c r="N51" s="165">
        <v>98.0</v>
      </c>
    </row>
    <row r="52" ht="15.75" customHeight="1">
      <c r="C52" s="9"/>
      <c r="D52" s="9"/>
      <c r="E52" s="166">
        <v>1.0</v>
      </c>
      <c r="F52" s="167">
        <v>1.0</v>
      </c>
      <c r="K52" s="9" t="s">
        <v>15</v>
      </c>
      <c r="L52" s="168" t="s">
        <v>601</v>
      </c>
      <c r="M52" s="169">
        <v>95.0</v>
      </c>
      <c r="N52" s="170">
        <v>100.0</v>
      </c>
    </row>
    <row r="53" ht="15.75" customHeight="1">
      <c r="C53" s="171" t="s">
        <v>602</v>
      </c>
      <c r="D53" s="39"/>
      <c r="E53" s="28"/>
      <c r="F53" s="172">
        <f>E52*0.3+F52*0.7</f>
        <v>1</v>
      </c>
      <c r="G53" s="154"/>
    </row>
    <row r="54" ht="15.75" customHeight="1"/>
    <row r="55" ht="15.75" customHeight="1">
      <c r="I55" s="159"/>
      <c r="J55" s="159"/>
    </row>
    <row r="56" ht="15.75" customHeight="1">
      <c r="I56" s="159"/>
      <c r="J56" s="159"/>
    </row>
    <row r="57" ht="15.75" customHeight="1">
      <c r="I57" s="159"/>
      <c r="J57" s="15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8">
    <mergeCell ref="C8:M8"/>
    <mergeCell ref="E9:F9"/>
    <mergeCell ref="G9:H9"/>
    <mergeCell ref="I9:J9"/>
    <mergeCell ref="K9:M9"/>
    <mergeCell ref="C32:D32"/>
    <mergeCell ref="L49:M49"/>
    <mergeCell ref="C53:E5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0.71"/>
    <col customWidth="1" min="4" max="4" width="5.86"/>
    <col customWidth="1" min="5" max="5" width="7.43"/>
    <col customWidth="1" min="6" max="6" width="5.86"/>
    <col customWidth="1" min="7" max="7" width="5.57"/>
    <col customWidth="1" min="8" max="9" width="5.86"/>
    <col customWidth="1" min="10" max="10" width="6.57"/>
    <col customWidth="1" min="11" max="11" width="6.0"/>
    <col customWidth="1" min="12" max="12" width="5.43"/>
    <col customWidth="1" min="13" max="19" width="8.71"/>
  </cols>
  <sheetData>
    <row r="1" ht="14.25" customHeight="1">
      <c r="K1" s="3"/>
      <c r="L1" s="3"/>
    </row>
    <row r="2" ht="14.25" customHeight="1">
      <c r="B2" s="4" t="s">
        <v>603</v>
      </c>
      <c r="C2" s="5"/>
      <c r="D2" s="5"/>
      <c r="E2" s="5"/>
      <c r="F2" s="5"/>
      <c r="G2" s="5"/>
      <c r="H2" s="5"/>
      <c r="I2" s="5"/>
      <c r="J2" s="5"/>
      <c r="K2" s="5"/>
      <c r="L2" s="6"/>
    </row>
    <row r="3" ht="14.25" customHeight="1">
      <c r="B3" s="7" t="s">
        <v>1</v>
      </c>
      <c r="L3" s="8"/>
    </row>
    <row r="4" ht="14.25" customHeight="1">
      <c r="B4" s="7" t="s">
        <v>2</v>
      </c>
      <c r="L4" s="8"/>
    </row>
    <row r="5" ht="14.25" customHeight="1">
      <c r="B5" s="7" t="s">
        <v>3</v>
      </c>
      <c r="L5" s="8"/>
    </row>
    <row r="6" ht="14.25" customHeight="1">
      <c r="B6" s="7" t="s">
        <v>604</v>
      </c>
      <c r="L6" s="8"/>
    </row>
    <row r="7" ht="14.25" customHeight="1">
      <c r="B7" s="11"/>
      <c r="C7" s="12"/>
      <c r="D7" s="12"/>
      <c r="E7" s="12"/>
      <c r="F7" s="13"/>
      <c r="G7" s="13"/>
      <c r="H7" s="13"/>
      <c r="I7" s="13"/>
      <c r="J7" s="13"/>
      <c r="K7" s="14"/>
      <c r="L7" s="15"/>
    </row>
    <row r="8" ht="14.25" customHeight="1">
      <c r="B8" s="16"/>
      <c r="C8" s="19" t="s">
        <v>605</v>
      </c>
      <c r="D8" s="19"/>
      <c r="E8" s="19"/>
      <c r="F8" s="19"/>
      <c r="G8" s="19"/>
      <c r="H8" s="19"/>
      <c r="I8" s="19"/>
      <c r="J8" s="17"/>
      <c r="K8" s="20"/>
      <c r="L8" s="15"/>
    </row>
    <row r="9" ht="14.25" customHeight="1">
      <c r="B9" s="21"/>
      <c r="C9" s="19" t="s">
        <v>6</v>
      </c>
      <c r="D9" s="19"/>
      <c r="E9" s="19"/>
      <c r="F9" s="19"/>
      <c r="G9" s="19"/>
      <c r="H9" s="19"/>
      <c r="I9" s="23"/>
      <c r="J9" s="22"/>
      <c r="K9" s="24"/>
      <c r="L9" s="15"/>
    </row>
    <row r="10" ht="14.25" customHeight="1">
      <c r="B10" s="7"/>
      <c r="C10" s="24"/>
      <c r="D10" s="24"/>
      <c r="E10" s="25"/>
      <c r="F10" s="26" t="s">
        <v>7</v>
      </c>
      <c r="G10" s="26" t="s">
        <v>8</v>
      </c>
      <c r="H10" s="24"/>
      <c r="I10" s="24"/>
      <c r="J10" s="24"/>
      <c r="K10" s="24"/>
      <c r="L10" s="15"/>
    </row>
    <row r="11" ht="14.25" customHeight="1">
      <c r="B11" s="7"/>
      <c r="C11" s="24"/>
      <c r="D11" s="24"/>
      <c r="E11" s="25"/>
      <c r="F11" s="27"/>
      <c r="G11" s="28"/>
      <c r="H11" s="24"/>
      <c r="I11" s="24"/>
      <c r="J11" s="24"/>
      <c r="K11" s="24"/>
      <c r="L11" s="15"/>
    </row>
    <row r="12" ht="14.25" customHeight="1">
      <c r="B12" s="7"/>
      <c r="C12" s="24"/>
      <c r="D12" s="24"/>
      <c r="E12" s="29" t="s">
        <v>9</v>
      </c>
      <c r="F12" s="30">
        <v>60.0</v>
      </c>
      <c r="G12" s="30">
        <v>82.0</v>
      </c>
      <c r="H12" s="31" t="s">
        <v>10</v>
      </c>
      <c r="I12" s="32" t="s">
        <v>11</v>
      </c>
      <c r="J12" s="24"/>
      <c r="K12" s="2"/>
      <c r="L12" s="15"/>
    </row>
    <row r="13" ht="14.25" customHeight="1">
      <c r="B13" s="7"/>
      <c r="C13" s="24"/>
      <c r="D13" s="24"/>
      <c r="E13" s="33" t="s">
        <v>12</v>
      </c>
      <c r="F13" s="30">
        <v>70.0</v>
      </c>
      <c r="G13" s="30">
        <v>90.0</v>
      </c>
      <c r="H13" s="31" t="s">
        <v>13</v>
      </c>
      <c r="I13" s="32" t="s">
        <v>14</v>
      </c>
      <c r="J13" s="24"/>
      <c r="K13" s="2"/>
      <c r="L13" s="15"/>
    </row>
    <row r="14" ht="14.25" customHeight="1">
      <c r="B14" s="7"/>
      <c r="C14" s="24"/>
      <c r="D14" s="24"/>
      <c r="E14" s="33" t="s">
        <v>15</v>
      </c>
      <c r="F14" s="30">
        <v>85.0</v>
      </c>
      <c r="G14" s="30">
        <v>100.0</v>
      </c>
      <c r="H14" s="24"/>
      <c r="I14" s="24"/>
      <c r="J14" s="24"/>
      <c r="K14" s="24"/>
      <c r="L14" s="15"/>
    </row>
    <row r="15" ht="14.25" customHeight="1">
      <c r="B15" s="7"/>
      <c r="C15" s="24"/>
      <c r="D15" s="24"/>
      <c r="E15" s="24"/>
      <c r="F15" s="24"/>
      <c r="G15" s="24"/>
      <c r="H15" s="24"/>
      <c r="I15" s="24"/>
      <c r="J15" s="24"/>
      <c r="K15" s="24"/>
      <c r="L15" s="15"/>
    </row>
    <row r="16" ht="14.25" customHeight="1">
      <c r="B16" s="173"/>
      <c r="C16" s="35" t="s">
        <v>16</v>
      </c>
      <c r="D16" s="35" t="s">
        <v>17</v>
      </c>
      <c r="E16" s="35" t="s">
        <v>18</v>
      </c>
      <c r="F16" s="35" t="s">
        <v>19</v>
      </c>
      <c r="G16" s="35" t="s">
        <v>20</v>
      </c>
      <c r="H16" s="35" t="s">
        <v>21</v>
      </c>
      <c r="I16" s="35" t="s">
        <v>22</v>
      </c>
      <c r="J16" s="36"/>
      <c r="K16" s="31"/>
      <c r="L16" s="37"/>
    </row>
    <row r="17" ht="14.25" customHeight="1">
      <c r="B17" s="173"/>
      <c r="C17" s="35"/>
      <c r="D17" s="38" t="s">
        <v>23</v>
      </c>
      <c r="E17" s="39"/>
      <c r="F17" s="28"/>
      <c r="G17" s="40" t="s">
        <v>24</v>
      </c>
      <c r="H17" s="39"/>
      <c r="I17" s="28"/>
      <c r="J17" s="35" t="s">
        <v>8</v>
      </c>
      <c r="K17" s="35" t="s">
        <v>25</v>
      </c>
      <c r="L17" s="35" t="s">
        <v>26</v>
      </c>
    </row>
    <row r="18" ht="14.25" customHeight="1">
      <c r="B18" s="173"/>
      <c r="C18" s="35"/>
      <c r="D18" s="42" t="s">
        <v>28</v>
      </c>
      <c r="E18" s="42" t="s">
        <v>29</v>
      </c>
      <c r="F18" s="42" t="s">
        <v>30</v>
      </c>
      <c r="G18" s="42" t="s">
        <v>28</v>
      </c>
      <c r="H18" s="42" t="s">
        <v>29</v>
      </c>
      <c r="I18" s="42" t="s">
        <v>30</v>
      </c>
      <c r="J18" s="35"/>
      <c r="K18" s="40" t="s">
        <v>31</v>
      </c>
      <c r="L18" s="28"/>
    </row>
    <row r="19" ht="14.25" customHeight="1">
      <c r="B19" s="173"/>
      <c r="C19" s="42" t="s">
        <v>27</v>
      </c>
      <c r="D19" s="35">
        <v>10.0</v>
      </c>
      <c r="E19" s="35">
        <v>10.0</v>
      </c>
      <c r="F19" s="35">
        <v>10.0</v>
      </c>
      <c r="G19" s="35">
        <v>10.0</v>
      </c>
      <c r="H19" s="35">
        <v>10.0</v>
      </c>
      <c r="I19" s="35">
        <v>10.0</v>
      </c>
      <c r="J19" s="35"/>
      <c r="K19" s="174"/>
      <c r="L19" s="174"/>
    </row>
    <row r="20" ht="14.25" customHeight="1">
      <c r="B20" s="35" t="s">
        <v>32</v>
      </c>
      <c r="C20" s="44" t="s">
        <v>33</v>
      </c>
      <c r="D20" s="44"/>
      <c r="E20" s="44"/>
      <c r="F20" s="44"/>
      <c r="G20" s="44"/>
      <c r="H20" s="44"/>
      <c r="I20" s="44"/>
      <c r="J20" s="44"/>
      <c r="K20" s="45"/>
      <c r="L20" s="46"/>
    </row>
    <row r="21" ht="14.25" customHeight="1">
      <c r="B21" s="175">
        <v>33235.0</v>
      </c>
      <c r="C21" s="57" t="s">
        <v>36</v>
      </c>
      <c r="D21" s="52">
        <v>8.0</v>
      </c>
      <c r="E21" s="52">
        <v>9.0</v>
      </c>
      <c r="F21" s="52">
        <v>6.0</v>
      </c>
      <c r="G21" s="52">
        <v>10.0</v>
      </c>
      <c r="H21" s="52">
        <v>9.0</v>
      </c>
      <c r="I21" s="52">
        <v>6.0</v>
      </c>
      <c r="J21" s="52">
        <v>89.0</v>
      </c>
      <c r="K21" s="54">
        <f>SUM(E21,F21,E21)</f>
        <v>24</v>
      </c>
      <c r="L21" s="54">
        <f t="shared" ref="L21:L270" si="1">SUM(G21,H21,I21)</f>
        <v>25</v>
      </c>
    </row>
    <row r="22" ht="14.25" customHeight="1">
      <c r="B22" s="175">
        <v>33101.0</v>
      </c>
      <c r="C22" s="57" t="s">
        <v>202</v>
      </c>
      <c r="D22" s="52">
        <v>8.0</v>
      </c>
      <c r="E22" s="52">
        <v>10.0</v>
      </c>
      <c r="F22" s="52">
        <v>7.0</v>
      </c>
      <c r="G22" s="52">
        <v>10.0</v>
      </c>
      <c r="H22" s="52">
        <v>9.0</v>
      </c>
      <c r="I22" s="52">
        <v>7.0</v>
      </c>
      <c r="J22" s="52">
        <v>96.0</v>
      </c>
      <c r="K22" s="54">
        <f t="shared" ref="K22:K184" si="2">SUM(G22,F22,E22)</f>
        <v>27</v>
      </c>
      <c r="L22" s="54">
        <f t="shared" si="1"/>
        <v>26</v>
      </c>
    </row>
    <row r="23" ht="14.25" customHeight="1">
      <c r="B23" s="175">
        <v>33201.0</v>
      </c>
      <c r="C23" s="57" t="s">
        <v>38</v>
      </c>
      <c r="D23" s="52">
        <v>8.0</v>
      </c>
      <c r="E23" s="52">
        <v>10.0</v>
      </c>
      <c r="F23" s="52">
        <v>2.0</v>
      </c>
      <c r="G23" s="52">
        <v>10.0</v>
      </c>
      <c r="H23" s="52">
        <v>9.0</v>
      </c>
      <c r="I23" s="52">
        <v>7.0</v>
      </c>
      <c r="J23" s="52">
        <v>95.0</v>
      </c>
      <c r="K23" s="54">
        <f t="shared" si="2"/>
        <v>22</v>
      </c>
      <c r="L23" s="54">
        <f t="shared" si="1"/>
        <v>26</v>
      </c>
    </row>
    <row r="24" ht="14.25" customHeight="1">
      <c r="B24" s="175">
        <v>33260.0</v>
      </c>
      <c r="C24" s="57" t="s">
        <v>40</v>
      </c>
      <c r="D24" s="52">
        <v>8.0</v>
      </c>
      <c r="E24" s="52">
        <v>10.0</v>
      </c>
      <c r="F24" s="52">
        <v>7.0</v>
      </c>
      <c r="G24" s="52">
        <v>10.0</v>
      </c>
      <c r="H24" s="52">
        <v>9.0</v>
      </c>
      <c r="I24" s="52">
        <v>7.0</v>
      </c>
      <c r="J24" s="52">
        <v>100.0</v>
      </c>
      <c r="K24" s="54">
        <f t="shared" si="2"/>
        <v>27</v>
      </c>
      <c r="L24" s="54">
        <f t="shared" si="1"/>
        <v>26</v>
      </c>
    </row>
    <row r="25" ht="14.25" customHeight="1">
      <c r="B25" s="57">
        <v>33102.0</v>
      </c>
      <c r="C25" s="57" t="s">
        <v>204</v>
      </c>
      <c r="D25" s="52">
        <v>8.0</v>
      </c>
      <c r="E25" s="52">
        <v>10.0</v>
      </c>
      <c r="F25" s="52">
        <v>7.0</v>
      </c>
      <c r="G25" s="52">
        <v>9.0</v>
      </c>
      <c r="H25" s="52">
        <v>9.0</v>
      </c>
      <c r="I25" s="52">
        <v>6.0</v>
      </c>
      <c r="J25" s="52">
        <v>96.0</v>
      </c>
      <c r="K25" s="54">
        <f t="shared" si="2"/>
        <v>26</v>
      </c>
      <c r="L25" s="54">
        <f t="shared" si="1"/>
        <v>24</v>
      </c>
    </row>
    <row r="26" ht="14.25" customHeight="1">
      <c r="B26" s="57">
        <v>33103.0</v>
      </c>
      <c r="C26" s="57" t="s">
        <v>206</v>
      </c>
      <c r="D26" s="52">
        <v>8.0</v>
      </c>
      <c r="E26" s="52">
        <v>10.0</v>
      </c>
      <c r="F26" s="52">
        <v>6.0</v>
      </c>
      <c r="G26" s="52">
        <v>10.0</v>
      </c>
      <c r="H26" s="52">
        <v>9.0</v>
      </c>
      <c r="I26" s="52">
        <v>7.0</v>
      </c>
      <c r="J26" s="52">
        <v>97.0</v>
      </c>
      <c r="K26" s="54">
        <f t="shared" si="2"/>
        <v>26</v>
      </c>
      <c r="L26" s="54">
        <f t="shared" si="1"/>
        <v>26</v>
      </c>
    </row>
    <row r="27" ht="14.25" customHeight="1">
      <c r="B27" s="57">
        <v>33202.0</v>
      </c>
      <c r="C27" s="57" t="s">
        <v>42</v>
      </c>
      <c r="D27" s="52">
        <v>9.0</v>
      </c>
      <c r="E27" s="52">
        <v>10.0</v>
      </c>
      <c r="F27" s="52">
        <v>8.0</v>
      </c>
      <c r="G27" s="52">
        <v>10.0</v>
      </c>
      <c r="H27" s="52">
        <v>9.0</v>
      </c>
      <c r="I27" s="52">
        <v>7.0</v>
      </c>
      <c r="J27" s="52">
        <v>100.0</v>
      </c>
      <c r="K27" s="54">
        <f t="shared" si="2"/>
        <v>28</v>
      </c>
      <c r="L27" s="54">
        <f t="shared" si="1"/>
        <v>26</v>
      </c>
    </row>
    <row r="28" ht="14.25" customHeight="1">
      <c r="B28" s="57">
        <v>33203.0</v>
      </c>
      <c r="C28" s="57" t="s">
        <v>444</v>
      </c>
      <c r="D28" s="52">
        <v>7.0</v>
      </c>
      <c r="E28" s="52">
        <v>10.0</v>
      </c>
      <c r="F28" s="52">
        <v>6.0</v>
      </c>
      <c r="G28" s="52">
        <v>9.0</v>
      </c>
      <c r="H28" s="52">
        <v>9.0</v>
      </c>
      <c r="I28" s="52">
        <v>7.0</v>
      </c>
      <c r="J28" s="52">
        <v>100.0</v>
      </c>
      <c r="K28" s="54">
        <f t="shared" si="2"/>
        <v>25</v>
      </c>
      <c r="L28" s="54">
        <f t="shared" si="1"/>
        <v>25</v>
      </c>
    </row>
    <row r="29" ht="14.25" customHeight="1">
      <c r="B29" s="57">
        <v>33104.0</v>
      </c>
      <c r="C29" s="57" t="s">
        <v>208</v>
      </c>
      <c r="D29" s="52">
        <v>8.0</v>
      </c>
      <c r="E29" s="52">
        <v>10.0</v>
      </c>
      <c r="F29" s="52">
        <v>8.0</v>
      </c>
      <c r="G29" s="52">
        <v>10.0</v>
      </c>
      <c r="H29" s="52">
        <v>9.0</v>
      </c>
      <c r="I29" s="52">
        <v>7.0</v>
      </c>
      <c r="J29" s="52">
        <v>100.0</v>
      </c>
      <c r="K29" s="54">
        <f t="shared" si="2"/>
        <v>28</v>
      </c>
      <c r="L29" s="54">
        <f t="shared" si="1"/>
        <v>26</v>
      </c>
    </row>
    <row r="30" ht="14.25" customHeight="1">
      <c r="B30" s="57">
        <v>33205.0</v>
      </c>
      <c r="C30" s="57" t="s">
        <v>366</v>
      </c>
      <c r="D30" s="52">
        <v>8.0</v>
      </c>
      <c r="E30" s="52">
        <v>10.0</v>
      </c>
      <c r="F30" s="52">
        <v>8.0</v>
      </c>
      <c r="G30" s="52">
        <v>10.0</v>
      </c>
      <c r="H30" s="52">
        <v>9.0</v>
      </c>
      <c r="I30" s="52">
        <v>7.0</v>
      </c>
      <c r="J30" s="52">
        <v>100.0</v>
      </c>
      <c r="K30" s="54">
        <f t="shared" si="2"/>
        <v>28</v>
      </c>
      <c r="L30" s="54">
        <f t="shared" si="1"/>
        <v>26</v>
      </c>
    </row>
    <row r="31" ht="14.25" customHeight="1">
      <c r="B31" s="57">
        <v>33301.0</v>
      </c>
      <c r="C31" s="57" t="s">
        <v>44</v>
      </c>
      <c r="D31" s="52">
        <v>8.0</v>
      </c>
      <c r="E31" s="52">
        <v>10.0</v>
      </c>
      <c r="F31" s="52">
        <v>7.0</v>
      </c>
      <c r="G31" s="52">
        <v>10.0</v>
      </c>
      <c r="H31" s="52">
        <v>9.0</v>
      </c>
      <c r="I31" s="52">
        <v>6.0</v>
      </c>
      <c r="J31" s="52">
        <v>100.0</v>
      </c>
      <c r="K31" s="54">
        <f t="shared" si="2"/>
        <v>27</v>
      </c>
      <c r="L31" s="54">
        <f t="shared" si="1"/>
        <v>25</v>
      </c>
    </row>
    <row r="32" ht="14.25" customHeight="1">
      <c r="B32" s="57">
        <v>33105.0</v>
      </c>
      <c r="C32" s="57" t="s">
        <v>368</v>
      </c>
      <c r="D32" s="52">
        <v>8.0</v>
      </c>
      <c r="E32" s="52">
        <v>10.0</v>
      </c>
      <c r="F32" s="52">
        <v>6.0</v>
      </c>
      <c r="G32" s="52">
        <v>10.0</v>
      </c>
      <c r="H32" s="52">
        <v>9.0</v>
      </c>
      <c r="I32" s="52">
        <v>7.0</v>
      </c>
      <c r="J32" s="52">
        <v>97.0</v>
      </c>
      <c r="K32" s="54">
        <f t="shared" si="2"/>
        <v>26</v>
      </c>
      <c r="L32" s="54">
        <f t="shared" si="1"/>
        <v>26</v>
      </c>
    </row>
    <row r="33" ht="14.25" customHeight="1">
      <c r="B33" s="57">
        <v>33206.0</v>
      </c>
      <c r="C33" s="57" t="s">
        <v>370</v>
      </c>
      <c r="D33" s="52">
        <v>8.0</v>
      </c>
      <c r="E33" s="52">
        <v>10.0</v>
      </c>
      <c r="F33" s="52">
        <v>7.0</v>
      </c>
      <c r="G33" s="52">
        <v>8.0</v>
      </c>
      <c r="H33" s="52">
        <v>9.0</v>
      </c>
      <c r="I33" s="52">
        <v>6.0</v>
      </c>
      <c r="J33" s="52">
        <v>85.0</v>
      </c>
      <c r="K33" s="54">
        <f t="shared" si="2"/>
        <v>25</v>
      </c>
      <c r="L33" s="54">
        <f t="shared" si="1"/>
        <v>23</v>
      </c>
    </row>
    <row r="34" ht="14.25" customHeight="1">
      <c r="B34" s="57">
        <v>33106.0</v>
      </c>
      <c r="C34" s="57" t="s">
        <v>372</v>
      </c>
      <c r="D34" s="52">
        <v>8.0</v>
      </c>
      <c r="E34" s="52">
        <v>10.0</v>
      </c>
      <c r="F34" s="52">
        <v>5.0</v>
      </c>
      <c r="G34" s="52">
        <v>10.0</v>
      </c>
      <c r="H34" s="52">
        <v>9.0</v>
      </c>
      <c r="I34" s="52">
        <v>6.0</v>
      </c>
      <c r="J34" s="52">
        <v>100.0</v>
      </c>
      <c r="K34" s="54">
        <f t="shared" si="2"/>
        <v>25</v>
      </c>
      <c r="L34" s="54">
        <f t="shared" si="1"/>
        <v>25</v>
      </c>
    </row>
    <row r="35" ht="14.25" customHeight="1">
      <c r="B35" s="57">
        <v>33107.0</v>
      </c>
      <c r="C35" s="57" t="s">
        <v>210</v>
      </c>
      <c r="D35" s="52">
        <v>7.0</v>
      </c>
      <c r="E35" s="52">
        <v>9.0</v>
      </c>
      <c r="F35" s="52">
        <v>6.0</v>
      </c>
      <c r="G35" s="52">
        <v>8.0</v>
      </c>
      <c r="H35" s="52">
        <v>10.0</v>
      </c>
      <c r="I35" s="52">
        <v>4.0</v>
      </c>
      <c r="J35" s="52">
        <v>96.0</v>
      </c>
      <c r="K35" s="54">
        <f t="shared" si="2"/>
        <v>23</v>
      </c>
      <c r="L35" s="54">
        <f t="shared" si="1"/>
        <v>22</v>
      </c>
    </row>
    <row r="36" ht="14.25" customHeight="1">
      <c r="B36" s="57">
        <v>33302.0</v>
      </c>
      <c r="C36" s="57" t="s">
        <v>46</v>
      </c>
      <c r="D36" s="52">
        <v>8.0</v>
      </c>
      <c r="E36" s="52">
        <v>9.0</v>
      </c>
      <c r="F36" s="52">
        <v>6.0</v>
      </c>
      <c r="G36" s="52">
        <v>9.0</v>
      </c>
      <c r="H36" s="52">
        <v>9.0</v>
      </c>
      <c r="I36" s="52">
        <v>6.0</v>
      </c>
      <c r="J36" s="52">
        <v>100.0</v>
      </c>
      <c r="K36" s="54">
        <f t="shared" si="2"/>
        <v>24</v>
      </c>
      <c r="L36" s="54">
        <f t="shared" si="1"/>
        <v>24</v>
      </c>
    </row>
    <row r="37" ht="14.25" customHeight="1">
      <c r="B37" s="57">
        <v>33207.0</v>
      </c>
      <c r="C37" s="57" t="s">
        <v>48</v>
      </c>
      <c r="D37" s="52">
        <v>8.0</v>
      </c>
      <c r="E37" s="52">
        <v>10.0</v>
      </c>
      <c r="F37" s="52">
        <v>6.0</v>
      </c>
      <c r="G37" s="52">
        <v>8.0</v>
      </c>
      <c r="H37" s="52">
        <v>9.0</v>
      </c>
      <c r="I37" s="52">
        <v>7.0</v>
      </c>
      <c r="J37" s="52">
        <v>96.0</v>
      </c>
      <c r="K37" s="54">
        <f t="shared" si="2"/>
        <v>24</v>
      </c>
      <c r="L37" s="54">
        <f t="shared" si="1"/>
        <v>24</v>
      </c>
    </row>
    <row r="38" ht="14.25" customHeight="1">
      <c r="B38" s="57">
        <v>33108.0</v>
      </c>
      <c r="C38" s="57" t="s">
        <v>212</v>
      </c>
      <c r="D38" s="52">
        <v>7.0</v>
      </c>
      <c r="E38" s="52">
        <v>10.0</v>
      </c>
      <c r="F38" s="52">
        <v>7.0</v>
      </c>
      <c r="G38" s="52">
        <v>10.0</v>
      </c>
      <c r="H38" s="52">
        <v>9.0</v>
      </c>
      <c r="I38" s="52">
        <v>7.0</v>
      </c>
      <c r="J38" s="52">
        <v>99.0</v>
      </c>
      <c r="K38" s="54">
        <f t="shared" si="2"/>
        <v>27</v>
      </c>
      <c r="L38" s="54">
        <f t="shared" si="1"/>
        <v>26</v>
      </c>
    </row>
    <row r="39" ht="14.25" customHeight="1">
      <c r="B39" s="57">
        <v>33304.0</v>
      </c>
      <c r="C39" s="57" t="s">
        <v>214</v>
      </c>
      <c r="D39" s="52">
        <v>8.0</v>
      </c>
      <c r="E39" s="52">
        <v>10.0</v>
      </c>
      <c r="F39" s="52">
        <v>8.0</v>
      </c>
      <c r="G39" s="52">
        <v>10.0</v>
      </c>
      <c r="H39" s="52">
        <v>10.0</v>
      </c>
      <c r="I39" s="52">
        <v>7.0</v>
      </c>
      <c r="J39" s="52">
        <v>100.0</v>
      </c>
      <c r="K39" s="54">
        <f t="shared" si="2"/>
        <v>28</v>
      </c>
      <c r="L39" s="54">
        <f t="shared" si="1"/>
        <v>27</v>
      </c>
    </row>
    <row r="40" ht="14.25" customHeight="1">
      <c r="B40" s="57">
        <v>33208.0</v>
      </c>
      <c r="C40" s="57" t="s">
        <v>50</v>
      </c>
      <c r="D40" s="52">
        <v>8.0</v>
      </c>
      <c r="E40" s="52">
        <v>10.0</v>
      </c>
      <c r="F40" s="52">
        <v>7.0</v>
      </c>
      <c r="G40" s="52">
        <v>10.0</v>
      </c>
      <c r="H40" s="52">
        <v>9.0</v>
      </c>
      <c r="I40" s="52">
        <v>7.0</v>
      </c>
      <c r="J40" s="52">
        <v>100.0</v>
      </c>
      <c r="K40" s="54">
        <f t="shared" si="2"/>
        <v>27</v>
      </c>
      <c r="L40" s="54">
        <f t="shared" si="1"/>
        <v>26</v>
      </c>
    </row>
    <row r="41" ht="14.25" customHeight="1">
      <c r="B41" s="57">
        <v>33305.0</v>
      </c>
      <c r="C41" s="57" t="s">
        <v>216</v>
      </c>
      <c r="D41" s="52">
        <v>8.0</v>
      </c>
      <c r="E41" s="52">
        <v>10.0</v>
      </c>
      <c r="F41" s="52">
        <v>6.0</v>
      </c>
      <c r="G41" s="52">
        <v>10.0</v>
      </c>
      <c r="H41" s="52">
        <v>9.0</v>
      </c>
      <c r="I41" s="52">
        <v>5.0</v>
      </c>
      <c r="J41" s="52">
        <v>97.0</v>
      </c>
      <c r="K41" s="54">
        <f t="shared" si="2"/>
        <v>26</v>
      </c>
      <c r="L41" s="54">
        <f t="shared" si="1"/>
        <v>24</v>
      </c>
    </row>
    <row r="42" ht="14.25" customHeight="1">
      <c r="B42" s="57">
        <v>33306.0</v>
      </c>
      <c r="C42" s="57" t="s">
        <v>374</v>
      </c>
      <c r="D42" s="52">
        <v>7.0</v>
      </c>
      <c r="E42" s="52">
        <v>8.0</v>
      </c>
      <c r="F42" s="52">
        <v>7.0</v>
      </c>
      <c r="G42" s="52">
        <v>10.0</v>
      </c>
      <c r="H42" s="52">
        <v>7.0</v>
      </c>
      <c r="I42" s="52">
        <v>5.0</v>
      </c>
      <c r="J42" s="52">
        <v>100.0</v>
      </c>
      <c r="K42" s="54">
        <f t="shared" si="2"/>
        <v>25</v>
      </c>
      <c r="L42" s="54">
        <f t="shared" si="1"/>
        <v>22</v>
      </c>
    </row>
    <row r="43" ht="14.25" customHeight="1">
      <c r="B43" s="57">
        <v>33109.0</v>
      </c>
      <c r="C43" s="57" t="s">
        <v>52</v>
      </c>
      <c r="D43" s="52">
        <v>8.0</v>
      </c>
      <c r="E43" s="52">
        <v>10.0</v>
      </c>
      <c r="F43" s="52">
        <v>6.0</v>
      </c>
      <c r="G43" s="52">
        <v>10.0</v>
      </c>
      <c r="H43" s="52">
        <v>9.0</v>
      </c>
      <c r="I43" s="52">
        <v>6.0</v>
      </c>
      <c r="J43" s="52">
        <v>91.0</v>
      </c>
      <c r="K43" s="54">
        <f t="shared" si="2"/>
        <v>26</v>
      </c>
      <c r="L43" s="54">
        <f t="shared" si="1"/>
        <v>25</v>
      </c>
    </row>
    <row r="44" ht="14.25" customHeight="1">
      <c r="B44" s="57">
        <v>33307.0</v>
      </c>
      <c r="C44" s="57" t="s">
        <v>218</v>
      </c>
      <c r="D44" s="52">
        <v>8.0</v>
      </c>
      <c r="E44" s="52">
        <v>10.0</v>
      </c>
      <c r="F44" s="52">
        <v>7.0</v>
      </c>
      <c r="G44" s="52">
        <v>10.0</v>
      </c>
      <c r="H44" s="52">
        <v>9.0</v>
      </c>
      <c r="I44" s="52">
        <v>6.0</v>
      </c>
      <c r="J44" s="52">
        <v>100.0</v>
      </c>
      <c r="K44" s="54">
        <f t="shared" si="2"/>
        <v>27</v>
      </c>
      <c r="L44" s="54">
        <f t="shared" si="1"/>
        <v>25</v>
      </c>
    </row>
    <row r="45" ht="14.25" customHeight="1">
      <c r="B45" s="57">
        <v>33209.0</v>
      </c>
      <c r="C45" s="57" t="s">
        <v>54</v>
      </c>
      <c r="D45" s="52">
        <v>8.0</v>
      </c>
      <c r="E45" s="52">
        <v>9.0</v>
      </c>
      <c r="F45" s="52">
        <v>7.0</v>
      </c>
      <c r="G45" s="52">
        <v>9.0</v>
      </c>
      <c r="H45" s="52">
        <v>9.0</v>
      </c>
      <c r="I45" s="52">
        <v>5.0</v>
      </c>
      <c r="J45" s="52">
        <v>96.0</v>
      </c>
      <c r="K45" s="54">
        <f t="shared" si="2"/>
        <v>25</v>
      </c>
      <c r="L45" s="54">
        <f t="shared" si="1"/>
        <v>23</v>
      </c>
    </row>
    <row r="46" ht="14.25" customHeight="1">
      <c r="B46" s="57">
        <v>33110.0</v>
      </c>
      <c r="C46" s="57" t="s">
        <v>56</v>
      </c>
      <c r="D46" s="52">
        <v>8.0</v>
      </c>
      <c r="E46" s="52">
        <v>10.0</v>
      </c>
      <c r="F46" s="52">
        <v>6.0</v>
      </c>
      <c r="G46" s="52">
        <v>10.0</v>
      </c>
      <c r="H46" s="52">
        <v>9.0</v>
      </c>
      <c r="I46" s="52">
        <v>6.0</v>
      </c>
      <c r="J46" s="52">
        <v>100.0</v>
      </c>
      <c r="K46" s="54">
        <f t="shared" si="2"/>
        <v>26</v>
      </c>
      <c r="L46" s="54">
        <f t="shared" si="1"/>
        <v>25</v>
      </c>
    </row>
    <row r="47" ht="14.25" customHeight="1">
      <c r="B47" s="57">
        <v>33111.0</v>
      </c>
      <c r="C47" s="57" t="s">
        <v>220</v>
      </c>
      <c r="D47" s="52">
        <v>8.0</v>
      </c>
      <c r="E47" s="52">
        <v>9.0</v>
      </c>
      <c r="F47" s="52">
        <v>5.0</v>
      </c>
      <c r="G47" s="52">
        <v>8.0</v>
      </c>
      <c r="H47" s="52">
        <v>9.0</v>
      </c>
      <c r="I47" s="52">
        <v>4.0</v>
      </c>
      <c r="J47" s="52">
        <v>97.0</v>
      </c>
      <c r="K47" s="54">
        <f t="shared" si="2"/>
        <v>22</v>
      </c>
      <c r="L47" s="54">
        <f t="shared" si="1"/>
        <v>21</v>
      </c>
    </row>
    <row r="48" ht="14.25" customHeight="1">
      <c r="B48" s="57">
        <v>33210.0</v>
      </c>
      <c r="C48" s="57" t="s">
        <v>222</v>
      </c>
      <c r="D48" s="52">
        <v>8.0</v>
      </c>
      <c r="E48" s="52">
        <v>9.0</v>
      </c>
      <c r="F48" s="52">
        <v>7.0</v>
      </c>
      <c r="G48" s="52">
        <v>10.0</v>
      </c>
      <c r="H48" s="52">
        <v>9.0</v>
      </c>
      <c r="I48" s="52">
        <v>7.0</v>
      </c>
      <c r="J48" s="52">
        <v>94.0</v>
      </c>
      <c r="K48" s="54">
        <f t="shared" si="2"/>
        <v>26</v>
      </c>
      <c r="L48" s="54">
        <f t="shared" si="1"/>
        <v>26</v>
      </c>
    </row>
    <row r="49" ht="14.25" customHeight="1">
      <c r="B49" s="57">
        <v>33211.0</v>
      </c>
      <c r="C49" s="57" t="s">
        <v>58</v>
      </c>
      <c r="D49" s="52">
        <v>8.0</v>
      </c>
      <c r="E49" s="52">
        <v>10.0</v>
      </c>
      <c r="F49" s="52">
        <v>8.0</v>
      </c>
      <c r="G49" s="52">
        <v>10.0</v>
      </c>
      <c r="H49" s="52">
        <v>9.0</v>
      </c>
      <c r="I49" s="52">
        <v>8.0</v>
      </c>
      <c r="J49" s="52">
        <v>100.0</v>
      </c>
      <c r="K49" s="54">
        <f t="shared" si="2"/>
        <v>28</v>
      </c>
      <c r="L49" s="54">
        <f t="shared" si="1"/>
        <v>27</v>
      </c>
    </row>
    <row r="50" ht="14.25" customHeight="1">
      <c r="B50" s="57">
        <v>33112.0</v>
      </c>
      <c r="C50" s="57" t="s">
        <v>530</v>
      </c>
      <c r="D50" s="52">
        <v>7.0</v>
      </c>
      <c r="E50" s="52">
        <v>8.0</v>
      </c>
      <c r="F50" s="52">
        <v>8.0</v>
      </c>
      <c r="G50" s="52">
        <v>10.0</v>
      </c>
      <c r="H50" s="52">
        <v>9.0</v>
      </c>
      <c r="I50" s="52">
        <v>7.0</v>
      </c>
      <c r="J50" s="52">
        <v>87.0</v>
      </c>
      <c r="K50" s="54">
        <f t="shared" si="2"/>
        <v>26</v>
      </c>
      <c r="L50" s="54">
        <f t="shared" si="1"/>
        <v>26</v>
      </c>
    </row>
    <row r="51" ht="14.25" customHeight="1">
      <c r="B51" s="57">
        <v>33362.0</v>
      </c>
      <c r="C51" s="57" t="s">
        <v>224</v>
      </c>
      <c r="D51" s="52">
        <v>6.0</v>
      </c>
      <c r="E51" s="52">
        <v>5.0</v>
      </c>
      <c r="F51" s="52">
        <v>3.0</v>
      </c>
      <c r="G51" s="52">
        <v>9.0</v>
      </c>
      <c r="H51" s="52">
        <v>8.0</v>
      </c>
      <c r="I51" s="52">
        <v>4.0</v>
      </c>
      <c r="J51" s="52">
        <v>83.0</v>
      </c>
      <c r="K51" s="54">
        <f t="shared" si="2"/>
        <v>17</v>
      </c>
      <c r="L51" s="54">
        <f t="shared" si="1"/>
        <v>21</v>
      </c>
    </row>
    <row r="52" ht="14.25" customHeight="1">
      <c r="B52" s="57">
        <v>33212.0</v>
      </c>
      <c r="C52" s="57" t="s">
        <v>376</v>
      </c>
      <c r="D52" s="52">
        <v>8.0</v>
      </c>
      <c r="E52" s="52">
        <v>9.0</v>
      </c>
      <c r="F52" s="52">
        <v>7.0</v>
      </c>
      <c r="G52" s="52">
        <v>10.0</v>
      </c>
      <c r="H52" s="52">
        <v>9.0</v>
      </c>
      <c r="I52" s="52">
        <v>7.0</v>
      </c>
      <c r="J52" s="52">
        <v>94.0</v>
      </c>
      <c r="K52" s="54">
        <f t="shared" si="2"/>
        <v>26</v>
      </c>
      <c r="L52" s="54">
        <f t="shared" si="1"/>
        <v>26</v>
      </c>
    </row>
    <row r="53" ht="14.25" customHeight="1">
      <c r="B53" s="57">
        <v>33308.0</v>
      </c>
      <c r="C53" s="57" t="s">
        <v>60</v>
      </c>
      <c r="D53" s="52">
        <v>8.0</v>
      </c>
      <c r="E53" s="52">
        <v>10.0</v>
      </c>
      <c r="F53" s="52">
        <v>8.0</v>
      </c>
      <c r="G53" s="52">
        <v>10.0</v>
      </c>
      <c r="H53" s="52">
        <v>9.0</v>
      </c>
      <c r="I53" s="52">
        <v>6.0</v>
      </c>
      <c r="J53" s="52">
        <v>100.0</v>
      </c>
      <c r="K53" s="54">
        <f t="shared" si="2"/>
        <v>28</v>
      </c>
      <c r="L53" s="54">
        <f t="shared" si="1"/>
        <v>25</v>
      </c>
    </row>
    <row r="54" ht="14.25" customHeight="1">
      <c r="B54" s="57">
        <v>33113.0</v>
      </c>
      <c r="C54" s="57" t="s">
        <v>226</v>
      </c>
      <c r="D54" s="52">
        <v>8.0</v>
      </c>
      <c r="E54" s="52">
        <v>10.0</v>
      </c>
      <c r="F54" s="52">
        <v>6.0</v>
      </c>
      <c r="G54" s="52">
        <v>10.0</v>
      </c>
      <c r="H54" s="52">
        <v>9.0</v>
      </c>
      <c r="I54" s="52">
        <v>7.0</v>
      </c>
      <c r="J54" s="52">
        <v>93.0</v>
      </c>
      <c r="K54" s="54">
        <f t="shared" si="2"/>
        <v>26</v>
      </c>
      <c r="L54" s="54">
        <f t="shared" si="1"/>
        <v>26</v>
      </c>
    </row>
    <row r="55" ht="14.25" customHeight="1">
      <c r="B55" s="57">
        <v>33213.0</v>
      </c>
      <c r="C55" s="57" t="s">
        <v>62</v>
      </c>
      <c r="D55" s="52">
        <v>8.0</v>
      </c>
      <c r="E55" s="52">
        <v>10.0</v>
      </c>
      <c r="F55" s="52">
        <v>7.0</v>
      </c>
      <c r="G55" s="52">
        <v>10.0</v>
      </c>
      <c r="H55" s="52">
        <v>9.0</v>
      </c>
      <c r="I55" s="52">
        <v>7.0</v>
      </c>
      <c r="J55" s="52">
        <v>100.0</v>
      </c>
      <c r="K55" s="54">
        <f t="shared" si="2"/>
        <v>27</v>
      </c>
      <c r="L55" s="54">
        <f t="shared" si="1"/>
        <v>26</v>
      </c>
    </row>
    <row r="56" ht="14.25" customHeight="1">
      <c r="B56" s="57">
        <v>33114.0</v>
      </c>
      <c r="C56" s="57" t="s">
        <v>64</v>
      </c>
      <c r="D56" s="52">
        <v>8.0</v>
      </c>
      <c r="E56" s="52">
        <v>9.0</v>
      </c>
      <c r="F56" s="52">
        <v>8.0</v>
      </c>
      <c r="G56" s="52">
        <v>10.0</v>
      </c>
      <c r="H56" s="52">
        <v>9.0</v>
      </c>
      <c r="I56" s="52">
        <v>7.0</v>
      </c>
      <c r="J56" s="52">
        <v>100.0</v>
      </c>
      <c r="K56" s="54">
        <f t="shared" si="2"/>
        <v>27</v>
      </c>
      <c r="L56" s="54">
        <f t="shared" si="1"/>
        <v>26</v>
      </c>
    </row>
    <row r="57" ht="14.25" customHeight="1">
      <c r="B57" s="57">
        <v>33115.0</v>
      </c>
      <c r="C57" s="57" t="s">
        <v>228</v>
      </c>
      <c r="D57" s="52">
        <v>8.0</v>
      </c>
      <c r="E57" s="52">
        <v>9.0</v>
      </c>
      <c r="F57" s="52">
        <v>6.0</v>
      </c>
      <c r="G57" s="52">
        <v>9.0</v>
      </c>
      <c r="H57" s="52">
        <v>9.0</v>
      </c>
      <c r="I57" s="52">
        <v>7.0</v>
      </c>
      <c r="J57" s="52">
        <v>98.0</v>
      </c>
      <c r="K57" s="54">
        <f t="shared" si="2"/>
        <v>24</v>
      </c>
      <c r="L57" s="54">
        <f t="shared" si="1"/>
        <v>25</v>
      </c>
    </row>
    <row r="58" ht="14.25" customHeight="1">
      <c r="B58" s="57">
        <v>33214.0</v>
      </c>
      <c r="C58" s="57" t="s">
        <v>230</v>
      </c>
      <c r="D58" s="52">
        <v>8.0</v>
      </c>
      <c r="E58" s="52">
        <v>10.0</v>
      </c>
      <c r="F58" s="52">
        <v>7.0</v>
      </c>
      <c r="G58" s="52">
        <v>10.0</v>
      </c>
      <c r="H58" s="52">
        <v>9.0</v>
      </c>
      <c r="I58" s="52">
        <v>7.0</v>
      </c>
      <c r="J58" s="52">
        <v>100.0</v>
      </c>
      <c r="K58" s="54">
        <f t="shared" si="2"/>
        <v>27</v>
      </c>
      <c r="L58" s="54">
        <f t="shared" si="1"/>
        <v>26</v>
      </c>
    </row>
    <row r="59" ht="14.25" customHeight="1">
      <c r="B59" s="57">
        <v>33309.0</v>
      </c>
      <c r="C59" s="57" t="s">
        <v>66</v>
      </c>
      <c r="D59" s="52">
        <v>9.0</v>
      </c>
      <c r="E59" s="52">
        <v>10.0</v>
      </c>
      <c r="F59" s="52">
        <v>5.0</v>
      </c>
      <c r="G59" s="52">
        <v>10.0</v>
      </c>
      <c r="H59" s="52">
        <v>8.0</v>
      </c>
      <c r="I59" s="52">
        <v>6.0</v>
      </c>
      <c r="J59" s="52">
        <v>99.0</v>
      </c>
      <c r="K59" s="54">
        <f t="shared" si="2"/>
        <v>25</v>
      </c>
      <c r="L59" s="54">
        <f t="shared" si="1"/>
        <v>24</v>
      </c>
    </row>
    <row r="60" ht="14.25" customHeight="1">
      <c r="B60" s="57">
        <v>33215.0</v>
      </c>
      <c r="C60" s="57" t="s">
        <v>232</v>
      </c>
      <c r="D60" s="52">
        <v>8.0</v>
      </c>
      <c r="E60" s="52">
        <v>10.0</v>
      </c>
      <c r="F60" s="52">
        <v>6.0</v>
      </c>
      <c r="G60" s="52">
        <v>9.0</v>
      </c>
      <c r="H60" s="52">
        <v>9.0</v>
      </c>
      <c r="I60" s="52">
        <v>6.0</v>
      </c>
      <c r="J60" s="52">
        <v>100.0</v>
      </c>
      <c r="K60" s="54">
        <f t="shared" si="2"/>
        <v>25</v>
      </c>
      <c r="L60" s="54">
        <f t="shared" si="1"/>
        <v>24</v>
      </c>
    </row>
    <row r="61" ht="14.25" customHeight="1">
      <c r="B61" s="57">
        <v>33116.0</v>
      </c>
      <c r="C61" s="57" t="s">
        <v>378</v>
      </c>
      <c r="D61" s="52">
        <v>8.0</v>
      </c>
      <c r="E61" s="52">
        <v>10.0</v>
      </c>
      <c r="F61" s="52">
        <v>8.0</v>
      </c>
      <c r="G61" s="52">
        <v>10.0</v>
      </c>
      <c r="H61" s="52">
        <v>10.0</v>
      </c>
      <c r="I61" s="52">
        <v>7.0</v>
      </c>
      <c r="J61" s="52">
        <v>100.0</v>
      </c>
      <c r="K61" s="54">
        <f t="shared" si="2"/>
        <v>28</v>
      </c>
      <c r="L61" s="54">
        <f t="shared" si="1"/>
        <v>27</v>
      </c>
    </row>
    <row r="62" ht="14.25" customHeight="1">
      <c r="B62" s="57">
        <v>33216.0</v>
      </c>
      <c r="C62" s="57" t="s">
        <v>68</v>
      </c>
      <c r="D62" s="52">
        <v>7.0</v>
      </c>
      <c r="E62" s="52">
        <v>8.0</v>
      </c>
      <c r="F62" s="52">
        <v>5.0</v>
      </c>
      <c r="G62" s="52">
        <v>10.0</v>
      </c>
      <c r="H62" s="52">
        <v>8.0</v>
      </c>
      <c r="I62" s="52">
        <v>3.0</v>
      </c>
      <c r="J62" s="52">
        <v>100.0</v>
      </c>
      <c r="K62" s="54">
        <f t="shared" si="2"/>
        <v>23</v>
      </c>
      <c r="L62" s="54">
        <f t="shared" si="1"/>
        <v>21</v>
      </c>
    </row>
    <row r="63" ht="14.25" customHeight="1">
      <c r="B63" s="57">
        <v>33310.0</v>
      </c>
      <c r="C63" s="57" t="s">
        <v>234</v>
      </c>
      <c r="D63" s="52">
        <v>8.0</v>
      </c>
      <c r="E63" s="52">
        <v>10.0</v>
      </c>
      <c r="F63" s="52">
        <v>8.0</v>
      </c>
      <c r="G63" s="52">
        <v>10.0</v>
      </c>
      <c r="H63" s="52">
        <v>10.0</v>
      </c>
      <c r="I63" s="52">
        <v>7.0</v>
      </c>
      <c r="J63" s="52">
        <v>94.0</v>
      </c>
      <c r="K63" s="54">
        <f t="shared" si="2"/>
        <v>28</v>
      </c>
      <c r="L63" s="54">
        <f t="shared" si="1"/>
        <v>27</v>
      </c>
    </row>
    <row r="64" ht="14.25" customHeight="1">
      <c r="B64" s="57">
        <v>33117.0</v>
      </c>
      <c r="C64" s="57" t="s">
        <v>70</v>
      </c>
      <c r="D64" s="52">
        <v>8.0</v>
      </c>
      <c r="E64" s="52">
        <v>9.0</v>
      </c>
      <c r="F64" s="52">
        <v>4.0</v>
      </c>
      <c r="G64" s="52">
        <v>10.0</v>
      </c>
      <c r="H64" s="52">
        <v>9.0</v>
      </c>
      <c r="I64" s="52">
        <v>7.0</v>
      </c>
      <c r="J64" s="52">
        <v>100.0</v>
      </c>
      <c r="K64" s="54">
        <f t="shared" si="2"/>
        <v>23</v>
      </c>
      <c r="L64" s="54">
        <f t="shared" si="1"/>
        <v>26</v>
      </c>
    </row>
    <row r="65" ht="14.25" customHeight="1">
      <c r="B65" s="57">
        <v>33217.0</v>
      </c>
      <c r="C65" s="57" t="s">
        <v>72</v>
      </c>
      <c r="D65" s="52">
        <v>8.0</v>
      </c>
      <c r="E65" s="52">
        <v>9.0</v>
      </c>
      <c r="F65" s="52">
        <v>6.0</v>
      </c>
      <c r="G65" s="52">
        <v>10.0</v>
      </c>
      <c r="H65" s="52">
        <v>9.0</v>
      </c>
      <c r="I65" s="52">
        <v>8.0</v>
      </c>
      <c r="J65" s="52">
        <v>100.0</v>
      </c>
      <c r="K65" s="54">
        <f t="shared" si="2"/>
        <v>25</v>
      </c>
      <c r="L65" s="54">
        <f t="shared" si="1"/>
        <v>27</v>
      </c>
    </row>
    <row r="66" ht="14.25" customHeight="1">
      <c r="B66" s="57">
        <v>33118.0</v>
      </c>
      <c r="C66" s="57" t="s">
        <v>236</v>
      </c>
      <c r="D66" s="52">
        <v>8.0</v>
      </c>
      <c r="E66" s="52">
        <v>9.0</v>
      </c>
      <c r="F66" s="52">
        <v>6.0</v>
      </c>
      <c r="G66" s="52">
        <v>10.0</v>
      </c>
      <c r="H66" s="52">
        <v>9.0</v>
      </c>
      <c r="I66" s="52">
        <v>6.0</v>
      </c>
      <c r="J66" s="52">
        <v>94.0</v>
      </c>
      <c r="K66" s="54">
        <f t="shared" si="2"/>
        <v>25</v>
      </c>
      <c r="L66" s="54">
        <f t="shared" si="1"/>
        <v>25</v>
      </c>
    </row>
    <row r="67" ht="14.25" customHeight="1">
      <c r="B67" s="57">
        <v>33119.0</v>
      </c>
      <c r="C67" s="57" t="s">
        <v>238</v>
      </c>
      <c r="D67" s="52">
        <v>8.0</v>
      </c>
      <c r="E67" s="52">
        <v>10.0</v>
      </c>
      <c r="F67" s="52">
        <v>7.0</v>
      </c>
      <c r="G67" s="52">
        <v>10.0</v>
      </c>
      <c r="H67" s="52">
        <v>10.0</v>
      </c>
      <c r="I67" s="52">
        <v>7.0</v>
      </c>
      <c r="J67" s="52">
        <v>100.0</v>
      </c>
      <c r="K67" s="54">
        <f t="shared" si="2"/>
        <v>27</v>
      </c>
      <c r="L67" s="54">
        <f t="shared" si="1"/>
        <v>27</v>
      </c>
    </row>
    <row r="68" ht="14.25" customHeight="1">
      <c r="B68" s="57">
        <v>33218.0</v>
      </c>
      <c r="C68" s="57" t="s">
        <v>74</v>
      </c>
      <c r="D68" s="52">
        <v>8.0</v>
      </c>
      <c r="E68" s="52">
        <v>10.0</v>
      </c>
      <c r="F68" s="52">
        <v>6.0</v>
      </c>
      <c r="G68" s="52">
        <v>10.0</v>
      </c>
      <c r="H68" s="52">
        <v>9.0</v>
      </c>
      <c r="I68" s="52">
        <v>7.0</v>
      </c>
      <c r="J68" s="52">
        <v>100.0</v>
      </c>
      <c r="K68" s="54">
        <f t="shared" si="2"/>
        <v>26</v>
      </c>
      <c r="L68" s="54">
        <f t="shared" si="1"/>
        <v>26</v>
      </c>
    </row>
    <row r="69" ht="14.25" customHeight="1">
      <c r="B69" s="57">
        <v>33219.0</v>
      </c>
      <c r="C69" s="57" t="s">
        <v>240</v>
      </c>
      <c r="D69" s="52">
        <v>8.0</v>
      </c>
      <c r="E69" s="52">
        <v>8.0</v>
      </c>
      <c r="F69" s="52">
        <v>6.0</v>
      </c>
      <c r="G69" s="52">
        <v>10.0</v>
      </c>
      <c r="H69" s="52">
        <v>9.0</v>
      </c>
      <c r="I69" s="52">
        <v>6.0</v>
      </c>
      <c r="J69" s="52">
        <v>93.0</v>
      </c>
      <c r="K69" s="54">
        <f t="shared" si="2"/>
        <v>24</v>
      </c>
      <c r="L69" s="54">
        <f t="shared" si="1"/>
        <v>25</v>
      </c>
    </row>
    <row r="70" ht="14.25" customHeight="1">
      <c r="B70" s="57">
        <v>33120.0</v>
      </c>
      <c r="C70" s="57" t="s">
        <v>380</v>
      </c>
      <c r="D70" s="52">
        <v>8.0</v>
      </c>
      <c r="E70" s="52">
        <v>10.0</v>
      </c>
      <c r="F70" s="52">
        <v>8.0</v>
      </c>
      <c r="G70" s="52">
        <v>10.0</v>
      </c>
      <c r="H70" s="52">
        <v>9.0</v>
      </c>
      <c r="I70" s="52">
        <v>6.0</v>
      </c>
      <c r="J70" s="52">
        <v>96.0</v>
      </c>
      <c r="K70" s="54">
        <f t="shared" si="2"/>
        <v>28</v>
      </c>
      <c r="L70" s="54">
        <f t="shared" si="1"/>
        <v>25</v>
      </c>
    </row>
    <row r="71" ht="14.25" customHeight="1">
      <c r="B71" s="57">
        <v>33311.0</v>
      </c>
      <c r="C71" s="57" t="s">
        <v>382</v>
      </c>
      <c r="D71" s="52">
        <v>8.0</v>
      </c>
      <c r="E71" s="52">
        <v>10.0</v>
      </c>
      <c r="F71" s="52">
        <v>8.0</v>
      </c>
      <c r="G71" s="52">
        <v>10.0</v>
      </c>
      <c r="H71" s="52">
        <v>9.0</v>
      </c>
      <c r="I71" s="52">
        <v>7.0</v>
      </c>
      <c r="J71" s="52">
        <v>99.0</v>
      </c>
      <c r="K71" s="54">
        <f t="shared" si="2"/>
        <v>28</v>
      </c>
      <c r="L71" s="54">
        <f t="shared" si="1"/>
        <v>26</v>
      </c>
    </row>
    <row r="72" ht="14.25" customHeight="1">
      <c r="B72" s="57">
        <v>33220.0</v>
      </c>
      <c r="C72" s="57" t="s">
        <v>76</v>
      </c>
      <c r="D72" s="52">
        <v>8.0</v>
      </c>
      <c r="E72" s="52">
        <v>10.0</v>
      </c>
      <c r="F72" s="52">
        <v>7.0</v>
      </c>
      <c r="G72" s="52">
        <v>10.0</v>
      </c>
      <c r="H72" s="52">
        <v>9.0</v>
      </c>
      <c r="I72" s="52">
        <v>7.0</v>
      </c>
      <c r="J72" s="52">
        <v>88.0</v>
      </c>
      <c r="K72" s="54">
        <f t="shared" si="2"/>
        <v>27</v>
      </c>
      <c r="L72" s="54">
        <f t="shared" si="1"/>
        <v>26</v>
      </c>
    </row>
    <row r="73" ht="14.25" customHeight="1">
      <c r="B73" s="57">
        <v>33312.0</v>
      </c>
      <c r="C73" s="57" t="s">
        <v>242</v>
      </c>
      <c r="D73" s="52">
        <v>8.0</v>
      </c>
      <c r="E73" s="52">
        <v>10.0</v>
      </c>
      <c r="F73" s="52">
        <v>8.0</v>
      </c>
      <c r="G73" s="52">
        <v>10.0</v>
      </c>
      <c r="H73" s="52">
        <v>9.0</v>
      </c>
      <c r="I73" s="52">
        <v>5.0</v>
      </c>
      <c r="J73" s="52">
        <v>100.0</v>
      </c>
      <c r="K73" s="54">
        <f t="shared" si="2"/>
        <v>28</v>
      </c>
      <c r="L73" s="54">
        <f t="shared" si="1"/>
        <v>24</v>
      </c>
    </row>
    <row r="74" ht="14.25" customHeight="1">
      <c r="B74" s="57">
        <v>33121.0</v>
      </c>
      <c r="C74" s="57" t="s">
        <v>78</v>
      </c>
      <c r="D74" s="52">
        <v>8.0</v>
      </c>
      <c r="E74" s="52">
        <v>8.0</v>
      </c>
      <c r="F74" s="52">
        <v>8.0</v>
      </c>
      <c r="G74" s="52">
        <v>10.0</v>
      </c>
      <c r="H74" s="52">
        <v>10.0</v>
      </c>
      <c r="I74" s="52">
        <v>7.0</v>
      </c>
      <c r="J74" s="52">
        <v>100.0</v>
      </c>
      <c r="K74" s="54">
        <f t="shared" si="2"/>
        <v>26</v>
      </c>
      <c r="L74" s="54">
        <f t="shared" si="1"/>
        <v>27</v>
      </c>
    </row>
    <row r="75" ht="14.25" customHeight="1">
      <c r="B75" s="57">
        <v>33313.0</v>
      </c>
      <c r="C75" s="57" t="s">
        <v>384</v>
      </c>
      <c r="D75" s="52">
        <v>8.0</v>
      </c>
      <c r="E75" s="52">
        <v>10.0</v>
      </c>
      <c r="F75" s="52">
        <v>8.0</v>
      </c>
      <c r="G75" s="52">
        <v>9.0</v>
      </c>
      <c r="H75" s="52">
        <v>9.0</v>
      </c>
      <c r="I75" s="52">
        <v>7.0</v>
      </c>
      <c r="J75" s="52">
        <v>97.0</v>
      </c>
      <c r="K75" s="54">
        <f t="shared" si="2"/>
        <v>27</v>
      </c>
      <c r="L75" s="54">
        <f t="shared" si="1"/>
        <v>25</v>
      </c>
    </row>
    <row r="76" ht="14.25" customHeight="1">
      <c r="B76" s="57">
        <v>33348.0</v>
      </c>
      <c r="C76" s="57" t="s">
        <v>80</v>
      </c>
      <c r="D76" s="52">
        <v>8.0</v>
      </c>
      <c r="E76" s="52">
        <v>10.0</v>
      </c>
      <c r="F76" s="52">
        <v>7.0</v>
      </c>
      <c r="G76" s="52">
        <v>10.0</v>
      </c>
      <c r="H76" s="52">
        <v>9.0</v>
      </c>
      <c r="I76" s="52">
        <v>7.0</v>
      </c>
      <c r="J76" s="52">
        <v>100.0</v>
      </c>
      <c r="K76" s="54">
        <f t="shared" si="2"/>
        <v>27</v>
      </c>
      <c r="L76" s="54">
        <f t="shared" si="1"/>
        <v>26</v>
      </c>
    </row>
    <row r="77" ht="14.25" customHeight="1">
      <c r="B77" s="57">
        <v>33314.0</v>
      </c>
      <c r="C77" s="57" t="s">
        <v>244</v>
      </c>
      <c r="D77" s="52">
        <v>7.0</v>
      </c>
      <c r="E77" s="52">
        <v>9.0</v>
      </c>
      <c r="F77" s="52">
        <v>4.0</v>
      </c>
      <c r="G77" s="52">
        <v>10.0</v>
      </c>
      <c r="H77" s="52">
        <v>9.0</v>
      </c>
      <c r="I77" s="52">
        <v>5.0</v>
      </c>
      <c r="J77" s="52">
        <v>100.0</v>
      </c>
      <c r="K77" s="54">
        <f t="shared" si="2"/>
        <v>23</v>
      </c>
      <c r="L77" s="54">
        <f t="shared" si="1"/>
        <v>24</v>
      </c>
    </row>
    <row r="78" ht="14.25" customHeight="1">
      <c r="B78" s="57">
        <v>33221.0</v>
      </c>
      <c r="C78" s="57" t="s">
        <v>246</v>
      </c>
      <c r="D78" s="52">
        <v>8.0</v>
      </c>
      <c r="E78" s="52">
        <v>9.0</v>
      </c>
      <c r="F78" s="52">
        <v>8.0</v>
      </c>
      <c r="G78" s="52">
        <v>10.0</v>
      </c>
      <c r="H78" s="52">
        <v>9.0</v>
      </c>
      <c r="I78" s="52">
        <v>6.0</v>
      </c>
      <c r="J78" s="52">
        <v>100.0</v>
      </c>
      <c r="K78" s="54">
        <f t="shared" si="2"/>
        <v>27</v>
      </c>
      <c r="L78" s="54">
        <f t="shared" si="1"/>
        <v>25</v>
      </c>
    </row>
    <row r="79" ht="14.25" customHeight="1">
      <c r="B79" s="57">
        <v>33122.0</v>
      </c>
      <c r="C79" s="57" t="s">
        <v>82</v>
      </c>
      <c r="D79" s="52">
        <v>8.0</v>
      </c>
      <c r="E79" s="52">
        <v>10.0</v>
      </c>
      <c r="F79" s="52">
        <v>7.0</v>
      </c>
      <c r="G79" s="52">
        <v>10.0</v>
      </c>
      <c r="H79" s="52">
        <v>9.0</v>
      </c>
      <c r="I79" s="52">
        <v>6.0</v>
      </c>
      <c r="J79" s="52">
        <v>99.0</v>
      </c>
      <c r="K79" s="54">
        <f t="shared" si="2"/>
        <v>27</v>
      </c>
      <c r="L79" s="54">
        <f t="shared" si="1"/>
        <v>25</v>
      </c>
    </row>
    <row r="80" ht="14.25" customHeight="1">
      <c r="B80" s="57">
        <v>33123.0</v>
      </c>
      <c r="C80" s="57" t="s">
        <v>248</v>
      </c>
      <c r="D80" s="52">
        <v>8.0</v>
      </c>
      <c r="E80" s="52">
        <v>10.0</v>
      </c>
      <c r="F80" s="52">
        <v>7.0</v>
      </c>
      <c r="G80" s="52">
        <v>10.0</v>
      </c>
      <c r="H80" s="52">
        <v>9.0</v>
      </c>
      <c r="I80" s="52">
        <v>5.0</v>
      </c>
      <c r="J80" s="52">
        <v>96.0</v>
      </c>
      <c r="K80" s="54">
        <f t="shared" si="2"/>
        <v>27</v>
      </c>
      <c r="L80" s="54">
        <f t="shared" si="1"/>
        <v>24</v>
      </c>
    </row>
    <row r="81" ht="14.25" customHeight="1">
      <c r="B81" s="57">
        <v>33222.0</v>
      </c>
      <c r="C81" s="57" t="s">
        <v>386</v>
      </c>
      <c r="D81" s="52">
        <v>6.0</v>
      </c>
      <c r="E81" s="52">
        <v>10.0</v>
      </c>
      <c r="F81" s="52">
        <v>6.0</v>
      </c>
      <c r="G81" s="52">
        <v>9.0</v>
      </c>
      <c r="H81" s="52">
        <v>9.0</v>
      </c>
      <c r="I81" s="52">
        <v>8.0</v>
      </c>
      <c r="J81" s="52">
        <v>86.0</v>
      </c>
      <c r="K81" s="54">
        <f t="shared" si="2"/>
        <v>25</v>
      </c>
      <c r="L81" s="54">
        <f t="shared" si="1"/>
        <v>26</v>
      </c>
    </row>
    <row r="82" ht="14.25" customHeight="1">
      <c r="B82" s="57">
        <v>33259.0</v>
      </c>
      <c r="C82" s="57" t="s">
        <v>606</v>
      </c>
      <c r="D82" s="52">
        <v>7.0</v>
      </c>
      <c r="E82" s="52">
        <v>9.0</v>
      </c>
      <c r="F82" s="52">
        <v>7.0</v>
      </c>
      <c r="G82" s="52">
        <v>10.0</v>
      </c>
      <c r="H82" s="52">
        <v>9.0</v>
      </c>
      <c r="I82" s="52">
        <v>6.0</v>
      </c>
      <c r="J82" s="52">
        <v>100.0</v>
      </c>
      <c r="K82" s="54">
        <f t="shared" si="2"/>
        <v>26</v>
      </c>
      <c r="L82" s="54">
        <f t="shared" si="1"/>
        <v>25</v>
      </c>
    </row>
    <row r="83" ht="14.25" customHeight="1">
      <c r="B83" s="57">
        <v>33315.0</v>
      </c>
      <c r="C83" s="57" t="s">
        <v>388</v>
      </c>
      <c r="D83" s="52">
        <v>8.0</v>
      </c>
      <c r="E83" s="52">
        <v>10.0</v>
      </c>
      <c r="F83" s="52">
        <v>8.0</v>
      </c>
      <c r="G83" s="52">
        <v>10.0</v>
      </c>
      <c r="H83" s="52">
        <v>9.0</v>
      </c>
      <c r="I83" s="52">
        <v>6.0</v>
      </c>
      <c r="J83" s="52">
        <v>100.0</v>
      </c>
      <c r="K83" s="54">
        <f t="shared" si="2"/>
        <v>28</v>
      </c>
      <c r="L83" s="54">
        <f t="shared" si="1"/>
        <v>25</v>
      </c>
    </row>
    <row r="84" ht="14.25" customHeight="1">
      <c r="B84" s="57">
        <v>33223.0</v>
      </c>
      <c r="C84" s="57" t="s">
        <v>84</v>
      </c>
      <c r="D84" s="52">
        <v>7.0</v>
      </c>
      <c r="E84" s="52">
        <v>9.0</v>
      </c>
      <c r="F84" s="52">
        <v>4.0</v>
      </c>
      <c r="G84" s="52">
        <v>9.0</v>
      </c>
      <c r="H84" s="52">
        <v>10.0</v>
      </c>
      <c r="I84" s="52">
        <v>7.0</v>
      </c>
      <c r="J84" s="52">
        <v>83.0</v>
      </c>
      <c r="K84" s="54">
        <f t="shared" si="2"/>
        <v>22</v>
      </c>
      <c r="L84" s="54">
        <f t="shared" si="1"/>
        <v>26</v>
      </c>
    </row>
    <row r="85" ht="14.25" customHeight="1">
      <c r="B85" s="57">
        <v>33124.0</v>
      </c>
      <c r="C85" s="57" t="s">
        <v>250</v>
      </c>
      <c r="D85" s="52">
        <v>8.0</v>
      </c>
      <c r="E85" s="52">
        <v>10.0</v>
      </c>
      <c r="F85" s="52">
        <v>8.0</v>
      </c>
      <c r="G85" s="52">
        <v>10.0</v>
      </c>
      <c r="H85" s="52">
        <v>10.0</v>
      </c>
      <c r="I85" s="52">
        <v>7.0</v>
      </c>
      <c r="J85" s="52">
        <v>100.0</v>
      </c>
      <c r="K85" s="54">
        <f t="shared" si="2"/>
        <v>28</v>
      </c>
      <c r="L85" s="54">
        <f t="shared" si="1"/>
        <v>27</v>
      </c>
    </row>
    <row r="86" ht="14.25" customHeight="1">
      <c r="B86" s="57">
        <v>33316.0</v>
      </c>
      <c r="C86" s="57" t="s">
        <v>87</v>
      </c>
      <c r="D86" s="52">
        <v>8.0</v>
      </c>
      <c r="E86" s="52">
        <v>10.0</v>
      </c>
      <c r="F86" s="52">
        <v>8.0</v>
      </c>
      <c r="G86" s="52">
        <v>10.0</v>
      </c>
      <c r="H86" s="52">
        <v>9.0</v>
      </c>
      <c r="I86" s="52">
        <v>7.0</v>
      </c>
      <c r="J86" s="52">
        <v>100.0</v>
      </c>
      <c r="K86" s="54">
        <f t="shared" si="2"/>
        <v>28</v>
      </c>
      <c r="L86" s="54">
        <f t="shared" si="1"/>
        <v>26</v>
      </c>
    </row>
    <row r="87" ht="14.25" customHeight="1">
      <c r="B87" s="57">
        <v>33224.0</v>
      </c>
      <c r="C87" s="57" t="s">
        <v>89</v>
      </c>
      <c r="D87" s="52">
        <v>8.0</v>
      </c>
      <c r="E87" s="52">
        <v>10.0</v>
      </c>
      <c r="F87" s="52">
        <v>7.0</v>
      </c>
      <c r="G87" s="52">
        <v>10.0</v>
      </c>
      <c r="H87" s="52">
        <v>9.0</v>
      </c>
      <c r="I87" s="52">
        <v>7.0</v>
      </c>
      <c r="J87" s="52">
        <v>100.0</v>
      </c>
      <c r="K87" s="54">
        <f t="shared" si="2"/>
        <v>27</v>
      </c>
      <c r="L87" s="54">
        <f t="shared" si="1"/>
        <v>26</v>
      </c>
    </row>
    <row r="88" ht="14.25" customHeight="1">
      <c r="B88" s="57">
        <v>33317.0</v>
      </c>
      <c r="C88" s="57" t="s">
        <v>252</v>
      </c>
      <c r="D88" s="52">
        <v>8.0</v>
      </c>
      <c r="E88" s="52">
        <v>9.0</v>
      </c>
      <c r="F88" s="52">
        <v>9.0</v>
      </c>
      <c r="G88" s="52">
        <v>10.0</v>
      </c>
      <c r="H88" s="52">
        <v>9.0</v>
      </c>
      <c r="I88" s="52">
        <v>6.0</v>
      </c>
      <c r="J88" s="52">
        <v>100.0</v>
      </c>
      <c r="K88" s="54">
        <f t="shared" si="2"/>
        <v>28</v>
      </c>
      <c r="L88" s="54">
        <f t="shared" si="1"/>
        <v>25</v>
      </c>
    </row>
    <row r="89" ht="14.25" customHeight="1">
      <c r="B89" s="57">
        <v>33125.0</v>
      </c>
      <c r="C89" s="57" t="s">
        <v>390</v>
      </c>
      <c r="D89" s="52">
        <v>8.0</v>
      </c>
      <c r="E89" s="52">
        <v>10.0</v>
      </c>
      <c r="F89" s="52">
        <v>7.0</v>
      </c>
      <c r="G89" s="52">
        <v>10.0</v>
      </c>
      <c r="H89" s="52">
        <v>9.0</v>
      </c>
      <c r="I89" s="52">
        <v>7.0</v>
      </c>
      <c r="J89" s="52">
        <v>99.0</v>
      </c>
      <c r="K89" s="54">
        <f t="shared" si="2"/>
        <v>27</v>
      </c>
      <c r="L89" s="54">
        <f t="shared" si="1"/>
        <v>26</v>
      </c>
    </row>
    <row r="90" ht="14.25" customHeight="1">
      <c r="B90" s="57">
        <v>33225.0</v>
      </c>
      <c r="C90" s="57" t="s">
        <v>254</v>
      </c>
      <c r="D90" s="52">
        <v>8.0</v>
      </c>
      <c r="E90" s="52">
        <v>9.0</v>
      </c>
      <c r="F90" s="52">
        <v>8.0</v>
      </c>
      <c r="G90" s="52">
        <v>10.0</v>
      </c>
      <c r="H90" s="52">
        <v>9.0</v>
      </c>
      <c r="I90" s="52">
        <v>7.0</v>
      </c>
      <c r="J90" s="52">
        <v>100.0</v>
      </c>
      <c r="K90" s="54">
        <f t="shared" si="2"/>
        <v>27</v>
      </c>
      <c r="L90" s="54">
        <f t="shared" si="1"/>
        <v>26</v>
      </c>
    </row>
    <row r="91" ht="14.25" customHeight="1">
      <c r="B91" s="57">
        <v>33318.0</v>
      </c>
      <c r="C91" s="57" t="s">
        <v>91</v>
      </c>
      <c r="D91" s="52">
        <v>6.0</v>
      </c>
      <c r="E91" s="52">
        <v>9.0</v>
      </c>
      <c r="F91" s="52">
        <v>7.0</v>
      </c>
      <c r="G91" s="52">
        <v>9.0</v>
      </c>
      <c r="H91" s="52">
        <v>9.0</v>
      </c>
      <c r="I91" s="52">
        <v>4.0</v>
      </c>
      <c r="J91" s="52">
        <v>99.0</v>
      </c>
      <c r="K91" s="54">
        <f t="shared" si="2"/>
        <v>25</v>
      </c>
      <c r="L91" s="54">
        <f t="shared" si="1"/>
        <v>22</v>
      </c>
    </row>
    <row r="92" ht="14.25" customHeight="1">
      <c r="B92" s="57">
        <v>33361.0</v>
      </c>
      <c r="C92" s="57" t="s">
        <v>256</v>
      </c>
      <c r="D92" s="52">
        <v>8.0</v>
      </c>
      <c r="E92" s="52">
        <v>9.0</v>
      </c>
      <c r="F92" s="52">
        <v>7.0</v>
      </c>
      <c r="G92" s="52">
        <v>10.0</v>
      </c>
      <c r="H92" s="52">
        <v>9.0</v>
      </c>
      <c r="I92" s="52">
        <v>7.0</v>
      </c>
      <c r="J92" s="52">
        <v>94.0</v>
      </c>
      <c r="K92" s="54">
        <f t="shared" si="2"/>
        <v>26</v>
      </c>
      <c r="L92" s="54">
        <f t="shared" si="1"/>
        <v>26</v>
      </c>
    </row>
    <row r="93" ht="14.25" customHeight="1">
      <c r="B93" s="57">
        <v>33126.0</v>
      </c>
      <c r="C93" s="57" t="s">
        <v>392</v>
      </c>
      <c r="D93" s="52">
        <v>7.0</v>
      </c>
      <c r="E93" s="52">
        <v>10.0</v>
      </c>
      <c r="F93" s="52">
        <v>7.0</v>
      </c>
      <c r="G93" s="52">
        <v>10.0</v>
      </c>
      <c r="H93" s="52">
        <v>9.0</v>
      </c>
      <c r="I93" s="52">
        <v>7.0</v>
      </c>
      <c r="J93" s="52">
        <v>97.0</v>
      </c>
      <c r="K93" s="54">
        <f t="shared" si="2"/>
        <v>27</v>
      </c>
      <c r="L93" s="54">
        <f t="shared" si="1"/>
        <v>26</v>
      </c>
    </row>
    <row r="94" ht="14.25" customHeight="1">
      <c r="B94" s="57">
        <v>33127.0</v>
      </c>
      <c r="C94" s="57" t="s">
        <v>93</v>
      </c>
      <c r="D94" s="52">
        <v>7.0</v>
      </c>
      <c r="E94" s="52">
        <v>10.0</v>
      </c>
      <c r="F94" s="52">
        <v>5.0</v>
      </c>
      <c r="G94" s="52">
        <v>9.0</v>
      </c>
      <c r="H94" s="52">
        <v>9.0</v>
      </c>
      <c r="I94" s="52">
        <v>4.0</v>
      </c>
      <c r="J94" s="52">
        <v>89.0</v>
      </c>
      <c r="K94" s="54">
        <f t="shared" si="2"/>
        <v>24</v>
      </c>
      <c r="L94" s="54">
        <f t="shared" si="1"/>
        <v>22</v>
      </c>
    </row>
    <row r="95" ht="14.25" customHeight="1">
      <c r="B95" s="57">
        <v>33226.0</v>
      </c>
      <c r="C95" s="57" t="s">
        <v>258</v>
      </c>
      <c r="D95" s="52">
        <v>8.0</v>
      </c>
      <c r="E95" s="52">
        <v>9.0</v>
      </c>
      <c r="F95" s="52">
        <v>6.0</v>
      </c>
      <c r="G95" s="52">
        <v>10.0</v>
      </c>
      <c r="H95" s="52">
        <v>9.0</v>
      </c>
      <c r="I95" s="52">
        <v>7.0</v>
      </c>
      <c r="J95" s="52">
        <v>100.0</v>
      </c>
      <c r="K95" s="54">
        <f t="shared" si="2"/>
        <v>25</v>
      </c>
      <c r="L95" s="54">
        <f t="shared" si="1"/>
        <v>26</v>
      </c>
    </row>
    <row r="96" ht="14.25" customHeight="1">
      <c r="B96" s="57">
        <v>33227.0</v>
      </c>
      <c r="C96" s="57" t="s">
        <v>95</v>
      </c>
      <c r="D96" s="52">
        <v>5.0</v>
      </c>
      <c r="E96" s="52">
        <v>8.0</v>
      </c>
      <c r="F96" s="52">
        <v>1.0</v>
      </c>
      <c r="G96" s="52">
        <v>10.0</v>
      </c>
      <c r="H96" s="52">
        <v>8.0</v>
      </c>
      <c r="I96" s="52">
        <v>4.0</v>
      </c>
      <c r="J96" s="52">
        <v>92.0</v>
      </c>
      <c r="K96" s="54">
        <f t="shared" si="2"/>
        <v>19</v>
      </c>
      <c r="L96" s="54">
        <f t="shared" si="1"/>
        <v>22</v>
      </c>
    </row>
    <row r="97" ht="14.25" customHeight="1">
      <c r="B97" s="57">
        <v>33128.0</v>
      </c>
      <c r="C97" s="57" t="s">
        <v>607</v>
      </c>
      <c r="D97" s="52">
        <v>8.0</v>
      </c>
      <c r="E97" s="52">
        <v>9.0</v>
      </c>
      <c r="F97" s="52">
        <v>7.0</v>
      </c>
      <c r="G97" s="52">
        <v>8.0</v>
      </c>
      <c r="H97" s="52">
        <v>9.0</v>
      </c>
      <c r="I97" s="52">
        <v>8.0</v>
      </c>
      <c r="J97" s="52">
        <v>100.0</v>
      </c>
      <c r="K97" s="54">
        <f t="shared" si="2"/>
        <v>24</v>
      </c>
      <c r="L97" s="54">
        <f t="shared" si="1"/>
        <v>25</v>
      </c>
    </row>
    <row r="98" ht="14.25" customHeight="1">
      <c r="B98" s="57">
        <v>33228.0</v>
      </c>
      <c r="C98" s="57" t="s">
        <v>394</v>
      </c>
      <c r="D98" s="52">
        <v>8.0</v>
      </c>
      <c r="E98" s="52">
        <v>8.0</v>
      </c>
      <c r="F98" s="52">
        <v>6.0</v>
      </c>
      <c r="G98" s="52">
        <v>10.0</v>
      </c>
      <c r="H98" s="52">
        <v>10.0</v>
      </c>
      <c r="I98" s="52">
        <v>7.0</v>
      </c>
      <c r="J98" s="52">
        <v>97.0</v>
      </c>
      <c r="K98" s="54">
        <f t="shared" si="2"/>
        <v>24</v>
      </c>
      <c r="L98" s="54">
        <f t="shared" si="1"/>
        <v>27</v>
      </c>
    </row>
    <row r="99" ht="14.25" customHeight="1">
      <c r="B99" s="57">
        <v>33319.0</v>
      </c>
      <c r="C99" s="57" t="s">
        <v>97</v>
      </c>
      <c r="D99" s="52">
        <v>8.0</v>
      </c>
      <c r="E99" s="52">
        <v>9.0</v>
      </c>
      <c r="F99" s="52">
        <v>8.0</v>
      </c>
      <c r="G99" s="52">
        <v>10.0</v>
      </c>
      <c r="H99" s="52">
        <v>9.0</v>
      </c>
      <c r="I99" s="52">
        <v>7.0</v>
      </c>
      <c r="J99" s="52">
        <v>96.0</v>
      </c>
      <c r="K99" s="54">
        <f t="shared" si="2"/>
        <v>27</v>
      </c>
      <c r="L99" s="54">
        <f t="shared" si="1"/>
        <v>26</v>
      </c>
    </row>
    <row r="100" ht="14.25" customHeight="1">
      <c r="B100" s="57">
        <v>33129.0</v>
      </c>
      <c r="C100" s="57" t="s">
        <v>260</v>
      </c>
      <c r="D100" s="52">
        <v>8.0</v>
      </c>
      <c r="E100" s="52">
        <v>10.0</v>
      </c>
      <c r="F100" s="52">
        <v>7.0</v>
      </c>
      <c r="G100" s="52">
        <v>10.0</v>
      </c>
      <c r="H100" s="52">
        <v>9.0</v>
      </c>
      <c r="I100" s="52">
        <v>7.0</v>
      </c>
      <c r="J100" s="52">
        <v>97.0</v>
      </c>
      <c r="K100" s="54">
        <f t="shared" si="2"/>
        <v>27</v>
      </c>
      <c r="L100" s="54">
        <f t="shared" si="1"/>
        <v>26</v>
      </c>
    </row>
    <row r="101" ht="14.25" customHeight="1">
      <c r="B101" s="57">
        <v>33229.0</v>
      </c>
      <c r="C101" s="57" t="s">
        <v>262</v>
      </c>
      <c r="D101" s="52">
        <v>8.0</v>
      </c>
      <c r="E101" s="52">
        <v>9.0</v>
      </c>
      <c r="F101" s="52">
        <v>7.0</v>
      </c>
      <c r="G101" s="52">
        <v>10.0</v>
      </c>
      <c r="H101" s="52">
        <v>10.0</v>
      </c>
      <c r="I101" s="52">
        <v>7.0</v>
      </c>
      <c r="J101" s="52">
        <v>100.0</v>
      </c>
      <c r="K101" s="54">
        <f t="shared" si="2"/>
        <v>26</v>
      </c>
      <c r="L101" s="54">
        <f t="shared" si="1"/>
        <v>27</v>
      </c>
    </row>
    <row r="102" ht="14.25" customHeight="1">
      <c r="B102" s="57">
        <v>33130.0</v>
      </c>
      <c r="C102" s="57" t="s">
        <v>99</v>
      </c>
      <c r="D102" s="52">
        <v>8.0</v>
      </c>
      <c r="E102" s="52">
        <v>10.0</v>
      </c>
      <c r="F102" s="52">
        <v>8.0</v>
      </c>
      <c r="G102" s="52">
        <v>10.0</v>
      </c>
      <c r="H102" s="52">
        <v>9.0</v>
      </c>
      <c r="I102" s="52">
        <v>7.0</v>
      </c>
      <c r="J102" s="52">
        <v>100.0</v>
      </c>
      <c r="K102" s="54">
        <f t="shared" si="2"/>
        <v>28</v>
      </c>
      <c r="L102" s="54">
        <f t="shared" si="1"/>
        <v>26</v>
      </c>
    </row>
    <row r="103" ht="14.25" customHeight="1">
      <c r="B103" s="57">
        <v>33131.0</v>
      </c>
      <c r="C103" s="57" t="s">
        <v>264</v>
      </c>
      <c r="D103" s="52">
        <v>8.0</v>
      </c>
      <c r="E103" s="52">
        <v>10.0</v>
      </c>
      <c r="F103" s="52">
        <v>6.0</v>
      </c>
      <c r="G103" s="52">
        <v>10.0</v>
      </c>
      <c r="H103" s="52">
        <v>9.0</v>
      </c>
      <c r="I103" s="52">
        <v>6.0</v>
      </c>
      <c r="J103" s="52">
        <v>100.0</v>
      </c>
      <c r="K103" s="54">
        <f t="shared" si="2"/>
        <v>26</v>
      </c>
      <c r="L103" s="54">
        <f t="shared" si="1"/>
        <v>25</v>
      </c>
    </row>
    <row r="104" ht="14.25" customHeight="1">
      <c r="B104" s="57">
        <v>33132.0</v>
      </c>
      <c r="C104" s="57" t="s">
        <v>396</v>
      </c>
      <c r="D104" s="52">
        <v>8.0</v>
      </c>
      <c r="E104" s="52">
        <v>10.0</v>
      </c>
      <c r="F104" s="52">
        <v>8.0</v>
      </c>
      <c r="G104" s="52">
        <v>10.0</v>
      </c>
      <c r="H104" s="52">
        <v>9.0</v>
      </c>
      <c r="I104" s="52">
        <v>7.0</v>
      </c>
      <c r="J104" s="52">
        <v>100.0</v>
      </c>
      <c r="K104" s="54">
        <f t="shared" si="2"/>
        <v>28</v>
      </c>
      <c r="L104" s="54">
        <f t="shared" si="1"/>
        <v>26</v>
      </c>
    </row>
    <row r="105" ht="14.25" customHeight="1">
      <c r="B105" s="57">
        <v>33320.0</v>
      </c>
      <c r="C105" s="57" t="s">
        <v>101</v>
      </c>
      <c r="D105" s="52">
        <v>6.0</v>
      </c>
      <c r="E105" s="52">
        <v>8.0</v>
      </c>
      <c r="F105" s="52">
        <v>1.0</v>
      </c>
      <c r="G105" s="52">
        <v>8.0</v>
      </c>
      <c r="H105" s="52">
        <v>7.0</v>
      </c>
      <c r="I105" s="52">
        <v>1.0</v>
      </c>
      <c r="J105" s="52">
        <v>89.0</v>
      </c>
      <c r="K105" s="54">
        <f t="shared" si="2"/>
        <v>17</v>
      </c>
      <c r="L105" s="54">
        <f t="shared" si="1"/>
        <v>16</v>
      </c>
    </row>
    <row r="106" ht="14.25" customHeight="1">
      <c r="B106" s="57">
        <v>33230.0</v>
      </c>
      <c r="C106" s="57" t="s">
        <v>266</v>
      </c>
      <c r="D106" s="52">
        <v>8.0</v>
      </c>
      <c r="E106" s="52">
        <v>10.0</v>
      </c>
      <c r="F106" s="52">
        <v>8.0</v>
      </c>
      <c r="G106" s="52">
        <v>10.0</v>
      </c>
      <c r="H106" s="52">
        <v>9.0</v>
      </c>
      <c r="I106" s="52">
        <v>7.0</v>
      </c>
      <c r="J106" s="52">
        <v>100.0</v>
      </c>
      <c r="K106" s="54">
        <f t="shared" si="2"/>
        <v>28</v>
      </c>
      <c r="L106" s="54">
        <f t="shared" si="1"/>
        <v>26</v>
      </c>
    </row>
    <row r="107" ht="14.25" customHeight="1">
      <c r="B107" s="57">
        <v>33231.0</v>
      </c>
      <c r="C107" s="57" t="s">
        <v>172</v>
      </c>
      <c r="D107" s="52">
        <v>8.0</v>
      </c>
      <c r="E107" s="52">
        <v>10.0</v>
      </c>
      <c r="F107" s="52">
        <v>5.0</v>
      </c>
      <c r="G107" s="52">
        <v>10.0</v>
      </c>
      <c r="H107" s="52">
        <v>9.0</v>
      </c>
      <c r="I107" s="52">
        <v>7.0</v>
      </c>
      <c r="J107" s="52">
        <v>86.0</v>
      </c>
      <c r="K107" s="54">
        <f t="shared" si="2"/>
        <v>25</v>
      </c>
      <c r="L107" s="54">
        <f t="shared" si="1"/>
        <v>26</v>
      </c>
    </row>
    <row r="108" ht="14.25" customHeight="1">
      <c r="B108" s="57">
        <v>33133.0</v>
      </c>
      <c r="C108" s="57" t="s">
        <v>105</v>
      </c>
      <c r="D108" s="52">
        <v>8.0</v>
      </c>
      <c r="E108" s="52">
        <v>10.0</v>
      </c>
      <c r="F108" s="52">
        <v>4.0</v>
      </c>
      <c r="G108" s="52">
        <v>10.0</v>
      </c>
      <c r="H108" s="52">
        <v>9.0</v>
      </c>
      <c r="I108" s="52">
        <v>7.0</v>
      </c>
      <c r="J108" s="52">
        <v>97.0</v>
      </c>
      <c r="K108" s="54">
        <f t="shared" si="2"/>
        <v>24</v>
      </c>
      <c r="L108" s="54">
        <f t="shared" si="1"/>
        <v>26</v>
      </c>
    </row>
    <row r="109" ht="14.25" customHeight="1">
      <c r="B109" s="57">
        <v>33232.0</v>
      </c>
      <c r="C109" s="57" t="s">
        <v>400</v>
      </c>
      <c r="D109" s="52">
        <v>8.0</v>
      </c>
      <c r="E109" s="52">
        <v>10.0</v>
      </c>
      <c r="F109" s="52">
        <v>7.0</v>
      </c>
      <c r="G109" s="52">
        <v>10.0</v>
      </c>
      <c r="H109" s="52">
        <v>9.0</v>
      </c>
      <c r="I109" s="52">
        <v>6.0</v>
      </c>
      <c r="J109" s="52">
        <v>99.0</v>
      </c>
      <c r="K109" s="54">
        <f t="shared" si="2"/>
        <v>27</v>
      </c>
      <c r="L109" s="54">
        <f t="shared" si="1"/>
        <v>25</v>
      </c>
    </row>
    <row r="110" ht="14.25" customHeight="1">
      <c r="B110" s="57">
        <v>33321.0</v>
      </c>
      <c r="C110" s="57" t="s">
        <v>268</v>
      </c>
      <c r="D110" s="52">
        <v>8.0</v>
      </c>
      <c r="E110" s="52">
        <v>10.0</v>
      </c>
      <c r="F110" s="52">
        <v>7.0</v>
      </c>
      <c r="G110" s="52">
        <v>10.0</v>
      </c>
      <c r="H110" s="52">
        <v>9.0</v>
      </c>
      <c r="I110" s="52">
        <v>7.0</v>
      </c>
      <c r="J110" s="52">
        <v>100.0</v>
      </c>
      <c r="K110" s="54">
        <f t="shared" si="2"/>
        <v>27</v>
      </c>
      <c r="L110" s="54">
        <f t="shared" si="1"/>
        <v>26</v>
      </c>
    </row>
    <row r="111" ht="14.25" customHeight="1">
      <c r="B111" s="57">
        <v>33134.0</v>
      </c>
      <c r="C111" s="57" t="s">
        <v>270</v>
      </c>
      <c r="D111" s="52">
        <v>8.0</v>
      </c>
      <c r="E111" s="52">
        <v>9.0</v>
      </c>
      <c r="F111" s="52">
        <v>8.0</v>
      </c>
      <c r="G111" s="52">
        <v>10.0</v>
      </c>
      <c r="H111" s="52">
        <v>9.0</v>
      </c>
      <c r="I111" s="52">
        <v>6.0</v>
      </c>
      <c r="J111" s="52">
        <v>100.0</v>
      </c>
      <c r="K111" s="54">
        <f t="shared" si="2"/>
        <v>27</v>
      </c>
      <c r="L111" s="54">
        <f t="shared" si="1"/>
        <v>25</v>
      </c>
    </row>
    <row r="112" ht="14.25" customHeight="1">
      <c r="B112" s="57">
        <v>33233.0</v>
      </c>
      <c r="C112" s="57" t="s">
        <v>107</v>
      </c>
      <c r="D112" s="52">
        <v>8.0</v>
      </c>
      <c r="E112" s="52">
        <v>10.0</v>
      </c>
      <c r="F112" s="52">
        <v>8.0</v>
      </c>
      <c r="G112" s="52">
        <v>10.0</v>
      </c>
      <c r="H112" s="52">
        <v>10.0</v>
      </c>
      <c r="I112" s="52">
        <v>6.0</v>
      </c>
      <c r="J112" s="52">
        <v>97.0</v>
      </c>
      <c r="K112" s="54">
        <f t="shared" si="2"/>
        <v>28</v>
      </c>
      <c r="L112" s="54">
        <f t="shared" si="1"/>
        <v>26</v>
      </c>
    </row>
    <row r="113" ht="14.25" customHeight="1">
      <c r="B113" s="57">
        <v>33322.0</v>
      </c>
      <c r="C113" s="57" t="s">
        <v>272</v>
      </c>
      <c r="D113" s="52">
        <v>7.0</v>
      </c>
      <c r="E113" s="52">
        <v>10.0</v>
      </c>
      <c r="F113" s="52">
        <v>7.0</v>
      </c>
      <c r="G113" s="52">
        <v>10.0</v>
      </c>
      <c r="H113" s="52">
        <v>9.0</v>
      </c>
      <c r="I113" s="52">
        <v>7.0</v>
      </c>
      <c r="J113" s="52">
        <v>97.0</v>
      </c>
      <c r="K113" s="54">
        <f t="shared" si="2"/>
        <v>27</v>
      </c>
      <c r="L113" s="54">
        <f t="shared" si="1"/>
        <v>26</v>
      </c>
    </row>
    <row r="114" ht="14.25" customHeight="1">
      <c r="B114" s="57">
        <v>33135.0</v>
      </c>
      <c r="C114" s="57" t="s">
        <v>402</v>
      </c>
      <c r="D114" s="52">
        <v>8.0</v>
      </c>
      <c r="E114" s="52">
        <v>9.0</v>
      </c>
      <c r="F114" s="52">
        <v>6.0</v>
      </c>
      <c r="G114" s="52">
        <v>10.0</v>
      </c>
      <c r="H114" s="52">
        <v>9.0</v>
      </c>
      <c r="I114" s="52">
        <v>7.0</v>
      </c>
      <c r="J114" s="52">
        <v>97.0</v>
      </c>
      <c r="K114" s="54">
        <f t="shared" si="2"/>
        <v>25</v>
      </c>
      <c r="L114" s="54">
        <f t="shared" si="1"/>
        <v>26</v>
      </c>
    </row>
    <row r="115" ht="14.25" customHeight="1">
      <c r="B115" s="57">
        <v>33234.0</v>
      </c>
      <c r="C115" s="57" t="s">
        <v>109</v>
      </c>
      <c r="D115" s="52">
        <v>7.0</v>
      </c>
      <c r="E115" s="52">
        <v>8.0</v>
      </c>
      <c r="F115" s="52">
        <v>4.0</v>
      </c>
      <c r="G115" s="52">
        <v>10.0</v>
      </c>
      <c r="H115" s="52">
        <v>8.0</v>
      </c>
      <c r="I115" s="52">
        <v>7.0</v>
      </c>
      <c r="J115" s="52">
        <v>92.0</v>
      </c>
      <c r="K115" s="54">
        <f t="shared" si="2"/>
        <v>22</v>
      </c>
      <c r="L115" s="54">
        <f t="shared" si="1"/>
        <v>25</v>
      </c>
    </row>
    <row r="116" ht="14.25" customHeight="1">
      <c r="B116" s="57">
        <v>33323.0</v>
      </c>
      <c r="C116" s="57" t="s">
        <v>274</v>
      </c>
      <c r="D116" s="52">
        <v>8.0</v>
      </c>
      <c r="E116" s="52">
        <v>10.0</v>
      </c>
      <c r="F116" s="52">
        <v>6.0</v>
      </c>
      <c r="G116" s="52">
        <v>10.0</v>
      </c>
      <c r="H116" s="52">
        <v>9.0</v>
      </c>
      <c r="I116" s="52">
        <v>5.0</v>
      </c>
      <c r="J116" s="52">
        <v>96.0</v>
      </c>
      <c r="K116" s="54">
        <f t="shared" si="2"/>
        <v>26</v>
      </c>
      <c r="L116" s="54">
        <f t="shared" si="1"/>
        <v>24</v>
      </c>
    </row>
    <row r="117" ht="14.25" customHeight="1">
      <c r="B117" s="57">
        <v>33324.0</v>
      </c>
      <c r="C117" s="57" t="s">
        <v>406</v>
      </c>
      <c r="D117" s="52">
        <v>8.0</v>
      </c>
      <c r="E117" s="52">
        <v>10.0</v>
      </c>
      <c r="F117" s="52">
        <v>7.0</v>
      </c>
      <c r="G117" s="52">
        <v>10.0</v>
      </c>
      <c r="H117" s="52">
        <v>9.0</v>
      </c>
      <c r="I117" s="52">
        <v>8.0</v>
      </c>
      <c r="J117" s="52">
        <v>100.0</v>
      </c>
      <c r="K117" s="54">
        <f t="shared" si="2"/>
        <v>27</v>
      </c>
      <c r="L117" s="54">
        <f t="shared" si="1"/>
        <v>27</v>
      </c>
    </row>
    <row r="118" ht="14.25" customHeight="1">
      <c r="B118" s="57">
        <v>33136.0</v>
      </c>
      <c r="C118" s="57" t="s">
        <v>111</v>
      </c>
      <c r="D118" s="52">
        <v>8.0</v>
      </c>
      <c r="E118" s="52">
        <v>10.0</v>
      </c>
      <c r="F118" s="52">
        <v>8.0</v>
      </c>
      <c r="G118" s="52">
        <v>10.0</v>
      </c>
      <c r="H118" s="52">
        <v>9.0</v>
      </c>
      <c r="I118" s="52">
        <v>6.0</v>
      </c>
      <c r="J118" s="52">
        <v>100.0</v>
      </c>
      <c r="K118" s="54">
        <f t="shared" si="2"/>
        <v>28</v>
      </c>
      <c r="L118" s="54">
        <f t="shared" si="1"/>
        <v>25</v>
      </c>
    </row>
    <row r="119" ht="14.25" customHeight="1">
      <c r="B119" s="57">
        <v>33325.0</v>
      </c>
      <c r="C119" s="57" t="s">
        <v>276</v>
      </c>
      <c r="D119" s="52">
        <v>9.0</v>
      </c>
      <c r="E119" s="52">
        <v>10.0</v>
      </c>
      <c r="F119" s="52">
        <v>7.0</v>
      </c>
      <c r="G119" s="52">
        <v>9.0</v>
      </c>
      <c r="H119" s="52">
        <v>9.0</v>
      </c>
      <c r="I119" s="52">
        <v>6.0</v>
      </c>
      <c r="J119" s="52">
        <v>90.0</v>
      </c>
      <c r="K119" s="54">
        <f t="shared" si="2"/>
        <v>26</v>
      </c>
      <c r="L119" s="54">
        <f t="shared" si="1"/>
        <v>24</v>
      </c>
    </row>
    <row r="120" ht="14.25" customHeight="1">
      <c r="B120" s="57">
        <v>33137.0</v>
      </c>
      <c r="C120" s="57" t="s">
        <v>408</v>
      </c>
      <c r="D120" s="52">
        <v>7.0</v>
      </c>
      <c r="E120" s="52">
        <v>10.0</v>
      </c>
      <c r="F120" s="52">
        <v>9.0</v>
      </c>
      <c r="G120" s="52">
        <v>10.0</v>
      </c>
      <c r="H120" s="52">
        <v>9.0</v>
      </c>
      <c r="I120" s="52">
        <v>7.0</v>
      </c>
      <c r="J120" s="52">
        <v>100.0</v>
      </c>
      <c r="K120" s="54">
        <f t="shared" si="2"/>
        <v>29</v>
      </c>
      <c r="L120" s="54">
        <f t="shared" si="1"/>
        <v>26</v>
      </c>
    </row>
    <row r="121" ht="14.25" customHeight="1">
      <c r="B121" s="57">
        <v>33236.0</v>
      </c>
      <c r="C121" s="57" t="s">
        <v>410</v>
      </c>
      <c r="D121" s="52">
        <v>8.0</v>
      </c>
      <c r="E121" s="52">
        <v>9.0</v>
      </c>
      <c r="F121" s="52">
        <v>5.0</v>
      </c>
      <c r="G121" s="52">
        <v>10.0</v>
      </c>
      <c r="H121" s="52">
        <v>9.0</v>
      </c>
      <c r="I121" s="52">
        <v>5.0</v>
      </c>
      <c r="J121" s="52">
        <v>94.0</v>
      </c>
      <c r="K121" s="54">
        <f t="shared" si="2"/>
        <v>24</v>
      </c>
      <c r="L121" s="54">
        <f t="shared" si="1"/>
        <v>24</v>
      </c>
    </row>
    <row r="122" ht="14.25" customHeight="1">
      <c r="B122" s="57">
        <v>33326.0</v>
      </c>
      <c r="C122" s="57" t="s">
        <v>113</v>
      </c>
      <c r="D122" s="52">
        <v>8.0</v>
      </c>
      <c r="E122" s="52">
        <v>9.0</v>
      </c>
      <c r="F122" s="52">
        <v>5.0</v>
      </c>
      <c r="G122" s="52">
        <v>10.0</v>
      </c>
      <c r="H122" s="52">
        <v>9.0</v>
      </c>
      <c r="I122" s="52">
        <v>6.0</v>
      </c>
      <c r="J122" s="52">
        <v>100.0</v>
      </c>
      <c r="K122" s="54">
        <f t="shared" si="2"/>
        <v>24</v>
      </c>
      <c r="L122" s="54">
        <f t="shared" si="1"/>
        <v>25</v>
      </c>
    </row>
    <row r="123" ht="14.25" customHeight="1">
      <c r="B123" s="57">
        <v>33338.0</v>
      </c>
      <c r="C123" s="57" t="s">
        <v>278</v>
      </c>
      <c r="D123" s="52">
        <v>8.0</v>
      </c>
      <c r="E123" s="52">
        <v>9.0</v>
      </c>
      <c r="F123" s="52">
        <v>7.0</v>
      </c>
      <c r="G123" s="52">
        <v>10.0</v>
      </c>
      <c r="H123" s="52">
        <v>9.0</v>
      </c>
      <c r="I123" s="52">
        <v>8.0</v>
      </c>
      <c r="J123" s="52">
        <v>100.0</v>
      </c>
      <c r="K123" s="54">
        <f t="shared" si="2"/>
        <v>26</v>
      </c>
      <c r="L123" s="54">
        <f t="shared" si="1"/>
        <v>27</v>
      </c>
    </row>
    <row r="124" ht="14.25" customHeight="1">
      <c r="B124" s="57">
        <v>33327.0</v>
      </c>
      <c r="C124" s="57" t="s">
        <v>115</v>
      </c>
      <c r="D124" s="52">
        <v>4.0</v>
      </c>
      <c r="E124" s="52">
        <v>1.0</v>
      </c>
      <c r="F124" s="52">
        <v>3.0</v>
      </c>
      <c r="G124" s="52">
        <v>10.0</v>
      </c>
      <c r="H124" s="52">
        <v>8.0</v>
      </c>
      <c r="I124" s="52">
        <v>5.0</v>
      </c>
      <c r="J124" s="52">
        <v>81.0</v>
      </c>
      <c r="K124" s="54">
        <f t="shared" si="2"/>
        <v>14</v>
      </c>
      <c r="L124" s="54">
        <f t="shared" si="1"/>
        <v>23</v>
      </c>
    </row>
    <row r="125" ht="14.25" customHeight="1">
      <c r="B125" s="57">
        <v>33138.0</v>
      </c>
      <c r="C125" s="57" t="s">
        <v>280</v>
      </c>
      <c r="D125" s="52">
        <v>8.0</v>
      </c>
      <c r="E125" s="52">
        <v>8.0</v>
      </c>
      <c r="F125" s="52">
        <v>8.0</v>
      </c>
      <c r="G125" s="52">
        <v>10.0</v>
      </c>
      <c r="H125" s="52">
        <v>9.0</v>
      </c>
      <c r="I125" s="52">
        <v>5.0</v>
      </c>
      <c r="J125" s="52">
        <v>100.0</v>
      </c>
      <c r="K125" s="54">
        <f t="shared" si="2"/>
        <v>26</v>
      </c>
      <c r="L125" s="54">
        <f t="shared" si="1"/>
        <v>24</v>
      </c>
    </row>
    <row r="126" ht="14.25" customHeight="1">
      <c r="B126" s="57">
        <v>33237.0</v>
      </c>
      <c r="C126" s="57" t="s">
        <v>412</v>
      </c>
      <c r="D126" s="52">
        <v>7.0</v>
      </c>
      <c r="E126" s="52">
        <v>9.0</v>
      </c>
      <c r="F126" s="52">
        <v>5.0</v>
      </c>
      <c r="G126" s="52">
        <v>10.0</v>
      </c>
      <c r="H126" s="52">
        <v>9.0</v>
      </c>
      <c r="I126" s="52">
        <v>7.0</v>
      </c>
      <c r="J126" s="52">
        <v>99.0</v>
      </c>
      <c r="K126" s="54">
        <f t="shared" si="2"/>
        <v>24</v>
      </c>
      <c r="L126" s="54">
        <f t="shared" si="1"/>
        <v>26</v>
      </c>
    </row>
    <row r="127" ht="14.25" customHeight="1">
      <c r="B127" s="57">
        <v>33328.0</v>
      </c>
      <c r="C127" s="57" t="s">
        <v>117</v>
      </c>
      <c r="D127" s="52">
        <v>7.0</v>
      </c>
      <c r="E127" s="52">
        <v>9.0</v>
      </c>
      <c r="F127" s="52">
        <v>2.0</v>
      </c>
      <c r="G127" s="52">
        <v>9.0</v>
      </c>
      <c r="H127" s="52">
        <v>7.0</v>
      </c>
      <c r="I127" s="52">
        <v>5.0</v>
      </c>
      <c r="J127" s="52">
        <v>99.0</v>
      </c>
      <c r="K127" s="54">
        <f t="shared" si="2"/>
        <v>20</v>
      </c>
      <c r="L127" s="54">
        <f t="shared" si="1"/>
        <v>21</v>
      </c>
    </row>
    <row r="128" ht="14.25" customHeight="1">
      <c r="B128" s="57">
        <v>33139.0</v>
      </c>
      <c r="C128" s="57" t="s">
        <v>282</v>
      </c>
      <c r="D128" s="52">
        <v>8.0</v>
      </c>
      <c r="E128" s="52">
        <v>10.0</v>
      </c>
      <c r="F128" s="52">
        <v>8.0</v>
      </c>
      <c r="G128" s="52">
        <v>10.0</v>
      </c>
      <c r="H128" s="52">
        <v>9.0</v>
      </c>
      <c r="I128" s="52">
        <v>6.0</v>
      </c>
      <c r="J128" s="52">
        <v>96.0</v>
      </c>
      <c r="K128" s="54">
        <f t="shared" si="2"/>
        <v>28</v>
      </c>
      <c r="L128" s="54">
        <f t="shared" si="1"/>
        <v>25</v>
      </c>
    </row>
    <row r="129" ht="14.25" customHeight="1">
      <c r="B129" s="57">
        <v>33238.0</v>
      </c>
      <c r="C129" s="57" t="s">
        <v>414</v>
      </c>
      <c r="D129" s="52">
        <v>8.0</v>
      </c>
      <c r="E129" s="52">
        <v>9.0</v>
      </c>
      <c r="F129" s="52">
        <v>8.0</v>
      </c>
      <c r="G129" s="52">
        <v>10.0</v>
      </c>
      <c r="H129" s="52">
        <v>9.0</v>
      </c>
      <c r="I129" s="52">
        <v>7.0</v>
      </c>
      <c r="J129" s="52">
        <v>100.0</v>
      </c>
      <c r="K129" s="54">
        <f t="shared" si="2"/>
        <v>27</v>
      </c>
      <c r="L129" s="54">
        <f t="shared" si="1"/>
        <v>26</v>
      </c>
    </row>
    <row r="130" ht="14.25" customHeight="1">
      <c r="B130" s="57">
        <v>33329.0</v>
      </c>
      <c r="C130" s="57" t="s">
        <v>119</v>
      </c>
      <c r="D130" s="52">
        <v>8.0</v>
      </c>
      <c r="E130" s="52">
        <v>9.0</v>
      </c>
      <c r="F130" s="52">
        <v>7.0</v>
      </c>
      <c r="G130" s="52">
        <v>10.0</v>
      </c>
      <c r="H130" s="52">
        <v>9.0</v>
      </c>
      <c r="I130" s="52">
        <v>6.0</v>
      </c>
      <c r="J130" s="52">
        <v>100.0</v>
      </c>
      <c r="K130" s="54">
        <f t="shared" si="2"/>
        <v>26</v>
      </c>
      <c r="L130" s="54">
        <f t="shared" si="1"/>
        <v>25</v>
      </c>
    </row>
    <row r="131" ht="14.25" customHeight="1">
      <c r="B131" s="57">
        <v>33140.0</v>
      </c>
      <c r="C131" s="57" t="s">
        <v>284</v>
      </c>
      <c r="D131" s="52">
        <v>8.0</v>
      </c>
      <c r="E131" s="52">
        <v>9.0</v>
      </c>
      <c r="F131" s="52">
        <v>6.0</v>
      </c>
      <c r="G131" s="52">
        <v>10.0</v>
      </c>
      <c r="H131" s="52">
        <v>9.0</v>
      </c>
      <c r="I131" s="52">
        <v>6.0</v>
      </c>
      <c r="J131" s="52">
        <v>100.0</v>
      </c>
      <c r="K131" s="54">
        <f t="shared" si="2"/>
        <v>25</v>
      </c>
      <c r="L131" s="54">
        <f t="shared" si="1"/>
        <v>25</v>
      </c>
    </row>
    <row r="132" ht="14.25" customHeight="1">
      <c r="B132" s="57">
        <v>33239.0</v>
      </c>
      <c r="C132" s="57" t="s">
        <v>416</v>
      </c>
      <c r="D132" s="52">
        <v>8.0</v>
      </c>
      <c r="E132" s="52">
        <v>10.0</v>
      </c>
      <c r="F132" s="52">
        <v>3.0</v>
      </c>
      <c r="G132" s="52">
        <v>7.0</v>
      </c>
      <c r="H132" s="52">
        <v>9.0</v>
      </c>
      <c r="I132" s="52">
        <v>6.0</v>
      </c>
      <c r="J132" s="52">
        <v>85.0</v>
      </c>
      <c r="K132" s="54">
        <f t="shared" si="2"/>
        <v>20</v>
      </c>
      <c r="L132" s="54">
        <f t="shared" si="1"/>
        <v>22</v>
      </c>
    </row>
    <row r="133" ht="14.25" customHeight="1">
      <c r="B133" s="65">
        <v>33330.0</v>
      </c>
      <c r="C133" s="65" t="s">
        <v>121</v>
      </c>
      <c r="D133" s="52">
        <v>8.0</v>
      </c>
      <c r="E133" s="52">
        <v>10.0</v>
      </c>
      <c r="F133" s="52">
        <v>6.0</v>
      </c>
      <c r="G133" s="52">
        <v>10.0</v>
      </c>
      <c r="H133" s="52">
        <v>9.0</v>
      </c>
      <c r="I133" s="52">
        <v>6.0</v>
      </c>
      <c r="J133" s="52">
        <v>97.0</v>
      </c>
      <c r="K133" s="54">
        <f t="shared" si="2"/>
        <v>26</v>
      </c>
      <c r="L133" s="54">
        <f t="shared" si="1"/>
        <v>25</v>
      </c>
    </row>
    <row r="134" ht="14.25" customHeight="1">
      <c r="B134" s="57">
        <v>33331.0</v>
      </c>
      <c r="C134" s="57" t="s">
        <v>286</v>
      </c>
      <c r="D134" s="52">
        <v>8.0</v>
      </c>
      <c r="E134" s="52">
        <v>9.0</v>
      </c>
      <c r="F134" s="52">
        <v>8.0</v>
      </c>
      <c r="G134" s="52">
        <v>10.0</v>
      </c>
      <c r="H134" s="52">
        <v>8.0</v>
      </c>
      <c r="I134" s="52">
        <v>8.0</v>
      </c>
      <c r="J134" s="52">
        <v>100.0</v>
      </c>
      <c r="K134" s="54">
        <f t="shared" si="2"/>
        <v>27</v>
      </c>
      <c r="L134" s="54">
        <f t="shared" si="1"/>
        <v>26</v>
      </c>
    </row>
    <row r="135" ht="14.25" customHeight="1">
      <c r="B135" s="57">
        <v>33141.0</v>
      </c>
      <c r="C135" s="57" t="s">
        <v>398</v>
      </c>
      <c r="D135" s="52">
        <v>8.0</v>
      </c>
      <c r="E135" s="52">
        <v>10.0</v>
      </c>
      <c r="F135" s="52">
        <v>7.0</v>
      </c>
      <c r="G135" s="52">
        <v>9.0</v>
      </c>
      <c r="H135" s="52">
        <v>9.0</v>
      </c>
      <c r="I135" s="52">
        <v>5.0</v>
      </c>
      <c r="J135" s="52">
        <v>99.0</v>
      </c>
      <c r="K135" s="54">
        <f t="shared" si="2"/>
        <v>26</v>
      </c>
      <c r="L135" s="54">
        <f t="shared" si="1"/>
        <v>23</v>
      </c>
    </row>
    <row r="136" ht="14.25" customHeight="1">
      <c r="B136" s="57">
        <v>33240.0</v>
      </c>
      <c r="C136" s="57" t="s">
        <v>418</v>
      </c>
      <c r="D136" s="52">
        <v>8.0</v>
      </c>
      <c r="E136" s="52">
        <v>10.0</v>
      </c>
      <c r="F136" s="52">
        <v>7.0</v>
      </c>
      <c r="G136" s="52">
        <v>9.0</v>
      </c>
      <c r="H136" s="52">
        <v>9.0</v>
      </c>
      <c r="I136" s="52">
        <v>4.0</v>
      </c>
      <c r="J136" s="52">
        <v>99.0</v>
      </c>
      <c r="K136" s="54">
        <f t="shared" si="2"/>
        <v>26</v>
      </c>
      <c r="L136" s="54">
        <f t="shared" si="1"/>
        <v>22</v>
      </c>
    </row>
    <row r="137" ht="14.25" customHeight="1">
      <c r="B137" s="57">
        <v>33332.0</v>
      </c>
      <c r="C137" s="57" t="s">
        <v>123</v>
      </c>
      <c r="D137" s="52">
        <v>8.0</v>
      </c>
      <c r="E137" s="52">
        <v>9.0</v>
      </c>
      <c r="F137" s="52">
        <v>8.0</v>
      </c>
      <c r="G137" s="52">
        <v>10.0</v>
      </c>
      <c r="H137" s="52">
        <v>8.0</v>
      </c>
      <c r="I137" s="52">
        <v>7.0</v>
      </c>
      <c r="J137" s="52">
        <v>100.0</v>
      </c>
      <c r="K137" s="54">
        <f t="shared" si="2"/>
        <v>27</v>
      </c>
      <c r="L137" s="54">
        <f t="shared" si="1"/>
        <v>25</v>
      </c>
    </row>
    <row r="138" ht="14.25" customHeight="1">
      <c r="B138" s="57">
        <v>33142.0</v>
      </c>
      <c r="C138" s="57" t="s">
        <v>288</v>
      </c>
      <c r="D138" s="52">
        <v>7.0</v>
      </c>
      <c r="E138" s="52">
        <v>9.0</v>
      </c>
      <c r="F138" s="52">
        <v>7.0</v>
      </c>
      <c r="G138" s="52">
        <v>8.0</v>
      </c>
      <c r="H138" s="52">
        <v>9.0</v>
      </c>
      <c r="I138" s="52">
        <v>5.0</v>
      </c>
      <c r="J138" s="52">
        <v>98.0</v>
      </c>
      <c r="K138" s="54">
        <f t="shared" si="2"/>
        <v>24</v>
      </c>
      <c r="L138" s="54">
        <f t="shared" si="1"/>
        <v>22</v>
      </c>
    </row>
    <row r="139" ht="14.25" customHeight="1">
      <c r="B139" s="57">
        <v>33241.0</v>
      </c>
      <c r="C139" s="57" t="s">
        <v>420</v>
      </c>
      <c r="D139" s="52">
        <v>8.0</v>
      </c>
      <c r="E139" s="52">
        <v>9.0</v>
      </c>
      <c r="F139" s="52">
        <v>8.0</v>
      </c>
      <c r="G139" s="52">
        <v>10.0</v>
      </c>
      <c r="H139" s="52">
        <v>8.0</v>
      </c>
      <c r="I139" s="52">
        <v>6.0</v>
      </c>
      <c r="J139" s="52">
        <v>100.0</v>
      </c>
      <c r="K139" s="54">
        <f t="shared" si="2"/>
        <v>27</v>
      </c>
      <c r="L139" s="54">
        <f t="shared" si="1"/>
        <v>24</v>
      </c>
    </row>
    <row r="140" ht="14.25" customHeight="1">
      <c r="B140" s="57">
        <v>33333.0</v>
      </c>
      <c r="C140" s="57" t="s">
        <v>422</v>
      </c>
      <c r="D140" s="52">
        <v>8.0</v>
      </c>
      <c r="E140" s="52">
        <v>10.0</v>
      </c>
      <c r="F140" s="52">
        <v>8.0</v>
      </c>
      <c r="G140" s="52">
        <v>10.0</v>
      </c>
      <c r="H140" s="52">
        <v>9.0</v>
      </c>
      <c r="I140" s="52">
        <v>6.0</v>
      </c>
      <c r="J140" s="52">
        <v>100.0</v>
      </c>
      <c r="K140" s="54">
        <f t="shared" si="2"/>
        <v>28</v>
      </c>
      <c r="L140" s="54">
        <f t="shared" si="1"/>
        <v>25</v>
      </c>
    </row>
    <row r="141" ht="14.25" customHeight="1">
      <c r="B141" s="57">
        <v>33143.0</v>
      </c>
      <c r="C141" s="57" t="s">
        <v>125</v>
      </c>
      <c r="D141" s="52">
        <v>8.0</v>
      </c>
      <c r="E141" s="52">
        <v>9.0</v>
      </c>
      <c r="F141" s="52">
        <v>7.0</v>
      </c>
      <c r="G141" s="52">
        <v>10.0</v>
      </c>
      <c r="H141" s="52">
        <v>9.0</v>
      </c>
      <c r="I141" s="52">
        <v>7.0</v>
      </c>
      <c r="J141" s="52">
        <v>100.0</v>
      </c>
      <c r="K141" s="54">
        <f t="shared" si="2"/>
        <v>26</v>
      </c>
      <c r="L141" s="54">
        <f t="shared" si="1"/>
        <v>26</v>
      </c>
    </row>
    <row r="142" ht="14.25" customHeight="1">
      <c r="B142" s="57">
        <v>33242.0</v>
      </c>
      <c r="C142" s="57" t="s">
        <v>290</v>
      </c>
      <c r="D142" s="52">
        <v>8.0</v>
      </c>
      <c r="E142" s="52">
        <v>10.0</v>
      </c>
      <c r="F142" s="52">
        <v>8.0</v>
      </c>
      <c r="G142" s="52">
        <v>10.0</v>
      </c>
      <c r="H142" s="52">
        <v>10.0</v>
      </c>
      <c r="I142" s="52">
        <v>6.0</v>
      </c>
      <c r="J142" s="52">
        <v>100.0</v>
      </c>
      <c r="K142" s="54">
        <f t="shared" si="2"/>
        <v>28</v>
      </c>
      <c r="L142" s="54">
        <f t="shared" si="1"/>
        <v>26</v>
      </c>
    </row>
    <row r="143" ht="14.25" customHeight="1">
      <c r="B143" s="57">
        <v>33334.0</v>
      </c>
      <c r="C143" s="57" t="s">
        <v>424</v>
      </c>
      <c r="D143" s="52">
        <v>8.0</v>
      </c>
      <c r="E143" s="52">
        <v>10.0</v>
      </c>
      <c r="F143" s="52">
        <v>7.0</v>
      </c>
      <c r="G143" s="52">
        <v>10.0</v>
      </c>
      <c r="H143" s="52">
        <v>9.0</v>
      </c>
      <c r="I143" s="52">
        <v>6.0</v>
      </c>
      <c r="J143" s="52">
        <v>100.0</v>
      </c>
      <c r="K143" s="54">
        <f t="shared" si="2"/>
        <v>27</v>
      </c>
      <c r="L143" s="54">
        <f t="shared" si="1"/>
        <v>25</v>
      </c>
    </row>
    <row r="144" ht="14.25" customHeight="1">
      <c r="B144" s="57">
        <v>33144.0</v>
      </c>
      <c r="C144" s="57" t="s">
        <v>127</v>
      </c>
      <c r="D144" s="52">
        <v>8.0</v>
      </c>
      <c r="E144" s="52">
        <v>9.0</v>
      </c>
      <c r="F144" s="52">
        <v>8.0</v>
      </c>
      <c r="G144" s="52">
        <v>10.0</v>
      </c>
      <c r="H144" s="52">
        <v>9.0</v>
      </c>
      <c r="I144" s="52">
        <v>6.0</v>
      </c>
      <c r="J144" s="52">
        <v>100.0</v>
      </c>
      <c r="K144" s="54">
        <f t="shared" si="2"/>
        <v>27</v>
      </c>
      <c r="L144" s="54">
        <f t="shared" si="1"/>
        <v>25</v>
      </c>
    </row>
    <row r="145" ht="14.25" customHeight="1">
      <c r="B145" s="57">
        <v>33243.0</v>
      </c>
      <c r="C145" s="57" t="s">
        <v>292</v>
      </c>
      <c r="D145" s="52">
        <v>8.0</v>
      </c>
      <c r="E145" s="52">
        <v>9.0</v>
      </c>
      <c r="F145" s="52">
        <v>8.0</v>
      </c>
      <c r="G145" s="52">
        <v>10.0</v>
      </c>
      <c r="H145" s="52">
        <v>8.0</v>
      </c>
      <c r="I145" s="52">
        <v>7.0</v>
      </c>
      <c r="J145" s="52">
        <v>97.0</v>
      </c>
      <c r="K145" s="54">
        <f t="shared" si="2"/>
        <v>27</v>
      </c>
      <c r="L145" s="54">
        <f t="shared" si="1"/>
        <v>25</v>
      </c>
    </row>
    <row r="146" ht="14.25" customHeight="1">
      <c r="B146" s="57">
        <v>33335.0</v>
      </c>
      <c r="C146" s="57" t="s">
        <v>426</v>
      </c>
      <c r="D146" s="52">
        <v>8.0</v>
      </c>
      <c r="E146" s="52">
        <v>10.0</v>
      </c>
      <c r="F146" s="52">
        <v>6.0</v>
      </c>
      <c r="G146" s="52">
        <v>10.0</v>
      </c>
      <c r="H146" s="52">
        <v>9.0</v>
      </c>
      <c r="I146" s="52">
        <v>5.0</v>
      </c>
      <c r="J146" s="52">
        <v>100.0</v>
      </c>
      <c r="K146" s="54">
        <f t="shared" si="2"/>
        <v>26</v>
      </c>
      <c r="L146" s="54">
        <f t="shared" si="1"/>
        <v>24</v>
      </c>
    </row>
    <row r="147" ht="14.25" customHeight="1">
      <c r="B147" s="57">
        <v>33145.0</v>
      </c>
      <c r="C147" s="57" t="s">
        <v>129</v>
      </c>
      <c r="D147" s="52">
        <v>8.0</v>
      </c>
      <c r="E147" s="52">
        <v>10.0</v>
      </c>
      <c r="F147" s="52">
        <v>7.0</v>
      </c>
      <c r="G147" s="52">
        <v>10.0</v>
      </c>
      <c r="H147" s="52">
        <v>9.0</v>
      </c>
      <c r="I147" s="52">
        <v>6.0</v>
      </c>
      <c r="J147" s="52">
        <v>100.0</v>
      </c>
      <c r="K147" s="54">
        <f t="shared" si="2"/>
        <v>27</v>
      </c>
      <c r="L147" s="54">
        <f t="shared" si="1"/>
        <v>25</v>
      </c>
    </row>
    <row r="148" ht="14.25" customHeight="1">
      <c r="B148" s="57">
        <v>33244.0</v>
      </c>
      <c r="C148" s="57" t="s">
        <v>294</v>
      </c>
      <c r="D148" s="52">
        <v>8.0</v>
      </c>
      <c r="E148" s="52">
        <v>10.0</v>
      </c>
      <c r="F148" s="52">
        <v>7.0</v>
      </c>
      <c r="G148" s="52">
        <v>10.0</v>
      </c>
      <c r="H148" s="52">
        <v>9.0</v>
      </c>
      <c r="I148" s="52">
        <v>6.0</v>
      </c>
      <c r="J148" s="52">
        <v>100.0</v>
      </c>
      <c r="K148" s="54">
        <f t="shared" si="2"/>
        <v>27</v>
      </c>
      <c r="L148" s="54">
        <f t="shared" si="1"/>
        <v>25</v>
      </c>
    </row>
    <row r="149" ht="14.25" customHeight="1">
      <c r="B149" s="57">
        <v>33146.0</v>
      </c>
      <c r="C149" s="57" t="s">
        <v>428</v>
      </c>
      <c r="D149" s="52">
        <v>8.0</v>
      </c>
      <c r="E149" s="52">
        <v>10.0</v>
      </c>
      <c r="F149" s="52">
        <v>7.0</v>
      </c>
      <c r="G149" s="52">
        <v>10.0</v>
      </c>
      <c r="H149" s="52">
        <v>9.0</v>
      </c>
      <c r="I149" s="52">
        <v>6.0</v>
      </c>
      <c r="J149" s="52">
        <v>100.0</v>
      </c>
      <c r="K149" s="54">
        <f t="shared" si="2"/>
        <v>27</v>
      </c>
      <c r="L149" s="54">
        <f t="shared" si="1"/>
        <v>25</v>
      </c>
    </row>
    <row r="150" ht="14.25" customHeight="1">
      <c r="B150" s="57">
        <v>33336.0</v>
      </c>
      <c r="C150" s="57" t="s">
        <v>131</v>
      </c>
      <c r="D150" s="52">
        <v>8.0</v>
      </c>
      <c r="E150" s="52">
        <v>10.0</v>
      </c>
      <c r="F150" s="52">
        <v>8.0</v>
      </c>
      <c r="G150" s="52">
        <v>10.0</v>
      </c>
      <c r="H150" s="52">
        <v>9.0</v>
      </c>
      <c r="I150" s="52">
        <v>7.0</v>
      </c>
      <c r="J150" s="52">
        <v>100.0</v>
      </c>
      <c r="K150" s="54">
        <f t="shared" si="2"/>
        <v>28</v>
      </c>
      <c r="L150" s="54">
        <f t="shared" si="1"/>
        <v>26</v>
      </c>
    </row>
    <row r="151" ht="14.25" customHeight="1">
      <c r="B151" s="57">
        <v>33147.0</v>
      </c>
      <c r="C151" s="57" t="s">
        <v>296</v>
      </c>
      <c r="D151" s="52">
        <v>8.0</v>
      </c>
      <c r="E151" s="52">
        <v>9.0</v>
      </c>
      <c r="F151" s="52">
        <v>7.0</v>
      </c>
      <c r="G151" s="52">
        <v>10.0</v>
      </c>
      <c r="H151" s="52">
        <v>9.0</v>
      </c>
      <c r="I151" s="52">
        <v>6.0</v>
      </c>
      <c r="J151" s="52">
        <v>100.0</v>
      </c>
      <c r="K151" s="54">
        <f t="shared" si="2"/>
        <v>26</v>
      </c>
      <c r="L151" s="54">
        <f t="shared" si="1"/>
        <v>25</v>
      </c>
    </row>
    <row r="152" ht="14.25" customHeight="1">
      <c r="B152" s="57">
        <v>33245.0</v>
      </c>
      <c r="C152" s="57" t="s">
        <v>430</v>
      </c>
      <c r="D152" s="52">
        <v>8.0</v>
      </c>
      <c r="E152" s="52">
        <v>10.0</v>
      </c>
      <c r="F152" s="52">
        <v>7.0</v>
      </c>
      <c r="G152" s="52">
        <v>10.0</v>
      </c>
      <c r="H152" s="52">
        <v>10.0</v>
      </c>
      <c r="I152" s="52">
        <v>6.0</v>
      </c>
      <c r="J152" s="52">
        <v>100.0</v>
      </c>
      <c r="K152" s="54">
        <f t="shared" si="2"/>
        <v>27</v>
      </c>
      <c r="L152" s="54">
        <f t="shared" si="1"/>
        <v>26</v>
      </c>
    </row>
    <row r="153" ht="14.25" customHeight="1">
      <c r="B153" s="57">
        <v>33337.0</v>
      </c>
      <c r="C153" s="57" t="s">
        <v>432</v>
      </c>
      <c r="D153" s="52">
        <v>8.0</v>
      </c>
      <c r="E153" s="52">
        <v>9.0</v>
      </c>
      <c r="F153" s="52">
        <v>8.0</v>
      </c>
      <c r="G153" s="52">
        <v>10.0</v>
      </c>
      <c r="H153" s="52">
        <v>9.0</v>
      </c>
      <c r="I153" s="52">
        <v>7.0</v>
      </c>
      <c r="J153" s="52">
        <v>100.0</v>
      </c>
      <c r="K153" s="54">
        <f t="shared" si="2"/>
        <v>27</v>
      </c>
      <c r="L153" s="54">
        <f t="shared" si="1"/>
        <v>26</v>
      </c>
    </row>
    <row r="154" ht="14.25" customHeight="1">
      <c r="B154" s="57">
        <v>33148.0</v>
      </c>
      <c r="C154" s="57" t="s">
        <v>133</v>
      </c>
      <c r="D154" s="52">
        <v>8.0</v>
      </c>
      <c r="E154" s="52">
        <v>10.0</v>
      </c>
      <c r="F154" s="52">
        <v>7.0</v>
      </c>
      <c r="G154" s="52">
        <v>10.0</v>
      </c>
      <c r="H154" s="52">
        <v>9.0</v>
      </c>
      <c r="I154" s="52">
        <v>7.0</v>
      </c>
      <c r="J154" s="52">
        <v>97.0</v>
      </c>
      <c r="K154" s="54">
        <f t="shared" si="2"/>
        <v>27</v>
      </c>
      <c r="L154" s="54">
        <f t="shared" si="1"/>
        <v>26</v>
      </c>
    </row>
    <row r="155" ht="14.25" customHeight="1">
      <c r="B155" s="57">
        <v>33246.0</v>
      </c>
      <c r="C155" s="57" t="s">
        <v>298</v>
      </c>
      <c r="D155" s="52">
        <v>8.0</v>
      </c>
      <c r="E155" s="52">
        <v>9.0</v>
      </c>
      <c r="F155" s="52">
        <v>5.0</v>
      </c>
      <c r="G155" s="52">
        <v>10.0</v>
      </c>
      <c r="H155" s="52">
        <v>9.0</v>
      </c>
      <c r="I155" s="52">
        <v>7.0</v>
      </c>
      <c r="J155" s="52">
        <v>100.0</v>
      </c>
      <c r="K155" s="54">
        <f t="shared" si="2"/>
        <v>24</v>
      </c>
      <c r="L155" s="54">
        <f t="shared" si="1"/>
        <v>26</v>
      </c>
    </row>
    <row r="156" ht="14.25" customHeight="1">
      <c r="B156" s="57">
        <v>33339.0</v>
      </c>
      <c r="C156" s="57" t="s">
        <v>434</v>
      </c>
      <c r="D156" s="52">
        <v>8.0</v>
      </c>
      <c r="E156" s="52">
        <v>10.0</v>
      </c>
      <c r="F156" s="52">
        <v>7.0</v>
      </c>
      <c r="G156" s="52">
        <v>10.0</v>
      </c>
      <c r="H156" s="52">
        <v>9.0</v>
      </c>
      <c r="I156" s="52">
        <v>5.0</v>
      </c>
      <c r="J156" s="52">
        <v>100.0</v>
      </c>
      <c r="K156" s="54">
        <f t="shared" si="2"/>
        <v>27</v>
      </c>
      <c r="L156" s="54">
        <f t="shared" si="1"/>
        <v>24</v>
      </c>
    </row>
    <row r="157" ht="14.25" customHeight="1">
      <c r="B157" s="57">
        <v>33340.0</v>
      </c>
      <c r="C157" s="57" t="s">
        <v>136</v>
      </c>
      <c r="D157" s="67">
        <v>8.0</v>
      </c>
      <c r="E157" s="67">
        <v>10.0</v>
      </c>
      <c r="F157" s="67">
        <v>7.0</v>
      </c>
      <c r="G157" s="67">
        <v>10.0</v>
      </c>
      <c r="H157" s="67">
        <v>9.0</v>
      </c>
      <c r="I157" s="67">
        <v>7.0</v>
      </c>
      <c r="J157" s="52">
        <v>100.0</v>
      </c>
      <c r="K157" s="54">
        <f t="shared" si="2"/>
        <v>27</v>
      </c>
      <c r="L157" s="54">
        <f t="shared" si="1"/>
        <v>26</v>
      </c>
    </row>
    <row r="158" ht="14.25" customHeight="1">
      <c r="A158" s="68"/>
      <c r="B158" s="176">
        <v>33149.0</v>
      </c>
      <c r="C158" s="176" t="s">
        <v>436</v>
      </c>
      <c r="D158" s="177" t="s">
        <v>135</v>
      </c>
      <c r="E158" s="177" t="s">
        <v>135</v>
      </c>
      <c r="F158" s="177" t="s">
        <v>135</v>
      </c>
      <c r="G158" s="177" t="s">
        <v>135</v>
      </c>
      <c r="H158" s="177" t="s">
        <v>135</v>
      </c>
      <c r="I158" s="177" t="s">
        <v>135</v>
      </c>
      <c r="J158" s="67">
        <v>79.0</v>
      </c>
      <c r="K158" s="178">
        <f t="shared" si="2"/>
        <v>0</v>
      </c>
      <c r="L158" s="178">
        <f t="shared" si="1"/>
        <v>0</v>
      </c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4.25" customHeight="1">
      <c r="B159" s="57">
        <v>33341.0</v>
      </c>
      <c r="C159" s="57" t="s">
        <v>438</v>
      </c>
      <c r="D159" s="52">
        <v>8.0</v>
      </c>
      <c r="E159" s="52">
        <v>9.0</v>
      </c>
      <c r="F159" s="52">
        <v>8.0</v>
      </c>
      <c r="G159" s="52">
        <v>10.0</v>
      </c>
      <c r="H159" s="52">
        <v>9.0</v>
      </c>
      <c r="I159" s="52">
        <v>7.0</v>
      </c>
      <c r="J159" s="52">
        <v>100.0</v>
      </c>
      <c r="K159" s="54">
        <f t="shared" si="2"/>
        <v>27</v>
      </c>
      <c r="L159" s="54">
        <f t="shared" si="1"/>
        <v>26</v>
      </c>
    </row>
    <row r="160" ht="14.25" customHeight="1">
      <c r="B160" s="57">
        <v>33247.0</v>
      </c>
      <c r="C160" s="57" t="s">
        <v>300</v>
      </c>
      <c r="D160" s="52">
        <v>7.0</v>
      </c>
      <c r="E160" s="52">
        <v>8.0</v>
      </c>
      <c r="F160" s="52">
        <v>7.0</v>
      </c>
      <c r="G160" s="52">
        <v>10.0</v>
      </c>
      <c r="H160" s="52">
        <v>8.0</v>
      </c>
      <c r="I160" s="52">
        <v>6.0</v>
      </c>
      <c r="J160" s="52">
        <v>96.0</v>
      </c>
      <c r="K160" s="54">
        <f t="shared" si="2"/>
        <v>25</v>
      </c>
      <c r="L160" s="54">
        <f t="shared" si="1"/>
        <v>24</v>
      </c>
    </row>
    <row r="161" ht="14.25" customHeight="1">
      <c r="B161" s="57">
        <v>33342.0</v>
      </c>
      <c r="C161" s="57" t="s">
        <v>440</v>
      </c>
      <c r="D161" s="52">
        <v>8.0</v>
      </c>
      <c r="E161" s="52">
        <v>10.0</v>
      </c>
      <c r="F161" s="52">
        <v>6.0</v>
      </c>
      <c r="G161" s="52">
        <v>10.0</v>
      </c>
      <c r="H161" s="52">
        <v>9.0</v>
      </c>
      <c r="I161" s="52">
        <v>7.0</v>
      </c>
      <c r="J161" s="52">
        <v>99.0</v>
      </c>
      <c r="K161" s="54">
        <f t="shared" si="2"/>
        <v>26</v>
      </c>
      <c r="L161" s="54">
        <f t="shared" si="1"/>
        <v>26</v>
      </c>
    </row>
    <row r="162" ht="14.25" customHeight="1">
      <c r="B162" s="57">
        <v>33150.0</v>
      </c>
      <c r="C162" s="57" t="s">
        <v>138</v>
      </c>
      <c r="D162" s="52">
        <v>9.0</v>
      </c>
      <c r="E162" s="52">
        <v>10.0</v>
      </c>
      <c r="F162" s="52">
        <v>6.0</v>
      </c>
      <c r="G162" s="52">
        <v>10.0</v>
      </c>
      <c r="H162" s="52">
        <v>9.0</v>
      </c>
      <c r="I162" s="52">
        <v>7.0</v>
      </c>
      <c r="J162" s="52">
        <v>100.0</v>
      </c>
      <c r="K162" s="54">
        <f t="shared" si="2"/>
        <v>26</v>
      </c>
      <c r="L162" s="54">
        <f t="shared" si="1"/>
        <v>26</v>
      </c>
    </row>
    <row r="163" ht="14.25" customHeight="1">
      <c r="B163" s="57">
        <v>33248.0</v>
      </c>
      <c r="C163" s="57" t="s">
        <v>302</v>
      </c>
      <c r="D163" s="52">
        <v>8.0</v>
      </c>
      <c r="E163" s="52">
        <v>10.0</v>
      </c>
      <c r="F163" s="52">
        <v>8.0</v>
      </c>
      <c r="G163" s="52">
        <v>10.0</v>
      </c>
      <c r="H163" s="52">
        <v>9.0</v>
      </c>
      <c r="I163" s="52">
        <v>7.0</v>
      </c>
      <c r="J163" s="52">
        <v>100.0</v>
      </c>
      <c r="K163" s="54">
        <f t="shared" si="2"/>
        <v>28</v>
      </c>
      <c r="L163" s="54">
        <f t="shared" si="1"/>
        <v>26</v>
      </c>
    </row>
    <row r="164" ht="14.25" customHeight="1">
      <c r="B164" s="57">
        <v>33343.0</v>
      </c>
      <c r="C164" s="57" t="s">
        <v>442</v>
      </c>
      <c r="D164" s="52">
        <v>9.0</v>
      </c>
      <c r="E164" s="52">
        <v>10.0</v>
      </c>
      <c r="F164" s="52">
        <v>6.0</v>
      </c>
      <c r="G164" s="52">
        <v>10.0</v>
      </c>
      <c r="H164" s="52">
        <v>9.0</v>
      </c>
      <c r="I164" s="52">
        <v>7.0</v>
      </c>
      <c r="J164" s="52">
        <v>99.0</v>
      </c>
      <c r="K164" s="54">
        <f t="shared" si="2"/>
        <v>26</v>
      </c>
      <c r="L164" s="54">
        <f t="shared" si="1"/>
        <v>26</v>
      </c>
    </row>
    <row r="165" ht="14.25" customHeight="1">
      <c r="B165" s="57">
        <v>33151.0</v>
      </c>
      <c r="C165" s="57" t="s">
        <v>140</v>
      </c>
      <c r="D165" s="52">
        <v>8.0</v>
      </c>
      <c r="E165" s="52">
        <v>10.0</v>
      </c>
      <c r="F165" s="52">
        <v>8.0</v>
      </c>
      <c r="G165" s="52">
        <v>10.0</v>
      </c>
      <c r="H165" s="52">
        <v>9.0</v>
      </c>
      <c r="I165" s="52">
        <v>7.0</v>
      </c>
      <c r="J165" s="52">
        <v>97.0</v>
      </c>
      <c r="K165" s="54">
        <f t="shared" si="2"/>
        <v>28</v>
      </c>
      <c r="L165" s="54">
        <f t="shared" si="1"/>
        <v>26</v>
      </c>
    </row>
    <row r="166" ht="14.25" customHeight="1">
      <c r="B166" s="57">
        <v>33249.0</v>
      </c>
      <c r="C166" s="57" t="s">
        <v>304</v>
      </c>
      <c r="D166" s="52">
        <v>8.0</v>
      </c>
      <c r="E166" s="52">
        <v>10.0</v>
      </c>
      <c r="F166" s="52">
        <v>7.0</v>
      </c>
      <c r="G166" s="52">
        <v>10.0</v>
      </c>
      <c r="H166" s="52">
        <v>9.0</v>
      </c>
      <c r="I166" s="52">
        <v>6.0</v>
      </c>
      <c r="J166" s="52">
        <v>100.0</v>
      </c>
      <c r="K166" s="54">
        <f t="shared" si="2"/>
        <v>27</v>
      </c>
      <c r="L166" s="54">
        <f t="shared" si="1"/>
        <v>25</v>
      </c>
    </row>
    <row r="167" ht="14.25" customHeight="1">
      <c r="B167" s="57">
        <v>33344.0</v>
      </c>
      <c r="C167" s="57" t="s">
        <v>446</v>
      </c>
      <c r="D167" s="52">
        <v>8.0</v>
      </c>
      <c r="E167" s="52">
        <v>10.0</v>
      </c>
      <c r="F167" s="52">
        <v>7.0</v>
      </c>
      <c r="G167" s="52">
        <v>10.0</v>
      </c>
      <c r="H167" s="52">
        <v>9.0</v>
      </c>
      <c r="I167" s="52">
        <v>8.0</v>
      </c>
      <c r="J167" s="52">
        <v>100.0</v>
      </c>
      <c r="K167" s="54">
        <f t="shared" si="2"/>
        <v>27</v>
      </c>
      <c r="L167" s="54">
        <f t="shared" si="1"/>
        <v>27</v>
      </c>
    </row>
    <row r="168" ht="14.25" customHeight="1">
      <c r="B168" s="57">
        <v>33152.0</v>
      </c>
      <c r="C168" s="57" t="s">
        <v>142</v>
      </c>
      <c r="D168" s="52">
        <v>7.0</v>
      </c>
      <c r="E168" s="52">
        <v>9.0</v>
      </c>
      <c r="F168" s="52">
        <v>4.0</v>
      </c>
      <c r="G168" s="52">
        <v>10.0</v>
      </c>
      <c r="H168" s="52">
        <v>9.0</v>
      </c>
      <c r="I168" s="52">
        <v>7.0</v>
      </c>
      <c r="J168" s="52">
        <v>96.0</v>
      </c>
      <c r="K168" s="54">
        <f t="shared" si="2"/>
        <v>23</v>
      </c>
      <c r="L168" s="54">
        <f t="shared" si="1"/>
        <v>26</v>
      </c>
    </row>
    <row r="169" ht="14.25" customHeight="1">
      <c r="B169" s="57">
        <v>33345.0</v>
      </c>
      <c r="C169" s="57" t="s">
        <v>306</v>
      </c>
      <c r="D169" s="52">
        <v>8.0</v>
      </c>
      <c r="E169" s="52">
        <v>9.0</v>
      </c>
      <c r="F169" s="52">
        <v>7.0</v>
      </c>
      <c r="G169" s="52">
        <v>10.0</v>
      </c>
      <c r="H169" s="52">
        <v>9.0</v>
      </c>
      <c r="I169" s="52">
        <v>6.0</v>
      </c>
      <c r="J169" s="52">
        <v>100.0</v>
      </c>
      <c r="K169" s="54">
        <f t="shared" si="2"/>
        <v>26</v>
      </c>
      <c r="L169" s="54">
        <f t="shared" si="1"/>
        <v>25</v>
      </c>
    </row>
    <row r="170" ht="14.25" customHeight="1">
      <c r="B170" s="57">
        <v>33250.0</v>
      </c>
      <c r="C170" s="57" t="s">
        <v>448</v>
      </c>
      <c r="D170" s="52">
        <v>8.0</v>
      </c>
      <c r="E170" s="52">
        <v>9.0</v>
      </c>
      <c r="F170" s="52">
        <v>8.0</v>
      </c>
      <c r="G170" s="52">
        <v>10.0</v>
      </c>
      <c r="H170" s="52">
        <v>9.0</v>
      </c>
      <c r="I170" s="52">
        <v>6.0</v>
      </c>
      <c r="J170" s="52">
        <v>100.0</v>
      </c>
      <c r="K170" s="54">
        <f t="shared" si="2"/>
        <v>27</v>
      </c>
      <c r="L170" s="54">
        <f t="shared" si="1"/>
        <v>25</v>
      </c>
    </row>
    <row r="171" ht="14.25" customHeight="1">
      <c r="B171" s="57">
        <v>33346.0</v>
      </c>
      <c r="C171" s="57" t="s">
        <v>144</v>
      </c>
      <c r="D171" s="52">
        <v>8.0</v>
      </c>
      <c r="E171" s="52">
        <v>10.0</v>
      </c>
      <c r="F171" s="52">
        <v>8.0</v>
      </c>
      <c r="G171" s="52">
        <v>10.0</v>
      </c>
      <c r="H171" s="52">
        <v>9.0</v>
      </c>
      <c r="I171" s="52">
        <v>6.0</v>
      </c>
      <c r="J171" s="52">
        <v>97.0</v>
      </c>
      <c r="K171" s="54">
        <f t="shared" si="2"/>
        <v>28</v>
      </c>
      <c r="L171" s="54">
        <f t="shared" si="1"/>
        <v>25</v>
      </c>
    </row>
    <row r="172" ht="14.25" customHeight="1">
      <c r="B172" s="57">
        <v>33303.0</v>
      </c>
      <c r="C172" s="57" t="s">
        <v>308</v>
      </c>
      <c r="D172" s="52">
        <v>8.0</v>
      </c>
      <c r="E172" s="52">
        <v>9.0</v>
      </c>
      <c r="F172" s="52">
        <v>5.0</v>
      </c>
      <c r="G172" s="52">
        <v>10.0</v>
      </c>
      <c r="H172" s="52">
        <v>10.0</v>
      </c>
      <c r="I172" s="52">
        <v>6.0</v>
      </c>
      <c r="J172" s="52">
        <v>96.0</v>
      </c>
      <c r="K172" s="54">
        <f t="shared" si="2"/>
        <v>24</v>
      </c>
      <c r="L172" s="54">
        <f t="shared" si="1"/>
        <v>26</v>
      </c>
    </row>
    <row r="173" ht="14.25" customHeight="1">
      <c r="B173" s="57">
        <v>33153.0</v>
      </c>
      <c r="C173" s="57" t="s">
        <v>450</v>
      </c>
      <c r="D173" s="52">
        <v>8.0</v>
      </c>
      <c r="E173" s="52">
        <v>9.0</v>
      </c>
      <c r="F173" s="52">
        <v>7.0</v>
      </c>
      <c r="G173" s="52">
        <v>10.0</v>
      </c>
      <c r="H173" s="52">
        <v>9.0</v>
      </c>
      <c r="I173" s="52">
        <v>7.0</v>
      </c>
      <c r="J173" s="52">
        <v>100.0</v>
      </c>
      <c r="K173" s="54">
        <f t="shared" si="2"/>
        <v>26</v>
      </c>
      <c r="L173" s="54">
        <f t="shared" si="1"/>
        <v>26</v>
      </c>
    </row>
    <row r="174" ht="14.25" customHeight="1">
      <c r="B174" s="57">
        <v>33251.0</v>
      </c>
      <c r="C174" s="57" t="s">
        <v>146</v>
      </c>
      <c r="D174" s="52">
        <v>8.0</v>
      </c>
      <c r="E174" s="52">
        <v>9.0</v>
      </c>
      <c r="F174" s="52">
        <v>8.0</v>
      </c>
      <c r="G174" s="52">
        <v>10.0</v>
      </c>
      <c r="H174" s="52">
        <v>9.0</v>
      </c>
      <c r="I174" s="52">
        <v>5.0</v>
      </c>
      <c r="J174" s="52">
        <v>97.0</v>
      </c>
      <c r="K174" s="54">
        <f t="shared" si="2"/>
        <v>27</v>
      </c>
      <c r="L174" s="54">
        <f t="shared" si="1"/>
        <v>24</v>
      </c>
    </row>
    <row r="175" ht="14.25" customHeight="1">
      <c r="B175" s="57">
        <v>33347.0</v>
      </c>
      <c r="C175" s="57" t="s">
        <v>310</v>
      </c>
      <c r="D175" s="52">
        <v>8.0</v>
      </c>
      <c r="E175" s="52">
        <v>10.0</v>
      </c>
      <c r="F175" s="52">
        <v>8.0</v>
      </c>
      <c r="G175" s="52">
        <v>10.0</v>
      </c>
      <c r="H175" s="52">
        <v>9.0</v>
      </c>
      <c r="I175" s="52">
        <v>6.0</v>
      </c>
      <c r="J175" s="52">
        <v>89.0</v>
      </c>
      <c r="K175" s="54">
        <f t="shared" si="2"/>
        <v>28</v>
      </c>
      <c r="L175" s="54">
        <f t="shared" si="1"/>
        <v>25</v>
      </c>
    </row>
    <row r="176" ht="14.25" customHeight="1">
      <c r="B176" s="57">
        <v>33154.0</v>
      </c>
      <c r="C176" s="57" t="s">
        <v>452</v>
      </c>
      <c r="D176" s="52">
        <v>7.0</v>
      </c>
      <c r="E176" s="52">
        <v>10.0</v>
      </c>
      <c r="F176" s="52">
        <v>4.0</v>
      </c>
      <c r="G176" s="52">
        <v>10.0</v>
      </c>
      <c r="H176" s="52">
        <v>9.0</v>
      </c>
      <c r="I176" s="52">
        <v>7.0</v>
      </c>
      <c r="J176" s="52">
        <v>100.0</v>
      </c>
      <c r="K176" s="54">
        <f t="shared" si="2"/>
        <v>24</v>
      </c>
      <c r="L176" s="54">
        <f t="shared" si="1"/>
        <v>26</v>
      </c>
    </row>
    <row r="177" ht="14.25" customHeight="1">
      <c r="B177" s="57">
        <v>33252.0</v>
      </c>
      <c r="C177" s="57" t="s">
        <v>148</v>
      </c>
      <c r="D177" s="52">
        <v>8.0</v>
      </c>
      <c r="E177" s="52">
        <v>9.0</v>
      </c>
      <c r="F177" s="52">
        <v>6.0</v>
      </c>
      <c r="G177" s="52">
        <v>10.0</v>
      </c>
      <c r="H177" s="52">
        <v>9.0</v>
      </c>
      <c r="I177" s="52">
        <v>6.0</v>
      </c>
      <c r="J177" s="52">
        <v>99.0</v>
      </c>
      <c r="K177" s="54">
        <f t="shared" si="2"/>
        <v>25</v>
      </c>
      <c r="L177" s="54">
        <f t="shared" si="1"/>
        <v>25</v>
      </c>
    </row>
    <row r="178" ht="14.25" customHeight="1">
      <c r="B178" s="57">
        <v>33349.0</v>
      </c>
      <c r="C178" s="57" t="s">
        <v>312</v>
      </c>
      <c r="D178" s="52">
        <v>8.0</v>
      </c>
      <c r="E178" s="52">
        <v>10.0</v>
      </c>
      <c r="F178" s="52">
        <v>7.0</v>
      </c>
      <c r="G178" s="52">
        <v>10.0</v>
      </c>
      <c r="H178" s="52">
        <v>9.0</v>
      </c>
      <c r="I178" s="52">
        <v>7.0</v>
      </c>
      <c r="J178" s="52">
        <v>100.0</v>
      </c>
      <c r="K178" s="54">
        <f t="shared" si="2"/>
        <v>27</v>
      </c>
      <c r="L178" s="54">
        <f t="shared" si="1"/>
        <v>26</v>
      </c>
    </row>
    <row r="179" ht="14.25" customHeight="1">
      <c r="B179" s="57">
        <v>33155.0</v>
      </c>
      <c r="C179" s="57" t="s">
        <v>454</v>
      </c>
      <c r="D179" s="52">
        <v>8.0</v>
      </c>
      <c r="E179" s="52">
        <v>10.0</v>
      </c>
      <c r="F179" s="52">
        <v>9.0</v>
      </c>
      <c r="G179" s="52">
        <v>10.0</v>
      </c>
      <c r="H179" s="52">
        <v>9.0</v>
      </c>
      <c r="I179" s="52">
        <v>6.0</v>
      </c>
      <c r="J179" s="52">
        <v>100.0</v>
      </c>
      <c r="K179" s="54">
        <f t="shared" si="2"/>
        <v>29</v>
      </c>
      <c r="L179" s="54">
        <f t="shared" si="1"/>
        <v>25</v>
      </c>
    </row>
    <row r="180" ht="14.25" customHeight="1">
      <c r="B180" s="57">
        <v>33350.0</v>
      </c>
      <c r="C180" s="57" t="s">
        <v>150</v>
      </c>
      <c r="D180" s="52">
        <v>8.0</v>
      </c>
      <c r="E180" s="52">
        <v>10.0</v>
      </c>
      <c r="F180" s="52">
        <v>7.0</v>
      </c>
      <c r="G180" s="52">
        <v>10.0</v>
      </c>
      <c r="H180" s="52">
        <v>9.0</v>
      </c>
      <c r="I180" s="52">
        <v>4.0</v>
      </c>
      <c r="J180" s="52">
        <v>100.0</v>
      </c>
      <c r="K180" s="54">
        <f t="shared" si="2"/>
        <v>27</v>
      </c>
      <c r="L180" s="54">
        <f t="shared" si="1"/>
        <v>23</v>
      </c>
    </row>
    <row r="181" ht="14.25" customHeight="1">
      <c r="B181" s="57">
        <v>33351.0</v>
      </c>
      <c r="C181" s="57" t="s">
        <v>456</v>
      </c>
      <c r="D181" s="52">
        <v>8.0</v>
      </c>
      <c r="E181" s="52">
        <v>6.0</v>
      </c>
      <c r="F181" s="52">
        <v>4.0</v>
      </c>
      <c r="G181" s="52">
        <v>10.0</v>
      </c>
      <c r="H181" s="52">
        <v>7.0</v>
      </c>
      <c r="I181" s="52">
        <v>6.0</v>
      </c>
      <c r="J181" s="177" t="s">
        <v>135</v>
      </c>
      <c r="K181" s="54">
        <f t="shared" si="2"/>
        <v>20</v>
      </c>
      <c r="L181" s="54">
        <f t="shared" si="1"/>
        <v>23</v>
      </c>
    </row>
    <row r="182" ht="14.25" customHeight="1">
      <c r="B182" s="57">
        <v>33253.0</v>
      </c>
      <c r="C182" s="57" t="s">
        <v>314</v>
      </c>
      <c r="D182" s="52">
        <v>8.0</v>
      </c>
      <c r="E182" s="52">
        <v>10.0</v>
      </c>
      <c r="F182" s="52">
        <v>8.0</v>
      </c>
      <c r="G182" s="52">
        <v>10.0</v>
      </c>
      <c r="H182" s="52">
        <v>9.0</v>
      </c>
      <c r="I182" s="52">
        <v>7.0</v>
      </c>
      <c r="J182" s="52">
        <v>100.0</v>
      </c>
      <c r="K182" s="54">
        <f t="shared" si="2"/>
        <v>28</v>
      </c>
      <c r="L182" s="54">
        <f t="shared" si="1"/>
        <v>26</v>
      </c>
    </row>
    <row r="183" ht="14.25" customHeight="1">
      <c r="B183" s="57">
        <v>33352.0</v>
      </c>
      <c r="C183" s="57" t="s">
        <v>458</v>
      </c>
      <c r="D183" s="52">
        <v>8.0</v>
      </c>
      <c r="E183" s="52">
        <v>10.0</v>
      </c>
      <c r="F183" s="52">
        <v>7.0</v>
      </c>
      <c r="G183" s="52">
        <v>9.0</v>
      </c>
      <c r="H183" s="52">
        <v>10.0</v>
      </c>
      <c r="I183" s="52">
        <v>7.0</v>
      </c>
      <c r="J183" s="52">
        <v>96.0</v>
      </c>
      <c r="K183" s="54">
        <f t="shared" si="2"/>
        <v>26</v>
      </c>
      <c r="L183" s="54">
        <f t="shared" si="1"/>
        <v>26</v>
      </c>
    </row>
    <row r="184" ht="14.25" customHeight="1">
      <c r="B184" s="57">
        <v>33156.0</v>
      </c>
      <c r="C184" s="57" t="s">
        <v>152</v>
      </c>
      <c r="D184" s="67">
        <v>8.0</v>
      </c>
      <c r="E184" s="67">
        <v>10.0</v>
      </c>
      <c r="F184" s="67">
        <v>8.0</v>
      </c>
      <c r="G184" s="67">
        <v>10.0</v>
      </c>
      <c r="H184" s="67">
        <v>8.0</v>
      </c>
      <c r="I184" s="67">
        <v>7.0</v>
      </c>
      <c r="J184" s="52">
        <v>100.0</v>
      </c>
      <c r="K184" s="54">
        <f t="shared" si="2"/>
        <v>28</v>
      </c>
      <c r="L184" s="54">
        <f t="shared" si="1"/>
        <v>25</v>
      </c>
    </row>
    <row r="185" ht="14.25" customHeight="1">
      <c r="A185" s="68"/>
      <c r="B185" s="176">
        <v>33254.0</v>
      </c>
      <c r="C185" s="176" t="s">
        <v>316</v>
      </c>
      <c r="D185" s="177" t="s">
        <v>135</v>
      </c>
      <c r="E185" s="177" t="s">
        <v>135</v>
      </c>
      <c r="F185" s="177" t="s">
        <v>135</v>
      </c>
      <c r="G185" s="177" t="s">
        <v>135</v>
      </c>
      <c r="H185" s="177" t="s">
        <v>135</v>
      </c>
      <c r="I185" s="177" t="s">
        <v>135</v>
      </c>
      <c r="J185" s="177" t="s">
        <v>135</v>
      </c>
      <c r="K185" s="178" t="s">
        <v>135</v>
      </c>
      <c r="L185" s="178">
        <f t="shared" si="1"/>
        <v>0</v>
      </c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4.25" customHeight="1">
      <c r="B186" s="57">
        <v>33353.0</v>
      </c>
      <c r="C186" s="57" t="s">
        <v>460</v>
      </c>
      <c r="D186" s="52">
        <v>8.0</v>
      </c>
      <c r="E186" s="52">
        <v>8.0</v>
      </c>
      <c r="F186" s="52">
        <v>7.0</v>
      </c>
      <c r="G186" s="67">
        <v>10.0</v>
      </c>
      <c r="H186" s="67">
        <v>9.0</v>
      </c>
      <c r="I186" s="67">
        <v>6.0</v>
      </c>
      <c r="J186" s="52">
        <v>93.0</v>
      </c>
      <c r="K186" s="54">
        <f t="shared" ref="K186:K270" si="3">SUM(G186,F186,E186)</f>
        <v>25</v>
      </c>
      <c r="L186" s="54">
        <f t="shared" si="1"/>
        <v>25</v>
      </c>
    </row>
    <row r="187" ht="14.25" customHeight="1">
      <c r="B187" s="57">
        <v>33157.0</v>
      </c>
      <c r="C187" s="57" t="s">
        <v>154</v>
      </c>
      <c r="D187" s="52">
        <v>6.0</v>
      </c>
      <c r="E187" s="52">
        <v>10.0</v>
      </c>
      <c r="F187" s="52">
        <v>7.0</v>
      </c>
      <c r="G187" s="52">
        <v>10.0</v>
      </c>
      <c r="H187" s="52">
        <v>9.0</v>
      </c>
      <c r="I187" s="52">
        <v>6.0</v>
      </c>
      <c r="J187" s="52">
        <v>100.0</v>
      </c>
      <c r="K187" s="54">
        <f t="shared" si="3"/>
        <v>27</v>
      </c>
      <c r="L187" s="54">
        <f t="shared" si="1"/>
        <v>25</v>
      </c>
    </row>
    <row r="188" ht="14.25" customHeight="1">
      <c r="A188" s="68"/>
      <c r="B188" s="176">
        <v>33255.0</v>
      </c>
      <c r="C188" s="176" t="s">
        <v>318</v>
      </c>
      <c r="D188" s="177" t="s">
        <v>135</v>
      </c>
      <c r="E188" s="177" t="s">
        <v>135</v>
      </c>
      <c r="F188" s="177" t="s">
        <v>135</v>
      </c>
      <c r="G188" s="67">
        <v>7.0</v>
      </c>
      <c r="H188" s="67">
        <v>7.0</v>
      </c>
      <c r="I188" s="67">
        <v>6.0</v>
      </c>
      <c r="J188" s="67">
        <v>94.0</v>
      </c>
      <c r="K188" s="178">
        <f t="shared" si="3"/>
        <v>7</v>
      </c>
      <c r="L188" s="178">
        <f t="shared" si="1"/>
        <v>20</v>
      </c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4.25" customHeight="1">
      <c r="B189" s="57">
        <v>33354.0</v>
      </c>
      <c r="C189" s="57" t="s">
        <v>462</v>
      </c>
      <c r="D189" s="67">
        <v>8.0</v>
      </c>
      <c r="E189" s="67">
        <v>10.0</v>
      </c>
      <c r="F189" s="67">
        <v>8.0</v>
      </c>
      <c r="G189" s="52">
        <v>10.0</v>
      </c>
      <c r="H189" s="52">
        <v>10.0</v>
      </c>
      <c r="I189" s="52">
        <v>7.0</v>
      </c>
      <c r="J189" s="52">
        <v>100.0</v>
      </c>
      <c r="K189" s="54">
        <f t="shared" si="3"/>
        <v>28</v>
      </c>
      <c r="L189" s="54">
        <f t="shared" si="1"/>
        <v>27</v>
      </c>
    </row>
    <row r="190" ht="14.25" customHeight="1">
      <c r="B190" s="57">
        <v>33158.0</v>
      </c>
      <c r="C190" s="57" t="s">
        <v>464</v>
      </c>
      <c r="D190" s="67">
        <v>8.0</v>
      </c>
      <c r="E190" s="67">
        <v>7.0</v>
      </c>
      <c r="F190" s="67">
        <v>6.0</v>
      </c>
      <c r="G190" s="52">
        <v>10.0</v>
      </c>
      <c r="H190" s="52">
        <v>9.0</v>
      </c>
      <c r="I190" s="52">
        <v>6.0</v>
      </c>
      <c r="J190" s="52">
        <v>97.0</v>
      </c>
      <c r="K190" s="54">
        <f t="shared" si="3"/>
        <v>23</v>
      </c>
      <c r="L190" s="54">
        <f t="shared" si="1"/>
        <v>25</v>
      </c>
    </row>
    <row r="191" ht="14.25" customHeight="1">
      <c r="B191" s="57">
        <v>33256.0</v>
      </c>
      <c r="C191" s="57" t="s">
        <v>156</v>
      </c>
      <c r="D191" s="67">
        <v>8.0</v>
      </c>
      <c r="E191" s="67">
        <v>10.0</v>
      </c>
      <c r="F191" s="67">
        <v>8.0</v>
      </c>
      <c r="G191" s="52">
        <v>10.0</v>
      </c>
      <c r="H191" s="52">
        <v>9.0</v>
      </c>
      <c r="I191" s="52">
        <v>7.0</v>
      </c>
      <c r="J191" s="52">
        <v>94.0</v>
      </c>
      <c r="K191" s="54">
        <f t="shared" si="3"/>
        <v>28</v>
      </c>
      <c r="L191" s="54">
        <f t="shared" si="1"/>
        <v>26</v>
      </c>
    </row>
    <row r="192" ht="14.25" customHeight="1">
      <c r="B192" s="57">
        <v>33355.0</v>
      </c>
      <c r="C192" s="57" t="s">
        <v>320</v>
      </c>
      <c r="D192" s="67">
        <v>8.0</v>
      </c>
      <c r="E192" s="67">
        <v>10.0</v>
      </c>
      <c r="F192" s="67">
        <v>8.0</v>
      </c>
      <c r="G192" s="52">
        <v>10.0</v>
      </c>
      <c r="H192" s="52">
        <v>8.0</v>
      </c>
      <c r="I192" s="52">
        <v>6.0</v>
      </c>
      <c r="J192" s="52">
        <v>100.0</v>
      </c>
      <c r="K192" s="54">
        <f t="shared" si="3"/>
        <v>28</v>
      </c>
      <c r="L192" s="54">
        <f t="shared" si="1"/>
        <v>24</v>
      </c>
    </row>
    <row r="193" ht="14.25" customHeight="1">
      <c r="B193" s="57">
        <v>33356.0</v>
      </c>
      <c r="C193" s="57" t="s">
        <v>466</v>
      </c>
      <c r="D193" s="67">
        <v>8.0</v>
      </c>
      <c r="E193" s="67">
        <v>10.0</v>
      </c>
      <c r="F193" s="67">
        <v>8.0</v>
      </c>
      <c r="G193" s="52">
        <v>10.0</v>
      </c>
      <c r="H193" s="52">
        <v>10.0</v>
      </c>
      <c r="I193" s="52">
        <v>7.0</v>
      </c>
      <c r="J193" s="52">
        <v>100.0</v>
      </c>
      <c r="K193" s="54">
        <f t="shared" si="3"/>
        <v>28</v>
      </c>
      <c r="L193" s="54">
        <f t="shared" si="1"/>
        <v>27</v>
      </c>
    </row>
    <row r="194" ht="14.25" customHeight="1">
      <c r="B194" s="57">
        <v>33159.0</v>
      </c>
      <c r="C194" s="57" t="s">
        <v>158</v>
      </c>
      <c r="D194" s="67">
        <v>8.0</v>
      </c>
      <c r="E194" s="67">
        <v>10.0</v>
      </c>
      <c r="F194" s="67">
        <v>8.0</v>
      </c>
      <c r="G194" s="52">
        <v>10.0</v>
      </c>
      <c r="H194" s="52">
        <v>10.0</v>
      </c>
      <c r="I194" s="52">
        <v>6.0</v>
      </c>
      <c r="J194" s="52">
        <v>100.0</v>
      </c>
      <c r="K194" s="54">
        <f t="shared" si="3"/>
        <v>28</v>
      </c>
      <c r="L194" s="54">
        <f t="shared" si="1"/>
        <v>26</v>
      </c>
    </row>
    <row r="195" ht="14.25" customHeight="1">
      <c r="B195" s="57">
        <v>33357.0</v>
      </c>
      <c r="C195" s="57" t="s">
        <v>322</v>
      </c>
      <c r="D195" s="67">
        <v>8.0</v>
      </c>
      <c r="E195" s="67">
        <v>10.0</v>
      </c>
      <c r="F195" s="67">
        <v>8.0</v>
      </c>
      <c r="G195" s="52">
        <v>10.0</v>
      </c>
      <c r="H195" s="52">
        <v>10.0</v>
      </c>
      <c r="I195" s="52">
        <v>7.0</v>
      </c>
      <c r="J195" s="52">
        <v>100.0</v>
      </c>
      <c r="K195" s="54">
        <f t="shared" si="3"/>
        <v>28</v>
      </c>
      <c r="L195" s="54">
        <f t="shared" si="1"/>
        <v>27</v>
      </c>
    </row>
    <row r="196" ht="14.25" customHeight="1">
      <c r="B196" s="57">
        <v>33257.0</v>
      </c>
      <c r="C196" s="57" t="s">
        <v>468</v>
      </c>
      <c r="D196" s="67">
        <v>8.0</v>
      </c>
      <c r="E196" s="67">
        <v>10.0</v>
      </c>
      <c r="F196" s="67">
        <v>8.0</v>
      </c>
      <c r="G196" s="52">
        <v>10.0</v>
      </c>
      <c r="H196" s="52">
        <v>10.0</v>
      </c>
      <c r="I196" s="52">
        <v>7.0</v>
      </c>
      <c r="J196" s="52">
        <v>100.0</v>
      </c>
      <c r="K196" s="54">
        <f t="shared" si="3"/>
        <v>28</v>
      </c>
      <c r="L196" s="54">
        <f t="shared" si="1"/>
        <v>27</v>
      </c>
    </row>
    <row r="197" ht="14.25" customHeight="1">
      <c r="B197" s="57">
        <v>33358.0</v>
      </c>
      <c r="C197" s="57" t="s">
        <v>160</v>
      </c>
      <c r="D197" s="67">
        <v>8.0</v>
      </c>
      <c r="E197" s="67">
        <v>10.0</v>
      </c>
      <c r="F197" s="67">
        <v>8.0</v>
      </c>
      <c r="G197" s="52">
        <v>10.0</v>
      </c>
      <c r="H197" s="52">
        <v>9.0</v>
      </c>
      <c r="I197" s="52">
        <v>5.0</v>
      </c>
      <c r="J197" s="52">
        <v>91.0</v>
      </c>
      <c r="K197" s="54">
        <f t="shared" si="3"/>
        <v>28</v>
      </c>
      <c r="L197" s="54">
        <f t="shared" si="1"/>
        <v>24</v>
      </c>
    </row>
    <row r="198" ht="14.25" customHeight="1">
      <c r="B198" s="57">
        <v>33160.0</v>
      </c>
      <c r="C198" s="57" t="s">
        <v>324</v>
      </c>
      <c r="D198" s="67">
        <v>8.0</v>
      </c>
      <c r="E198" s="67">
        <v>10.0</v>
      </c>
      <c r="F198" s="67">
        <v>7.0</v>
      </c>
      <c r="G198" s="52">
        <v>10.0</v>
      </c>
      <c r="H198" s="52">
        <v>9.0</v>
      </c>
      <c r="I198" s="52">
        <v>7.0</v>
      </c>
      <c r="J198" s="52">
        <v>94.0</v>
      </c>
      <c r="K198" s="54">
        <f t="shared" si="3"/>
        <v>27</v>
      </c>
      <c r="L198" s="54">
        <f t="shared" si="1"/>
        <v>26</v>
      </c>
    </row>
    <row r="199" ht="14.25" customHeight="1">
      <c r="B199" s="57">
        <v>33258.0</v>
      </c>
      <c r="C199" s="57" t="s">
        <v>470</v>
      </c>
      <c r="D199" s="67">
        <v>8.0</v>
      </c>
      <c r="E199" s="67">
        <v>10.0</v>
      </c>
      <c r="F199" s="67">
        <v>8.0</v>
      </c>
      <c r="G199" s="52">
        <v>10.0</v>
      </c>
      <c r="H199" s="52">
        <v>9.0</v>
      </c>
      <c r="I199" s="52">
        <v>7.0</v>
      </c>
      <c r="J199" s="52">
        <v>100.0</v>
      </c>
      <c r="K199" s="54">
        <f t="shared" si="3"/>
        <v>28</v>
      </c>
      <c r="L199" s="54">
        <f t="shared" si="1"/>
        <v>26</v>
      </c>
    </row>
    <row r="200" ht="14.25" customHeight="1">
      <c r="B200" s="57">
        <v>33360.0</v>
      </c>
      <c r="C200" s="57" t="s">
        <v>162</v>
      </c>
      <c r="D200" s="67">
        <v>8.0</v>
      </c>
      <c r="E200" s="67">
        <v>10.0</v>
      </c>
      <c r="F200" s="67">
        <v>8.0</v>
      </c>
      <c r="G200" s="52">
        <v>10.0</v>
      </c>
      <c r="H200" s="52">
        <v>9.0</v>
      </c>
      <c r="I200" s="52">
        <v>7.0</v>
      </c>
      <c r="J200" s="52">
        <v>100.0</v>
      </c>
      <c r="K200" s="54">
        <f t="shared" si="3"/>
        <v>28</v>
      </c>
      <c r="L200" s="54">
        <f t="shared" si="1"/>
        <v>26</v>
      </c>
    </row>
    <row r="201" ht="14.25" customHeight="1">
      <c r="B201" s="57">
        <v>33161.0</v>
      </c>
      <c r="C201" s="57" t="s">
        <v>472</v>
      </c>
      <c r="D201" s="67">
        <v>8.0</v>
      </c>
      <c r="E201" s="67">
        <v>9.0</v>
      </c>
      <c r="F201" s="67">
        <v>7.0</v>
      </c>
      <c r="G201" s="52">
        <v>10.0</v>
      </c>
      <c r="H201" s="52">
        <v>10.0</v>
      </c>
      <c r="I201" s="52">
        <v>7.0</v>
      </c>
      <c r="J201" s="52">
        <v>100.0</v>
      </c>
      <c r="K201" s="54">
        <f t="shared" si="3"/>
        <v>26</v>
      </c>
      <c r="L201" s="54">
        <f t="shared" si="1"/>
        <v>27</v>
      </c>
    </row>
    <row r="202" ht="14.25" customHeight="1">
      <c r="B202" s="57">
        <v>33280.0</v>
      </c>
      <c r="C202" s="57" t="s">
        <v>326</v>
      </c>
      <c r="D202" s="67">
        <v>8.0</v>
      </c>
      <c r="E202" s="67">
        <v>10.0</v>
      </c>
      <c r="F202" s="67">
        <v>8.0</v>
      </c>
      <c r="G202" s="52">
        <v>10.0</v>
      </c>
      <c r="H202" s="52">
        <v>9.0</v>
      </c>
      <c r="I202" s="52">
        <v>7.0</v>
      </c>
      <c r="J202" s="52">
        <v>97.0</v>
      </c>
      <c r="K202" s="54">
        <f t="shared" si="3"/>
        <v>28</v>
      </c>
      <c r="L202" s="54">
        <f t="shared" si="1"/>
        <v>26</v>
      </c>
    </row>
    <row r="203" ht="14.25" customHeight="1">
      <c r="B203" s="57">
        <v>33363.0</v>
      </c>
      <c r="C203" s="57" t="s">
        <v>474</v>
      </c>
      <c r="D203" s="67">
        <v>8.0</v>
      </c>
      <c r="E203" s="67">
        <v>10.0</v>
      </c>
      <c r="F203" s="67">
        <v>6.0</v>
      </c>
      <c r="G203" s="52">
        <v>8.0</v>
      </c>
      <c r="H203" s="52">
        <v>9.0</v>
      </c>
      <c r="I203" s="52">
        <v>6.0</v>
      </c>
      <c r="J203" s="52">
        <v>91.0</v>
      </c>
      <c r="K203" s="54">
        <f t="shared" si="3"/>
        <v>24</v>
      </c>
      <c r="L203" s="54">
        <f t="shared" si="1"/>
        <v>23</v>
      </c>
    </row>
    <row r="204" ht="14.25" customHeight="1">
      <c r="B204" s="57">
        <v>33162.0</v>
      </c>
      <c r="C204" s="57" t="s">
        <v>608</v>
      </c>
      <c r="D204" s="67">
        <v>8.0</v>
      </c>
      <c r="E204" s="67">
        <v>10.0</v>
      </c>
      <c r="F204" s="67">
        <v>8.0</v>
      </c>
      <c r="G204" s="52">
        <v>10.0</v>
      </c>
      <c r="H204" s="52">
        <v>10.0</v>
      </c>
      <c r="I204" s="52">
        <v>7.0</v>
      </c>
      <c r="J204" s="52">
        <v>100.0</v>
      </c>
      <c r="K204" s="54">
        <f t="shared" si="3"/>
        <v>28</v>
      </c>
      <c r="L204" s="54">
        <f t="shared" si="1"/>
        <v>27</v>
      </c>
    </row>
    <row r="205" ht="14.25" customHeight="1">
      <c r="B205" s="57">
        <v>33261.0</v>
      </c>
      <c r="C205" s="57" t="s">
        <v>328</v>
      </c>
      <c r="D205" s="67">
        <v>8.0</v>
      </c>
      <c r="E205" s="67">
        <v>10.0</v>
      </c>
      <c r="F205" s="67">
        <v>8.0</v>
      </c>
      <c r="G205" s="52">
        <v>10.0</v>
      </c>
      <c r="H205" s="52">
        <v>9.0</v>
      </c>
      <c r="I205" s="52">
        <v>7.0</v>
      </c>
      <c r="J205" s="52">
        <v>100.0</v>
      </c>
      <c r="K205" s="54">
        <f t="shared" si="3"/>
        <v>28</v>
      </c>
      <c r="L205" s="54">
        <f t="shared" si="1"/>
        <v>26</v>
      </c>
    </row>
    <row r="206" ht="14.25" customHeight="1">
      <c r="B206" s="57">
        <v>33364.0</v>
      </c>
      <c r="C206" s="57" t="s">
        <v>476</v>
      </c>
      <c r="D206" s="67">
        <v>8.0</v>
      </c>
      <c r="E206" s="67">
        <v>10.0</v>
      </c>
      <c r="F206" s="67">
        <v>7.0</v>
      </c>
      <c r="G206" s="52">
        <v>10.0</v>
      </c>
      <c r="H206" s="52">
        <v>9.0</v>
      </c>
      <c r="I206" s="52">
        <v>7.0</v>
      </c>
      <c r="J206" s="52">
        <v>100.0</v>
      </c>
      <c r="K206" s="54">
        <f t="shared" si="3"/>
        <v>27</v>
      </c>
      <c r="L206" s="54">
        <f t="shared" si="1"/>
        <v>26</v>
      </c>
    </row>
    <row r="207" ht="14.25" customHeight="1">
      <c r="B207" s="57">
        <v>33163.0</v>
      </c>
      <c r="C207" s="57" t="s">
        <v>164</v>
      </c>
      <c r="D207" s="67">
        <v>8.0</v>
      </c>
      <c r="E207" s="67">
        <v>10.0</v>
      </c>
      <c r="F207" s="67">
        <v>6.0</v>
      </c>
      <c r="G207" s="52">
        <v>10.0</v>
      </c>
      <c r="H207" s="52">
        <v>9.0</v>
      </c>
      <c r="I207" s="52">
        <v>7.0</v>
      </c>
      <c r="J207" s="52">
        <v>100.0</v>
      </c>
      <c r="K207" s="54">
        <f t="shared" si="3"/>
        <v>26</v>
      </c>
      <c r="L207" s="54">
        <f t="shared" si="1"/>
        <v>26</v>
      </c>
    </row>
    <row r="208" ht="14.25" customHeight="1">
      <c r="B208" s="57">
        <v>33262.0</v>
      </c>
      <c r="C208" s="57" t="s">
        <v>478</v>
      </c>
      <c r="D208" s="67">
        <v>8.0</v>
      </c>
      <c r="E208" s="67">
        <v>10.0</v>
      </c>
      <c r="F208" s="67">
        <v>7.0</v>
      </c>
      <c r="G208" s="52">
        <v>10.0</v>
      </c>
      <c r="H208" s="52">
        <v>9.0</v>
      </c>
      <c r="I208" s="52">
        <v>7.0</v>
      </c>
      <c r="J208" s="52">
        <v>100.0</v>
      </c>
      <c r="K208" s="54">
        <f t="shared" si="3"/>
        <v>27</v>
      </c>
      <c r="L208" s="54">
        <f t="shared" si="1"/>
        <v>26</v>
      </c>
    </row>
    <row r="209" ht="14.25" customHeight="1">
      <c r="B209" s="57">
        <v>33365.0</v>
      </c>
      <c r="C209" s="57" t="s">
        <v>330</v>
      </c>
      <c r="D209" s="67">
        <v>8.0</v>
      </c>
      <c r="E209" s="67">
        <v>7.0</v>
      </c>
      <c r="F209" s="67">
        <v>2.0</v>
      </c>
      <c r="G209" s="52">
        <v>10.0</v>
      </c>
      <c r="H209" s="52">
        <v>8.0</v>
      </c>
      <c r="I209" s="52">
        <v>5.0</v>
      </c>
      <c r="J209" s="52">
        <v>96.0</v>
      </c>
      <c r="K209" s="54">
        <f t="shared" si="3"/>
        <v>19</v>
      </c>
      <c r="L209" s="54">
        <f t="shared" si="1"/>
        <v>23</v>
      </c>
    </row>
    <row r="210" ht="14.25" customHeight="1">
      <c r="B210" s="57">
        <v>33164.0</v>
      </c>
      <c r="C210" s="57" t="s">
        <v>480</v>
      </c>
      <c r="D210" s="67">
        <v>8.0</v>
      </c>
      <c r="E210" s="67">
        <v>10.0</v>
      </c>
      <c r="F210" s="67">
        <v>7.0</v>
      </c>
      <c r="G210" s="52">
        <v>10.0</v>
      </c>
      <c r="H210" s="52">
        <v>9.0</v>
      </c>
      <c r="I210" s="52">
        <v>5.0</v>
      </c>
      <c r="J210" s="52">
        <v>93.0</v>
      </c>
      <c r="K210" s="54">
        <f t="shared" si="3"/>
        <v>27</v>
      </c>
      <c r="L210" s="54">
        <f t="shared" si="1"/>
        <v>24</v>
      </c>
    </row>
    <row r="211" ht="14.25" customHeight="1">
      <c r="B211" s="57">
        <v>33263.0</v>
      </c>
      <c r="C211" s="57" t="s">
        <v>166</v>
      </c>
      <c r="D211" s="67">
        <v>8.0</v>
      </c>
      <c r="E211" s="67">
        <v>10.0</v>
      </c>
      <c r="F211" s="67">
        <v>8.0</v>
      </c>
      <c r="G211" s="52">
        <v>10.0</v>
      </c>
      <c r="H211" s="52">
        <v>10.0</v>
      </c>
      <c r="I211" s="52">
        <v>7.0</v>
      </c>
      <c r="J211" s="52">
        <v>100.0</v>
      </c>
      <c r="K211" s="54">
        <f t="shared" si="3"/>
        <v>28</v>
      </c>
      <c r="L211" s="54">
        <f t="shared" si="1"/>
        <v>27</v>
      </c>
    </row>
    <row r="212" ht="14.25" customHeight="1">
      <c r="B212" s="57">
        <v>33366.0</v>
      </c>
      <c r="C212" s="57" t="s">
        <v>332</v>
      </c>
      <c r="D212" s="67">
        <v>8.0</v>
      </c>
      <c r="E212" s="67">
        <v>9.0</v>
      </c>
      <c r="F212" s="67">
        <v>7.0</v>
      </c>
      <c r="G212" s="52">
        <v>10.0</v>
      </c>
      <c r="H212" s="52">
        <v>8.0</v>
      </c>
      <c r="I212" s="52">
        <v>6.0</v>
      </c>
      <c r="J212" s="52">
        <v>100.0</v>
      </c>
      <c r="K212" s="54">
        <f t="shared" si="3"/>
        <v>26</v>
      </c>
      <c r="L212" s="54">
        <f t="shared" si="1"/>
        <v>24</v>
      </c>
    </row>
    <row r="213" ht="14.25" customHeight="1">
      <c r="B213" s="57">
        <v>33165.0</v>
      </c>
      <c r="C213" s="57" t="s">
        <v>482</v>
      </c>
      <c r="D213" s="67">
        <v>8.0</v>
      </c>
      <c r="E213" s="67">
        <v>10.0</v>
      </c>
      <c r="F213" s="67">
        <v>8.0</v>
      </c>
      <c r="G213" s="52">
        <v>10.0</v>
      </c>
      <c r="H213" s="52">
        <v>10.0</v>
      </c>
      <c r="I213" s="52">
        <v>7.0</v>
      </c>
      <c r="J213" s="52">
        <v>100.0</v>
      </c>
      <c r="K213" s="54">
        <f t="shared" si="3"/>
        <v>28</v>
      </c>
      <c r="L213" s="54">
        <f t="shared" si="1"/>
        <v>27</v>
      </c>
    </row>
    <row r="214" ht="14.25" customHeight="1">
      <c r="B214" s="57">
        <v>33204.0</v>
      </c>
      <c r="C214" s="57" t="s">
        <v>609</v>
      </c>
      <c r="D214" s="67">
        <v>8.0</v>
      </c>
      <c r="E214" s="67">
        <v>10.0</v>
      </c>
      <c r="F214" s="67">
        <v>8.0</v>
      </c>
      <c r="G214" s="52">
        <v>10.0</v>
      </c>
      <c r="H214" s="52">
        <v>9.0</v>
      </c>
      <c r="I214" s="52">
        <v>6.0</v>
      </c>
      <c r="J214" s="52">
        <v>100.0</v>
      </c>
      <c r="K214" s="54">
        <f t="shared" si="3"/>
        <v>28</v>
      </c>
      <c r="L214" s="54">
        <f t="shared" si="1"/>
        <v>25</v>
      </c>
    </row>
    <row r="215" ht="14.25" customHeight="1">
      <c r="B215" s="57">
        <v>33264.0</v>
      </c>
      <c r="C215" s="57" t="s">
        <v>168</v>
      </c>
      <c r="D215" s="67">
        <v>8.0</v>
      </c>
      <c r="E215" s="67">
        <v>10.0</v>
      </c>
      <c r="F215" s="67">
        <v>8.0</v>
      </c>
      <c r="G215" s="52">
        <v>10.0</v>
      </c>
      <c r="H215" s="52">
        <v>9.0</v>
      </c>
      <c r="I215" s="52">
        <v>6.0</v>
      </c>
      <c r="J215" s="52">
        <v>97.0</v>
      </c>
      <c r="K215" s="54">
        <f t="shared" si="3"/>
        <v>28</v>
      </c>
      <c r="L215" s="54">
        <f t="shared" si="1"/>
        <v>25</v>
      </c>
    </row>
    <row r="216" ht="14.25" customHeight="1">
      <c r="B216" s="57">
        <v>33367.0</v>
      </c>
      <c r="C216" s="57" t="s">
        <v>334</v>
      </c>
      <c r="D216" s="67">
        <v>7.0</v>
      </c>
      <c r="E216" s="67">
        <v>10.0</v>
      </c>
      <c r="F216" s="67">
        <v>7.0</v>
      </c>
      <c r="G216" s="52">
        <v>10.0</v>
      </c>
      <c r="H216" s="52">
        <v>9.0</v>
      </c>
      <c r="I216" s="52">
        <v>7.0</v>
      </c>
      <c r="J216" s="52">
        <v>100.0</v>
      </c>
      <c r="K216" s="54">
        <f t="shared" si="3"/>
        <v>27</v>
      </c>
      <c r="L216" s="54">
        <f t="shared" si="1"/>
        <v>26</v>
      </c>
    </row>
    <row r="217" ht="14.25" customHeight="1">
      <c r="B217" s="57">
        <v>33166.0</v>
      </c>
      <c r="C217" s="57" t="s">
        <v>484</v>
      </c>
      <c r="D217" s="67">
        <v>8.0</v>
      </c>
      <c r="E217" s="67">
        <v>10.0</v>
      </c>
      <c r="F217" s="67">
        <v>7.0</v>
      </c>
      <c r="G217" s="52">
        <v>10.0</v>
      </c>
      <c r="H217" s="52">
        <v>9.0</v>
      </c>
      <c r="I217" s="52">
        <v>7.0</v>
      </c>
      <c r="J217" s="52">
        <v>100.0</v>
      </c>
      <c r="K217" s="54">
        <f t="shared" si="3"/>
        <v>27</v>
      </c>
      <c r="L217" s="54">
        <f t="shared" si="1"/>
        <v>26</v>
      </c>
    </row>
    <row r="218" ht="14.25" customHeight="1">
      <c r="B218" s="57">
        <v>33265.0</v>
      </c>
      <c r="C218" s="57" t="s">
        <v>170</v>
      </c>
      <c r="D218" s="67">
        <v>8.0</v>
      </c>
      <c r="E218" s="67">
        <v>9.0</v>
      </c>
      <c r="F218" s="67">
        <v>6.0</v>
      </c>
      <c r="G218" s="52">
        <v>9.0</v>
      </c>
      <c r="H218" s="52">
        <v>9.0</v>
      </c>
      <c r="I218" s="52">
        <v>6.0</v>
      </c>
      <c r="J218" s="52">
        <v>89.0</v>
      </c>
      <c r="K218" s="54">
        <f t="shared" si="3"/>
        <v>24</v>
      </c>
      <c r="L218" s="54">
        <f t="shared" si="1"/>
        <v>24</v>
      </c>
    </row>
    <row r="219" ht="14.25" customHeight="1">
      <c r="B219" s="57">
        <v>33368.0</v>
      </c>
      <c r="C219" s="57" t="s">
        <v>336</v>
      </c>
      <c r="D219" s="67">
        <v>8.0</v>
      </c>
      <c r="E219" s="67">
        <v>10.0</v>
      </c>
      <c r="F219" s="67">
        <v>8.0</v>
      </c>
      <c r="G219" s="52">
        <v>10.0</v>
      </c>
      <c r="H219" s="52">
        <v>10.0</v>
      </c>
      <c r="I219" s="52">
        <v>7.0</v>
      </c>
      <c r="J219" s="52">
        <v>75.0</v>
      </c>
      <c r="K219" s="54">
        <f t="shared" si="3"/>
        <v>28</v>
      </c>
      <c r="L219" s="54">
        <f t="shared" si="1"/>
        <v>27</v>
      </c>
    </row>
    <row r="220" ht="14.25" customHeight="1">
      <c r="B220" s="57">
        <v>33167.0</v>
      </c>
      <c r="C220" s="57" t="s">
        <v>486</v>
      </c>
      <c r="D220" s="67">
        <v>8.0</v>
      </c>
      <c r="E220" s="67">
        <v>10.0</v>
      </c>
      <c r="F220" s="67">
        <v>8.0</v>
      </c>
      <c r="G220" s="52">
        <v>10.0</v>
      </c>
      <c r="H220" s="52">
        <v>9.0</v>
      </c>
      <c r="I220" s="52">
        <v>7.0</v>
      </c>
      <c r="J220" s="52">
        <v>100.0</v>
      </c>
      <c r="K220" s="54">
        <f t="shared" si="3"/>
        <v>28</v>
      </c>
      <c r="L220" s="54">
        <f t="shared" si="1"/>
        <v>26</v>
      </c>
    </row>
    <row r="221" ht="14.25" customHeight="1">
      <c r="B221" s="57">
        <v>33266.0</v>
      </c>
      <c r="C221" s="57" t="s">
        <v>103</v>
      </c>
      <c r="D221" s="67">
        <v>8.0</v>
      </c>
      <c r="E221" s="67">
        <v>10.0</v>
      </c>
      <c r="F221" s="67">
        <v>7.0</v>
      </c>
      <c r="G221" s="52">
        <v>10.0</v>
      </c>
      <c r="H221" s="52">
        <v>8.0</v>
      </c>
      <c r="I221" s="52">
        <v>7.0</v>
      </c>
      <c r="J221" s="52">
        <v>100.0</v>
      </c>
      <c r="K221" s="54">
        <f t="shared" si="3"/>
        <v>27</v>
      </c>
      <c r="L221" s="54">
        <f t="shared" si="1"/>
        <v>25</v>
      </c>
    </row>
    <row r="222" ht="14.25" customHeight="1">
      <c r="B222" s="57">
        <v>33369.0</v>
      </c>
      <c r="C222" s="57" t="s">
        <v>488</v>
      </c>
      <c r="D222" s="67">
        <v>8.0</v>
      </c>
      <c r="E222" s="67">
        <v>10.0</v>
      </c>
      <c r="F222" s="67">
        <v>8.0</v>
      </c>
      <c r="G222" s="52">
        <v>10.0</v>
      </c>
      <c r="H222" s="52">
        <v>8.0</v>
      </c>
      <c r="I222" s="52">
        <v>7.0</v>
      </c>
      <c r="J222" s="52">
        <v>87.0</v>
      </c>
      <c r="K222" s="54">
        <f t="shared" si="3"/>
        <v>28</v>
      </c>
      <c r="L222" s="54">
        <f t="shared" si="1"/>
        <v>25</v>
      </c>
    </row>
    <row r="223" ht="14.25" customHeight="1">
      <c r="B223" s="57">
        <v>33168.0</v>
      </c>
      <c r="C223" s="57" t="s">
        <v>174</v>
      </c>
      <c r="D223" s="67">
        <v>7.0</v>
      </c>
      <c r="E223" s="67">
        <v>9.0</v>
      </c>
      <c r="F223" s="67">
        <v>5.0</v>
      </c>
      <c r="G223" s="52">
        <v>10.0</v>
      </c>
      <c r="H223" s="52">
        <v>9.0</v>
      </c>
      <c r="I223" s="52">
        <v>6.0</v>
      </c>
      <c r="J223" s="52">
        <v>100.0</v>
      </c>
      <c r="K223" s="54">
        <f t="shared" si="3"/>
        <v>24</v>
      </c>
      <c r="L223" s="54">
        <f t="shared" si="1"/>
        <v>25</v>
      </c>
    </row>
    <row r="224" ht="14.25" customHeight="1">
      <c r="B224" s="57">
        <v>33267.0</v>
      </c>
      <c r="C224" s="57" t="s">
        <v>338</v>
      </c>
      <c r="D224" s="67">
        <v>7.0</v>
      </c>
      <c r="E224" s="67">
        <v>9.0</v>
      </c>
      <c r="F224" s="67">
        <v>6.0</v>
      </c>
      <c r="G224" s="52">
        <v>10.0</v>
      </c>
      <c r="H224" s="52">
        <v>9.0</v>
      </c>
      <c r="I224" s="52">
        <v>5.0</v>
      </c>
      <c r="J224" s="52">
        <v>100.0</v>
      </c>
      <c r="K224" s="54">
        <f t="shared" si="3"/>
        <v>25</v>
      </c>
      <c r="L224" s="54">
        <f t="shared" si="1"/>
        <v>24</v>
      </c>
    </row>
    <row r="225" ht="14.25" customHeight="1">
      <c r="B225" s="57">
        <v>33370.0</v>
      </c>
      <c r="C225" s="57" t="s">
        <v>610</v>
      </c>
      <c r="D225" s="67">
        <v>7.0</v>
      </c>
      <c r="E225" s="67">
        <v>9.0</v>
      </c>
      <c r="F225" s="67">
        <v>5.0</v>
      </c>
      <c r="G225" s="52">
        <v>10.0</v>
      </c>
      <c r="H225" s="52">
        <v>9.0</v>
      </c>
      <c r="I225" s="52">
        <v>6.0</v>
      </c>
      <c r="J225" s="52">
        <v>84.0</v>
      </c>
      <c r="K225" s="54">
        <f t="shared" si="3"/>
        <v>24</v>
      </c>
      <c r="L225" s="54">
        <f t="shared" si="1"/>
        <v>25</v>
      </c>
    </row>
    <row r="226" ht="14.25" customHeight="1">
      <c r="B226" s="57">
        <v>33169.0</v>
      </c>
      <c r="C226" s="57" t="s">
        <v>490</v>
      </c>
      <c r="D226" s="67">
        <v>8.0</v>
      </c>
      <c r="E226" s="67">
        <v>10.0</v>
      </c>
      <c r="F226" s="67">
        <v>8.0</v>
      </c>
      <c r="G226" s="52">
        <v>10.0</v>
      </c>
      <c r="H226" s="52">
        <v>9.0</v>
      </c>
      <c r="I226" s="52">
        <v>7.0</v>
      </c>
      <c r="J226" s="52">
        <v>99.0</v>
      </c>
      <c r="K226" s="54">
        <f t="shared" si="3"/>
        <v>28</v>
      </c>
      <c r="L226" s="54">
        <f t="shared" si="1"/>
        <v>26</v>
      </c>
    </row>
    <row r="227" ht="14.25" customHeight="1">
      <c r="B227" s="57">
        <v>33268.0</v>
      </c>
      <c r="C227" s="57" t="s">
        <v>404</v>
      </c>
      <c r="D227" s="67">
        <v>8.0</v>
      </c>
      <c r="E227" s="67">
        <v>10.0</v>
      </c>
      <c r="F227" s="67">
        <v>8.0</v>
      </c>
      <c r="G227" s="52">
        <v>10.0</v>
      </c>
      <c r="H227" s="52">
        <v>9.0</v>
      </c>
      <c r="I227" s="52">
        <v>7.0</v>
      </c>
      <c r="J227" s="52">
        <v>100.0</v>
      </c>
      <c r="K227" s="54">
        <f t="shared" si="3"/>
        <v>28</v>
      </c>
      <c r="L227" s="54">
        <f t="shared" si="1"/>
        <v>26</v>
      </c>
    </row>
    <row r="228" ht="14.25" customHeight="1">
      <c r="B228" s="57">
        <v>33371.0</v>
      </c>
      <c r="C228" s="57" t="s">
        <v>176</v>
      </c>
      <c r="D228" s="67">
        <v>8.0</v>
      </c>
      <c r="E228" s="67">
        <v>10.0</v>
      </c>
      <c r="F228" s="67">
        <v>8.0</v>
      </c>
      <c r="G228" s="52">
        <v>10.0</v>
      </c>
      <c r="H228" s="52">
        <v>9.0</v>
      </c>
      <c r="I228" s="52">
        <v>7.0</v>
      </c>
      <c r="J228" s="52">
        <v>100.0</v>
      </c>
      <c r="K228" s="54">
        <f t="shared" si="3"/>
        <v>28</v>
      </c>
      <c r="L228" s="54">
        <f t="shared" si="1"/>
        <v>26</v>
      </c>
    </row>
    <row r="229" ht="14.25" customHeight="1">
      <c r="B229" s="57">
        <v>33372.0</v>
      </c>
      <c r="C229" s="57" t="s">
        <v>340</v>
      </c>
      <c r="D229" s="67">
        <v>8.0</v>
      </c>
      <c r="E229" s="67">
        <v>10.0</v>
      </c>
      <c r="F229" s="67">
        <v>8.0</v>
      </c>
      <c r="G229" s="52">
        <v>10.0</v>
      </c>
      <c r="H229" s="52">
        <v>8.0</v>
      </c>
      <c r="I229" s="52">
        <v>7.0</v>
      </c>
      <c r="J229" s="52">
        <v>100.0</v>
      </c>
      <c r="K229" s="54">
        <f t="shared" si="3"/>
        <v>28</v>
      </c>
      <c r="L229" s="54">
        <f t="shared" si="1"/>
        <v>25</v>
      </c>
    </row>
    <row r="230" ht="14.25" customHeight="1">
      <c r="B230" s="57">
        <v>33170.0</v>
      </c>
      <c r="C230" s="57" t="s">
        <v>492</v>
      </c>
      <c r="D230" s="67">
        <v>8.0</v>
      </c>
      <c r="E230" s="67">
        <v>10.0</v>
      </c>
      <c r="F230" s="67">
        <v>8.0</v>
      </c>
      <c r="G230" s="52">
        <v>10.0</v>
      </c>
      <c r="H230" s="52">
        <v>10.0</v>
      </c>
      <c r="I230" s="52">
        <v>7.0</v>
      </c>
      <c r="J230" s="52">
        <v>100.0</v>
      </c>
      <c r="K230" s="54">
        <f t="shared" si="3"/>
        <v>28</v>
      </c>
      <c r="L230" s="54">
        <f t="shared" si="1"/>
        <v>27</v>
      </c>
    </row>
    <row r="231" ht="14.25" customHeight="1">
      <c r="B231" s="57">
        <v>33373.0</v>
      </c>
      <c r="C231" s="57" t="s">
        <v>178</v>
      </c>
      <c r="D231" s="67">
        <v>9.0</v>
      </c>
      <c r="E231" s="67">
        <v>10.0</v>
      </c>
      <c r="F231" s="67">
        <v>8.0</v>
      </c>
      <c r="G231" s="52">
        <v>10.0</v>
      </c>
      <c r="H231" s="52">
        <v>8.0</v>
      </c>
      <c r="I231" s="52">
        <v>7.0</v>
      </c>
      <c r="J231" s="52">
        <v>100.0</v>
      </c>
      <c r="K231" s="54">
        <f t="shared" si="3"/>
        <v>28</v>
      </c>
      <c r="L231" s="54">
        <f t="shared" si="1"/>
        <v>25</v>
      </c>
    </row>
    <row r="232" ht="14.25" customHeight="1">
      <c r="B232" s="57">
        <v>33171.0</v>
      </c>
      <c r="C232" s="57" t="s">
        <v>342</v>
      </c>
      <c r="D232" s="67">
        <v>8.0</v>
      </c>
      <c r="E232" s="67">
        <v>10.0</v>
      </c>
      <c r="F232" s="67">
        <v>8.0</v>
      </c>
      <c r="G232" s="52">
        <v>10.0</v>
      </c>
      <c r="H232" s="52">
        <v>9.0</v>
      </c>
      <c r="I232" s="52">
        <v>7.0</v>
      </c>
      <c r="J232" s="52">
        <v>94.0</v>
      </c>
      <c r="K232" s="54">
        <f t="shared" si="3"/>
        <v>28</v>
      </c>
      <c r="L232" s="54">
        <f t="shared" si="1"/>
        <v>26</v>
      </c>
    </row>
    <row r="233" ht="14.25" customHeight="1">
      <c r="B233" s="57">
        <v>33374.0</v>
      </c>
      <c r="C233" s="57" t="s">
        <v>494</v>
      </c>
      <c r="D233" s="67">
        <v>8.0</v>
      </c>
      <c r="E233" s="67">
        <v>9.0</v>
      </c>
      <c r="F233" s="67">
        <v>8.0</v>
      </c>
      <c r="G233" s="52">
        <v>10.0</v>
      </c>
      <c r="H233" s="52">
        <v>8.0</v>
      </c>
      <c r="I233" s="52">
        <v>5.0</v>
      </c>
      <c r="J233" s="52">
        <v>99.0</v>
      </c>
      <c r="K233" s="54">
        <f t="shared" si="3"/>
        <v>27</v>
      </c>
      <c r="L233" s="54">
        <f t="shared" si="1"/>
        <v>23</v>
      </c>
    </row>
    <row r="234" ht="14.25" customHeight="1">
      <c r="B234" s="57">
        <v>33375.0</v>
      </c>
      <c r="C234" s="57" t="s">
        <v>180</v>
      </c>
      <c r="D234" s="67">
        <v>8.0</v>
      </c>
      <c r="E234" s="67">
        <v>10.0</v>
      </c>
      <c r="F234" s="67">
        <v>7.0</v>
      </c>
      <c r="G234" s="52">
        <v>10.0</v>
      </c>
      <c r="H234" s="52">
        <v>9.0</v>
      </c>
      <c r="I234" s="52">
        <v>6.0</v>
      </c>
      <c r="J234" s="52">
        <v>100.0</v>
      </c>
      <c r="K234" s="54">
        <f t="shared" si="3"/>
        <v>27</v>
      </c>
      <c r="L234" s="54">
        <f t="shared" si="1"/>
        <v>25</v>
      </c>
    </row>
    <row r="235" ht="14.25" customHeight="1">
      <c r="B235" s="57">
        <v>33269.0</v>
      </c>
      <c r="C235" s="57" t="s">
        <v>344</v>
      </c>
      <c r="D235" s="67">
        <v>8.0</v>
      </c>
      <c r="E235" s="67">
        <v>10.0</v>
      </c>
      <c r="F235" s="67">
        <v>8.0</v>
      </c>
      <c r="G235" s="52">
        <v>10.0</v>
      </c>
      <c r="H235" s="52">
        <v>10.0</v>
      </c>
      <c r="I235" s="52">
        <v>6.0</v>
      </c>
      <c r="J235" s="52">
        <v>100.0</v>
      </c>
      <c r="K235" s="54">
        <f t="shared" si="3"/>
        <v>28</v>
      </c>
      <c r="L235" s="54">
        <f t="shared" si="1"/>
        <v>26</v>
      </c>
    </row>
    <row r="236" ht="14.25" customHeight="1">
      <c r="B236" s="57">
        <v>33376.0</v>
      </c>
      <c r="C236" s="57" t="s">
        <v>496</v>
      </c>
      <c r="D236" s="67">
        <v>7.0</v>
      </c>
      <c r="E236" s="67">
        <v>10.0</v>
      </c>
      <c r="F236" s="67">
        <v>6.0</v>
      </c>
      <c r="G236" s="52">
        <v>10.0</v>
      </c>
      <c r="H236" s="52">
        <v>9.0</v>
      </c>
      <c r="I236" s="52">
        <v>7.0</v>
      </c>
      <c r="J236" s="52">
        <v>100.0</v>
      </c>
      <c r="K236" s="54">
        <f t="shared" si="3"/>
        <v>26</v>
      </c>
      <c r="L236" s="54">
        <f t="shared" si="1"/>
        <v>26</v>
      </c>
    </row>
    <row r="237" ht="14.25" customHeight="1">
      <c r="B237" s="57">
        <v>33172.0</v>
      </c>
      <c r="C237" s="57" t="s">
        <v>498</v>
      </c>
      <c r="D237" s="67">
        <v>8.0</v>
      </c>
      <c r="E237" s="67">
        <v>10.0</v>
      </c>
      <c r="F237" s="67">
        <v>8.0</v>
      </c>
      <c r="G237" s="52">
        <v>10.0</v>
      </c>
      <c r="H237" s="52">
        <v>10.0</v>
      </c>
      <c r="I237" s="52">
        <v>7.0</v>
      </c>
      <c r="J237" s="52">
        <v>100.0</v>
      </c>
      <c r="K237" s="54">
        <f t="shared" si="3"/>
        <v>28</v>
      </c>
      <c r="L237" s="54">
        <f t="shared" si="1"/>
        <v>27</v>
      </c>
    </row>
    <row r="238" ht="14.25" customHeight="1">
      <c r="A238" s="68"/>
      <c r="B238" s="176">
        <v>33270.0</v>
      </c>
      <c r="C238" s="176" t="s">
        <v>182</v>
      </c>
      <c r="D238" s="177" t="s">
        <v>135</v>
      </c>
      <c r="E238" s="177" t="s">
        <v>135</v>
      </c>
      <c r="F238" s="177" t="s">
        <v>135</v>
      </c>
      <c r="G238" s="67">
        <v>10.0</v>
      </c>
      <c r="H238" s="67">
        <v>6.0</v>
      </c>
      <c r="I238" s="67">
        <v>4.0</v>
      </c>
      <c r="J238" s="67">
        <v>76.0</v>
      </c>
      <c r="K238" s="178">
        <f t="shared" si="3"/>
        <v>10</v>
      </c>
      <c r="L238" s="178">
        <f t="shared" si="1"/>
        <v>20</v>
      </c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4.25" customHeight="1">
      <c r="B239" s="57">
        <v>33377.0</v>
      </c>
      <c r="C239" s="57" t="s">
        <v>346</v>
      </c>
      <c r="D239" s="52">
        <v>8.0</v>
      </c>
      <c r="E239" s="52">
        <v>10.0</v>
      </c>
      <c r="F239" s="52">
        <v>7.0</v>
      </c>
      <c r="G239" s="52">
        <v>10.0</v>
      </c>
      <c r="H239" s="52">
        <v>10.0</v>
      </c>
      <c r="I239" s="52">
        <v>6.0</v>
      </c>
      <c r="J239" s="52">
        <v>99.0</v>
      </c>
      <c r="K239" s="54">
        <f t="shared" si="3"/>
        <v>27</v>
      </c>
      <c r="L239" s="54">
        <f t="shared" si="1"/>
        <v>26</v>
      </c>
    </row>
    <row r="240" ht="14.25" customHeight="1">
      <c r="B240" s="57">
        <v>33173.0</v>
      </c>
      <c r="C240" s="57" t="s">
        <v>500</v>
      </c>
      <c r="D240" s="52">
        <v>8.0</v>
      </c>
      <c r="E240" s="52">
        <v>10.0</v>
      </c>
      <c r="F240" s="52">
        <v>7.0</v>
      </c>
      <c r="G240" s="52">
        <v>10.0</v>
      </c>
      <c r="H240" s="52">
        <v>10.0</v>
      </c>
      <c r="I240" s="52">
        <v>8.0</v>
      </c>
      <c r="J240" s="52">
        <v>100.0</v>
      </c>
      <c r="K240" s="54">
        <f t="shared" si="3"/>
        <v>27</v>
      </c>
      <c r="L240" s="54">
        <f t="shared" si="1"/>
        <v>28</v>
      </c>
    </row>
    <row r="241" ht="14.25" customHeight="1">
      <c r="B241" s="57">
        <v>33271.0</v>
      </c>
      <c r="C241" s="57" t="s">
        <v>184</v>
      </c>
      <c r="D241" s="52">
        <v>8.0</v>
      </c>
      <c r="E241" s="52">
        <v>10.0</v>
      </c>
      <c r="F241" s="52">
        <v>7.0</v>
      </c>
      <c r="G241" s="52">
        <v>10.0</v>
      </c>
      <c r="H241" s="52">
        <v>9.0</v>
      </c>
      <c r="I241" s="52">
        <v>5.0</v>
      </c>
      <c r="J241" s="52">
        <v>100.0</v>
      </c>
      <c r="K241" s="54">
        <f t="shared" si="3"/>
        <v>27</v>
      </c>
      <c r="L241" s="54">
        <f t="shared" si="1"/>
        <v>24</v>
      </c>
    </row>
    <row r="242" ht="14.25" customHeight="1">
      <c r="B242" s="57">
        <v>33378.0</v>
      </c>
      <c r="C242" s="57" t="s">
        <v>348</v>
      </c>
      <c r="D242" s="52">
        <v>8.0</v>
      </c>
      <c r="E242" s="52">
        <v>8.0</v>
      </c>
      <c r="F242" s="52">
        <v>7.0</v>
      </c>
      <c r="G242" s="52">
        <v>10.0</v>
      </c>
      <c r="H242" s="52">
        <v>9.0</v>
      </c>
      <c r="I242" s="52">
        <v>6.0</v>
      </c>
      <c r="J242" s="52">
        <v>98.0</v>
      </c>
      <c r="K242" s="54">
        <f t="shared" si="3"/>
        <v>25</v>
      </c>
      <c r="L242" s="54">
        <f t="shared" si="1"/>
        <v>25</v>
      </c>
    </row>
    <row r="243" ht="14.25" customHeight="1">
      <c r="B243" s="57">
        <v>33359.0</v>
      </c>
      <c r="C243" s="57" t="s">
        <v>502</v>
      </c>
      <c r="D243" s="52">
        <v>8.0</v>
      </c>
      <c r="E243" s="52">
        <v>10.0</v>
      </c>
      <c r="F243" s="52">
        <v>6.0</v>
      </c>
      <c r="G243" s="52">
        <v>9.0</v>
      </c>
      <c r="H243" s="52">
        <v>7.0</v>
      </c>
      <c r="I243" s="52">
        <v>6.0</v>
      </c>
      <c r="J243" s="52">
        <v>97.0</v>
      </c>
      <c r="K243" s="54">
        <f t="shared" si="3"/>
        <v>25</v>
      </c>
      <c r="L243" s="54">
        <f t="shared" si="1"/>
        <v>22</v>
      </c>
    </row>
    <row r="244" ht="14.25" customHeight="1">
      <c r="B244" s="57">
        <v>33379.0</v>
      </c>
      <c r="C244" s="57" t="s">
        <v>611</v>
      </c>
      <c r="D244" s="52">
        <v>8.0</v>
      </c>
      <c r="E244" s="52">
        <v>10.0</v>
      </c>
      <c r="F244" s="52">
        <v>7.0</v>
      </c>
      <c r="G244" s="52">
        <v>10.0</v>
      </c>
      <c r="H244" s="52">
        <v>9.0</v>
      </c>
      <c r="I244" s="52">
        <v>7.0</v>
      </c>
      <c r="J244" s="52">
        <v>100.0</v>
      </c>
      <c r="K244" s="54">
        <f t="shared" si="3"/>
        <v>27</v>
      </c>
      <c r="L244" s="54">
        <f t="shared" si="1"/>
        <v>26</v>
      </c>
    </row>
    <row r="245" ht="14.25" customHeight="1">
      <c r="B245" s="57">
        <v>33174.0</v>
      </c>
      <c r="C245" s="57" t="s">
        <v>186</v>
      </c>
      <c r="D245" s="52">
        <v>7.0</v>
      </c>
      <c r="E245" s="52">
        <v>9.0</v>
      </c>
      <c r="F245" s="52">
        <v>5.0</v>
      </c>
      <c r="G245" s="52">
        <v>10.0</v>
      </c>
      <c r="H245" s="52">
        <v>9.0</v>
      </c>
      <c r="I245" s="52">
        <v>6.0</v>
      </c>
      <c r="J245" s="52">
        <v>100.0</v>
      </c>
      <c r="K245" s="54">
        <f t="shared" si="3"/>
        <v>24</v>
      </c>
      <c r="L245" s="54">
        <f t="shared" si="1"/>
        <v>25</v>
      </c>
    </row>
    <row r="246" ht="14.25" customHeight="1">
      <c r="B246" s="57">
        <v>33272.0</v>
      </c>
      <c r="C246" s="57" t="s">
        <v>612</v>
      </c>
      <c r="D246" s="52">
        <v>8.0</v>
      </c>
      <c r="E246" s="52">
        <v>10.0</v>
      </c>
      <c r="F246" s="52">
        <v>8.0</v>
      </c>
      <c r="G246" s="52">
        <v>10.0</v>
      </c>
      <c r="H246" s="52">
        <v>10.0</v>
      </c>
      <c r="I246" s="52">
        <v>7.0</v>
      </c>
      <c r="J246" s="52">
        <v>97.0</v>
      </c>
      <c r="K246" s="54">
        <f t="shared" si="3"/>
        <v>28</v>
      </c>
      <c r="L246" s="54">
        <f t="shared" si="1"/>
        <v>27</v>
      </c>
    </row>
    <row r="247" ht="14.25" customHeight="1">
      <c r="B247" s="57">
        <v>33380.0</v>
      </c>
      <c r="C247" s="57" t="s">
        <v>350</v>
      </c>
      <c r="D247" s="52">
        <v>8.0</v>
      </c>
      <c r="E247" s="52">
        <v>10.0</v>
      </c>
      <c r="F247" s="52">
        <v>7.0</v>
      </c>
      <c r="G247" s="52">
        <v>10.0</v>
      </c>
      <c r="H247" s="52">
        <v>9.0</v>
      </c>
      <c r="I247" s="52">
        <v>6.0</v>
      </c>
      <c r="J247" s="52">
        <v>100.0</v>
      </c>
      <c r="K247" s="54">
        <f t="shared" si="3"/>
        <v>27</v>
      </c>
      <c r="L247" s="54">
        <f t="shared" si="1"/>
        <v>25</v>
      </c>
    </row>
    <row r="248" ht="14.25" customHeight="1">
      <c r="B248" s="57">
        <v>33175.0</v>
      </c>
      <c r="C248" s="57" t="s">
        <v>504</v>
      </c>
      <c r="D248" s="52">
        <v>8.0</v>
      </c>
      <c r="E248" s="52">
        <v>10.0</v>
      </c>
      <c r="F248" s="52">
        <v>6.0</v>
      </c>
      <c r="G248" s="52">
        <v>10.0</v>
      </c>
      <c r="H248" s="52">
        <v>9.0</v>
      </c>
      <c r="I248" s="52">
        <v>6.0</v>
      </c>
      <c r="J248" s="52">
        <v>93.0</v>
      </c>
      <c r="K248" s="54">
        <f t="shared" si="3"/>
        <v>26</v>
      </c>
      <c r="L248" s="54">
        <f t="shared" si="1"/>
        <v>25</v>
      </c>
    </row>
    <row r="249" ht="14.25" customHeight="1">
      <c r="B249" s="57">
        <v>33273.0</v>
      </c>
      <c r="C249" s="57" t="s">
        <v>506</v>
      </c>
      <c r="D249" s="52">
        <v>8.0</v>
      </c>
      <c r="E249" s="52">
        <v>10.0</v>
      </c>
      <c r="F249" s="52">
        <v>6.0</v>
      </c>
      <c r="G249" s="52">
        <v>10.0</v>
      </c>
      <c r="H249" s="52">
        <v>10.0</v>
      </c>
      <c r="I249" s="52">
        <v>7.0</v>
      </c>
      <c r="J249" s="52">
        <v>100.0</v>
      </c>
      <c r="K249" s="54">
        <f t="shared" si="3"/>
        <v>26</v>
      </c>
      <c r="L249" s="54">
        <f t="shared" si="1"/>
        <v>27</v>
      </c>
    </row>
    <row r="250" ht="14.25" customHeight="1">
      <c r="B250" s="57">
        <v>33381.0</v>
      </c>
      <c r="C250" s="57" t="s">
        <v>188</v>
      </c>
      <c r="D250" s="52">
        <v>8.0</v>
      </c>
      <c r="E250" s="52">
        <v>10.0</v>
      </c>
      <c r="F250" s="52">
        <v>8.0</v>
      </c>
      <c r="G250" s="52">
        <v>10.0</v>
      </c>
      <c r="H250" s="52">
        <v>9.0</v>
      </c>
      <c r="I250" s="52">
        <v>7.0</v>
      </c>
      <c r="J250" s="52">
        <v>93.0</v>
      </c>
      <c r="K250" s="54">
        <f t="shared" si="3"/>
        <v>28</v>
      </c>
      <c r="L250" s="54">
        <f t="shared" si="1"/>
        <v>26</v>
      </c>
    </row>
    <row r="251" ht="14.25" customHeight="1">
      <c r="B251" s="57">
        <v>33382.0</v>
      </c>
      <c r="C251" s="57" t="s">
        <v>352</v>
      </c>
      <c r="D251" s="52">
        <v>8.0</v>
      </c>
      <c r="E251" s="52">
        <v>10.0</v>
      </c>
      <c r="F251" s="52">
        <v>7.0</v>
      </c>
      <c r="G251" s="52">
        <v>10.0</v>
      </c>
      <c r="H251" s="52">
        <v>10.0</v>
      </c>
      <c r="I251" s="52">
        <v>6.0</v>
      </c>
      <c r="J251" s="52">
        <v>100.0</v>
      </c>
      <c r="K251" s="54">
        <f t="shared" si="3"/>
        <v>27</v>
      </c>
      <c r="L251" s="54">
        <f t="shared" si="1"/>
        <v>26</v>
      </c>
    </row>
    <row r="252" ht="14.25" customHeight="1">
      <c r="B252" s="57">
        <v>33176.0</v>
      </c>
      <c r="C252" s="57" t="s">
        <v>508</v>
      </c>
      <c r="D252" s="52">
        <v>8.0</v>
      </c>
      <c r="E252" s="52">
        <v>10.0</v>
      </c>
      <c r="F252" s="52">
        <v>7.0</v>
      </c>
      <c r="G252" s="52">
        <v>10.0</v>
      </c>
      <c r="H252" s="52">
        <v>10.0</v>
      </c>
      <c r="I252" s="52">
        <v>8.0</v>
      </c>
      <c r="J252" s="52">
        <v>99.0</v>
      </c>
      <c r="K252" s="54">
        <f t="shared" si="3"/>
        <v>27</v>
      </c>
      <c r="L252" s="54">
        <f t="shared" si="1"/>
        <v>28</v>
      </c>
    </row>
    <row r="253" ht="14.25" customHeight="1">
      <c r="B253" s="57">
        <v>33383.0</v>
      </c>
      <c r="C253" s="57" t="s">
        <v>510</v>
      </c>
      <c r="D253" s="52">
        <v>8.0</v>
      </c>
      <c r="E253" s="52">
        <v>10.0</v>
      </c>
      <c r="F253" s="52">
        <v>8.0</v>
      </c>
      <c r="G253" s="52">
        <v>10.0</v>
      </c>
      <c r="H253" s="52">
        <v>9.0</v>
      </c>
      <c r="I253" s="52">
        <v>7.0</v>
      </c>
      <c r="J253" s="52">
        <v>97.0</v>
      </c>
      <c r="K253" s="54">
        <f t="shared" si="3"/>
        <v>28</v>
      </c>
      <c r="L253" s="54">
        <f t="shared" si="1"/>
        <v>26</v>
      </c>
    </row>
    <row r="254" ht="14.25" customHeight="1">
      <c r="B254" s="57">
        <v>33274.0</v>
      </c>
      <c r="C254" s="57" t="s">
        <v>190</v>
      </c>
      <c r="D254" s="52">
        <v>8.0</v>
      </c>
      <c r="E254" s="52">
        <v>10.0</v>
      </c>
      <c r="F254" s="52">
        <v>8.0</v>
      </c>
      <c r="G254" s="52">
        <v>10.0</v>
      </c>
      <c r="H254" s="52">
        <v>9.0</v>
      </c>
      <c r="I254" s="52">
        <v>7.0</v>
      </c>
      <c r="J254" s="52">
        <v>100.0</v>
      </c>
      <c r="K254" s="54">
        <f t="shared" si="3"/>
        <v>28</v>
      </c>
      <c r="L254" s="54">
        <f t="shared" si="1"/>
        <v>26</v>
      </c>
    </row>
    <row r="255" ht="14.25" customHeight="1">
      <c r="B255" s="57">
        <v>33384.0</v>
      </c>
      <c r="C255" s="57" t="s">
        <v>512</v>
      </c>
      <c r="D255" s="52">
        <v>8.0</v>
      </c>
      <c r="E255" s="52">
        <v>9.0</v>
      </c>
      <c r="F255" s="52">
        <v>6.0</v>
      </c>
      <c r="G255" s="52">
        <v>9.0</v>
      </c>
      <c r="H255" s="52">
        <v>9.0</v>
      </c>
      <c r="I255" s="52">
        <v>7.0</v>
      </c>
      <c r="J255" s="52">
        <v>94.0</v>
      </c>
      <c r="K255" s="54">
        <f t="shared" si="3"/>
        <v>24</v>
      </c>
      <c r="L255" s="54">
        <f t="shared" si="1"/>
        <v>25</v>
      </c>
    </row>
    <row r="256" ht="14.25" customHeight="1">
      <c r="B256" s="57">
        <v>33177.0</v>
      </c>
      <c r="C256" s="57" t="s">
        <v>354</v>
      </c>
      <c r="D256" s="52">
        <v>8.0</v>
      </c>
      <c r="E256" s="52">
        <v>10.0</v>
      </c>
      <c r="F256" s="52">
        <v>8.0</v>
      </c>
      <c r="G256" s="52">
        <v>9.0</v>
      </c>
      <c r="H256" s="52">
        <v>9.0</v>
      </c>
      <c r="I256" s="52">
        <v>7.0</v>
      </c>
      <c r="J256" s="52">
        <v>99.0</v>
      </c>
      <c r="K256" s="54">
        <f t="shared" si="3"/>
        <v>27</v>
      </c>
      <c r="L256" s="54">
        <f t="shared" si="1"/>
        <v>25</v>
      </c>
    </row>
    <row r="257" ht="14.25" customHeight="1">
      <c r="B257" s="57">
        <v>33275.0</v>
      </c>
      <c r="C257" s="57" t="s">
        <v>514</v>
      </c>
      <c r="D257" s="52">
        <v>8.0</v>
      </c>
      <c r="E257" s="52">
        <v>10.0</v>
      </c>
      <c r="F257" s="52">
        <v>7.0</v>
      </c>
      <c r="G257" s="52">
        <v>10.0</v>
      </c>
      <c r="H257" s="52">
        <v>9.0</v>
      </c>
      <c r="I257" s="52">
        <v>6.0</v>
      </c>
      <c r="J257" s="52">
        <v>92.0</v>
      </c>
      <c r="K257" s="54">
        <f t="shared" si="3"/>
        <v>27</v>
      </c>
      <c r="L257" s="54">
        <f t="shared" si="1"/>
        <v>25</v>
      </c>
    </row>
    <row r="258" ht="14.25" customHeight="1">
      <c r="B258" s="57">
        <v>33385.0</v>
      </c>
      <c r="C258" s="57" t="s">
        <v>192</v>
      </c>
      <c r="D258" s="52">
        <v>8.0</v>
      </c>
      <c r="E258" s="52">
        <v>10.0</v>
      </c>
      <c r="F258" s="52">
        <v>8.0</v>
      </c>
      <c r="G258" s="52">
        <v>10.0</v>
      </c>
      <c r="H258" s="52">
        <v>10.0</v>
      </c>
      <c r="I258" s="52">
        <v>6.0</v>
      </c>
      <c r="J258" s="52">
        <v>100.0</v>
      </c>
      <c r="K258" s="54">
        <f t="shared" si="3"/>
        <v>28</v>
      </c>
      <c r="L258" s="54">
        <f t="shared" si="1"/>
        <v>26</v>
      </c>
    </row>
    <row r="259" ht="14.25" customHeight="1">
      <c r="B259" s="57">
        <v>33178.0</v>
      </c>
      <c r="C259" s="57" t="s">
        <v>356</v>
      </c>
      <c r="D259" s="52">
        <v>8.0</v>
      </c>
      <c r="E259" s="52">
        <v>10.0</v>
      </c>
      <c r="F259" s="52">
        <v>8.0</v>
      </c>
      <c r="G259" s="52">
        <v>10.0</v>
      </c>
      <c r="H259" s="52">
        <v>9.0</v>
      </c>
      <c r="I259" s="52">
        <v>7.0</v>
      </c>
      <c r="J259" s="52">
        <v>100.0</v>
      </c>
      <c r="K259" s="54">
        <f t="shared" si="3"/>
        <v>28</v>
      </c>
      <c r="L259" s="54">
        <f t="shared" si="1"/>
        <v>26</v>
      </c>
    </row>
    <row r="260" ht="14.25" customHeight="1">
      <c r="B260" s="57">
        <v>33277.0</v>
      </c>
      <c r="C260" s="57" t="s">
        <v>516</v>
      </c>
      <c r="D260" s="52">
        <v>8.0</v>
      </c>
      <c r="E260" s="52">
        <v>10.0</v>
      </c>
      <c r="F260" s="52">
        <v>7.0</v>
      </c>
      <c r="G260" s="52">
        <v>10.0</v>
      </c>
      <c r="H260" s="52">
        <v>10.0</v>
      </c>
      <c r="I260" s="52">
        <v>7.0</v>
      </c>
      <c r="J260" s="52">
        <v>100.0</v>
      </c>
      <c r="K260" s="54">
        <f t="shared" si="3"/>
        <v>27</v>
      </c>
      <c r="L260" s="54">
        <f t="shared" si="1"/>
        <v>27</v>
      </c>
    </row>
    <row r="261" ht="14.25" customHeight="1">
      <c r="B261" s="57">
        <v>33386.0</v>
      </c>
      <c r="C261" s="57" t="s">
        <v>518</v>
      </c>
      <c r="D261" s="52">
        <v>7.0</v>
      </c>
      <c r="E261" s="52">
        <v>9.0</v>
      </c>
      <c r="F261" s="52">
        <v>8.0</v>
      </c>
      <c r="G261" s="52">
        <v>9.0</v>
      </c>
      <c r="H261" s="52">
        <v>8.0</v>
      </c>
      <c r="I261" s="52">
        <v>5.0</v>
      </c>
      <c r="J261" s="52">
        <v>88.0</v>
      </c>
      <c r="K261" s="54">
        <f t="shared" si="3"/>
        <v>26</v>
      </c>
      <c r="L261" s="54">
        <f t="shared" si="1"/>
        <v>22</v>
      </c>
    </row>
    <row r="262" ht="14.25" customHeight="1">
      <c r="B262" s="57">
        <v>33179.0</v>
      </c>
      <c r="C262" s="57" t="s">
        <v>194</v>
      </c>
      <c r="D262" s="52">
        <v>8.0</v>
      </c>
      <c r="E262" s="52">
        <v>10.0</v>
      </c>
      <c r="F262" s="52">
        <v>7.0</v>
      </c>
      <c r="G262" s="52">
        <v>10.0</v>
      </c>
      <c r="H262" s="52">
        <v>10.0</v>
      </c>
      <c r="I262" s="52">
        <v>7.0</v>
      </c>
      <c r="J262" s="52">
        <v>100.0</v>
      </c>
      <c r="K262" s="54">
        <f t="shared" si="3"/>
        <v>27</v>
      </c>
      <c r="L262" s="54">
        <f t="shared" si="1"/>
        <v>27</v>
      </c>
    </row>
    <row r="263" ht="14.25" customHeight="1">
      <c r="B263" s="57">
        <v>33387.0</v>
      </c>
      <c r="C263" s="57" t="s">
        <v>358</v>
      </c>
      <c r="D263" s="52">
        <v>8.0</v>
      </c>
      <c r="E263" s="52">
        <v>10.0</v>
      </c>
      <c r="F263" s="52">
        <v>8.0</v>
      </c>
      <c r="G263" s="52">
        <v>9.0</v>
      </c>
      <c r="H263" s="52">
        <v>10.0</v>
      </c>
      <c r="I263" s="52">
        <v>7.0</v>
      </c>
      <c r="J263" s="52">
        <v>97.0</v>
      </c>
      <c r="K263" s="54">
        <f t="shared" si="3"/>
        <v>27</v>
      </c>
      <c r="L263" s="54">
        <f t="shared" si="1"/>
        <v>26</v>
      </c>
    </row>
    <row r="264" ht="14.25" customHeight="1">
      <c r="B264" s="57">
        <v>33278.0</v>
      </c>
      <c r="C264" s="57" t="s">
        <v>520</v>
      </c>
      <c r="D264" s="52">
        <v>8.0</v>
      </c>
      <c r="E264" s="52">
        <v>10.0</v>
      </c>
      <c r="F264" s="52">
        <v>8.0</v>
      </c>
      <c r="G264" s="52">
        <v>10.0</v>
      </c>
      <c r="H264" s="52">
        <v>10.0</v>
      </c>
      <c r="I264" s="52">
        <v>7.0</v>
      </c>
      <c r="J264" s="52">
        <v>100.0</v>
      </c>
      <c r="K264" s="54">
        <f t="shared" si="3"/>
        <v>28</v>
      </c>
      <c r="L264" s="54">
        <f t="shared" si="1"/>
        <v>27</v>
      </c>
    </row>
    <row r="265" ht="14.25" customHeight="1">
      <c r="B265" s="57">
        <v>33276.0</v>
      </c>
      <c r="C265" s="57" t="s">
        <v>196</v>
      </c>
      <c r="D265" s="52">
        <v>8.0</v>
      </c>
      <c r="E265" s="52">
        <v>10.0</v>
      </c>
      <c r="F265" s="52">
        <v>8.0</v>
      </c>
      <c r="G265" s="52">
        <v>10.0</v>
      </c>
      <c r="H265" s="52">
        <v>10.0</v>
      </c>
      <c r="I265" s="52">
        <v>7.0</v>
      </c>
      <c r="J265" s="52">
        <v>97.0</v>
      </c>
      <c r="K265" s="54">
        <f t="shared" si="3"/>
        <v>28</v>
      </c>
      <c r="L265" s="54">
        <f t="shared" si="1"/>
        <v>27</v>
      </c>
    </row>
    <row r="266" ht="14.25" customHeight="1">
      <c r="B266" s="57">
        <v>33388.0</v>
      </c>
      <c r="C266" s="57" t="s">
        <v>360</v>
      </c>
      <c r="D266" s="52">
        <v>8.0</v>
      </c>
      <c r="E266" s="52">
        <v>10.0</v>
      </c>
      <c r="F266" s="52">
        <v>7.0</v>
      </c>
      <c r="G266" s="52">
        <v>10.0</v>
      </c>
      <c r="H266" s="52">
        <v>9.0</v>
      </c>
      <c r="I266" s="52">
        <v>6.0</v>
      </c>
      <c r="J266" s="52">
        <v>90.0</v>
      </c>
      <c r="K266" s="54">
        <f t="shared" si="3"/>
        <v>27</v>
      </c>
      <c r="L266" s="54">
        <f t="shared" si="1"/>
        <v>25</v>
      </c>
    </row>
    <row r="267" ht="14.25" customHeight="1">
      <c r="B267" s="57">
        <v>33180.0</v>
      </c>
      <c r="C267" s="57" t="s">
        <v>522</v>
      </c>
      <c r="D267" s="52">
        <v>8.0</v>
      </c>
      <c r="E267" s="52">
        <v>10.0</v>
      </c>
      <c r="F267" s="52">
        <v>7.0</v>
      </c>
      <c r="G267" s="52">
        <v>9.0</v>
      </c>
      <c r="H267" s="52">
        <v>9.0</v>
      </c>
      <c r="I267" s="52">
        <v>7.0</v>
      </c>
      <c r="J267" s="52">
        <v>81.0</v>
      </c>
      <c r="K267" s="54">
        <f t="shared" si="3"/>
        <v>26</v>
      </c>
      <c r="L267" s="54">
        <f t="shared" si="1"/>
        <v>25</v>
      </c>
    </row>
    <row r="268" ht="14.25" customHeight="1">
      <c r="B268" s="57">
        <v>33279.0</v>
      </c>
      <c r="C268" s="57" t="s">
        <v>524</v>
      </c>
      <c r="D268" s="52">
        <v>7.0</v>
      </c>
      <c r="E268" s="52">
        <v>8.0</v>
      </c>
      <c r="F268" s="52">
        <v>5.0</v>
      </c>
      <c r="G268" s="52">
        <v>8.0</v>
      </c>
      <c r="H268" s="52">
        <v>8.0</v>
      </c>
      <c r="I268" s="52">
        <v>6.0</v>
      </c>
      <c r="J268" s="52">
        <v>85.0</v>
      </c>
      <c r="K268" s="54">
        <f t="shared" si="3"/>
        <v>21</v>
      </c>
      <c r="L268" s="54">
        <f t="shared" si="1"/>
        <v>22</v>
      </c>
    </row>
    <row r="269" ht="14.25" customHeight="1">
      <c r="B269" s="57">
        <v>33389.0</v>
      </c>
      <c r="C269" s="57" t="s">
        <v>198</v>
      </c>
      <c r="D269" s="52">
        <v>8.0</v>
      </c>
      <c r="E269" s="52">
        <v>9.0</v>
      </c>
      <c r="F269" s="52">
        <v>5.0</v>
      </c>
      <c r="G269" s="52">
        <v>9.0</v>
      </c>
      <c r="H269" s="52">
        <v>8.0</v>
      </c>
      <c r="I269" s="52">
        <v>5.0</v>
      </c>
      <c r="J269" s="52">
        <v>99.0</v>
      </c>
      <c r="K269" s="54">
        <f t="shared" si="3"/>
        <v>23</v>
      </c>
      <c r="L269" s="54">
        <f t="shared" si="1"/>
        <v>22</v>
      </c>
    </row>
    <row r="270" ht="14.25" customHeight="1">
      <c r="B270" s="179">
        <v>33181.0</v>
      </c>
      <c r="C270" s="179" t="s">
        <v>362</v>
      </c>
      <c r="D270" s="180">
        <v>8.0</v>
      </c>
      <c r="E270" s="180">
        <v>9.0</v>
      </c>
      <c r="F270" s="180">
        <v>8.0</v>
      </c>
      <c r="G270" s="180">
        <v>10.0</v>
      </c>
      <c r="H270" s="180">
        <v>9.0</v>
      </c>
      <c r="I270" s="180">
        <v>6.0</v>
      </c>
      <c r="J270" s="180">
        <v>100.0</v>
      </c>
      <c r="K270" s="181">
        <f t="shared" si="3"/>
        <v>27</v>
      </c>
      <c r="L270" s="181">
        <f t="shared" si="1"/>
        <v>25</v>
      </c>
    </row>
    <row r="271" ht="14.25" customHeight="1">
      <c r="B271" s="182" t="s">
        <v>613</v>
      </c>
      <c r="C271" s="28"/>
      <c r="D271" s="25">
        <f t="shared" ref="D271:J271" si="4">COUNTIF(D21:D270, "&lt;&gt;A")</f>
        <v>246</v>
      </c>
      <c r="E271" s="25">
        <f t="shared" si="4"/>
        <v>246</v>
      </c>
      <c r="F271" s="25">
        <f t="shared" si="4"/>
        <v>246</v>
      </c>
      <c r="G271" s="25">
        <f t="shared" si="4"/>
        <v>248</v>
      </c>
      <c r="H271" s="25">
        <f t="shared" si="4"/>
        <v>248</v>
      </c>
      <c r="I271" s="25">
        <f t="shared" si="4"/>
        <v>248</v>
      </c>
      <c r="J271" s="25">
        <f t="shared" si="4"/>
        <v>248</v>
      </c>
      <c r="K271" s="183"/>
      <c r="L271" s="184"/>
    </row>
    <row r="272" ht="25.5" customHeight="1">
      <c r="B272" s="69" t="s">
        <v>532</v>
      </c>
      <c r="C272" s="28"/>
      <c r="D272" s="70">
        <f t="shared" ref="D272:J272" si="5">COUNTIF(D22:D271, "&lt;&gt;A")</f>
        <v>246</v>
      </c>
      <c r="E272" s="70">
        <f t="shared" si="5"/>
        <v>246</v>
      </c>
      <c r="F272" s="70">
        <f t="shared" si="5"/>
        <v>246</v>
      </c>
      <c r="G272" s="70">
        <f t="shared" si="5"/>
        <v>248</v>
      </c>
      <c r="H272" s="70">
        <f t="shared" si="5"/>
        <v>248</v>
      </c>
      <c r="I272" s="70">
        <f t="shared" si="5"/>
        <v>248</v>
      </c>
      <c r="J272" s="70">
        <f t="shared" si="5"/>
        <v>248</v>
      </c>
      <c r="K272" s="72"/>
      <c r="L272" s="73"/>
    </row>
    <row r="273" ht="30.0" customHeight="1">
      <c r="B273" s="71" t="s">
        <v>533</v>
      </c>
      <c r="C273" s="28"/>
      <c r="D273" s="38" t="s">
        <v>614</v>
      </c>
      <c r="E273" s="39"/>
      <c r="F273" s="28"/>
      <c r="G273" s="38" t="s">
        <v>615</v>
      </c>
      <c r="H273" s="39"/>
      <c r="I273" s="28"/>
      <c r="J273" s="42" t="s">
        <v>616</v>
      </c>
      <c r="K273" s="72"/>
      <c r="L273" s="73"/>
    </row>
    <row r="274" ht="14.25" customHeight="1">
      <c r="B274" s="69" t="s">
        <v>537</v>
      </c>
      <c r="C274" s="28"/>
      <c r="D274" s="74">
        <f t="shared" ref="D274:J274" si="6">D272/D271*100</f>
        <v>100</v>
      </c>
      <c r="E274" s="74">
        <f t="shared" si="6"/>
        <v>100</v>
      </c>
      <c r="F274" s="74">
        <f t="shared" si="6"/>
        <v>100</v>
      </c>
      <c r="G274" s="74">
        <f t="shared" si="6"/>
        <v>100</v>
      </c>
      <c r="H274" s="74">
        <f t="shared" si="6"/>
        <v>100</v>
      </c>
      <c r="I274" s="74">
        <f t="shared" si="6"/>
        <v>100</v>
      </c>
      <c r="J274" s="74">
        <f t="shared" si="6"/>
        <v>100</v>
      </c>
      <c r="K274" s="31"/>
      <c r="L274" s="37"/>
    </row>
    <row r="275">
      <c r="B275" s="69" t="s">
        <v>538</v>
      </c>
      <c r="C275" s="28"/>
      <c r="D275" s="46">
        <f t="shared" ref="D275:I275" si="7">COUNTIF(D21:D270,"&gt;=4")</f>
        <v>246</v>
      </c>
      <c r="E275" s="46">
        <f t="shared" si="7"/>
        <v>245</v>
      </c>
      <c r="F275" s="46">
        <f t="shared" si="7"/>
        <v>238</v>
      </c>
      <c r="G275" s="46">
        <f t="shared" si="7"/>
        <v>248</v>
      </c>
      <c r="H275" s="46">
        <f t="shared" si="7"/>
        <v>248</v>
      </c>
      <c r="I275" s="46">
        <f t="shared" si="7"/>
        <v>246</v>
      </c>
      <c r="J275" s="46">
        <f>COUNTIF(J21:J270,"&gt;=40")</f>
        <v>248</v>
      </c>
      <c r="K275" s="24"/>
      <c r="L275" s="15"/>
    </row>
    <row r="276">
      <c r="B276" s="69" t="s">
        <v>539</v>
      </c>
      <c r="C276" s="28"/>
      <c r="D276" s="46">
        <f t="shared" ref="D276:I276" si="8">COUNTIF(D21:D270,"&gt;=6")</f>
        <v>244</v>
      </c>
      <c r="E276" s="46">
        <f t="shared" si="8"/>
        <v>244</v>
      </c>
      <c r="F276" s="46">
        <f t="shared" si="8"/>
        <v>214</v>
      </c>
      <c r="G276" s="46">
        <f t="shared" si="8"/>
        <v>248</v>
      </c>
      <c r="H276" s="46">
        <f t="shared" si="8"/>
        <v>248</v>
      </c>
      <c r="I276" s="46">
        <f t="shared" si="8"/>
        <v>213</v>
      </c>
      <c r="J276" s="46">
        <f>COUNTIF(J21:J270,"&gt;=60")</f>
        <v>248</v>
      </c>
      <c r="K276" s="24"/>
      <c r="L276" s="15"/>
    </row>
    <row r="277">
      <c r="B277" s="69" t="s">
        <v>540</v>
      </c>
      <c r="C277" s="28"/>
      <c r="D277" s="46">
        <f t="shared" ref="D277:I277" si="9">COUNTIF(D21:D270,"&gt;=6.6")</f>
        <v>239</v>
      </c>
      <c r="E277" s="46">
        <f t="shared" si="9"/>
        <v>243</v>
      </c>
      <c r="F277" s="46">
        <f t="shared" si="9"/>
        <v>174</v>
      </c>
      <c r="G277" s="46">
        <f t="shared" si="9"/>
        <v>248</v>
      </c>
      <c r="H277" s="46">
        <f t="shared" si="9"/>
        <v>247</v>
      </c>
      <c r="I277" s="46">
        <f t="shared" si="9"/>
        <v>134</v>
      </c>
      <c r="J277" s="46">
        <f>COUNTIF(J21:J270,"&gt;=66")</f>
        <v>248</v>
      </c>
      <c r="K277" s="24"/>
      <c r="L277" s="15"/>
    </row>
    <row r="278">
      <c r="B278" s="69" t="s">
        <v>541</v>
      </c>
      <c r="C278" s="28"/>
      <c r="D278" s="75">
        <f t="shared" ref="D278:J278" si="10">D275/D272*100</f>
        <v>100</v>
      </c>
      <c r="E278" s="75">
        <f t="shared" si="10"/>
        <v>99.59349593</v>
      </c>
      <c r="F278" s="75">
        <f t="shared" si="10"/>
        <v>96.74796748</v>
      </c>
      <c r="G278" s="75">
        <f t="shared" si="10"/>
        <v>100</v>
      </c>
      <c r="H278" s="75">
        <f t="shared" si="10"/>
        <v>100</v>
      </c>
      <c r="I278" s="75">
        <f t="shared" si="10"/>
        <v>99.19354839</v>
      </c>
      <c r="J278" s="75">
        <f t="shared" si="10"/>
        <v>100</v>
      </c>
      <c r="K278" s="185">
        <f t="shared" ref="K278:K280" si="12">AVERAGE(D278:I278)</f>
        <v>99.2558353</v>
      </c>
      <c r="L278" s="78"/>
    </row>
    <row r="279">
      <c r="B279" s="69" t="s">
        <v>542</v>
      </c>
      <c r="C279" s="28"/>
      <c r="D279" s="75">
        <f t="shared" ref="D279:J279" si="11">D276/D272*100</f>
        <v>99.18699187</v>
      </c>
      <c r="E279" s="75">
        <f t="shared" si="11"/>
        <v>99.18699187</v>
      </c>
      <c r="F279" s="75">
        <f t="shared" si="11"/>
        <v>86.99186992</v>
      </c>
      <c r="G279" s="75">
        <f t="shared" si="11"/>
        <v>100</v>
      </c>
      <c r="H279" s="75">
        <f t="shared" si="11"/>
        <v>100</v>
      </c>
      <c r="I279" s="75">
        <f t="shared" si="11"/>
        <v>85.88709677</v>
      </c>
      <c r="J279" s="75">
        <f t="shared" si="11"/>
        <v>100</v>
      </c>
      <c r="K279" s="185">
        <f t="shared" si="12"/>
        <v>95.20882507</v>
      </c>
      <c r="L279" s="78"/>
    </row>
    <row r="280">
      <c r="B280" s="69" t="s">
        <v>543</v>
      </c>
      <c r="C280" s="28"/>
      <c r="D280" s="75">
        <f t="shared" ref="D280:J280" si="13">D277/D272*100</f>
        <v>97.15447154</v>
      </c>
      <c r="E280" s="75">
        <f t="shared" si="13"/>
        <v>98.7804878</v>
      </c>
      <c r="F280" s="75">
        <f t="shared" si="13"/>
        <v>70.73170732</v>
      </c>
      <c r="G280" s="75">
        <f t="shared" si="13"/>
        <v>100</v>
      </c>
      <c r="H280" s="75">
        <f t="shared" si="13"/>
        <v>99.59677419</v>
      </c>
      <c r="I280" s="75">
        <f t="shared" si="13"/>
        <v>54.03225806</v>
      </c>
      <c r="J280" s="75">
        <f t="shared" si="13"/>
        <v>100</v>
      </c>
      <c r="K280" s="185">
        <f t="shared" si="12"/>
        <v>86.71594982</v>
      </c>
      <c r="L280" s="78"/>
    </row>
    <row r="281" ht="14.25" customHeight="1">
      <c r="B281" s="71" t="s">
        <v>544</v>
      </c>
      <c r="C281" s="28"/>
      <c r="D281" s="75">
        <f>(D278/F14)*1</f>
        <v>1.176470588</v>
      </c>
      <c r="E281" s="75">
        <f>(E278/F14)*1</f>
        <v>1.171688187</v>
      </c>
      <c r="F281" s="75">
        <f>(F278/F14)*1</f>
        <v>1.138211382</v>
      </c>
      <c r="G281" s="75">
        <f>(G278/F14)*1</f>
        <v>1.176470588</v>
      </c>
      <c r="H281" s="75">
        <f>(H278/F14)*1</f>
        <v>1.176470588</v>
      </c>
      <c r="I281" s="75">
        <f t="shared" ref="I281:J281" si="14">(I278/F14)*1</f>
        <v>1.166982922</v>
      </c>
      <c r="J281" s="75">
        <f t="shared" si="14"/>
        <v>1</v>
      </c>
      <c r="K281" s="31"/>
      <c r="L281" s="37"/>
    </row>
    <row r="282" ht="14.25" customHeight="1">
      <c r="B282" s="71" t="s">
        <v>545</v>
      </c>
      <c r="C282" s="28"/>
      <c r="D282" s="75">
        <f>(D279/F13)*2</f>
        <v>2.833914053</v>
      </c>
      <c r="E282" s="75">
        <f>(E279/F13)*2</f>
        <v>2.833914053</v>
      </c>
      <c r="F282" s="75">
        <f>(F279/F13)*2</f>
        <v>2.485481998</v>
      </c>
      <c r="G282" s="75">
        <f>(G279/F13)*2</f>
        <v>2.857142857</v>
      </c>
      <c r="H282" s="75">
        <f>(H279/F13)*2</f>
        <v>2.857142857</v>
      </c>
      <c r="I282" s="75">
        <f t="shared" ref="I282:J282" si="15">(I279/F13)*2</f>
        <v>2.453917051</v>
      </c>
      <c r="J282" s="75">
        <f t="shared" si="15"/>
        <v>2.222222222</v>
      </c>
      <c r="K282" s="31"/>
      <c r="L282" s="37"/>
      <c r="N282" s="79"/>
      <c r="P282" s="79"/>
      <c r="R282" s="79"/>
    </row>
    <row r="283" ht="14.25" customHeight="1">
      <c r="B283" s="71" t="s">
        <v>546</v>
      </c>
      <c r="C283" s="28"/>
      <c r="D283" s="75">
        <f>(D280/F12)*3</f>
        <v>4.857723577</v>
      </c>
      <c r="E283" s="75">
        <f>(E280/F12)*3</f>
        <v>4.93902439</v>
      </c>
      <c r="F283" s="75">
        <f>(F280/F12)*3</f>
        <v>3.536585366</v>
      </c>
      <c r="G283" s="75">
        <f>(G280/F12)*3</f>
        <v>5</v>
      </c>
      <c r="H283" s="75">
        <f>(H280/F12)*3</f>
        <v>4.97983871</v>
      </c>
      <c r="I283" s="75">
        <f t="shared" ref="I283:J283" si="16">(I280/F12)*3</f>
        <v>2.701612903</v>
      </c>
      <c r="J283" s="75">
        <f t="shared" si="16"/>
        <v>3.658536585</v>
      </c>
      <c r="K283" s="31"/>
      <c r="L283" s="37"/>
      <c r="N283" s="79"/>
      <c r="O283" s="79"/>
      <c r="P283" s="79"/>
      <c r="Q283" s="79"/>
      <c r="R283" s="79"/>
      <c r="S283" s="79"/>
    </row>
    <row r="284" ht="14.25" customHeight="1">
      <c r="B284" s="71" t="s">
        <v>547</v>
      </c>
      <c r="C284" s="28"/>
      <c r="D284" s="75" t="str">
        <f t="shared" ref="D284:J284" si="17">IF(D281&gt;1,"1",D281)</f>
        <v>1</v>
      </c>
      <c r="E284" s="75" t="str">
        <f t="shared" si="17"/>
        <v>1</v>
      </c>
      <c r="F284" s="75" t="str">
        <f t="shared" si="17"/>
        <v>1</v>
      </c>
      <c r="G284" s="75" t="str">
        <f t="shared" si="17"/>
        <v>1</v>
      </c>
      <c r="H284" s="75" t="str">
        <f t="shared" si="17"/>
        <v>1</v>
      </c>
      <c r="I284" s="75" t="str">
        <f t="shared" si="17"/>
        <v>1</v>
      </c>
      <c r="J284" s="75">
        <f t="shared" si="17"/>
        <v>1</v>
      </c>
      <c r="K284" s="80"/>
      <c r="L284" s="37"/>
      <c r="N284" s="81"/>
      <c r="O284" s="81"/>
      <c r="P284" s="81"/>
      <c r="Q284" s="81"/>
      <c r="R284" s="81"/>
      <c r="S284" s="81"/>
    </row>
    <row r="285" ht="14.25" customHeight="1">
      <c r="B285" s="71" t="s">
        <v>548</v>
      </c>
      <c r="C285" s="28"/>
      <c r="D285" s="75" t="str">
        <f t="shared" ref="D285:J285" si="18">IF(D282&gt;2,"2",D282)</f>
        <v>2</v>
      </c>
      <c r="E285" s="75" t="str">
        <f t="shared" si="18"/>
        <v>2</v>
      </c>
      <c r="F285" s="75" t="str">
        <f t="shared" si="18"/>
        <v>2</v>
      </c>
      <c r="G285" s="75" t="str">
        <f t="shared" si="18"/>
        <v>2</v>
      </c>
      <c r="H285" s="75" t="str">
        <f t="shared" si="18"/>
        <v>2</v>
      </c>
      <c r="I285" s="75" t="str">
        <f t="shared" si="18"/>
        <v>2</v>
      </c>
      <c r="J285" s="75" t="str">
        <f t="shared" si="18"/>
        <v>2</v>
      </c>
      <c r="K285" s="82"/>
      <c r="L285" s="37"/>
    </row>
    <row r="286" ht="14.25" customHeight="1">
      <c r="B286" s="71" t="s">
        <v>549</v>
      </c>
      <c r="C286" s="28"/>
      <c r="D286" s="75" t="str">
        <f t="shared" ref="D286:J286" si="19">IF(D283&gt;3,"3",D283)</f>
        <v>3</v>
      </c>
      <c r="E286" s="75" t="str">
        <f t="shared" si="19"/>
        <v>3</v>
      </c>
      <c r="F286" s="75" t="str">
        <f t="shared" si="19"/>
        <v>3</v>
      </c>
      <c r="G286" s="75" t="str">
        <f t="shared" si="19"/>
        <v>3</v>
      </c>
      <c r="H286" s="75" t="str">
        <f t="shared" si="19"/>
        <v>3</v>
      </c>
      <c r="I286" s="75">
        <f t="shared" si="19"/>
        <v>2.701612903</v>
      </c>
      <c r="J286" s="75" t="str">
        <f t="shared" si="19"/>
        <v>3</v>
      </c>
      <c r="K286" s="82"/>
      <c r="L286" s="37"/>
    </row>
    <row r="287" ht="14.25" customHeight="1">
      <c r="B287" s="71" t="s">
        <v>550</v>
      </c>
      <c r="C287" s="28"/>
      <c r="D287" s="75">
        <f t="shared" ref="D287:I287" si="20">(D284+D285+D286)/6</f>
        <v>1</v>
      </c>
      <c r="E287" s="75">
        <f t="shared" si="20"/>
        <v>1</v>
      </c>
      <c r="F287" s="75">
        <f t="shared" si="20"/>
        <v>1</v>
      </c>
      <c r="G287" s="75">
        <f t="shared" si="20"/>
        <v>1</v>
      </c>
      <c r="H287" s="75">
        <f t="shared" si="20"/>
        <v>1</v>
      </c>
      <c r="I287" s="75">
        <f t="shared" si="20"/>
        <v>0.9502688172</v>
      </c>
      <c r="J287" s="75"/>
      <c r="K287" s="82"/>
      <c r="L287" s="37"/>
    </row>
    <row r="288" ht="14.25" customHeight="1">
      <c r="B288" s="71" t="s">
        <v>551</v>
      </c>
      <c r="C288" s="28"/>
      <c r="D288" s="76">
        <f>AVERAGE(D287,E287,F287,G287,H287,I287)</f>
        <v>0.9917114695</v>
      </c>
      <c r="E288" s="39"/>
      <c r="F288" s="39"/>
      <c r="G288" s="39"/>
      <c r="H288" s="39"/>
      <c r="I288" s="28"/>
      <c r="J288" s="74">
        <f>(J284+J285+J286)/6</f>
        <v>1</v>
      </c>
      <c r="K288" s="82"/>
      <c r="L288" s="37"/>
    </row>
    <row r="289" ht="14.25" customHeight="1">
      <c r="B289" s="83"/>
      <c r="C289" s="2"/>
      <c r="D289" s="84"/>
      <c r="E289" s="84"/>
      <c r="F289" s="84"/>
      <c r="G289" s="84"/>
      <c r="H289" s="84"/>
      <c r="I289" s="84"/>
      <c r="J289" s="84"/>
      <c r="K289" s="85"/>
      <c r="L289" s="86"/>
    </row>
    <row r="290" ht="14.25" customHeight="1">
      <c r="B290" s="7"/>
      <c r="C290" s="87" t="s">
        <v>552</v>
      </c>
      <c r="D290" s="39"/>
      <c r="E290" s="28"/>
      <c r="F290" s="88">
        <f>J288</f>
        <v>1</v>
      </c>
      <c r="G290" s="24"/>
      <c r="H290" s="24"/>
      <c r="I290" s="24"/>
      <c r="J290" s="24"/>
      <c r="K290" s="24"/>
      <c r="L290" s="15"/>
    </row>
    <row r="291" ht="14.25" customHeight="1">
      <c r="B291" s="7"/>
      <c r="C291" s="87"/>
      <c r="D291" s="39"/>
      <c r="E291" s="39"/>
      <c r="F291" s="28"/>
      <c r="G291" s="24"/>
      <c r="H291" s="24"/>
      <c r="I291" s="24"/>
      <c r="J291" s="24"/>
      <c r="K291" s="24"/>
      <c r="L291" s="15"/>
    </row>
    <row r="292" ht="14.25" customHeight="1">
      <c r="B292" s="7"/>
      <c r="C292" s="87" t="s">
        <v>553</v>
      </c>
      <c r="D292" s="39"/>
      <c r="E292" s="28"/>
      <c r="F292" s="88">
        <f>D288</f>
        <v>0.9917114695</v>
      </c>
      <c r="G292" s="24"/>
      <c r="H292" s="24"/>
      <c r="I292" s="24"/>
      <c r="J292" s="24"/>
      <c r="K292" s="24"/>
      <c r="L292" s="15"/>
    </row>
    <row r="293" ht="14.25" customHeight="1">
      <c r="B293" s="83"/>
      <c r="C293" s="89" t="s">
        <v>554</v>
      </c>
      <c r="D293" s="39"/>
      <c r="E293" s="28"/>
      <c r="F293" s="88">
        <f>(F290*0.7+F292*0.3)</f>
        <v>0.9975134409</v>
      </c>
      <c r="G293" s="2"/>
      <c r="H293" s="2"/>
      <c r="I293" s="2"/>
      <c r="J293" s="2"/>
      <c r="K293" s="85"/>
      <c r="L293" s="86"/>
    </row>
    <row r="294" ht="14.25" customHeight="1">
      <c r="B294" s="83"/>
      <c r="C294" s="2"/>
      <c r="D294" s="2"/>
      <c r="E294" s="2"/>
      <c r="F294" s="2"/>
      <c r="G294" s="2"/>
      <c r="H294" s="2"/>
      <c r="I294" s="2"/>
      <c r="J294" s="2"/>
      <c r="K294" s="85"/>
      <c r="L294" s="86"/>
    </row>
    <row r="295" ht="14.25" customHeight="1">
      <c r="B295" s="90"/>
      <c r="C295" s="93" t="s">
        <v>555</v>
      </c>
      <c r="D295" s="93"/>
      <c r="E295" s="93"/>
      <c r="F295" s="93"/>
      <c r="G295" s="93"/>
      <c r="H295" s="93"/>
      <c r="I295" s="91"/>
      <c r="J295" s="91"/>
      <c r="K295" s="94"/>
      <c r="L295" s="95"/>
    </row>
    <row r="296" ht="14.25" customHeight="1">
      <c r="K296" s="3"/>
      <c r="L296" s="3"/>
    </row>
    <row r="297" ht="14.25" customHeight="1">
      <c r="K297" s="3"/>
      <c r="L297" s="3"/>
    </row>
    <row r="298" ht="14.25" customHeight="1">
      <c r="K298" s="3"/>
      <c r="L298" s="3"/>
    </row>
    <row r="299" ht="14.25" customHeight="1">
      <c r="K299" s="3"/>
      <c r="L299" s="3"/>
    </row>
    <row r="300" ht="14.25" customHeight="1">
      <c r="K300" s="3"/>
      <c r="L300" s="3"/>
    </row>
    <row r="301" ht="14.25" customHeight="1">
      <c r="K301" s="3"/>
      <c r="L301" s="3"/>
    </row>
    <row r="302" ht="14.25" customHeight="1">
      <c r="K302" s="3"/>
      <c r="L302" s="3"/>
    </row>
    <row r="303" ht="14.25" customHeight="1">
      <c r="K303" s="3"/>
      <c r="L303" s="3"/>
    </row>
    <row r="304" ht="14.25" customHeight="1">
      <c r="K304" s="3"/>
      <c r="L304" s="3"/>
    </row>
    <row r="305" ht="14.25" customHeight="1">
      <c r="K305" s="3"/>
      <c r="L305" s="3"/>
    </row>
    <row r="306" ht="14.25" customHeight="1">
      <c r="K306" s="3"/>
      <c r="L306" s="3"/>
    </row>
    <row r="307" ht="14.25" customHeight="1">
      <c r="K307" s="3"/>
      <c r="L307" s="3"/>
    </row>
    <row r="308" ht="14.25" customHeight="1">
      <c r="K308" s="3"/>
      <c r="L308" s="3"/>
    </row>
    <row r="309" ht="14.25" customHeight="1">
      <c r="K309" s="3"/>
      <c r="L309" s="3"/>
    </row>
    <row r="310" ht="14.25" customHeight="1">
      <c r="K310" s="3"/>
      <c r="L310" s="3"/>
    </row>
    <row r="311" ht="14.25" customHeight="1">
      <c r="K311" s="3"/>
      <c r="L311" s="3"/>
    </row>
    <row r="312" ht="14.25" customHeight="1">
      <c r="K312" s="3"/>
      <c r="L312" s="3"/>
    </row>
    <row r="313" ht="14.25" customHeight="1">
      <c r="K313" s="3"/>
      <c r="L313" s="3"/>
    </row>
    <row r="314" ht="14.25" customHeight="1">
      <c r="K314" s="3"/>
      <c r="L314" s="3"/>
    </row>
    <row r="315" ht="14.25" customHeight="1">
      <c r="K315" s="3"/>
      <c r="L315" s="3"/>
    </row>
    <row r="316" ht="14.25" customHeight="1">
      <c r="K316" s="3"/>
      <c r="L316" s="3"/>
    </row>
    <row r="317" ht="14.25" customHeight="1">
      <c r="K317" s="3"/>
      <c r="L317" s="3"/>
    </row>
    <row r="318" ht="14.25" customHeight="1">
      <c r="K318" s="3"/>
      <c r="L318" s="3"/>
    </row>
    <row r="319" ht="14.25" customHeight="1">
      <c r="K319" s="3"/>
      <c r="L319" s="3"/>
    </row>
    <row r="320" ht="14.25" customHeight="1">
      <c r="K320" s="3"/>
      <c r="L320" s="3"/>
    </row>
    <row r="321" ht="14.25" customHeight="1">
      <c r="K321" s="3"/>
      <c r="L321" s="3"/>
    </row>
    <row r="322" ht="14.25" customHeight="1">
      <c r="K322" s="3"/>
      <c r="L322" s="3"/>
    </row>
    <row r="323" ht="14.25" customHeight="1">
      <c r="K323" s="3"/>
      <c r="L323" s="3"/>
    </row>
    <row r="324" ht="14.25" customHeight="1">
      <c r="K324" s="3"/>
      <c r="L324" s="3"/>
    </row>
    <row r="325" ht="14.25" customHeight="1">
      <c r="K325" s="3"/>
      <c r="L325" s="3"/>
    </row>
    <row r="326" ht="14.25" customHeight="1">
      <c r="K326" s="3"/>
      <c r="L326" s="3"/>
    </row>
    <row r="327" ht="14.25" customHeight="1">
      <c r="K327" s="3"/>
      <c r="L327" s="3"/>
    </row>
    <row r="328" ht="14.25" customHeight="1">
      <c r="K328" s="3"/>
      <c r="L328" s="3"/>
    </row>
    <row r="329" ht="14.25" customHeight="1">
      <c r="K329" s="3"/>
      <c r="L329" s="3"/>
    </row>
    <row r="330" ht="14.25" customHeight="1">
      <c r="K330" s="3"/>
      <c r="L330" s="3"/>
    </row>
    <row r="331" ht="14.25" customHeight="1">
      <c r="K331" s="3"/>
      <c r="L331" s="3"/>
    </row>
    <row r="332" ht="14.25" customHeight="1">
      <c r="K332" s="3"/>
      <c r="L332" s="3"/>
    </row>
    <row r="333" ht="14.25" customHeight="1">
      <c r="K333" s="3"/>
      <c r="L333" s="3"/>
    </row>
    <row r="334" ht="14.25" customHeight="1">
      <c r="K334" s="3"/>
      <c r="L334" s="3"/>
    </row>
    <row r="335" ht="14.25" customHeight="1">
      <c r="K335" s="3"/>
      <c r="L335" s="3"/>
    </row>
    <row r="336" ht="14.25" customHeight="1">
      <c r="K336" s="3"/>
      <c r="L336" s="3"/>
    </row>
    <row r="337" ht="14.25" customHeight="1">
      <c r="K337" s="3"/>
      <c r="L337" s="3"/>
    </row>
    <row r="338" ht="14.25" customHeight="1">
      <c r="K338" s="3"/>
      <c r="L338" s="3"/>
    </row>
    <row r="339" ht="14.25" customHeight="1">
      <c r="K339" s="3"/>
      <c r="L339" s="3"/>
    </row>
    <row r="340" ht="14.25" customHeight="1">
      <c r="K340" s="3"/>
      <c r="L340" s="3"/>
    </row>
    <row r="341" ht="14.25" customHeight="1">
      <c r="K341" s="3"/>
      <c r="L341" s="3"/>
    </row>
    <row r="342" ht="14.25" customHeight="1">
      <c r="K342" s="3"/>
      <c r="L342" s="3"/>
    </row>
    <row r="343" ht="14.25" customHeight="1">
      <c r="K343" s="3"/>
      <c r="L343" s="3"/>
    </row>
    <row r="344" ht="14.25" customHeight="1">
      <c r="K344" s="3"/>
      <c r="L344" s="3"/>
    </row>
    <row r="345" ht="14.25" customHeight="1">
      <c r="K345" s="3"/>
      <c r="L345" s="3"/>
    </row>
    <row r="346" ht="14.25" customHeight="1">
      <c r="K346" s="3"/>
      <c r="L346" s="3"/>
    </row>
    <row r="347" ht="14.25" customHeight="1">
      <c r="K347" s="3"/>
      <c r="L347" s="3"/>
    </row>
    <row r="348" ht="14.25" customHeight="1">
      <c r="K348" s="3"/>
      <c r="L348" s="3"/>
    </row>
    <row r="349" ht="14.25" customHeight="1">
      <c r="K349" s="3"/>
      <c r="L349" s="3"/>
    </row>
    <row r="350" ht="14.25" customHeight="1">
      <c r="K350" s="3"/>
      <c r="L350" s="3"/>
    </row>
    <row r="351" ht="14.25" customHeight="1">
      <c r="K351" s="3"/>
      <c r="L351" s="3"/>
    </row>
    <row r="352" ht="14.25" customHeight="1">
      <c r="K352" s="3"/>
      <c r="L352" s="3"/>
    </row>
    <row r="353" ht="14.25" customHeight="1">
      <c r="K353" s="3"/>
      <c r="L353" s="3"/>
    </row>
    <row r="354" ht="14.25" customHeight="1">
      <c r="K354" s="3"/>
      <c r="L354" s="3"/>
    </row>
    <row r="355" ht="14.25" customHeight="1">
      <c r="K355" s="3"/>
      <c r="L355" s="3"/>
    </row>
    <row r="356" ht="14.25" customHeight="1">
      <c r="K356" s="3"/>
      <c r="L356" s="3"/>
    </row>
    <row r="357" ht="14.25" customHeight="1">
      <c r="K357" s="3"/>
      <c r="L357" s="3"/>
    </row>
    <row r="358" ht="14.25" customHeight="1">
      <c r="K358" s="3"/>
      <c r="L358" s="3"/>
    </row>
    <row r="359" ht="14.25" customHeight="1">
      <c r="K359" s="3"/>
      <c r="L359" s="3"/>
    </row>
    <row r="360" ht="14.25" customHeight="1">
      <c r="K360" s="3"/>
      <c r="L360" s="3"/>
    </row>
    <row r="361" ht="14.25" customHeight="1">
      <c r="K361" s="3"/>
      <c r="L361" s="3"/>
    </row>
    <row r="362" ht="14.25" customHeight="1">
      <c r="K362" s="3"/>
      <c r="L362" s="3"/>
    </row>
    <row r="363" ht="14.25" customHeight="1">
      <c r="K363" s="3"/>
      <c r="L363" s="3"/>
    </row>
    <row r="364" ht="14.25" customHeight="1">
      <c r="K364" s="3"/>
      <c r="L364" s="3"/>
    </row>
    <row r="365" ht="14.25" customHeight="1">
      <c r="K365" s="3"/>
      <c r="L365" s="3"/>
    </row>
    <row r="366" ht="14.25" customHeight="1">
      <c r="K366" s="3"/>
      <c r="L366" s="3"/>
    </row>
    <row r="367" ht="14.25" customHeight="1">
      <c r="K367" s="3"/>
      <c r="L367" s="3"/>
    </row>
    <row r="368" ht="14.25" customHeight="1">
      <c r="K368" s="3"/>
      <c r="L368" s="3"/>
    </row>
    <row r="369" ht="14.25" customHeight="1">
      <c r="K369" s="3"/>
      <c r="L369" s="3"/>
    </row>
    <row r="370" ht="14.25" customHeight="1">
      <c r="K370" s="3"/>
      <c r="L370" s="3"/>
    </row>
    <row r="371" ht="14.25" customHeight="1">
      <c r="K371" s="3"/>
      <c r="L371" s="3"/>
    </row>
    <row r="372" ht="14.25" customHeight="1">
      <c r="K372" s="3"/>
      <c r="L372" s="3"/>
    </row>
    <row r="373" ht="14.25" customHeight="1">
      <c r="K373" s="3"/>
      <c r="L373" s="3"/>
    </row>
    <row r="374" ht="14.25" customHeight="1">
      <c r="K374" s="3"/>
      <c r="L374" s="3"/>
    </row>
    <row r="375" ht="14.25" customHeight="1">
      <c r="K375" s="3"/>
      <c r="L375" s="3"/>
    </row>
    <row r="376" ht="14.25" customHeight="1">
      <c r="K376" s="3"/>
      <c r="L376" s="3"/>
    </row>
    <row r="377" ht="14.25" customHeight="1">
      <c r="K377" s="3"/>
      <c r="L377" s="3"/>
    </row>
    <row r="378" ht="14.25" customHeight="1">
      <c r="K378" s="3"/>
      <c r="L378" s="3"/>
    </row>
    <row r="379" ht="14.25" customHeight="1">
      <c r="K379" s="3"/>
      <c r="L379" s="3"/>
    </row>
    <row r="380" ht="14.25" customHeight="1">
      <c r="K380" s="3"/>
      <c r="L380" s="3"/>
    </row>
    <row r="381" ht="14.25" customHeight="1">
      <c r="K381" s="3"/>
      <c r="L381" s="3"/>
    </row>
    <row r="382" ht="14.25" customHeight="1">
      <c r="K382" s="3"/>
      <c r="L382" s="3"/>
    </row>
    <row r="383" ht="14.25" customHeight="1">
      <c r="K383" s="3"/>
      <c r="L383" s="3"/>
    </row>
    <row r="384" ht="14.25" customHeight="1">
      <c r="K384" s="3"/>
      <c r="L384" s="3"/>
    </row>
    <row r="385" ht="14.25" customHeight="1">
      <c r="K385" s="3"/>
      <c r="L385" s="3"/>
    </row>
    <row r="386" ht="14.25" customHeight="1">
      <c r="K386" s="3"/>
      <c r="L386" s="3"/>
    </row>
    <row r="387" ht="14.25" customHeight="1">
      <c r="K387" s="3"/>
      <c r="L387" s="3"/>
    </row>
    <row r="388" ht="14.25" customHeight="1">
      <c r="K388" s="3"/>
      <c r="L388" s="3"/>
    </row>
    <row r="389" ht="14.25" customHeight="1">
      <c r="K389" s="3"/>
      <c r="L389" s="3"/>
    </row>
    <row r="390" ht="14.25" customHeight="1">
      <c r="K390" s="3"/>
      <c r="L390" s="3"/>
    </row>
    <row r="391" ht="14.25" customHeight="1">
      <c r="K391" s="3"/>
      <c r="L391" s="3"/>
    </row>
    <row r="392" ht="14.25" customHeight="1">
      <c r="K392" s="3"/>
      <c r="L392" s="3"/>
    </row>
    <row r="393" ht="14.25" customHeight="1">
      <c r="K393" s="3"/>
      <c r="L393" s="3"/>
    </row>
    <row r="394" ht="14.25" customHeight="1">
      <c r="K394" s="3"/>
      <c r="L394" s="3"/>
    </row>
    <row r="395" ht="14.25" customHeight="1">
      <c r="K395" s="3"/>
      <c r="L395" s="3"/>
    </row>
    <row r="396" ht="14.25" customHeight="1">
      <c r="K396" s="3"/>
      <c r="L396" s="3"/>
    </row>
    <row r="397" ht="14.25" customHeight="1">
      <c r="K397" s="3"/>
      <c r="L397" s="3"/>
    </row>
    <row r="398" ht="14.25" customHeight="1">
      <c r="K398" s="3"/>
      <c r="L398" s="3"/>
    </row>
    <row r="399" ht="14.25" customHeight="1">
      <c r="K399" s="3"/>
      <c r="L399" s="3"/>
    </row>
    <row r="400" ht="14.25" customHeight="1">
      <c r="K400" s="3"/>
      <c r="L400" s="3"/>
    </row>
    <row r="401" ht="14.25" customHeight="1">
      <c r="K401" s="3"/>
      <c r="L401" s="3"/>
    </row>
    <row r="402" ht="14.25" customHeight="1">
      <c r="K402" s="3"/>
      <c r="L402" s="3"/>
    </row>
    <row r="403" ht="14.25" customHeight="1">
      <c r="K403" s="3"/>
      <c r="L403" s="3"/>
    </row>
    <row r="404" ht="14.25" customHeight="1">
      <c r="K404" s="3"/>
      <c r="L404" s="3"/>
    </row>
    <row r="405" ht="14.25" customHeight="1">
      <c r="K405" s="3"/>
      <c r="L405" s="3"/>
    </row>
    <row r="406" ht="14.25" customHeight="1">
      <c r="K406" s="3"/>
      <c r="L406" s="3"/>
    </row>
    <row r="407" ht="14.25" customHeight="1">
      <c r="K407" s="3"/>
      <c r="L407" s="3"/>
    </row>
    <row r="408" ht="14.25" customHeight="1">
      <c r="K408" s="3"/>
      <c r="L408" s="3"/>
    </row>
    <row r="409" ht="14.25" customHeight="1">
      <c r="K409" s="3"/>
      <c r="L409" s="3"/>
    </row>
    <row r="410" ht="14.25" customHeight="1">
      <c r="K410" s="3"/>
      <c r="L410" s="3"/>
    </row>
    <row r="411" ht="14.25" customHeight="1">
      <c r="K411" s="3"/>
      <c r="L411" s="3"/>
    </row>
    <row r="412" ht="14.25" customHeight="1">
      <c r="K412" s="3"/>
      <c r="L412" s="3"/>
    </row>
    <row r="413" ht="14.25" customHeight="1">
      <c r="K413" s="3"/>
      <c r="L413" s="3"/>
    </row>
    <row r="414" ht="14.25" customHeight="1">
      <c r="K414" s="3"/>
      <c r="L414" s="3"/>
    </row>
    <row r="415" ht="14.25" customHeight="1">
      <c r="K415" s="3"/>
      <c r="L415" s="3"/>
    </row>
    <row r="416" ht="14.25" customHeight="1">
      <c r="K416" s="3"/>
      <c r="L416" s="3"/>
    </row>
    <row r="417" ht="14.25" customHeight="1">
      <c r="K417" s="3"/>
      <c r="L417" s="3"/>
    </row>
    <row r="418" ht="14.25" customHeight="1">
      <c r="K418" s="3"/>
      <c r="L418" s="3"/>
    </row>
    <row r="419" ht="14.25" customHeight="1">
      <c r="K419" s="3"/>
      <c r="L419" s="3"/>
    </row>
    <row r="420" ht="14.25" customHeight="1">
      <c r="K420" s="3"/>
      <c r="L420" s="3"/>
    </row>
    <row r="421" ht="14.25" customHeight="1">
      <c r="K421" s="3"/>
      <c r="L421" s="3"/>
    </row>
    <row r="422" ht="14.25" customHeight="1">
      <c r="K422" s="3"/>
      <c r="L422" s="3"/>
    </row>
    <row r="423" ht="14.25" customHeight="1">
      <c r="K423" s="3"/>
      <c r="L423" s="3"/>
    </row>
    <row r="424" ht="14.25" customHeight="1">
      <c r="K424" s="3"/>
      <c r="L424" s="3"/>
    </row>
    <row r="425" ht="14.25" customHeight="1">
      <c r="K425" s="3"/>
      <c r="L425" s="3"/>
    </row>
    <row r="426" ht="14.25" customHeight="1">
      <c r="K426" s="3"/>
      <c r="L426" s="3"/>
    </row>
    <row r="427" ht="14.25" customHeight="1">
      <c r="K427" s="3"/>
      <c r="L427" s="3"/>
    </row>
    <row r="428" ht="14.25" customHeight="1">
      <c r="K428" s="3"/>
      <c r="L428" s="3"/>
    </row>
    <row r="429" ht="14.25" customHeight="1">
      <c r="K429" s="3"/>
      <c r="L429" s="3"/>
    </row>
    <row r="430" ht="14.25" customHeight="1">
      <c r="K430" s="3"/>
      <c r="L430" s="3"/>
    </row>
    <row r="431" ht="14.25" customHeight="1">
      <c r="K431" s="3"/>
      <c r="L431" s="3"/>
    </row>
    <row r="432" ht="14.25" customHeight="1">
      <c r="K432" s="3"/>
      <c r="L432" s="3"/>
    </row>
    <row r="433" ht="14.25" customHeight="1">
      <c r="K433" s="3"/>
      <c r="L433" s="3"/>
    </row>
    <row r="434" ht="14.25" customHeight="1">
      <c r="K434" s="3"/>
      <c r="L434" s="3"/>
    </row>
    <row r="435" ht="14.25" customHeight="1">
      <c r="K435" s="3"/>
      <c r="L435" s="3"/>
    </row>
    <row r="436" ht="14.25" customHeight="1">
      <c r="K436" s="3"/>
      <c r="L436" s="3"/>
    </row>
    <row r="437" ht="14.25" customHeight="1">
      <c r="K437" s="3"/>
      <c r="L437" s="3"/>
    </row>
    <row r="438" ht="14.25" customHeight="1">
      <c r="K438" s="3"/>
      <c r="L438" s="3"/>
    </row>
    <row r="439" ht="14.25" customHeight="1">
      <c r="K439" s="3"/>
      <c r="L439" s="3"/>
    </row>
    <row r="440" ht="14.25" customHeight="1">
      <c r="K440" s="3"/>
      <c r="L440" s="3"/>
    </row>
    <row r="441" ht="14.25" customHeight="1">
      <c r="K441" s="3"/>
      <c r="L441" s="3"/>
    </row>
    <row r="442" ht="14.25" customHeight="1">
      <c r="K442" s="3"/>
      <c r="L442" s="3"/>
    </row>
    <row r="443" ht="14.25" customHeight="1">
      <c r="K443" s="3"/>
      <c r="L443" s="3"/>
    </row>
    <row r="444" ht="14.25" customHeight="1">
      <c r="K444" s="3"/>
      <c r="L444" s="3"/>
    </row>
    <row r="445" ht="14.25" customHeight="1">
      <c r="K445" s="3"/>
      <c r="L445" s="3"/>
    </row>
    <row r="446" ht="14.25" customHeight="1">
      <c r="K446" s="3"/>
      <c r="L446" s="3"/>
    </row>
    <row r="447" ht="14.25" customHeight="1">
      <c r="K447" s="3"/>
      <c r="L447" s="3"/>
    </row>
    <row r="448" ht="14.25" customHeight="1">
      <c r="K448" s="3"/>
      <c r="L448" s="3"/>
    </row>
    <row r="449" ht="14.25" customHeight="1">
      <c r="K449" s="3"/>
      <c r="L449" s="3"/>
    </row>
    <row r="450" ht="14.25" customHeight="1">
      <c r="K450" s="3"/>
      <c r="L450" s="3"/>
    </row>
    <row r="451" ht="14.25" customHeight="1">
      <c r="K451" s="3"/>
      <c r="L451" s="3"/>
    </row>
    <row r="452" ht="14.25" customHeight="1">
      <c r="K452" s="3"/>
      <c r="L452" s="3"/>
    </row>
    <row r="453" ht="14.25" customHeight="1">
      <c r="K453" s="3"/>
      <c r="L453" s="3"/>
    </row>
    <row r="454" ht="14.25" customHeight="1">
      <c r="K454" s="3"/>
      <c r="L454" s="3"/>
    </row>
    <row r="455" ht="14.25" customHeight="1">
      <c r="K455" s="3"/>
      <c r="L455" s="3"/>
    </row>
    <row r="456" ht="14.25" customHeight="1">
      <c r="K456" s="3"/>
      <c r="L456" s="3"/>
    </row>
    <row r="457" ht="14.25" customHeight="1">
      <c r="K457" s="3"/>
      <c r="L457" s="3"/>
    </row>
    <row r="458" ht="14.25" customHeight="1">
      <c r="K458" s="3"/>
      <c r="L458" s="3"/>
    </row>
    <row r="459" ht="14.25" customHeight="1">
      <c r="K459" s="3"/>
      <c r="L459" s="3"/>
    </row>
    <row r="460" ht="14.25" customHeight="1">
      <c r="K460" s="3"/>
      <c r="L460" s="3"/>
    </row>
    <row r="461" ht="14.25" customHeight="1">
      <c r="K461" s="3"/>
      <c r="L461" s="3"/>
    </row>
    <row r="462" ht="14.25" customHeight="1">
      <c r="K462" s="3"/>
      <c r="L462" s="3"/>
    </row>
    <row r="463" ht="14.25" customHeight="1">
      <c r="K463" s="3"/>
      <c r="L463" s="3"/>
    </row>
    <row r="464" ht="14.25" customHeight="1">
      <c r="K464" s="3"/>
      <c r="L464" s="3"/>
    </row>
    <row r="465" ht="14.25" customHeight="1">
      <c r="K465" s="3"/>
      <c r="L465" s="3"/>
    </row>
    <row r="466" ht="14.25" customHeight="1">
      <c r="K466" s="3"/>
      <c r="L466" s="3"/>
    </row>
    <row r="467" ht="14.25" customHeight="1">
      <c r="K467" s="3"/>
      <c r="L467" s="3"/>
    </row>
    <row r="468" ht="14.25" customHeight="1">
      <c r="K468" s="3"/>
      <c r="L468" s="3"/>
    </row>
    <row r="469" ht="14.25" customHeight="1">
      <c r="K469" s="3"/>
      <c r="L469" s="3"/>
    </row>
    <row r="470" ht="14.25" customHeight="1">
      <c r="K470" s="3"/>
      <c r="L470" s="3"/>
    </row>
    <row r="471" ht="14.25" customHeight="1">
      <c r="K471" s="3"/>
      <c r="L471" s="3"/>
    </row>
    <row r="472" ht="14.25" customHeight="1">
      <c r="K472" s="3"/>
      <c r="L472" s="3"/>
    </row>
    <row r="473" ht="14.25" customHeight="1">
      <c r="K473" s="3"/>
      <c r="L473" s="3"/>
    </row>
    <row r="474" ht="14.25" customHeight="1">
      <c r="K474" s="3"/>
      <c r="L474" s="3"/>
    </row>
    <row r="475" ht="14.25" customHeight="1">
      <c r="K475" s="3"/>
      <c r="L475" s="3"/>
    </row>
    <row r="476" ht="14.25" customHeight="1">
      <c r="K476" s="3"/>
      <c r="L476" s="3"/>
    </row>
    <row r="477" ht="14.25" customHeight="1">
      <c r="K477" s="3"/>
      <c r="L477" s="3"/>
    </row>
    <row r="478" ht="14.25" customHeight="1">
      <c r="K478" s="3"/>
      <c r="L478" s="3"/>
    </row>
    <row r="479" ht="14.25" customHeight="1">
      <c r="K479" s="3"/>
      <c r="L479" s="3"/>
    </row>
    <row r="480" ht="14.25" customHeight="1">
      <c r="K480" s="3"/>
      <c r="L480" s="3"/>
    </row>
    <row r="481" ht="14.25" customHeight="1">
      <c r="K481" s="3"/>
      <c r="L481" s="3"/>
    </row>
    <row r="482" ht="14.25" customHeight="1">
      <c r="K482" s="3"/>
      <c r="L482" s="3"/>
    </row>
    <row r="483" ht="14.25" customHeight="1">
      <c r="K483" s="3"/>
      <c r="L483" s="3"/>
    </row>
    <row r="484" ht="14.25" customHeight="1">
      <c r="K484" s="3"/>
      <c r="L484" s="3"/>
    </row>
    <row r="485" ht="14.25" customHeight="1">
      <c r="K485" s="3"/>
      <c r="L485" s="3"/>
    </row>
    <row r="486" ht="14.25" customHeight="1">
      <c r="K486" s="3"/>
      <c r="L486" s="3"/>
    </row>
    <row r="487" ht="14.25" customHeight="1">
      <c r="K487" s="3"/>
      <c r="L487" s="3"/>
    </row>
    <row r="488" ht="14.25" customHeight="1">
      <c r="K488" s="3"/>
      <c r="L488" s="3"/>
    </row>
    <row r="489" ht="14.25" customHeight="1">
      <c r="K489" s="3"/>
      <c r="L489" s="3"/>
    </row>
    <row r="490" ht="14.25" customHeight="1">
      <c r="K490" s="3"/>
      <c r="L490" s="3"/>
    </row>
    <row r="491" ht="14.25" customHeight="1">
      <c r="K491" s="3"/>
      <c r="L491" s="3"/>
    </row>
    <row r="492" ht="14.25" customHeight="1">
      <c r="K492" s="3"/>
      <c r="L492" s="3"/>
    </row>
    <row r="493" ht="14.25" customHeight="1">
      <c r="K493" s="3"/>
      <c r="L493" s="3"/>
    </row>
    <row r="494" ht="14.25" customHeight="1">
      <c r="K494" s="3"/>
      <c r="L494" s="3"/>
    </row>
    <row r="495" ht="14.25" customHeight="1">
      <c r="K495" s="3"/>
      <c r="L495" s="3"/>
    </row>
    <row r="496" ht="15.75" customHeight="1">
      <c r="K496" s="3"/>
      <c r="L496" s="3"/>
    </row>
    <row r="497" ht="15.75" customHeight="1">
      <c r="K497" s="3"/>
      <c r="L497" s="3"/>
    </row>
    <row r="498" ht="15.75" customHeight="1">
      <c r="K498" s="3"/>
      <c r="L498" s="3"/>
    </row>
    <row r="499" ht="15.75" customHeight="1">
      <c r="K499" s="3"/>
      <c r="L499" s="3"/>
    </row>
    <row r="500" ht="15.75" customHeight="1">
      <c r="K500" s="3"/>
      <c r="L500" s="3"/>
    </row>
    <row r="501" ht="15.75" customHeight="1">
      <c r="K501" s="3"/>
      <c r="L501" s="3"/>
    </row>
    <row r="502" ht="15.75" customHeight="1">
      <c r="K502" s="3"/>
      <c r="L502" s="3"/>
    </row>
    <row r="503" ht="15.75" customHeight="1">
      <c r="K503" s="3"/>
      <c r="L503" s="3"/>
    </row>
    <row r="504" ht="15.75" customHeight="1">
      <c r="K504" s="3"/>
      <c r="L504" s="3"/>
    </row>
    <row r="505" ht="15.75" customHeight="1">
      <c r="K505" s="3"/>
      <c r="L505" s="3"/>
    </row>
    <row r="506" ht="15.75" customHeight="1">
      <c r="K506" s="3"/>
      <c r="L506" s="3"/>
    </row>
    <row r="507" ht="15.75" customHeight="1">
      <c r="K507" s="3"/>
      <c r="L507" s="3"/>
    </row>
    <row r="508" ht="15.75" customHeight="1">
      <c r="K508" s="3"/>
      <c r="L508" s="3"/>
    </row>
    <row r="509" ht="15.75" customHeight="1">
      <c r="K509" s="3"/>
      <c r="L509" s="3"/>
    </row>
    <row r="510" ht="15.75" customHeight="1">
      <c r="K510" s="3"/>
      <c r="L510" s="3"/>
    </row>
    <row r="511" ht="15.75" customHeight="1">
      <c r="K511" s="3"/>
      <c r="L511" s="3"/>
    </row>
    <row r="512" ht="15.75" customHeight="1">
      <c r="K512" s="3"/>
      <c r="L512" s="3"/>
    </row>
    <row r="513" ht="15.75" customHeight="1">
      <c r="K513" s="3"/>
      <c r="L513" s="3"/>
    </row>
    <row r="514" ht="15.75" customHeight="1">
      <c r="K514" s="3"/>
      <c r="L514" s="3"/>
    </row>
    <row r="515" ht="15.75" customHeight="1">
      <c r="K515" s="3"/>
      <c r="L515" s="3"/>
    </row>
    <row r="516" ht="15.75" customHeight="1">
      <c r="K516" s="3"/>
      <c r="L516" s="3"/>
    </row>
    <row r="517" ht="15.75" customHeight="1">
      <c r="K517" s="3"/>
      <c r="L517" s="3"/>
    </row>
    <row r="518" ht="15.75" customHeight="1">
      <c r="K518" s="3"/>
      <c r="L518" s="3"/>
    </row>
    <row r="519" ht="15.75" customHeight="1">
      <c r="K519" s="3"/>
      <c r="L519" s="3"/>
    </row>
    <row r="520" ht="15.75" customHeight="1">
      <c r="K520" s="3"/>
      <c r="L520" s="3"/>
    </row>
    <row r="521" ht="15.75" customHeight="1">
      <c r="K521" s="3"/>
      <c r="L521" s="3"/>
    </row>
    <row r="522" ht="15.75" customHeight="1">
      <c r="K522" s="3"/>
      <c r="L522" s="3"/>
    </row>
    <row r="523" ht="15.75" customHeight="1">
      <c r="K523" s="3"/>
      <c r="L523" s="3"/>
    </row>
    <row r="524" ht="15.75" customHeight="1">
      <c r="K524" s="3"/>
      <c r="L524" s="3"/>
    </row>
    <row r="525" ht="15.75" customHeight="1">
      <c r="K525" s="3"/>
      <c r="L525" s="3"/>
    </row>
    <row r="526" ht="15.75" customHeight="1">
      <c r="K526" s="3"/>
      <c r="L526" s="3"/>
    </row>
    <row r="527" ht="15.75" customHeight="1">
      <c r="K527" s="3"/>
      <c r="L527" s="3"/>
    </row>
    <row r="528" ht="15.75" customHeight="1">
      <c r="K528" s="3"/>
      <c r="L528" s="3"/>
    </row>
    <row r="529" ht="15.75" customHeight="1">
      <c r="K529" s="3"/>
      <c r="L529" s="3"/>
    </row>
    <row r="530" ht="15.75" customHeight="1">
      <c r="K530" s="3"/>
      <c r="L530" s="3"/>
    </row>
    <row r="531" ht="15.75" customHeight="1">
      <c r="K531" s="3"/>
      <c r="L531" s="3"/>
    </row>
    <row r="532" ht="15.75" customHeight="1">
      <c r="K532" s="3"/>
      <c r="L532" s="3"/>
    </row>
    <row r="533" ht="15.75" customHeight="1">
      <c r="K533" s="3"/>
      <c r="L533" s="3"/>
    </row>
    <row r="534" ht="15.75" customHeight="1">
      <c r="K534" s="3"/>
      <c r="L534" s="3"/>
    </row>
    <row r="535" ht="15.75" customHeight="1">
      <c r="K535" s="3"/>
      <c r="L535" s="3"/>
    </row>
    <row r="536" ht="15.75" customHeight="1">
      <c r="K536" s="3"/>
      <c r="L536" s="3"/>
    </row>
    <row r="537" ht="15.75" customHeight="1">
      <c r="K537" s="3"/>
      <c r="L537" s="3"/>
    </row>
    <row r="538" ht="15.75" customHeight="1">
      <c r="K538" s="3"/>
      <c r="L538" s="3"/>
    </row>
    <row r="539" ht="15.75" customHeight="1">
      <c r="K539" s="3"/>
      <c r="L539" s="3"/>
    </row>
    <row r="540" ht="15.75" customHeight="1">
      <c r="K540" s="3"/>
      <c r="L540" s="3"/>
    </row>
    <row r="541" ht="15.75" customHeight="1">
      <c r="K541" s="3"/>
      <c r="L541" s="3"/>
    </row>
    <row r="542" ht="15.75" customHeight="1">
      <c r="K542" s="3"/>
      <c r="L542" s="3"/>
    </row>
    <row r="543" ht="15.75" customHeight="1">
      <c r="K543" s="3"/>
      <c r="L543" s="3"/>
    </row>
    <row r="544" ht="15.75" customHeight="1">
      <c r="K544" s="3"/>
      <c r="L544" s="3"/>
    </row>
    <row r="545" ht="15.75" customHeight="1">
      <c r="K545" s="3"/>
      <c r="L545" s="3"/>
    </row>
    <row r="546" ht="15.75" customHeight="1">
      <c r="K546" s="3"/>
      <c r="L546" s="3"/>
    </row>
    <row r="547" ht="15.75" customHeight="1">
      <c r="K547" s="3"/>
      <c r="L547" s="3"/>
    </row>
    <row r="548" ht="15.75" customHeight="1">
      <c r="K548" s="3"/>
      <c r="L548" s="3"/>
    </row>
    <row r="549" ht="15.75" customHeight="1">
      <c r="K549" s="3"/>
      <c r="L549" s="3"/>
    </row>
    <row r="550" ht="15.75" customHeight="1">
      <c r="K550" s="3"/>
      <c r="L550" s="3"/>
    </row>
    <row r="551" ht="15.75" customHeight="1">
      <c r="K551" s="3"/>
      <c r="L551" s="3"/>
    </row>
    <row r="552" ht="15.75" customHeight="1">
      <c r="K552" s="3"/>
      <c r="L552" s="3"/>
    </row>
    <row r="553" ht="15.75" customHeight="1">
      <c r="K553" s="3"/>
      <c r="L553" s="3"/>
    </row>
    <row r="554" ht="15.75" customHeight="1">
      <c r="K554" s="3"/>
      <c r="L554" s="3"/>
    </row>
    <row r="555" ht="15.75" customHeight="1">
      <c r="K555" s="3"/>
      <c r="L555" s="3"/>
    </row>
    <row r="556" ht="15.75" customHeight="1">
      <c r="K556" s="3"/>
      <c r="L556" s="3"/>
    </row>
    <row r="557" ht="15.75" customHeight="1">
      <c r="K557" s="3"/>
      <c r="L557" s="3"/>
    </row>
    <row r="558" ht="15.75" customHeight="1">
      <c r="K558" s="3"/>
      <c r="L558" s="3"/>
    </row>
    <row r="559" ht="15.75" customHeight="1">
      <c r="K559" s="3"/>
      <c r="L559" s="3"/>
    </row>
    <row r="560" ht="15.75" customHeight="1">
      <c r="K560" s="3"/>
      <c r="L560" s="3"/>
    </row>
    <row r="561" ht="15.75" customHeight="1">
      <c r="K561" s="3"/>
      <c r="L561" s="3"/>
    </row>
    <row r="562" ht="15.75" customHeight="1">
      <c r="K562" s="3"/>
      <c r="L562" s="3"/>
    </row>
    <row r="563" ht="15.75" customHeight="1">
      <c r="K563" s="3"/>
      <c r="L563" s="3"/>
    </row>
    <row r="564" ht="15.75" customHeight="1">
      <c r="K564" s="3"/>
      <c r="L564" s="3"/>
    </row>
    <row r="565" ht="15.75" customHeight="1">
      <c r="K565" s="3"/>
      <c r="L565" s="3"/>
    </row>
    <row r="566" ht="15.75" customHeight="1">
      <c r="K566" s="3"/>
      <c r="L566" s="3"/>
    </row>
    <row r="567" ht="15.75" customHeight="1">
      <c r="K567" s="3"/>
      <c r="L567" s="3"/>
    </row>
    <row r="568" ht="15.75" customHeight="1">
      <c r="K568" s="3"/>
      <c r="L568" s="3"/>
    </row>
    <row r="569" ht="15.75" customHeight="1">
      <c r="K569" s="3"/>
      <c r="L569" s="3"/>
    </row>
    <row r="570" ht="15.75" customHeight="1">
      <c r="K570" s="3"/>
      <c r="L570" s="3"/>
    </row>
    <row r="571" ht="15.75" customHeight="1">
      <c r="K571" s="3"/>
      <c r="L571" s="3"/>
    </row>
    <row r="572" ht="15.75" customHeight="1">
      <c r="K572" s="3"/>
      <c r="L572" s="3"/>
    </row>
    <row r="573" ht="15.75" customHeight="1">
      <c r="K573" s="3"/>
      <c r="L573" s="3"/>
    </row>
    <row r="574" ht="15.75" customHeight="1">
      <c r="K574" s="3"/>
      <c r="L574" s="3"/>
    </row>
    <row r="575" ht="15.75" customHeight="1">
      <c r="K575" s="3"/>
      <c r="L575" s="3"/>
    </row>
    <row r="576" ht="15.75" customHeight="1">
      <c r="K576" s="3"/>
      <c r="L576" s="3"/>
    </row>
    <row r="577" ht="15.75" customHeight="1">
      <c r="K577" s="3"/>
      <c r="L577" s="3"/>
    </row>
    <row r="578" ht="15.75" customHeight="1">
      <c r="K578" s="3"/>
      <c r="L578" s="3"/>
    </row>
    <row r="579" ht="15.75" customHeight="1">
      <c r="K579" s="3"/>
      <c r="L579" s="3"/>
    </row>
    <row r="580" ht="15.75" customHeight="1">
      <c r="K580" s="3"/>
      <c r="L580" s="3"/>
    </row>
    <row r="581" ht="15.75" customHeight="1">
      <c r="K581" s="3"/>
      <c r="L581" s="3"/>
    </row>
    <row r="582" ht="15.75" customHeight="1">
      <c r="K582" s="3"/>
      <c r="L582" s="3"/>
    </row>
    <row r="583" ht="15.75" customHeight="1">
      <c r="K583" s="3"/>
      <c r="L583" s="3"/>
    </row>
    <row r="584" ht="15.75" customHeight="1">
      <c r="K584" s="3"/>
      <c r="L584" s="3"/>
    </row>
    <row r="585" ht="15.75" customHeight="1">
      <c r="K585" s="3"/>
      <c r="L585" s="3"/>
    </row>
    <row r="586" ht="15.75" customHeight="1">
      <c r="K586" s="3"/>
      <c r="L586" s="3"/>
    </row>
    <row r="587" ht="15.75" customHeight="1">
      <c r="K587" s="3"/>
      <c r="L587" s="3"/>
    </row>
    <row r="588" ht="15.75" customHeight="1">
      <c r="K588" s="3"/>
      <c r="L588" s="3"/>
    </row>
    <row r="589" ht="15.75" customHeight="1">
      <c r="K589" s="3"/>
      <c r="L589" s="3"/>
    </row>
    <row r="590" ht="15.75" customHeight="1">
      <c r="K590" s="3"/>
      <c r="L590" s="3"/>
    </row>
    <row r="591" ht="15.75" customHeight="1">
      <c r="K591" s="3"/>
      <c r="L591" s="3"/>
    </row>
    <row r="592" ht="15.75" customHeight="1">
      <c r="K592" s="3"/>
      <c r="L592" s="3"/>
    </row>
    <row r="593" ht="15.75" customHeight="1">
      <c r="K593" s="3"/>
      <c r="L593" s="3"/>
    </row>
    <row r="594" ht="15.75" customHeight="1">
      <c r="K594" s="3"/>
      <c r="L594" s="3"/>
    </row>
    <row r="595" ht="15.75" customHeight="1">
      <c r="K595" s="3"/>
      <c r="L595" s="3"/>
    </row>
    <row r="596" ht="15.75" customHeight="1">
      <c r="K596" s="3"/>
      <c r="L596" s="3"/>
    </row>
    <row r="597" ht="15.75" customHeight="1">
      <c r="K597" s="3"/>
      <c r="L597" s="3"/>
    </row>
    <row r="598" ht="15.75" customHeight="1">
      <c r="K598" s="3"/>
      <c r="L598" s="3"/>
    </row>
    <row r="599" ht="15.75" customHeight="1">
      <c r="K599" s="3"/>
      <c r="L599" s="3"/>
    </row>
    <row r="600" ht="15.75" customHeight="1">
      <c r="K600" s="3"/>
      <c r="L600" s="3"/>
    </row>
    <row r="601" ht="15.75" customHeight="1">
      <c r="K601" s="3"/>
      <c r="L601" s="3"/>
    </row>
    <row r="602" ht="15.75" customHeight="1">
      <c r="K602" s="3"/>
      <c r="L602" s="3"/>
    </row>
    <row r="603" ht="15.75" customHeight="1">
      <c r="K603" s="3"/>
      <c r="L603" s="3"/>
    </row>
    <row r="604" ht="15.75" customHeight="1">
      <c r="K604" s="3"/>
      <c r="L604" s="3"/>
    </row>
    <row r="605" ht="15.75" customHeight="1">
      <c r="K605" s="3"/>
      <c r="L605" s="3"/>
    </row>
    <row r="606" ht="15.75" customHeight="1">
      <c r="K606" s="3"/>
      <c r="L606" s="3"/>
    </row>
    <row r="607" ht="15.75" customHeight="1">
      <c r="K607" s="3"/>
      <c r="L607" s="3"/>
    </row>
    <row r="608" ht="15.75" customHeight="1">
      <c r="K608" s="3"/>
      <c r="L608" s="3"/>
    </row>
    <row r="609" ht="15.75" customHeight="1">
      <c r="K609" s="3"/>
      <c r="L609" s="3"/>
    </row>
    <row r="610" ht="15.75" customHeight="1">
      <c r="K610" s="3"/>
      <c r="L610" s="3"/>
    </row>
    <row r="611" ht="15.75" customHeight="1">
      <c r="K611" s="3"/>
      <c r="L611" s="3"/>
    </row>
    <row r="612" ht="15.75" customHeight="1">
      <c r="K612" s="3"/>
      <c r="L612" s="3"/>
    </row>
    <row r="613" ht="15.75" customHeight="1">
      <c r="K613" s="3"/>
      <c r="L613" s="3"/>
    </row>
    <row r="614" ht="15.75" customHeight="1">
      <c r="K614" s="3"/>
      <c r="L614" s="3"/>
    </row>
    <row r="615" ht="15.75" customHeight="1">
      <c r="K615" s="3"/>
      <c r="L615" s="3"/>
    </row>
    <row r="616" ht="15.75" customHeight="1">
      <c r="K616" s="3"/>
      <c r="L616" s="3"/>
    </row>
    <row r="617" ht="15.75" customHeight="1">
      <c r="K617" s="3"/>
      <c r="L617" s="3"/>
    </row>
    <row r="618" ht="15.75" customHeight="1">
      <c r="K618" s="3"/>
      <c r="L618" s="3"/>
    </row>
    <row r="619" ht="15.75" customHeight="1">
      <c r="K619" s="3"/>
      <c r="L619" s="3"/>
    </row>
    <row r="620" ht="15.75" customHeight="1">
      <c r="K620" s="3"/>
      <c r="L620" s="3"/>
    </row>
    <row r="621" ht="15.75" customHeight="1">
      <c r="K621" s="3"/>
      <c r="L621" s="3"/>
    </row>
    <row r="622" ht="15.75" customHeight="1">
      <c r="K622" s="3"/>
      <c r="L622" s="3"/>
    </row>
    <row r="623" ht="15.75" customHeight="1">
      <c r="K623" s="3"/>
      <c r="L623" s="3"/>
    </row>
    <row r="624" ht="15.75" customHeight="1">
      <c r="K624" s="3"/>
      <c r="L624" s="3"/>
    </row>
    <row r="625" ht="15.75" customHeight="1">
      <c r="K625" s="3"/>
      <c r="L625" s="3"/>
    </row>
    <row r="626" ht="15.75" customHeight="1">
      <c r="K626" s="3"/>
      <c r="L626" s="3"/>
    </row>
    <row r="627" ht="15.75" customHeight="1">
      <c r="K627" s="3"/>
      <c r="L627" s="3"/>
    </row>
    <row r="628" ht="15.75" customHeight="1">
      <c r="K628" s="3"/>
      <c r="L628" s="3"/>
    </row>
    <row r="629" ht="15.75" customHeight="1">
      <c r="K629" s="3"/>
      <c r="L629" s="3"/>
    </row>
    <row r="630" ht="15.75" customHeight="1">
      <c r="K630" s="3"/>
      <c r="L630" s="3"/>
    </row>
    <row r="631" ht="15.75" customHeight="1">
      <c r="K631" s="3"/>
      <c r="L631" s="3"/>
    </row>
    <row r="632" ht="15.75" customHeight="1">
      <c r="K632" s="3"/>
      <c r="L632" s="3"/>
    </row>
    <row r="633" ht="15.75" customHeight="1">
      <c r="K633" s="3"/>
      <c r="L633" s="3"/>
    </row>
    <row r="634" ht="15.75" customHeight="1">
      <c r="K634" s="3"/>
      <c r="L634" s="3"/>
    </row>
    <row r="635" ht="15.75" customHeight="1">
      <c r="K635" s="3"/>
      <c r="L635" s="3"/>
    </row>
    <row r="636" ht="15.75" customHeight="1">
      <c r="K636" s="3"/>
      <c r="L636" s="3"/>
    </row>
    <row r="637" ht="15.75" customHeight="1">
      <c r="K637" s="3"/>
      <c r="L637" s="3"/>
    </row>
    <row r="638" ht="15.75" customHeight="1">
      <c r="K638" s="3"/>
      <c r="L638" s="3"/>
    </row>
    <row r="639" ht="15.75" customHeight="1">
      <c r="K639" s="3"/>
      <c r="L639" s="3"/>
    </row>
    <row r="640" ht="15.75" customHeight="1">
      <c r="K640" s="3"/>
      <c r="L640" s="3"/>
    </row>
    <row r="641" ht="15.75" customHeight="1">
      <c r="K641" s="3"/>
      <c r="L641" s="3"/>
    </row>
    <row r="642" ht="15.75" customHeight="1">
      <c r="K642" s="3"/>
      <c r="L642" s="3"/>
    </row>
    <row r="643" ht="15.75" customHeight="1">
      <c r="K643" s="3"/>
      <c r="L643" s="3"/>
    </row>
    <row r="644" ht="15.75" customHeight="1">
      <c r="K644" s="3"/>
      <c r="L644" s="3"/>
    </row>
    <row r="645" ht="15.75" customHeight="1">
      <c r="K645" s="3"/>
      <c r="L645" s="3"/>
    </row>
    <row r="646" ht="15.75" customHeight="1">
      <c r="K646" s="3"/>
      <c r="L646" s="3"/>
    </row>
    <row r="647" ht="15.75" customHeight="1">
      <c r="K647" s="3"/>
      <c r="L647" s="3"/>
    </row>
    <row r="648" ht="15.75" customHeight="1">
      <c r="K648" s="3"/>
      <c r="L648" s="3"/>
    </row>
    <row r="649" ht="15.75" customHeight="1">
      <c r="K649" s="3"/>
      <c r="L649" s="3"/>
    </row>
    <row r="650" ht="15.75" customHeight="1">
      <c r="K650" s="3"/>
      <c r="L650" s="3"/>
    </row>
    <row r="651" ht="15.75" customHeight="1">
      <c r="K651" s="3"/>
      <c r="L651" s="3"/>
    </row>
    <row r="652" ht="15.75" customHeight="1">
      <c r="K652" s="3"/>
      <c r="L652" s="3"/>
    </row>
    <row r="653" ht="15.75" customHeight="1">
      <c r="K653" s="3"/>
      <c r="L653" s="3"/>
    </row>
    <row r="654" ht="15.75" customHeight="1">
      <c r="K654" s="3"/>
      <c r="L654" s="3"/>
    </row>
    <row r="655" ht="15.75" customHeight="1">
      <c r="K655" s="3"/>
      <c r="L655" s="3"/>
    </row>
    <row r="656" ht="15.75" customHeight="1">
      <c r="K656" s="3"/>
      <c r="L656" s="3"/>
    </row>
    <row r="657" ht="15.75" customHeight="1">
      <c r="K657" s="3"/>
      <c r="L657" s="3"/>
    </row>
    <row r="658" ht="15.75" customHeight="1">
      <c r="K658" s="3"/>
      <c r="L658" s="3"/>
    </row>
    <row r="659" ht="15.75" customHeight="1">
      <c r="K659" s="3"/>
      <c r="L659" s="3"/>
    </row>
    <row r="660" ht="15.75" customHeight="1">
      <c r="K660" s="3"/>
      <c r="L660" s="3"/>
    </row>
    <row r="661" ht="15.75" customHeight="1">
      <c r="K661" s="3"/>
      <c r="L661" s="3"/>
    </row>
    <row r="662" ht="15.75" customHeight="1">
      <c r="K662" s="3"/>
      <c r="L662" s="3"/>
    </row>
    <row r="663" ht="15.75" customHeight="1">
      <c r="K663" s="3"/>
      <c r="L663" s="3"/>
    </row>
    <row r="664" ht="15.75" customHeight="1">
      <c r="K664" s="3"/>
      <c r="L664" s="3"/>
    </row>
    <row r="665" ht="15.75" customHeight="1">
      <c r="K665" s="3"/>
      <c r="L665" s="3"/>
    </row>
    <row r="666" ht="15.75" customHeight="1">
      <c r="K666" s="3"/>
      <c r="L666" s="3"/>
    </row>
    <row r="667" ht="15.75" customHeight="1">
      <c r="K667" s="3"/>
      <c r="L667" s="3"/>
    </row>
    <row r="668" ht="15.75" customHeight="1">
      <c r="K668" s="3"/>
      <c r="L668" s="3"/>
    </row>
    <row r="669" ht="15.75" customHeight="1">
      <c r="K669" s="3"/>
      <c r="L669" s="3"/>
    </row>
    <row r="670" ht="15.75" customHeight="1">
      <c r="K670" s="3"/>
      <c r="L670" s="3"/>
    </row>
    <row r="671" ht="15.75" customHeight="1">
      <c r="K671" s="3"/>
      <c r="L671" s="3"/>
    </row>
    <row r="672" ht="15.75" customHeight="1">
      <c r="K672" s="3"/>
      <c r="L672" s="3"/>
    </row>
    <row r="673" ht="15.75" customHeight="1">
      <c r="K673" s="3"/>
      <c r="L673" s="3"/>
    </row>
    <row r="674" ht="15.75" customHeight="1">
      <c r="K674" s="3"/>
      <c r="L674" s="3"/>
    </row>
    <row r="675" ht="15.75" customHeight="1">
      <c r="K675" s="3"/>
      <c r="L675" s="3"/>
    </row>
    <row r="676" ht="15.75" customHeight="1">
      <c r="K676" s="3"/>
      <c r="L676" s="3"/>
    </row>
    <row r="677" ht="15.75" customHeight="1">
      <c r="K677" s="3"/>
      <c r="L677" s="3"/>
    </row>
    <row r="678" ht="15.75" customHeight="1">
      <c r="K678" s="3"/>
      <c r="L678" s="3"/>
    </row>
    <row r="679" ht="15.75" customHeight="1">
      <c r="K679" s="3"/>
      <c r="L679" s="3"/>
    </row>
    <row r="680" ht="15.75" customHeight="1">
      <c r="K680" s="3"/>
      <c r="L680" s="3"/>
    </row>
    <row r="681" ht="15.75" customHeight="1">
      <c r="K681" s="3"/>
      <c r="L681" s="3"/>
    </row>
    <row r="682" ht="15.75" customHeight="1">
      <c r="K682" s="3"/>
      <c r="L682" s="3"/>
    </row>
    <row r="683" ht="15.75" customHeight="1">
      <c r="K683" s="3"/>
      <c r="L683" s="3"/>
    </row>
    <row r="684" ht="15.75" customHeight="1">
      <c r="K684" s="3"/>
      <c r="L684" s="3"/>
    </row>
    <row r="685" ht="15.75" customHeight="1">
      <c r="K685" s="3"/>
      <c r="L685" s="3"/>
    </row>
    <row r="686" ht="15.75" customHeight="1">
      <c r="K686" s="3"/>
      <c r="L686" s="3"/>
    </row>
    <row r="687" ht="15.75" customHeight="1">
      <c r="K687" s="3"/>
      <c r="L687" s="3"/>
    </row>
    <row r="688" ht="15.75" customHeight="1">
      <c r="K688" s="3"/>
      <c r="L688" s="3"/>
    </row>
    <row r="689" ht="15.75" customHeight="1">
      <c r="K689" s="3"/>
      <c r="L689" s="3"/>
    </row>
    <row r="690" ht="15.75" customHeight="1">
      <c r="K690" s="3"/>
      <c r="L690" s="3"/>
    </row>
    <row r="691" ht="15.75" customHeight="1">
      <c r="K691" s="3"/>
      <c r="L691" s="3"/>
    </row>
    <row r="692" ht="15.75" customHeight="1">
      <c r="K692" s="3"/>
      <c r="L692" s="3"/>
    </row>
    <row r="693" ht="15.75" customHeight="1">
      <c r="K693" s="3"/>
      <c r="L693" s="3"/>
    </row>
    <row r="694" ht="15.75" customHeight="1">
      <c r="K694" s="3"/>
      <c r="L694" s="3"/>
    </row>
    <row r="695" ht="15.75" customHeight="1">
      <c r="K695" s="3"/>
      <c r="L695" s="3"/>
    </row>
    <row r="696" ht="15.75" customHeight="1">
      <c r="K696" s="3"/>
      <c r="L696" s="3"/>
    </row>
    <row r="697" ht="15.75" customHeight="1">
      <c r="K697" s="3"/>
      <c r="L697" s="3"/>
    </row>
    <row r="698" ht="15.75" customHeight="1">
      <c r="K698" s="3"/>
      <c r="L698" s="3"/>
    </row>
    <row r="699" ht="15.75" customHeight="1">
      <c r="K699" s="3"/>
      <c r="L699" s="3"/>
    </row>
    <row r="700" ht="15.75" customHeight="1">
      <c r="K700" s="3"/>
      <c r="L700" s="3"/>
    </row>
    <row r="701" ht="15.75" customHeight="1">
      <c r="K701" s="3"/>
      <c r="L701" s="3"/>
    </row>
    <row r="702" ht="15.75" customHeight="1">
      <c r="K702" s="3"/>
      <c r="L702" s="3"/>
    </row>
    <row r="703" ht="15.75" customHeight="1">
      <c r="K703" s="3"/>
      <c r="L703" s="3"/>
    </row>
    <row r="704" ht="15.75" customHeight="1">
      <c r="K704" s="3"/>
      <c r="L704" s="3"/>
    </row>
    <row r="705" ht="15.75" customHeight="1">
      <c r="K705" s="3"/>
      <c r="L705" s="3"/>
    </row>
    <row r="706" ht="15.75" customHeight="1">
      <c r="K706" s="3"/>
      <c r="L706" s="3"/>
    </row>
    <row r="707" ht="15.75" customHeight="1">
      <c r="K707" s="3"/>
      <c r="L707" s="3"/>
    </row>
    <row r="708" ht="15.75" customHeight="1">
      <c r="K708" s="3"/>
      <c r="L708" s="3"/>
    </row>
    <row r="709" ht="15.75" customHeight="1">
      <c r="K709" s="3"/>
      <c r="L709" s="3"/>
    </row>
    <row r="710" ht="15.75" customHeight="1">
      <c r="K710" s="3"/>
      <c r="L710" s="3"/>
    </row>
    <row r="711" ht="15.75" customHeight="1">
      <c r="K711" s="3"/>
      <c r="L711" s="3"/>
    </row>
    <row r="712" ht="15.75" customHeight="1">
      <c r="K712" s="3"/>
      <c r="L712" s="3"/>
    </row>
    <row r="713" ht="15.75" customHeight="1">
      <c r="K713" s="3"/>
      <c r="L713" s="3"/>
    </row>
    <row r="714" ht="15.75" customHeight="1">
      <c r="K714" s="3"/>
      <c r="L714" s="3"/>
    </row>
    <row r="715" ht="15.75" customHeight="1">
      <c r="K715" s="3"/>
      <c r="L715" s="3"/>
    </row>
    <row r="716" ht="15.75" customHeight="1">
      <c r="K716" s="3"/>
      <c r="L716" s="3"/>
    </row>
    <row r="717" ht="15.75" customHeight="1">
      <c r="K717" s="3"/>
      <c r="L717" s="3"/>
    </row>
    <row r="718" ht="15.75" customHeight="1">
      <c r="K718" s="3"/>
      <c r="L718" s="3"/>
    </row>
    <row r="719" ht="15.75" customHeight="1">
      <c r="K719" s="3"/>
      <c r="L719" s="3"/>
    </row>
    <row r="720" ht="15.75" customHeight="1">
      <c r="K720" s="3"/>
      <c r="L720" s="3"/>
    </row>
    <row r="721" ht="15.75" customHeight="1">
      <c r="K721" s="3"/>
      <c r="L721" s="3"/>
    </row>
    <row r="722" ht="15.75" customHeight="1">
      <c r="K722" s="3"/>
      <c r="L722" s="3"/>
    </row>
    <row r="723" ht="15.75" customHeight="1">
      <c r="K723" s="3"/>
      <c r="L723" s="3"/>
    </row>
    <row r="724" ht="15.75" customHeight="1">
      <c r="K724" s="3"/>
      <c r="L724" s="3"/>
    </row>
    <row r="725" ht="15.75" customHeight="1">
      <c r="K725" s="3"/>
      <c r="L725" s="3"/>
    </row>
    <row r="726" ht="15.75" customHeight="1">
      <c r="K726" s="3"/>
      <c r="L726" s="3"/>
    </row>
    <row r="727" ht="15.75" customHeight="1">
      <c r="K727" s="3"/>
      <c r="L727" s="3"/>
    </row>
    <row r="728" ht="15.75" customHeight="1">
      <c r="K728" s="3"/>
      <c r="L728" s="3"/>
    </row>
    <row r="729" ht="15.75" customHeight="1">
      <c r="K729" s="3"/>
      <c r="L729" s="3"/>
    </row>
    <row r="730" ht="15.75" customHeight="1">
      <c r="K730" s="3"/>
      <c r="L730" s="3"/>
    </row>
    <row r="731" ht="15.75" customHeight="1">
      <c r="K731" s="3"/>
      <c r="L731" s="3"/>
    </row>
    <row r="732" ht="15.75" customHeight="1">
      <c r="K732" s="3"/>
      <c r="L732" s="3"/>
    </row>
    <row r="733" ht="15.75" customHeight="1">
      <c r="K733" s="3"/>
      <c r="L733" s="3"/>
    </row>
    <row r="734" ht="15.75" customHeight="1">
      <c r="K734" s="3"/>
      <c r="L734" s="3"/>
    </row>
    <row r="735" ht="15.75" customHeight="1">
      <c r="K735" s="3"/>
      <c r="L735" s="3"/>
    </row>
    <row r="736" ht="15.75" customHeight="1">
      <c r="K736" s="3"/>
      <c r="L736" s="3"/>
    </row>
    <row r="737" ht="15.75" customHeight="1">
      <c r="K737" s="3"/>
      <c r="L737" s="3"/>
    </row>
    <row r="738" ht="15.75" customHeight="1">
      <c r="K738" s="3"/>
      <c r="L738" s="3"/>
    </row>
    <row r="739" ht="15.75" customHeight="1">
      <c r="K739" s="3"/>
      <c r="L739" s="3"/>
    </row>
    <row r="740" ht="15.75" customHeight="1">
      <c r="K740" s="3"/>
      <c r="L740" s="3"/>
    </row>
    <row r="741" ht="15.75" customHeight="1">
      <c r="K741" s="3"/>
      <c r="L741" s="3"/>
    </row>
    <row r="742" ht="15.75" customHeight="1">
      <c r="K742" s="3"/>
      <c r="L742" s="3"/>
    </row>
    <row r="743" ht="15.75" customHeight="1">
      <c r="K743" s="3"/>
      <c r="L743" s="3"/>
    </row>
    <row r="744" ht="15.75" customHeight="1">
      <c r="K744" s="3"/>
      <c r="L744" s="3"/>
    </row>
    <row r="745" ht="15.75" customHeight="1">
      <c r="K745" s="3"/>
      <c r="L745" s="3"/>
    </row>
    <row r="746" ht="15.75" customHeight="1">
      <c r="K746" s="3"/>
      <c r="L746" s="3"/>
    </row>
    <row r="747" ht="15.75" customHeight="1">
      <c r="K747" s="3"/>
      <c r="L747" s="3"/>
    </row>
    <row r="748" ht="15.75" customHeight="1">
      <c r="K748" s="3"/>
      <c r="L748" s="3"/>
    </row>
    <row r="749" ht="15.75" customHeight="1">
      <c r="K749" s="3"/>
      <c r="L749" s="3"/>
    </row>
    <row r="750" ht="15.75" customHeight="1">
      <c r="K750" s="3"/>
      <c r="L750" s="3"/>
    </row>
    <row r="751" ht="15.75" customHeight="1">
      <c r="K751" s="3"/>
      <c r="L751" s="3"/>
    </row>
    <row r="752" ht="15.75" customHeight="1">
      <c r="K752" s="3"/>
      <c r="L752" s="3"/>
    </row>
    <row r="753" ht="15.75" customHeight="1">
      <c r="K753" s="3"/>
      <c r="L753" s="3"/>
    </row>
    <row r="754" ht="15.75" customHeight="1">
      <c r="K754" s="3"/>
      <c r="L754" s="3"/>
    </row>
    <row r="755" ht="15.75" customHeight="1">
      <c r="K755" s="3"/>
      <c r="L755" s="3"/>
    </row>
    <row r="756" ht="15.75" customHeight="1">
      <c r="K756" s="3"/>
      <c r="L756" s="3"/>
    </row>
    <row r="757" ht="15.75" customHeight="1">
      <c r="K757" s="3"/>
      <c r="L757" s="3"/>
    </row>
    <row r="758" ht="15.75" customHeight="1">
      <c r="K758" s="3"/>
      <c r="L758" s="3"/>
    </row>
    <row r="759" ht="15.75" customHeight="1">
      <c r="K759" s="3"/>
      <c r="L759" s="3"/>
    </row>
    <row r="760" ht="15.75" customHeight="1">
      <c r="K760" s="3"/>
      <c r="L760" s="3"/>
    </row>
    <row r="761" ht="15.75" customHeight="1">
      <c r="K761" s="3"/>
      <c r="L761" s="3"/>
    </row>
    <row r="762" ht="15.75" customHeight="1">
      <c r="K762" s="3"/>
      <c r="L762" s="3"/>
    </row>
    <row r="763" ht="15.75" customHeight="1">
      <c r="K763" s="3"/>
      <c r="L763" s="3"/>
    </row>
    <row r="764" ht="15.75" customHeight="1">
      <c r="K764" s="3"/>
      <c r="L764" s="3"/>
    </row>
    <row r="765" ht="15.75" customHeight="1">
      <c r="K765" s="3"/>
      <c r="L765" s="3"/>
    </row>
    <row r="766" ht="15.75" customHeight="1">
      <c r="K766" s="3"/>
      <c r="L766" s="3"/>
    </row>
    <row r="767" ht="15.75" customHeight="1">
      <c r="K767" s="3"/>
      <c r="L767" s="3"/>
    </row>
    <row r="768" ht="15.75" customHeight="1">
      <c r="K768" s="3"/>
      <c r="L768" s="3"/>
    </row>
    <row r="769" ht="15.75" customHeight="1">
      <c r="K769" s="3"/>
      <c r="L769" s="3"/>
    </row>
    <row r="770" ht="15.75" customHeight="1">
      <c r="K770" s="3"/>
      <c r="L770" s="3"/>
    </row>
    <row r="771" ht="15.75" customHeight="1">
      <c r="K771" s="3"/>
      <c r="L771" s="3"/>
    </row>
    <row r="772" ht="15.75" customHeight="1">
      <c r="K772" s="3"/>
      <c r="L772" s="3"/>
    </row>
    <row r="773" ht="15.75" customHeight="1">
      <c r="K773" s="3"/>
      <c r="L773" s="3"/>
    </row>
    <row r="774" ht="15.75" customHeight="1">
      <c r="K774" s="3"/>
      <c r="L774" s="3"/>
    </row>
    <row r="775" ht="15.75" customHeight="1">
      <c r="K775" s="3"/>
      <c r="L775" s="3"/>
    </row>
    <row r="776" ht="15.75" customHeight="1">
      <c r="K776" s="3"/>
      <c r="L776" s="3"/>
    </row>
    <row r="777" ht="15.75" customHeight="1">
      <c r="K777" s="3"/>
      <c r="L777" s="3"/>
    </row>
    <row r="778" ht="15.75" customHeight="1">
      <c r="K778" s="3"/>
      <c r="L778" s="3"/>
    </row>
    <row r="779" ht="15.75" customHeight="1">
      <c r="K779" s="3"/>
      <c r="L779" s="3"/>
    </row>
    <row r="780" ht="15.75" customHeight="1">
      <c r="K780" s="3"/>
      <c r="L780" s="3"/>
    </row>
    <row r="781" ht="15.75" customHeight="1">
      <c r="K781" s="3"/>
      <c r="L781" s="3"/>
    </row>
    <row r="782" ht="15.75" customHeight="1">
      <c r="K782" s="3"/>
      <c r="L782" s="3"/>
    </row>
    <row r="783" ht="15.75" customHeight="1">
      <c r="K783" s="3"/>
      <c r="L783" s="3"/>
    </row>
    <row r="784" ht="15.75" customHeight="1">
      <c r="K784" s="3"/>
      <c r="L784" s="3"/>
    </row>
    <row r="785" ht="15.75" customHeight="1">
      <c r="K785" s="3"/>
      <c r="L785" s="3"/>
    </row>
    <row r="786" ht="15.75" customHeight="1">
      <c r="K786" s="3"/>
      <c r="L786" s="3"/>
    </row>
    <row r="787" ht="15.75" customHeight="1">
      <c r="K787" s="3"/>
      <c r="L787" s="3"/>
    </row>
    <row r="788" ht="15.75" customHeight="1">
      <c r="K788" s="3"/>
      <c r="L788" s="3"/>
    </row>
    <row r="789" ht="15.75" customHeight="1">
      <c r="K789" s="3"/>
      <c r="L789" s="3"/>
    </row>
    <row r="790" ht="15.75" customHeight="1">
      <c r="K790" s="3"/>
      <c r="L790" s="3"/>
    </row>
    <row r="791" ht="15.75" customHeight="1">
      <c r="K791" s="3"/>
      <c r="L791" s="3"/>
    </row>
    <row r="792" ht="15.75" customHeight="1">
      <c r="K792" s="3"/>
      <c r="L792" s="3"/>
    </row>
    <row r="793" ht="15.75" customHeight="1">
      <c r="K793" s="3"/>
      <c r="L793" s="3"/>
    </row>
    <row r="794" ht="15.75" customHeight="1">
      <c r="K794" s="3"/>
      <c r="L794" s="3"/>
    </row>
    <row r="795" ht="15.75" customHeight="1">
      <c r="K795" s="3"/>
      <c r="L795" s="3"/>
    </row>
    <row r="796" ht="15.75" customHeight="1">
      <c r="K796" s="3"/>
      <c r="L796" s="3"/>
    </row>
    <row r="797" ht="15.75" customHeight="1">
      <c r="K797" s="3"/>
      <c r="L797" s="3"/>
    </row>
    <row r="798" ht="15.75" customHeight="1">
      <c r="K798" s="3"/>
      <c r="L798" s="3"/>
    </row>
    <row r="799" ht="15.75" customHeight="1">
      <c r="K799" s="3"/>
      <c r="L799" s="3"/>
    </row>
    <row r="800" ht="15.75" customHeight="1">
      <c r="K800" s="3"/>
      <c r="L800" s="3"/>
    </row>
    <row r="801" ht="15.75" customHeight="1">
      <c r="K801" s="3"/>
      <c r="L801" s="3"/>
    </row>
    <row r="802" ht="15.75" customHeight="1">
      <c r="K802" s="3"/>
      <c r="L802" s="3"/>
    </row>
    <row r="803" ht="15.75" customHeight="1">
      <c r="K803" s="3"/>
      <c r="L803" s="3"/>
    </row>
    <row r="804" ht="15.75" customHeight="1">
      <c r="K804" s="3"/>
      <c r="L804" s="3"/>
    </row>
    <row r="805" ht="15.75" customHeight="1">
      <c r="K805" s="3"/>
      <c r="L805" s="3"/>
    </row>
    <row r="806" ht="15.75" customHeight="1">
      <c r="K806" s="3"/>
      <c r="L806" s="3"/>
    </row>
    <row r="807" ht="15.75" customHeight="1">
      <c r="K807" s="3"/>
      <c r="L807" s="3"/>
    </row>
    <row r="808" ht="15.75" customHeight="1">
      <c r="K808" s="3"/>
      <c r="L808" s="3"/>
    </row>
    <row r="809" ht="15.75" customHeight="1">
      <c r="K809" s="3"/>
      <c r="L809" s="3"/>
    </row>
    <row r="810" ht="15.75" customHeight="1">
      <c r="K810" s="3"/>
      <c r="L810" s="3"/>
    </row>
    <row r="811" ht="15.75" customHeight="1">
      <c r="K811" s="3"/>
      <c r="L811" s="3"/>
    </row>
    <row r="812" ht="15.75" customHeight="1">
      <c r="K812" s="3"/>
      <c r="L812" s="3"/>
    </row>
    <row r="813" ht="15.75" customHeight="1">
      <c r="K813" s="3"/>
      <c r="L813" s="3"/>
    </row>
    <row r="814" ht="15.75" customHeight="1">
      <c r="K814" s="3"/>
      <c r="L814" s="3"/>
    </row>
    <row r="815" ht="15.75" customHeight="1">
      <c r="K815" s="3"/>
      <c r="L815" s="3"/>
    </row>
    <row r="816" ht="15.75" customHeight="1">
      <c r="K816" s="3"/>
      <c r="L816" s="3"/>
    </row>
    <row r="817" ht="15.75" customHeight="1">
      <c r="K817" s="3"/>
      <c r="L817" s="3"/>
    </row>
    <row r="818" ht="15.75" customHeight="1">
      <c r="K818" s="3"/>
      <c r="L818" s="3"/>
    </row>
    <row r="819" ht="15.75" customHeight="1">
      <c r="K819" s="3"/>
      <c r="L819" s="3"/>
    </row>
    <row r="820" ht="15.75" customHeight="1">
      <c r="K820" s="3"/>
      <c r="L820" s="3"/>
    </row>
    <row r="821" ht="15.75" customHeight="1">
      <c r="K821" s="3"/>
      <c r="L821" s="3"/>
    </row>
    <row r="822" ht="15.75" customHeight="1">
      <c r="K822" s="3"/>
      <c r="L822" s="3"/>
    </row>
    <row r="823" ht="15.75" customHeight="1">
      <c r="K823" s="3"/>
      <c r="L823" s="3"/>
    </row>
    <row r="824" ht="15.75" customHeight="1">
      <c r="K824" s="3"/>
      <c r="L824" s="3"/>
    </row>
    <row r="825" ht="15.75" customHeight="1">
      <c r="K825" s="3"/>
      <c r="L825" s="3"/>
    </row>
    <row r="826" ht="15.75" customHeight="1">
      <c r="K826" s="3"/>
      <c r="L826" s="3"/>
    </row>
    <row r="827" ht="15.75" customHeight="1">
      <c r="K827" s="3"/>
      <c r="L827" s="3"/>
    </row>
    <row r="828" ht="15.75" customHeight="1">
      <c r="K828" s="3"/>
      <c r="L828" s="3"/>
    </row>
    <row r="829" ht="15.75" customHeight="1">
      <c r="K829" s="3"/>
      <c r="L829" s="3"/>
    </row>
    <row r="830" ht="15.75" customHeight="1">
      <c r="K830" s="3"/>
      <c r="L830" s="3"/>
    </row>
    <row r="831" ht="15.75" customHeight="1">
      <c r="K831" s="3"/>
      <c r="L831" s="3"/>
    </row>
    <row r="832" ht="15.75" customHeight="1">
      <c r="K832" s="3"/>
      <c r="L832" s="3"/>
    </row>
    <row r="833" ht="15.75" customHeight="1">
      <c r="K833" s="3"/>
      <c r="L833" s="3"/>
    </row>
    <row r="834" ht="15.75" customHeight="1">
      <c r="K834" s="3"/>
      <c r="L834" s="3"/>
    </row>
    <row r="835" ht="15.75" customHeight="1">
      <c r="K835" s="3"/>
      <c r="L835" s="3"/>
    </row>
    <row r="836" ht="15.75" customHeight="1">
      <c r="K836" s="3"/>
      <c r="L836" s="3"/>
    </row>
    <row r="837" ht="15.75" customHeight="1">
      <c r="K837" s="3"/>
      <c r="L837" s="3"/>
    </row>
    <row r="838" ht="15.75" customHeight="1">
      <c r="K838" s="3"/>
      <c r="L838" s="3"/>
    </row>
    <row r="839" ht="15.75" customHeight="1">
      <c r="K839" s="3"/>
      <c r="L839" s="3"/>
    </row>
    <row r="840" ht="15.75" customHeight="1">
      <c r="K840" s="3"/>
      <c r="L840" s="3"/>
    </row>
    <row r="841" ht="15.75" customHeight="1">
      <c r="K841" s="3"/>
      <c r="L841" s="3"/>
    </row>
    <row r="842" ht="15.75" customHeight="1">
      <c r="K842" s="3"/>
      <c r="L842" s="3"/>
    </row>
    <row r="843" ht="15.75" customHeight="1">
      <c r="K843" s="3"/>
      <c r="L843" s="3"/>
    </row>
    <row r="844" ht="15.75" customHeight="1">
      <c r="K844" s="3"/>
      <c r="L844" s="3"/>
    </row>
    <row r="845" ht="15.75" customHeight="1">
      <c r="K845" s="3"/>
      <c r="L845" s="3"/>
    </row>
    <row r="846" ht="15.75" customHeight="1">
      <c r="K846" s="3"/>
      <c r="L846" s="3"/>
    </row>
    <row r="847" ht="15.75" customHeight="1">
      <c r="K847" s="3"/>
      <c r="L847" s="3"/>
    </row>
    <row r="848" ht="15.75" customHeight="1">
      <c r="K848" s="3"/>
      <c r="L848" s="3"/>
    </row>
    <row r="849" ht="15.75" customHeight="1">
      <c r="K849" s="3"/>
      <c r="L849" s="3"/>
    </row>
    <row r="850" ht="15.75" customHeight="1">
      <c r="K850" s="3"/>
      <c r="L850" s="3"/>
    </row>
    <row r="851" ht="15.75" customHeight="1">
      <c r="K851" s="3"/>
      <c r="L851" s="3"/>
    </row>
    <row r="852" ht="15.75" customHeight="1">
      <c r="K852" s="3"/>
      <c r="L852" s="3"/>
    </row>
    <row r="853" ht="15.75" customHeight="1">
      <c r="K853" s="3"/>
      <c r="L853" s="3"/>
    </row>
    <row r="854" ht="15.75" customHeight="1">
      <c r="K854" s="3"/>
      <c r="L854" s="3"/>
    </row>
    <row r="855" ht="15.75" customHeight="1">
      <c r="K855" s="3"/>
      <c r="L855" s="3"/>
    </row>
    <row r="856" ht="15.75" customHeight="1">
      <c r="K856" s="3"/>
      <c r="L856" s="3"/>
    </row>
    <row r="857" ht="15.75" customHeight="1">
      <c r="K857" s="3"/>
      <c r="L857" s="3"/>
    </row>
    <row r="858" ht="15.75" customHeight="1">
      <c r="K858" s="3"/>
      <c r="L858" s="3"/>
    </row>
    <row r="859" ht="15.75" customHeight="1">
      <c r="K859" s="3"/>
      <c r="L859" s="3"/>
    </row>
    <row r="860" ht="15.75" customHeight="1">
      <c r="K860" s="3"/>
      <c r="L860" s="3"/>
    </row>
    <row r="861" ht="15.75" customHeight="1">
      <c r="K861" s="3"/>
      <c r="L861" s="3"/>
    </row>
    <row r="862" ht="15.75" customHeight="1">
      <c r="K862" s="3"/>
      <c r="L862" s="3"/>
    </row>
    <row r="863" ht="15.75" customHeight="1">
      <c r="K863" s="3"/>
      <c r="L863" s="3"/>
    </row>
    <row r="864" ht="15.75" customHeight="1">
      <c r="K864" s="3"/>
      <c r="L864" s="3"/>
    </row>
    <row r="865" ht="15.75" customHeight="1">
      <c r="K865" s="3"/>
      <c r="L865" s="3"/>
    </row>
    <row r="866" ht="15.75" customHeight="1">
      <c r="K866" s="3"/>
      <c r="L866" s="3"/>
    </row>
    <row r="867" ht="15.75" customHeight="1">
      <c r="K867" s="3"/>
      <c r="L867" s="3"/>
    </row>
    <row r="868" ht="15.75" customHeight="1">
      <c r="K868" s="3"/>
      <c r="L868" s="3"/>
    </row>
    <row r="869" ht="15.75" customHeight="1">
      <c r="K869" s="3"/>
      <c r="L869" s="3"/>
    </row>
    <row r="870" ht="15.75" customHeight="1">
      <c r="K870" s="3"/>
      <c r="L870" s="3"/>
    </row>
    <row r="871" ht="15.75" customHeight="1">
      <c r="K871" s="3"/>
      <c r="L871" s="3"/>
    </row>
    <row r="872" ht="15.75" customHeight="1">
      <c r="K872" s="3"/>
      <c r="L872" s="3"/>
    </row>
    <row r="873" ht="15.75" customHeight="1">
      <c r="K873" s="3"/>
      <c r="L873" s="3"/>
    </row>
    <row r="874" ht="15.75" customHeight="1">
      <c r="K874" s="3"/>
      <c r="L874" s="3"/>
    </row>
    <row r="875" ht="15.75" customHeight="1">
      <c r="K875" s="3"/>
      <c r="L875" s="3"/>
    </row>
    <row r="876" ht="15.75" customHeight="1">
      <c r="K876" s="3"/>
      <c r="L876" s="3"/>
    </row>
    <row r="877" ht="15.75" customHeight="1">
      <c r="K877" s="3"/>
      <c r="L877" s="3"/>
    </row>
    <row r="878" ht="15.75" customHeight="1">
      <c r="K878" s="3"/>
      <c r="L878" s="3"/>
    </row>
    <row r="879" ht="15.75" customHeight="1">
      <c r="K879" s="3"/>
      <c r="L879" s="3"/>
    </row>
    <row r="880" ht="15.75" customHeight="1">
      <c r="K880" s="3"/>
      <c r="L880" s="3"/>
    </row>
    <row r="881" ht="15.75" customHeight="1">
      <c r="K881" s="3"/>
      <c r="L881" s="3"/>
    </row>
    <row r="882" ht="15.75" customHeight="1">
      <c r="K882" s="3"/>
      <c r="L882" s="3"/>
    </row>
    <row r="883" ht="15.75" customHeight="1">
      <c r="K883" s="3"/>
      <c r="L883" s="3"/>
    </row>
    <row r="884" ht="15.75" customHeight="1">
      <c r="K884" s="3"/>
      <c r="L884" s="3"/>
    </row>
    <row r="885" ht="15.75" customHeight="1">
      <c r="K885" s="3"/>
      <c r="L885" s="3"/>
    </row>
    <row r="886" ht="15.75" customHeight="1">
      <c r="K886" s="3"/>
      <c r="L886" s="3"/>
    </row>
    <row r="887" ht="15.75" customHeight="1">
      <c r="K887" s="3"/>
      <c r="L887" s="3"/>
    </row>
    <row r="888" ht="15.75" customHeight="1">
      <c r="K888" s="3"/>
      <c r="L888" s="3"/>
    </row>
    <row r="889" ht="15.75" customHeight="1">
      <c r="K889" s="3"/>
      <c r="L889" s="3"/>
    </row>
    <row r="890" ht="15.75" customHeight="1">
      <c r="K890" s="3"/>
      <c r="L890" s="3"/>
    </row>
    <row r="891" ht="15.75" customHeight="1">
      <c r="K891" s="3"/>
      <c r="L891" s="3"/>
    </row>
    <row r="892" ht="15.75" customHeight="1">
      <c r="K892" s="3"/>
      <c r="L892" s="3"/>
    </row>
    <row r="893" ht="15.75" customHeight="1">
      <c r="K893" s="3"/>
      <c r="L893" s="3"/>
    </row>
    <row r="894" ht="15.75" customHeight="1">
      <c r="K894" s="3"/>
      <c r="L894" s="3"/>
    </row>
    <row r="895" ht="15.75" customHeight="1">
      <c r="K895" s="3"/>
      <c r="L895" s="3"/>
    </row>
    <row r="896" ht="15.75" customHeight="1">
      <c r="K896" s="3"/>
      <c r="L896" s="3"/>
    </row>
    <row r="897" ht="15.75" customHeight="1">
      <c r="K897" s="3"/>
      <c r="L897" s="3"/>
    </row>
    <row r="898" ht="15.75" customHeight="1">
      <c r="K898" s="3"/>
      <c r="L898" s="3"/>
    </row>
    <row r="899" ht="15.75" customHeight="1">
      <c r="K899" s="3"/>
      <c r="L899" s="3"/>
    </row>
    <row r="900" ht="15.75" customHeight="1">
      <c r="K900" s="3"/>
      <c r="L900" s="3"/>
    </row>
    <row r="901" ht="15.75" customHeight="1">
      <c r="K901" s="3"/>
      <c r="L901" s="3"/>
    </row>
    <row r="902" ht="15.75" customHeight="1">
      <c r="K902" s="3"/>
      <c r="L902" s="3"/>
    </row>
    <row r="903" ht="15.75" customHeight="1">
      <c r="K903" s="3"/>
      <c r="L903" s="3"/>
    </row>
    <row r="904" ht="15.75" customHeight="1">
      <c r="K904" s="3"/>
      <c r="L904" s="3"/>
    </row>
    <row r="905" ht="15.75" customHeight="1">
      <c r="K905" s="3"/>
      <c r="L905" s="3"/>
    </row>
    <row r="906" ht="15.75" customHeight="1">
      <c r="K906" s="3"/>
      <c r="L906" s="3"/>
    </row>
    <row r="907" ht="15.75" customHeight="1">
      <c r="K907" s="3"/>
      <c r="L907" s="3"/>
    </row>
    <row r="908" ht="15.75" customHeight="1">
      <c r="K908" s="3"/>
      <c r="L908" s="3"/>
    </row>
    <row r="909" ht="15.75" customHeight="1">
      <c r="K909" s="3"/>
      <c r="L909" s="3"/>
    </row>
    <row r="910" ht="15.75" customHeight="1">
      <c r="K910" s="3"/>
      <c r="L910" s="3"/>
    </row>
    <row r="911" ht="15.75" customHeight="1">
      <c r="K911" s="3"/>
      <c r="L911" s="3"/>
    </row>
    <row r="912" ht="15.75" customHeight="1">
      <c r="K912" s="3"/>
      <c r="L912" s="3"/>
    </row>
    <row r="913" ht="15.75" customHeight="1">
      <c r="K913" s="3"/>
      <c r="L913" s="3"/>
    </row>
    <row r="914" ht="15.75" customHeight="1">
      <c r="K914" s="3"/>
      <c r="L914" s="3"/>
    </row>
    <row r="915" ht="15.75" customHeight="1">
      <c r="K915" s="3"/>
      <c r="L915" s="3"/>
    </row>
    <row r="916" ht="15.75" customHeight="1">
      <c r="K916" s="3"/>
      <c r="L916" s="3"/>
    </row>
    <row r="917" ht="15.75" customHeight="1">
      <c r="K917" s="3"/>
      <c r="L917" s="3"/>
    </row>
    <row r="918" ht="15.75" customHeight="1">
      <c r="K918" s="3"/>
      <c r="L918" s="3"/>
    </row>
    <row r="919" ht="15.75" customHeight="1">
      <c r="K919" s="3"/>
      <c r="L919" s="3"/>
    </row>
    <row r="920" ht="15.75" customHeight="1">
      <c r="K920" s="3"/>
      <c r="L920" s="3"/>
    </row>
    <row r="921" ht="15.75" customHeight="1">
      <c r="K921" s="3"/>
      <c r="L921" s="3"/>
    </row>
    <row r="922" ht="15.75" customHeight="1">
      <c r="K922" s="3"/>
      <c r="L922" s="3"/>
    </row>
    <row r="923" ht="15.75" customHeight="1">
      <c r="K923" s="3"/>
      <c r="L923" s="3"/>
    </row>
    <row r="924" ht="15.75" customHeight="1">
      <c r="K924" s="3"/>
      <c r="L924" s="3"/>
    </row>
    <row r="925" ht="15.75" customHeight="1">
      <c r="K925" s="3"/>
      <c r="L925" s="3"/>
    </row>
    <row r="926" ht="15.75" customHeight="1">
      <c r="K926" s="3"/>
      <c r="L926" s="3"/>
    </row>
    <row r="927" ht="15.75" customHeight="1">
      <c r="K927" s="3"/>
      <c r="L927" s="3"/>
    </row>
    <row r="928" ht="15.75" customHeight="1">
      <c r="K928" s="3"/>
      <c r="L928" s="3"/>
    </row>
    <row r="929" ht="15.75" customHeight="1">
      <c r="K929" s="3"/>
      <c r="L929" s="3"/>
    </row>
    <row r="930" ht="15.75" customHeight="1">
      <c r="K930" s="3"/>
      <c r="L930" s="3"/>
    </row>
    <row r="931" ht="15.75" customHeight="1">
      <c r="K931" s="3"/>
      <c r="L931" s="3"/>
    </row>
    <row r="932" ht="15.75" customHeight="1">
      <c r="K932" s="3"/>
      <c r="L932" s="3"/>
    </row>
    <row r="933" ht="15.75" customHeight="1">
      <c r="K933" s="3"/>
      <c r="L933" s="3"/>
    </row>
    <row r="934" ht="15.75" customHeight="1">
      <c r="K934" s="3"/>
      <c r="L934" s="3"/>
    </row>
    <row r="935" ht="15.75" customHeight="1">
      <c r="K935" s="3"/>
      <c r="L935" s="3"/>
    </row>
    <row r="936" ht="15.75" customHeight="1">
      <c r="K936" s="3"/>
      <c r="L936" s="3"/>
    </row>
    <row r="937" ht="15.75" customHeight="1">
      <c r="K937" s="3"/>
      <c r="L937" s="3"/>
    </row>
    <row r="938" ht="15.75" customHeight="1">
      <c r="K938" s="3"/>
      <c r="L938" s="3"/>
    </row>
    <row r="939" ht="15.75" customHeight="1">
      <c r="K939" s="3"/>
      <c r="L939" s="3"/>
    </row>
    <row r="940" ht="15.75" customHeight="1">
      <c r="K940" s="3"/>
      <c r="L940" s="3"/>
    </row>
    <row r="941" ht="15.75" customHeight="1">
      <c r="K941" s="3"/>
      <c r="L941" s="3"/>
    </row>
    <row r="942" ht="15.75" customHeight="1">
      <c r="K942" s="3"/>
      <c r="L942" s="3"/>
    </row>
    <row r="943" ht="15.75" customHeight="1">
      <c r="K943" s="3"/>
      <c r="L943" s="3"/>
    </row>
    <row r="944" ht="15.75" customHeight="1">
      <c r="K944" s="3"/>
      <c r="L944" s="3"/>
    </row>
    <row r="945" ht="15.75" customHeight="1">
      <c r="K945" s="3"/>
      <c r="L945" s="3"/>
    </row>
    <row r="946" ht="15.75" customHeight="1">
      <c r="K946" s="3"/>
      <c r="L946" s="3"/>
    </row>
    <row r="947" ht="15.75" customHeight="1">
      <c r="K947" s="3"/>
      <c r="L947" s="3"/>
    </row>
    <row r="948" ht="15.75" customHeight="1">
      <c r="K948" s="3"/>
      <c r="L948" s="3"/>
    </row>
    <row r="949" ht="15.75" customHeight="1">
      <c r="K949" s="3"/>
      <c r="L949" s="3"/>
    </row>
    <row r="950" ht="15.75" customHeight="1">
      <c r="K950" s="3"/>
      <c r="L950" s="3"/>
    </row>
    <row r="951" ht="15.75" customHeight="1">
      <c r="K951" s="3"/>
      <c r="L951" s="3"/>
    </row>
    <row r="952" ht="15.75" customHeight="1">
      <c r="K952" s="3"/>
      <c r="L952" s="3"/>
    </row>
    <row r="953" ht="15.75" customHeight="1">
      <c r="K953" s="3"/>
      <c r="L953" s="3"/>
    </row>
    <row r="954" ht="15.75" customHeight="1">
      <c r="K954" s="3"/>
      <c r="L954" s="3"/>
    </row>
    <row r="955" ht="15.75" customHeight="1">
      <c r="K955" s="3"/>
      <c r="L955" s="3"/>
    </row>
    <row r="956" ht="15.75" customHeight="1">
      <c r="K956" s="3"/>
      <c r="L956" s="3"/>
    </row>
    <row r="957" ht="15.75" customHeight="1">
      <c r="K957" s="3"/>
      <c r="L957" s="3"/>
    </row>
    <row r="958" ht="15.75" customHeight="1">
      <c r="K958" s="3"/>
      <c r="L958" s="3"/>
    </row>
    <row r="959" ht="15.75" customHeight="1">
      <c r="K959" s="3"/>
      <c r="L959" s="3"/>
    </row>
    <row r="960" ht="15.75" customHeight="1">
      <c r="K960" s="3"/>
      <c r="L960" s="3"/>
    </row>
    <row r="961" ht="15.75" customHeight="1">
      <c r="K961" s="3"/>
      <c r="L961" s="3"/>
    </row>
    <row r="962" ht="15.75" customHeight="1">
      <c r="K962" s="3"/>
      <c r="L962" s="3"/>
    </row>
    <row r="963" ht="15.75" customHeight="1">
      <c r="K963" s="3"/>
      <c r="L963" s="3"/>
    </row>
    <row r="964" ht="15.75" customHeight="1">
      <c r="K964" s="3"/>
      <c r="L964" s="3"/>
    </row>
    <row r="965" ht="15.75" customHeight="1">
      <c r="K965" s="3"/>
      <c r="L965" s="3"/>
    </row>
    <row r="966" ht="15.75" customHeight="1">
      <c r="K966" s="3"/>
      <c r="L966" s="3"/>
    </row>
    <row r="967" ht="15.75" customHeight="1">
      <c r="K967" s="3"/>
      <c r="L967" s="3"/>
    </row>
    <row r="968" ht="15.75" customHeight="1">
      <c r="K968" s="3"/>
      <c r="L968" s="3"/>
    </row>
    <row r="969" ht="15.75" customHeight="1">
      <c r="K969" s="3"/>
      <c r="L969" s="3"/>
    </row>
    <row r="970" ht="15.75" customHeight="1">
      <c r="K970" s="3"/>
      <c r="L970" s="3"/>
    </row>
    <row r="971" ht="15.75" customHeight="1">
      <c r="K971" s="3"/>
      <c r="L971" s="3"/>
    </row>
    <row r="972" ht="15.75" customHeight="1">
      <c r="K972" s="3"/>
      <c r="L972" s="3"/>
    </row>
    <row r="973" ht="15.75" customHeight="1">
      <c r="K973" s="3"/>
      <c r="L973" s="3"/>
    </row>
    <row r="974" ht="15.75" customHeight="1">
      <c r="K974" s="3"/>
      <c r="L974" s="3"/>
    </row>
    <row r="975" ht="15.75" customHeight="1">
      <c r="K975" s="3"/>
      <c r="L975" s="3"/>
    </row>
    <row r="976" ht="15.75" customHeight="1">
      <c r="K976" s="3"/>
      <c r="L976" s="3"/>
    </row>
    <row r="977" ht="15.75" customHeight="1">
      <c r="K977" s="3"/>
      <c r="L977" s="3"/>
    </row>
    <row r="978" ht="15.75" customHeight="1">
      <c r="K978" s="3"/>
      <c r="L978" s="3"/>
    </row>
    <row r="979" ht="15.75" customHeight="1">
      <c r="K979" s="3"/>
      <c r="L979" s="3"/>
    </row>
    <row r="980" ht="15.75" customHeight="1">
      <c r="K980" s="3"/>
      <c r="L980" s="3"/>
    </row>
    <row r="981" ht="15.75" customHeight="1">
      <c r="K981" s="3"/>
      <c r="L981" s="3"/>
    </row>
    <row r="982" ht="15.75" customHeight="1">
      <c r="K982" s="3"/>
      <c r="L982" s="3"/>
    </row>
    <row r="983" ht="15.75" customHeight="1">
      <c r="K983" s="3"/>
      <c r="L983" s="3"/>
    </row>
    <row r="984" ht="15.75" customHeight="1">
      <c r="K984" s="3"/>
      <c r="L984" s="3"/>
    </row>
    <row r="985" ht="15.75" customHeight="1">
      <c r="K985" s="3"/>
      <c r="L985" s="3"/>
    </row>
    <row r="986" ht="15.75" customHeight="1">
      <c r="K986" s="3"/>
      <c r="L986" s="3"/>
    </row>
    <row r="987" ht="15.75" customHeight="1">
      <c r="K987" s="3"/>
      <c r="L987" s="3"/>
    </row>
    <row r="988" ht="15.75" customHeight="1">
      <c r="K988" s="3"/>
      <c r="L988" s="3"/>
    </row>
    <row r="989" ht="15.75" customHeight="1">
      <c r="K989" s="3"/>
      <c r="L989" s="3"/>
    </row>
    <row r="990" ht="15.75" customHeight="1">
      <c r="K990" s="3"/>
      <c r="L990" s="3"/>
    </row>
    <row r="991" ht="15.75" customHeight="1">
      <c r="K991" s="3"/>
      <c r="L991" s="3"/>
    </row>
    <row r="992" ht="15.75" customHeight="1">
      <c r="K992" s="3"/>
      <c r="L992" s="3"/>
    </row>
    <row r="993" ht="15.75" customHeight="1">
      <c r="K993" s="3"/>
      <c r="L993" s="3"/>
    </row>
    <row r="994" ht="15.75" customHeight="1">
      <c r="K994" s="3"/>
      <c r="L994" s="3"/>
    </row>
    <row r="995" ht="15.75" customHeight="1">
      <c r="K995" s="3"/>
      <c r="L995" s="3"/>
    </row>
    <row r="996" ht="15.75" customHeight="1">
      <c r="K996" s="3"/>
      <c r="L996" s="3"/>
    </row>
    <row r="997" ht="15.75" customHeight="1">
      <c r="K997" s="3"/>
      <c r="L997" s="3"/>
    </row>
    <row r="998" ht="15.75" customHeight="1">
      <c r="K998" s="3"/>
      <c r="L998" s="3"/>
    </row>
    <row r="999" ht="15.75" customHeight="1">
      <c r="K999" s="3"/>
      <c r="L999" s="3"/>
    </row>
    <row r="1000" ht="15.75" customHeight="1">
      <c r="K1000" s="3"/>
      <c r="L1000" s="3"/>
    </row>
    <row r="1001" ht="15.75" customHeight="1">
      <c r="K1001" s="3"/>
      <c r="L1001" s="3"/>
    </row>
    <row r="1002" ht="15.75" customHeight="1">
      <c r="K1002" s="3"/>
      <c r="L1002" s="3"/>
    </row>
    <row r="1003" ht="15.75" customHeight="1">
      <c r="K1003" s="3"/>
      <c r="L1003" s="3"/>
    </row>
    <row r="1004" ht="15.75" customHeight="1">
      <c r="K1004" s="3"/>
      <c r="L1004" s="3"/>
    </row>
    <row r="1005" ht="15.75" customHeight="1">
      <c r="K1005" s="3"/>
      <c r="L1005" s="3"/>
    </row>
    <row r="1006" ht="15.75" customHeight="1">
      <c r="K1006" s="3"/>
      <c r="L1006" s="3"/>
    </row>
    <row r="1007" ht="15.75" customHeight="1">
      <c r="K1007" s="3"/>
      <c r="L1007" s="3"/>
    </row>
    <row r="1008" ht="15.75" customHeight="1">
      <c r="K1008" s="3"/>
      <c r="L1008" s="3"/>
    </row>
    <row r="1009" ht="15.75" customHeight="1">
      <c r="K1009" s="3"/>
      <c r="L1009" s="3"/>
    </row>
    <row r="1010" ht="15.75" customHeight="1">
      <c r="K1010" s="3"/>
      <c r="L1010" s="3"/>
    </row>
    <row r="1011" ht="15.75" customHeight="1">
      <c r="K1011" s="3"/>
      <c r="L1011" s="3"/>
    </row>
    <row r="1012" ht="15.75" customHeight="1">
      <c r="K1012" s="3"/>
      <c r="L1012" s="3"/>
    </row>
    <row r="1013" ht="15.75" customHeight="1">
      <c r="K1013" s="3"/>
      <c r="L1013" s="3"/>
    </row>
    <row r="1014" ht="15.75" customHeight="1">
      <c r="K1014" s="3"/>
      <c r="L1014" s="3"/>
    </row>
    <row r="1015" ht="15.75" customHeight="1">
      <c r="K1015" s="3"/>
      <c r="L1015" s="3"/>
    </row>
    <row r="1016" ht="15.75" customHeight="1">
      <c r="K1016" s="3"/>
      <c r="L1016" s="3"/>
    </row>
    <row r="1017" ht="15.75" customHeight="1">
      <c r="K1017" s="3"/>
      <c r="L1017" s="3"/>
    </row>
    <row r="1018" ht="15.75" customHeight="1">
      <c r="K1018" s="3"/>
      <c r="L1018" s="3"/>
    </row>
    <row r="1019" ht="15.75" customHeight="1">
      <c r="K1019" s="3"/>
      <c r="L1019" s="3"/>
    </row>
    <row r="1020" ht="15.75" customHeight="1">
      <c r="K1020" s="3"/>
      <c r="L1020" s="3"/>
    </row>
    <row r="1021" ht="15.75" customHeight="1">
      <c r="K1021" s="3"/>
      <c r="L1021" s="3"/>
    </row>
    <row r="1022" ht="15.75" customHeight="1">
      <c r="K1022" s="3"/>
      <c r="L1022" s="3"/>
    </row>
    <row r="1023" ht="15.75" customHeight="1">
      <c r="K1023" s="3"/>
      <c r="L1023" s="3"/>
    </row>
    <row r="1024" ht="15.75" customHeight="1">
      <c r="K1024" s="3"/>
      <c r="L1024" s="3"/>
    </row>
    <row r="1025" ht="15.75" customHeight="1">
      <c r="K1025" s="3"/>
      <c r="L1025" s="3"/>
    </row>
    <row r="1026" ht="15.75" customHeight="1">
      <c r="K1026" s="3"/>
      <c r="L1026" s="3"/>
    </row>
    <row r="1027" ht="15.75" customHeight="1">
      <c r="K1027" s="3"/>
      <c r="L1027" s="3"/>
    </row>
    <row r="1028" ht="15.75" customHeight="1">
      <c r="K1028" s="3"/>
      <c r="L1028" s="3"/>
    </row>
    <row r="1029" ht="15.75" customHeight="1">
      <c r="K1029" s="3"/>
      <c r="L1029" s="3"/>
    </row>
    <row r="1030" ht="15.75" customHeight="1">
      <c r="K1030" s="3"/>
      <c r="L1030" s="3"/>
    </row>
    <row r="1031" ht="15.75" customHeight="1">
      <c r="K1031" s="3"/>
      <c r="L1031" s="3"/>
    </row>
    <row r="1032" ht="15.75" customHeight="1">
      <c r="K1032" s="3"/>
      <c r="L1032" s="3"/>
    </row>
    <row r="1033" ht="15.75" customHeight="1">
      <c r="K1033" s="3"/>
      <c r="L1033" s="3"/>
    </row>
    <row r="1034" ht="15.75" customHeight="1">
      <c r="K1034" s="3"/>
      <c r="L1034" s="3"/>
    </row>
    <row r="1035" ht="15.75" customHeight="1">
      <c r="K1035" s="3"/>
      <c r="L1035" s="3"/>
    </row>
    <row r="1036" ht="15.75" customHeight="1">
      <c r="K1036" s="3"/>
      <c r="L1036" s="3"/>
    </row>
    <row r="1037" ht="15.75" customHeight="1">
      <c r="K1037" s="3"/>
      <c r="L1037" s="3"/>
    </row>
    <row r="1038" ht="15.75" customHeight="1">
      <c r="K1038" s="3"/>
      <c r="L1038" s="3"/>
    </row>
    <row r="1039" ht="15.75" customHeight="1">
      <c r="K1039" s="3"/>
      <c r="L1039" s="3"/>
    </row>
    <row r="1040" ht="15.75" customHeight="1">
      <c r="K1040" s="3"/>
      <c r="L1040" s="3"/>
    </row>
    <row r="1041" ht="15.75" customHeight="1">
      <c r="K1041" s="3"/>
      <c r="L1041" s="3"/>
    </row>
  </sheetData>
  <mergeCells count="37">
    <mergeCell ref="B2:L2"/>
    <mergeCell ref="B3:L3"/>
    <mergeCell ref="B4:L4"/>
    <mergeCell ref="B5:L5"/>
    <mergeCell ref="B6:L6"/>
    <mergeCell ref="F11:G11"/>
    <mergeCell ref="D17:F17"/>
    <mergeCell ref="G17:I17"/>
    <mergeCell ref="K18:L18"/>
    <mergeCell ref="B271:C271"/>
    <mergeCell ref="B272:C272"/>
    <mergeCell ref="B273:C273"/>
    <mergeCell ref="D273:F273"/>
    <mergeCell ref="G273:I273"/>
    <mergeCell ref="B281:C281"/>
    <mergeCell ref="B282:C282"/>
    <mergeCell ref="N282:O282"/>
    <mergeCell ref="P282:Q282"/>
    <mergeCell ref="R282:S282"/>
    <mergeCell ref="B274:C274"/>
    <mergeCell ref="B275:C275"/>
    <mergeCell ref="B276:C276"/>
    <mergeCell ref="B277:C277"/>
    <mergeCell ref="B278:C278"/>
    <mergeCell ref="B279:C279"/>
    <mergeCell ref="B280:C280"/>
    <mergeCell ref="C290:E290"/>
    <mergeCell ref="C291:F291"/>
    <mergeCell ref="C292:E292"/>
    <mergeCell ref="C293:E293"/>
    <mergeCell ref="B283:C283"/>
    <mergeCell ref="B284:C284"/>
    <mergeCell ref="B285:C285"/>
    <mergeCell ref="B286:C286"/>
    <mergeCell ref="B287:C287"/>
    <mergeCell ref="B288:C288"/>
    <mergeCell ref="D288:I288"/>
  </mergeCells>
  <conditionalFormatting sqref="J21:J84">
    <cfRule type="cellIs" dxfId="0" priority="1" operator="equal">
      <formula>"AB"</formula>
    </cfRule>
  </conditionalFormatting>
  <conditionalFormatting sqref="J21:J84">
    <cfRule type="cellIs" dxfId="1" priority="2" operator="equal">
      <formula>"FF"</formula>
    </cfRule>
  </conditionalFormatting>
  <conditionalFormatting sqref="J270">
    <cfRule type="cellIs" dxfId="0" priority="3" operator="equal">
      <formula>"AB"</formula>
    </cfRule>
  </conditionalFormatting>
  <conditionalFormatting sqref="J270">
    <cfRule type="cellIs" dxfId="1" priority="4" operator="equal">
      <formula>"FF"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2015-06-06T05:17:00Z</dcterms:created>
  <dc:creator>DELL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16393-10.1.0.5707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