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2.xml" ContentType="application/vnd.ms-excel.person+xml"/>
  <Override PartName="/xl/persons/person8.xml" ContentType="application/vnd.ms-excel.person+xml"/>
  <Override PartName="/xl/persons/person9.xml" ContentType="application/vnd.ms-excel.person+xml"/>
  <Override PartName="/xl/persons/person0.xml" ContentType="application/vnd.ms-excel.person+xml"/>
  <Override PartName="/xl/persons/person7.xml" ContentType="application/vnd.ms-excel.person+xml"/>
  <Override PartName="/xl/persons/person3.xml" ContentType="application/vnd.ms-excel.person+xml"/>
  <Override PartName="/xl/persons/person6.xml" ContentType="application/vnd.ms-excel.person+xml"/>
  <Override PartName="/xl/persons/person5.xml" ContentType="application/vnd.ms-excel.person+xml"/>
  <Override PartName="/xl/persons/person.xml" ContentType="application/vnd.ms-excel.person+xml"/>
  <Override PartName="/xl/persons/person4.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docs.live.net/ac7a1c021230bf58/Desktop/"/>
    </mc:Choice>
  </mc:AlternateContent>
  <xr:revisionPtr revIDLastSave="1" documentId="8_{FA6773EA-575E-47C9-9B40-7A854FBB8B38}" xr6:coauthVersionLast="47" xr6:coauthVersionMax="47" xr10:uidLastSave="{B6C08DDA-03FE-437F-B85F-2508708AE248}"/>
  <bookViews>
    <workbookView xWindow="-98" yWindow="-98" windowWidth="19396" windowHeight="11475" tabRatio="920" xr2:uid="{1C19C737-7A39-438D-A512-DF519704FBA3}"/>
  </bookViews>
  <sheets>
    <sheet name="Dashboard" sheetId="13" r:id="rId1"/>
    <sheet name="Plant Sales and Finance" sheetId="14" r:id="rId2"/>
    <sheet name="Vendor Lead Time &amp; Orders" sheetId="4" r:id="rId3"/>
    <sheet name="Monthly Shipping Trend" sheetId="10" r:id="rId4"/>
    <sheet name="Plant-wise Revenue" sheetId="6" r:id="rId5"/>
    <sheet name="Revenue by Product Category" sheetId="5" r:id="rId6"/>
    <sheet name="Work Order Vs Lead Time" sheetId="9" r:id="rId7"/>
    <sheet name="Slicer" sheetId="12" r:id="rId8"/>
    <sheet name="Supply Chain Data" sheetId="1" r:id="rId9"/>
  </sheets>
  <definedNames>
    <definedName name="_xlcn.WorksheetConnection_SupplyChainDataA1AF1011" hidden="1">'Supply Chain Data'!$A$1:$AF$101</definedName>
    <definedName name="_xlcn.WorksheetConnection_SupplyChainDataA1AG1011" hidden="1">'Supply Chain Data'!$A$1:$AG$101</definedName>
    <definedName name="Slicer_Business_Unit">#N/A</definedName>
    <definedName name="Slicer_Plant_Location1">#N/A</definedName>
  </definedNames>
  <calcPr calcId="191029"/>
  <pivotCaches>
    <pivotCache cacheId="3576" r:id="rId10"/>
    <pivotCache cacheId="3579" r:id="rId11"/>
    <pivotCache cacheId="3582" r:id="rId12"/>
    <pivotCache cacheId="3585" r:id="rId13"/>
    <pivotCache cacheId="3588" r:id="rId14"/>
    <pivotCache cacheId="3591" r:id="rId15"/>
    <pivotCache cacheId="3594" r:id="rId16"/>
    <pivotCache cacheId="3597" r:id="rId17"/>
    <pivotCache cacheId="3600" r:id="rId18"/>
  </pivotCaches>
  <extLst>
    <ext xmlns:x14="http://schemas.microsoft.com/office/spreadsheetml/2009/9/main" uri="{876F7934-8845-4945-9796-88D515C7AA90}">
      <x14:pivotCaches>
        <pivotCache cacheId="8" r:id="rId19"/>
        <pivotCache cacheId="129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upply Chain Data!$A$1:$AG$101"/>
          <x15:modelTable id="Range" name="Range" connection="WorksheetConnection_Supply Chain Data!$A$1:$AF$1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Range" columnName="Expected Delivery Date" columnId="Expected Delivery Date">
                <x16:calculatedTimeColumn columnName="Expected Delivery Date (Year)" columnId="Expected Delivery Date (Year)" contentType="years" isSelected="1"/>
                <x16:calculatedTimeColumn columnName="Expected Delivery Date (Quarter)" columnId="Expected Delivery Date (Quarter)" contentType="quarters" isSelected="1"/>
                <x16:calculatedTimeColumn columnName="Expected Delivery Date (Month Index)" columnId="Expected Delivery Date (Month Index)" contentType="monthsindex" isSelected="1"/>
                <x16:calculatedTimeColumn columnName="Expected Delivery Date (Month)" columnId="Expected Delivery Date (Month)" contentType="months" isSelected="1"/>
              </x16:modelTimeGrouping>
              <x16:modelTimeGrouping tableName="Range 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9" l="1"/>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2" i="9"/>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2" i="1"/>
  <c r="G3" i="12"/>
  <c r="G9" i="12"/>
  <c r="AF3" i="1" l="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2" i="1"/>
  <c r="AB3" i="1"/>
  <c r="AB4" i="1"/>
  <c r="AB5" i="1"/>
  <c r="AB6" i="1"/>
  <c r="AD6" i="1" s="1"/>
  <c r="AB7" i="1"/>
  <c r="AB8" i="1"/>
  <c r="AB9" i="1"/>
  <c r="AB10" i="1"/>
  <c r="AB11" i="1"/>
  <c r="AB12" i="1"/>
  <c r="AB13" i="1"/>
  <c r="AB14" i="1"/>
  <c r="AD14" i="1" s="1"/>
  <c r="AB15" i="1"/>
  <c r="AB16" i="1"/>
  <c r="AB17" i="1"/>
  <c r="AB18" i="1"/>
  <c r="AB19" i="1"/>
  <c r="AD19" i="1" s="1"/>
  <c r="AB20" i="1"/>
  <c r="AB21" i="1"/>
  <c r="AB22" i="1"/>
  <c r="AD22" i="1" s="1"/>
  <c r="AB23" i="1"/>
  <c r="AB24" i="1"/>
  <c r="AB25" i="1"/>
  <c r="AB26" i="1"/>
  <c r="AB27" i="1"/>
  <c r="AB28" i="1"/>
  <c r="AB29" i="1"/>
  <c r="AB30" i="1"/>
  <c r="AD30" i="1" s="1"/>
  <c r="AB31" i="1"/>
  <c r="AB32" i="1"/>
  <c r="AB33" i="1"/>
  <c r="AB34" i="1"/>
  <c r="AB35" i="1"/>
  <c r="AD35" i="1" s="1"/>
  <c r="AB36" i="1"/>
  <c r="AB37" i="1"/>
  <c r="AB38" i="1"/>
  <c r="AD38" i="1" s="1"/>
  <c r="AB39" i="1"/>
  <c r="AB40" i="1"/>
  <c r="AB41" i="1"/>
  <c r="AB42" i="1"/>
  <c r="AB43" i="1"/>
  <c r="AB44" i="1"/>
  <c r="AB45" i="1"/>
  <c r="AB46" i="1"/>
  <c r="AD46" i="1" s="1"/>
  <c r="AB47" i="1"/>
  <c r="AB48" i="1"/>
  <c r="AB49" i="1"/>
  <c r="AB50" i="1"/>
  <c r="AB51" i="1"/>
  <c r="AB52" i="1"/>
  <c r="AB53" i="1"/>
  <c r="AB54" i="1"/>
  <c r="AD54" i="1" s="1"/>
  <c r="AB55" i="1"/>
  <c r="AB56" i="1"/>
  <c r="AB57" i="1"/>
  <c r="AB58" i="1"/>
  <c r="AB59" i="1"/>
  <c r="AB60" i="1"/>
  <c r="AB61" i="1"/>
  <c r="AB62" i="1"/>
  <c r="AD62" i="1" s="1"/>
  <c r="AB63" i="1"/>
  <c r="AB64" i="1"/>
  <c r="AB65" i="1"/>
  <c r="AB66" i="1"/>
  <c r="AB67" i="1"/>
  <c r="AB68" i="1"/>
  <c r="AB69" i="1"/>
  <c r="AB70" i="1"/>
  <c r="AD70" i="1" s="1"/>
  <c r="AB71" i="1"/>
  <c r="AB72" i="1"/>
  <c r="AB73" i="1"/>
  <c r="AB74" i="1"/>
  <c r="AB75" i="1"/>
  <c r="AB76" i="1"/>
  <c r="AB77" i="1"/>
  <c r="AB78" i="1"/>
  <c r="AD78" i="1" s="1"/>
  <c r="AB79" i="1"/>
  <c r="AB80" i="1"/>
  <c r="AB81" i="1"/>
  <c r="AB82" i="1"/>
  <c r="AB83" i="1"/>
  <c r="AD83" i="1" s="1"/>
  <c r="AB84" i="1"/>
  <c r="AB85" i="1"/>
  <c r="AB86" i="1"/>
  <c r="AD86" i="1" s="1"/>
  <c r="AB87" i="1"/>
  <c r="AB88" i="1"/>
  <c r="AB89" i="1"/>
  <c r="AB90" i="1"/>
  <c r="AB91" i="1"/>
  <c r="AB92" i="1"/>
  <c r="AB93" i="1"/>
  <c r="AB94" i="1"/>
  <c r="AD94" i="1" s="1"/>
  <c r="AB95" i="1"/>
  <c r="AB96" i="1"/>
  <c r="AB97" i="1"/>
  <c r="AB98" i="1"/>
  <c r="AB99" i="1"/>
  <c r="AD99" i="1" s="1"/>
  <c r="AB100" i="1"/>
  <c r="AB101" i="1"/>
  <c r="AB2" i="1"/>
  <c r="AD2" i="1" s="1"/>
  <c r="AC3" i="1"/>
  <c r="AC4" i="1"/>
  <c r="AC5" i="1"/>
  <c r="AC6" i="1"/>
  <c r="AC7" i="1"/>
  <c r="AC8" i="1"/>
  <c r="AC9" i="1"/>
  <c r="AD9" i="1" s="1"/>
  <c r="AC10" i="1"/>
  <c r="AD10" i="1" s="1"/>
  <c r="AC11" i="1"/>
  <c r="AC12" i="1"/>
  <c r="AC13" i="1"/>
  <c r="AC14" i="1"/>
  <c r="AC15" i="1"/>
  <c r="AC16" i="1"/>
  <c r="AC17" i="1"/>
  <c r="AC18" i="1"/>
  <c r="AC19" i="1"/>
  <c r="AC20" i="1"/>
  <c r="AC21" i="1"/>
  <c r="AC22" i="1"/>
  <c r="AC23" i="1"/>
  <c r="AC24" i="1"/>
  <c r="AC25" i="1"/>
  <c r="AC26" i="1"/>
  <c r="AD26" i="1" s="1"/>
  <c r="AC27" i="1"/>
  <c r="AC28" i="1"/>
  <c r="AC29" i="1"/>
  <c r="AC30" i="1"/>
  <c r="AC31" i="1"/>
  <c r="AC32" i="1"/>
  <c r="AC33" i="1"/>
  <c r="AC34" i="1"/>
  <c r="AC35" i="1"/>
  <c r="AC36" i="1"/>
  <c r="AC37" i="1"/>
  <c r="AC38" i="1"/>
  <c r="AC39" i="1"/>
  <c r="AC40" i="1"/>
  <c r="AC41" i="1"/>
  <c r="AC42" i="1"/>
  <c r="AD42" i="1" s="1"/>
  <c r="AC43" i="1"/>
  <c r="AC44" i="1"/>
  <c r="AC45" i="1"/>
  <c r="AC46" i="1"/>
  <c r="AC47" i="1"/>
  <c r="AC48" i="1"/>
  <c r="AC49" i="1"/>
  <c r="AC50" i="1"/>
  <c r="AD50" i="1" s="1"/>
  <c r="AC51" i="1"/>
  <c r="AC52" i="1"/>
  <c r="AC53" i="1"/>
  <c r="AC54" i="1"/>
  <c r="AC55" i="1"/>
  <c r="AC56" i="1"/>
  <c r="AC57" i="1"/>
  <c r="AC58" i="1"/>
  <c r="AD58" i="1" s="1"/>
  <c r="AC59" i="1"/>
  <c r="AC60" i="1"/>
  <c r="AC61" i="1"/>
  <c r="AC62" i="1"/>
  <c r="AC63" i="1"/>
  <c r="AC64" i="1"/>
  <c r="AC65" i="1"/>
  <c r="AC66" i="1"/>
  <c r="AD66" i="1" s="1"/>
  <c r="AC67" i="1"/>
  <c r="AC68" i="1"/>
  <c r="AC69" i="1"/>
  <c r="AC70" i="1"/>
  <c r="AC71" i="1"/>
  <c r="AC72" i="1"/>
  <c r="AC73" i="1"/>
  <c r="AC74" i="1"/>
  <c r="AD74" i="1" s="1"/>
  <c r="AC75" i="1"/>
  <c r="AC76" i="1"/>
  <c r="AC77" i="1"/>
  <c r="AC78" i="1"/>
  <c r="AC79" i="1"/>
  <c r="AC80" i="1"/>
  <c r="AC81" i="1"/>
  <c r="AC82" i="1"/>
  <c r="AD82" i="1" s="1"/>
  <c r="AC83" i="1"/>
  <c r="AC84" i="1"/>
  <c r="AC85" i="1"/>
  <c r="AC86" i="1"/>
  <c r="AC87" i="1"/>
  <c r="AC88" i="1"/>
  <c r="AC89" i="1"/>
  <c r="AC90" i="1"/>
  <c r="AD90" i="1" s="1"/>
  <c r="AC91" i="1"/>
  <c r="AC92" i="1"/>
  <c r="AC93" i="1"/>
  <c r="AC94" i="1"/>
  <c r="AC95" i="1"/>
  <c r="AC96" i="1"/>
  <c r="AC97" i="1"/>
  <c r="AC98" i="1"/>
  <c r="AC99" i="1"/>
  <c r="AC100" i="1"/>
  <c r="AC101" i="1"/>
  <c r="AC2" i="1"/>
  <c r="AD18" i="1" l="1"/>
  <c r="AD98" i="1"/>
  <c r="AD34" i="1"/>
  <c r="AD100" i="1"/>
  <c r="AD92" i="1"/>
  <c r="AD84" i="1"/>
  <c r="AD76" i="1"/>
  <c r="AD68" i="1"/>
  <c r="AD60" i="1"/>
  <c r="AD52" i="1"/>
  <c r="AD44" i="1"/>
  <c r="AD36" i="1"/>
  <c r="AD28" i="1"/>
  <c r="AD20" i="1"/>
  <c r="AD12" i="1"/>
  <c r="AD4" i="1"/>
  <c r="AD96" i="1"/>
  <c r="AD88" i="1"/>
  <c r="AD80" i="1"/>
  <c r="AD72" i="1"/>
  <c r="AD64" i="1"/>
  <c r="AD56" i="1"/>
  <c r="AD48" i="1"/>
  <c r="AD40" i="1"/>
  <c r="AD32" i="1"/>
  <c r="AD24" i="1"/>
  <c r="AD16" i="1"/>
  <c r="AD8" i="1"/>
  <c r="AD91" i="1"/>
  <c r="AD75" i="1"/>
  <c r="AD67" i="1"/>
  <c r="AD59" i="1"/>
  <c r="AD51" i="1"/>
  <c r="AD43" i="1"/>
  <c r="AD27" i="1"/>
  <c r="AD11" i="1"/>
  <c r="AD3" i="1"/>
  <c r="AD95" i="1"/>
  <c r="AD87" i="1"/>
  <c r="AD79" i="1"/>
  <c r="AD71" i="1"/>
  <c r="AD63" i="1"/>
  <c r="AD55" i="1"/>
  <c r="AD47" i="1"/>
  <c r="AD39" i="1"/>
  <c r="AD31" i="1"/>
  <c r="AD23" i="1"/>
  <c r="AD15" i="1"/>
  <c r="AD7" i="1"/>
  <c r="AD97" i="1"/>
  <c r="AD89" i="1"/>
  <c r="AD81" i="1"/>
  <c r="AD73" i="1"/>
  <c r="AD65" i="1"/>
  <c r="AD57" i="1"/>
  <c r="AD49" i="1"/>
  <c r="AD41" i="1"/>
  <c r="AD33" i="1"/>
  <c r="AD25" i="1"/>
  <c r="AD17" i="1"/>
  <c r="AD93" i="1"/>
  <c r="AD77" i="1"/>
  <c r="AD61" i="1"/>
  <c r="AD45" i="1"/>
  <c r="AD29" i="1"/>
  <c r="AD21" i="1"/>
  <c r="AD5" i="1"/>
  <c r="AD101" i="1"/>
  <c r="AD85" i="1"/>
  <c r="AD69" i="1"/>
  <c r="AD53" i="1"/>
  <c r="AD37" i="1"/>
  <c r="AD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052C42-9FD3-400A-BFCF-3197A7A497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CCCB36-0B1D-4A7E-BDF2-06ABC6CECD12}" name="WorksheetConnection_Supply Chain Data!$A$1:$AF$101" type="102" refreshedVersion="8" minRefreshableVersion="5">
    <extLst>
      <ext xmlns:x15="http://schemas.microsoft.com/office/spreadsheetml/2010/11/main" uri="{DE250136-89BD-433C-8126-D09CA5730AF9}">
        <x15:connection id="Range" autoDelete="1">
          <x15:rangePr sourceName="_xlcn.WorksheetConnection_SupplyChainDataA1AF1011"/>
        </x15:connection>
      </ext>
    </extLst>
  </connection>
  <connection id="3" xr16:uid="{42F9A3E5-9546-4E4B-B75E-DF3A1479F3A8}" name="WorksheetConnection_Supply Chain Data!$A$1:$AG$101" type="102" refreshedVersion="8" minRefreshableVersion="5">
    <extLst>
      <ext xmlns:x15="http://schemas.microsoft.com/office/spreadsheetml/2010/11/main" uri="{DE250136-89BD-433C-8126-D09CA5730AF9}">
        <x15:connection id="Range 1" autoDelete="1">
          <x15:rangePr sourceName="_xlcn.WorksheetConnection_SupplyChainDataA1AG10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 1].[Order date (Year)].[All]}"/>
    <s v="{[Range 1].[Plant Locatio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<sst xmlns="http://schemas.openxmlformats.org/spreadsheetml/2006/main" count="998" uniqueCount="191">
  <si>
    <t>Product Category</t>
  </si>
  <si>
    <t>SKU</t>
  </si>
  <si>
    <t xml:space="preserve"> Unit Price </t>
  </si>
  <si>
    <t>Sock Availability</t>
  </si>
  <si>
    <t>Qty Sold</t>
  </si>
  <si>
    <t xml:space="preserve"> Revenue generated </t>
  </si>
  <si>
    <t>Customer Segment</t>
  </si>
  <si>
    <t>Inventory level</t>
  </si>
  <si>
    <t>Delivery Lead times</t>
  </si>
  <si>
    <t>Order Qty</t>
  </si>
  <si>
    <t>Shipping times</t>
  </si>
  <si>
    <t>Order date</t>
  </si>
  <si>
    <t>Delivery vendor</t>
  </si>
  <si>
    <t xml:space="preserve"> Shipping costs </t>
  </si>
  <si>
    <t>Vendor name</t>
  </si>
  <si>
    <t>Plant Location</t>
  </si>
  <si>
    <t>Business Unit</t>
  </si>
  <si>
    <t>Order Lead time</t>
  </si>
  <si>
    <t>Units Produced</t>
  </si>
  <si>
    <t>Production lead time</t>
  </si>
  <si>
    <t xml:space="preserve"> Production Cost </t>
  </si>
  <si>
    <t>Shipping Status</t>
  </si>
  <si>
    <t>Qty Defect Rate</t>
  </si>
  <si>
    <t>Transport Mode</t>
  </si>
  <si>
    <t>Shipping Route</t>
  </si>
  <si>
    <t xml:space="preserve"> Total Costs </t>
  </si>
  <si>
    <t>Drill</t>
  </si>
  <si>
    <t>SKU0</t>
  </si>
  <si>
    <t>Other</t>
  </si>
  <si>
    <t>Carrier B</t>
  </si>
  <si>
    <t>Vendor 3</t>
  </si>
  <si>
    <t>Europe</t>
  </si>
  <si>
    <t>Pending</t>
  </si>
  <si>
    <t>Road</t>
  </si>
  <si>
    <t>Route B</t>
  </si>
  <si>
    <t>Hammer</t>
  </si>
  <si>
    <t>SKU1</t>
  </si>
  <si>
    <t>Female</t>
  </si>
  <si>
    <t>Carrier A</t>
  </si>
  <si>
    <t>SKU2</t>
  </si>
  <si>
    <t>Unknown</t>
  </si>
  <si>
    <t>Vendor 1</t>
  </si>
  <si>
    <t>Air</t>
  </si>
  <si>
    <t>Route C</t>
  </si>
  <si>
    <t>SKU3</t>
  </si>
  <si>
    <t>Carrier C</t>
  </si>
  <si>
    <t>Vendor 5</t>
  </si>
  <si>
    <t>Asia-Pacific</t>
  </si>
  <si>
    <t>Rejected</t>
  </si>
  <si>
    <t>Rail</t>
  </si>
  <si>
    <t>Route A</t>
  </si>
  <si>
    <t>SKU4</t>
  </si>
  <si>
    <t>North America</t>
  </si>
  <si>
    <t>SKU5</t>
  </si>
  <si>
    <t>Vendor 4</t>
  </si>
  <si>
    <t>South America</t>
  </si>
  <si>
    <t>SKU6</t>
  </si>
  <si>
    <t>Male</t>
  </si>
  <si>
    <t>Sea</t>
  </si>
  <si>
    <t>Nuts &amp; Bolts</t>
  </si>
  <si>
    <t>SKU7</t>
  </si>
  <si>
    <t>SKU8</t>
  </si>
  <si>
    <t>SKU9</t>
  </si>
  <si>
    <t>Vendor 2</t>
  </si>
  <si>
    <t>Middle East</t>
  </si>
  <si>
    <t>SKU10</t>
  </si>
  <si>
    <t>Completed</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</si>
  <si>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</si>
  <si>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</si>
  <si>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</si>
  <si>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</si>
  <si>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</si>
  <si>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</si>
  <si>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</si>
  <si>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</si>
  <si>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</si>
  <si>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</si>
  <si>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</si>
  <si>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</si>
  <si>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</si>
  <si>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</si>
  <si>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</si>
  <si>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</si>
  <si>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</si>
  <si>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</si>
  <si>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</si>
  <si>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</si>
  <si>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</si>
  <si>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</si>
  <si>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</si>
  <si>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</si>
  <si>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</si>
  <si>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</si>
  <si>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</si>
  <si>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</si>
  <si>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</si>
  <si>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</si>
  <si>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</si>
  <si>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</si>
  <si>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</si>
  <si>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</si>
  <si>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</si>
  <si>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</si>
  <si>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</si>
  <si>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</si>
  <si>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</si>
  <si>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</si>
  <si>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</si>
  <si>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</si>
  <si>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</si>
  <si>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</si>
  <si>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</si>
  <si>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</si>
  <si>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</si>
  <si>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</si>
  <si>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</si>
  <si>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</si>
  <si>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</si>
  <si>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</si>
  <si>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</si>
  <si>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</si>
  <si>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</si>
  <si>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</si>
  <si>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</si>
  <si>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</si>
  <si>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</si>
  <si>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</si>
  <si>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</si>
  <si>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</si>
  <si>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</si>
  <si>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</si>
  <si>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</si>
  <si>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</si>
  <si>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</si>
  <si>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</si>
  <si>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</si>
  <si>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</si>
  <si>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</si>
  <si>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</si>
  <si>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</si>
  <si>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</si>
  <si>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</si>
  <si>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</si>
  <si>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</si>
  <si>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</si>
  <si>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</si>
  <si>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</si>
  <si>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</si>
  <si>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</si>
  <si>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</si>
  <si>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</si>
  <si>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</si>
  <si>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</si>
  <si>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</si>
  <si>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</si>
  <si>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</si>
  <si>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Delivery Delay</t>
  </si>
  <si>
    <t>Expected Delivery Date</t>
  </si>
  <si>
    <t>Actual Delivery Date</t>
  </si>
  <si>
    <t>Delivery Status</t>
  </si>
  <si>
    <t>Work Order in Days</t>
  </si>
  <si>
    <t>Unit Cost</t>
  </si>
  <si>
    <t>Row Labels</t>
  </si>
  <si>
    <t>Grand Total</t>
  </si>
  <si>
    <t>Sum of Qty Sold</t>
  </si>
  <si>
    <t>Sum of Revenue generated</t>
  </si>
  <si>
    <t>Sum of Total Costs</t>
  </si>
  <si>
    <t>Sum of Delivery Lead times</t>
  </si>
  <si>
    <t>Sum of Shipping times</t>
  </si>
  <si>
    <t>Sum of Production lead time</t>
  </si>
  <si>
    <t>Total Profit</t>
  </si>
  <si>
    <t>Column Labels</t>
  </si>
  <si>
    <t>2022</t>
  </si>
  <si>
    <t>2023</t>
  </si>
  <si>
    <t>All</t>
  </si>
  <si>
    <t>May</t>
  </si>
  <si>
    <t>Feb</t>
  </si>
  <si>
    <t>Apr</t>
  </si>
  <si>
    <t>Sep</t>
  </si>
  <si>
    <t>Oct</t>
  </si>
  <si>
    <t>Nov</t>
  </si>
  <si>
    <t>Dec</t>
  </si>
  <si>
    <t>Jan</t>
  </si>
  <si>
    <t>Mar</t>
  </si>
  <si>
    <t>Order date (Year)</t>
  </si>
  <si>
    <t>Count of Revenue generated</t>
  </si>
  <si>
    <t>Jun</t>
  </si>
  <si>
    <t>Jul</t>
  </si>
  <si>
    <t>Aug</t>
  </si>
  <si>
    <t>2021</t>
  </si>
  <si>
    <t>Sum of Work Order in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</si>
</sst>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
    <numFmt numFmtId="165" formatCode="[$-409]dd\-mmm\-yy;@"/>
  </numFmts>
  <fonts count="8" x14ac:knownFonts="1">
    <font>
      <sz val="11"/>
      <color theme="1"/>
      <name val="Calibri"/>
      <family val="2"/>
      <scheme val="minor"/>
    </font>
    <font>
      <sz val="11"/>
      <color theme="1"/>
      <name val="Calibri"/>
      <family val="2"/>
      <scheme val="minor"/>
    </font>
    <font>
      <sz val="11"/>
      <color indexed="8"/>
      <name val="Calibri"/>
      <family val="2"/>
    </font>
    <font>
      <b/>
      <sz val="11"/>
      <color indexed="8"/>
      <name val="Calibri"/>
      <family val="2"/>
    </font>
    <font>
      <b/>
      <sz val="11"/>
      <color rgb="FFFF0000"/>
      <name val="Calibri"/>
      <family val="2"/>
    </font>
    <font>
      <b/>
      <sz val="11"/>
      <color rgb="FFFF0000"/>
      <name val="Calibri"/>
      <family val="2"/>
      <scheme val="minor"/>
    </font>
    <font>
      <b/>
      <sz val="11"/>
      <color rgb="FFC00000"/>
      <name val="Calibri"/>
      <family val="2"/>
    </font>
    <font>
      <b/>
      <sz val="11"/>
      <color rgb="FFC00000"/>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1" fillId="0" borderId="0" applyFont="0" applyFill="0" applyBorder="0" applyAlignment="0" applyProtection="0"/>
  </cellStyleXfs>
  <cellXfs count="35">
    <xf numFmtId="0" fontId="0" fillId="0" borderId="0" xfId="0"/>
    <xf numFmtId="0" fontId="2" fillId="0" borderId="0" xfId="0" applyFont="1"/>
    <xf numFmtId="164" fontId="2" fillId="0" borderId="0" xfId="0" applyNumberFormat="1" applyFont="1"/>
    <xf numFmtId="1" fontId="2" fillId="0" borderId="0" xfId="0" applyNumberFormat="1" applyFont="1"/>
    <xf numFmtId="15" fontId="2" fillId="0" borderId="0" xfId="0" applyNumberFormat="1" applyFont="1"/>
    <xf numFmtId="0" fontId="3" fillId="0" borderId="0" xfId="0" applyFont="1" applyAlignment="1">
      <alignment horizontal="center"/>
    </xf>
    <xf numFmtId="165" fontId="2" fillId="0" borderId="0" xfId="0" applyNumberFormat="1" applyFont="1"/>
    <xf numFmtId="165" fontId="0" fillId="0" borderId="0" xfId="0" applyNumberFormat="1"/>
    <xf numFmtId="165" fontId="4" fillId="0" borderId="0" xfId="0" applyNumberFormat="1" applyFont="1" applyAlignment="1">
      <alignment horizontal="center"/>
    </xf>
    <xf numFmtId="0" fontId="4" fillId="0" borderId="0" xfId="0" applyFont="1" applyAlignment="1">
      <alignment horizontal="center"/>
    </xf>
    <xf numFmtId="0" fontId="5" fillId="0" borderId="0" xfId="0" applyFont="1" applyAlignment="1">
      <alignment horizontal="center"/>
    </xf>
    <xf numFmtId="1" fontId="0" fillId="0" borderId="0" xfId="0" applyNumberFormat="1"/>
    <xf numFmtId="44" fontId="0" fillId="0" borderId="0" xfId="1" applyFont="1"/>
    <xf numFmtId="0" fontId="0" fillId="0" borderId="0" xfId="0" pivotButton="1"/>
    <xf numFmtId="0" fontId="0" fillId="0" borderId="0" xfId="0" applyAlignment="1">
      <alignment horizontal="left"/>
    </xf>
    <xf numFmtId="44" fontId="4" fillId="0" borderId="0" xfId="1" applyFont="1" applyFill="1" applyBorder="1" applyAlignment="1" applyProtection="1">
      <alignment horizontal="center"/>
    </xf>
    <xf numFmtId="44" fontId="2" fillId="0" borderId="0" xfId="1" applyFont="1" applyFill="1" applyBorder="1" applyAlignment="1" applyProtection="1"/>
    <xf numFmtId="44" fontId="3" fillId="0" borderId="0" xfId="1" applyFont="1" applyAlignment="1">
      <alignment horizontal="center"/>
    </xf>
    <xf numFmtId="44" fontId="2" fillId="0" borderId="0" xfId="1" applyFont="1"/>
    <xf numFmtId="39" fontId="0" fillId="0" borderId="0" xfId="0" applyNumberFormat="1"/>
    <xf numFmtId="0" fontId="7" fillId="0" borderId="0" xfId="0" applyFont="1"/>
    <xf numFmtId="14" fontId="6" fillId="0" borderId="0" xfId="0" applyNumberFormat="1" applyFont="1" applyAlignment="1">
      <alignment horizontal="center"/>
    </xf>
    <xf numFmtId="14" fontId="2" fillId="0" borderId="0" xfId="0" applyNumberFormat="1" applyFon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3" fontId="0" fillId="0" borderId="0" xfId="0" applyNumberFormat="1"/>
    <xf numFmtId="0"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9" Type="http://schemas.microsoft.com/office/2017/10/relationships/person" Target="persons/person0.xml"/><Relationship Id="rId21" Type="http://schemas.microsoft.com/office/2007/relationships/slicerCache" Target="slicerCaches/slicerCache1.xml"/><Relationship Id="rId34" Type="http://schemas.microsoft.com/office/2017/10/relationships/person" Target="persons/person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33" Type="http://schemas.microsoft.com/office/2017/10/relationships/person" Target="persons/person8.xml"/><Relationship Id="rId38" Type="http://schemas.microsoft.com/office/2017/10/relationships/person" Target="persons/person9.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microsoft.com/office/2017/10/relationships/person" Target="persons/person7.xml"/><Relationship Id="rId37" Type="http://schemas.microsoft.com/office/2017/10/relationships/person" Target="persons/person3.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powerPivotData" Target="model/item.data"/><Relationship Id="rId36" Type="http://schemas.microsoft.com/office/2017/10/relationships/person" Target="persons/person6.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microsoft.com/office/2017/10/relationships/person" Target="persons/pers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sheetMetadata" Target="metadata.xml"/><Relationship Id="rId30" Type="http://schemas.microsoft.com/office/2017/10/relationships/person" Target="persons/person4.xml"/><Relationship Id="rId35" Type="http://schemas.microsoft.com/office/2017/10/relationships/person" Target="persons/person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[Supply_Chain_Analysis_Dashboard.xlsx]Vendor Lead Time &amp; Orders!PivotTable1</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010799431321084"/>
          <c:y val="0.14371411265899456"/>
          <c:w val="0.68594374032238781"/>
          <c:h val="0.63337354528797107"/>
        </c:manualLayout>
      </c:layout>
      <c:bar3DChart>
        <c:barDir val="col"/>
        <c:grouping val="stacked"/>
        <c:varyColors val="0"/>
        <c:ser>
          <c:idx val="0"/>
          <c:order val="0"/>
          <c:tx>
            <c:strRef>
              <c:f>'Vendor Lead Time &amp; Orders'!$B$2</c:f>
              <c:strCache>
                <c:ptCount val="1"/>
                <c:pt idx="0">
                  <c:v>Sum of Delivery Lead times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'Vendor Lead Time &amp; Orders'!$A$3:$A$6</c:f>
              <c:strCache>
                <c:ptCount val="3"/>
                <c:pt idx="0">
                  <c:v>Vendor 1</c:v>
                </c:pt>
                <c:pt idx="1">
                  <c:v>Vendor 2</c:v>
                </c:pt>
                <c:pt idx="2">
                  <c:v>Vendor 4</c:v>
                </c:pt>
              </c:strCache>
            </c:strRef>
          </c:cat>
          <c:val>
            <c:numRef>
              <c:f>'Vendor Lead Time &amp; Orders'!$B$3:$B$6</c:f>
              <c:numCache>
                <c:formatCode>General</c:formatCode>
                <c:ptCount val="3"/>
                <c:pt idx="0">
                  <c:v>453</c:v>
                </c:pt>
                <c:pt idx="1">
                  <c:v>357</c:v>
                </c:pt>
                <c:pt idx="2">
                  <c:v>306</c:v>
                </c:pt>
              </c:numCache>
            </c:numRef>
          </c:val>
          <c:extLst>
            <c:ext xmlns:c16="http://schemas.microsoft.com/office/drawing/2014/chart" uri="{C3380CC4-5D6E-409C-BE32-E72D297353CC}">
              <c16:uniqueId val="{00000019-416B-4359-B193-3354E449AF59}"/>
            </c:ext>
          </c:extLst>
        </c:ser>
        <c:ser>
          <c:idx val="1"/>
          <c:order val="1"/>
          <c:tx>
            <c:strRef>
              <c:f>'Vendor Lead Time &amp; Orders'!$C$2</c:f>
              <c:strCache>
                <c:ptCount val="1"/>
                <c:pt idx="0">
                  <c:v>Sum of Production lead time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'Vendor Lead Time &amp; Orders'!$A$3:$A$6</c:f>
              <c:strCache>
                <c:ptCount val="3"/>
                <c:pt idx="0">
                  <c:v>Vendor 1</c:v>
                </c:pt>
                <c:pt idx="1">
                  <c:v>Vendor 2</c:v>
                </c:pt>
                <c:pt idx="2">
                  <c:v>Vendor 4</c:v>
                </c:pt>
              </c:strCache>
            </c:strRef>
          </c:cat>
          <c:val>
            <c:numRef>
              <c:f>'Vendor Lead Time &amp; Orders'!$C$3:$C$6</c:f>
              <c:numCache>
                <c:formatCode>General</c:formatCode>
                <c:ptCount val="3"/>
                <c:pt idx="0">
                  <c:v>340</c:v>
                </c:pt>
                <c:pt idx="1">
                  <c:v>343</c:v>
                </c:pt>
                <c:pt idx="2">
                  <c:v>276</c:v>
                </c:pt>
              </c:numCache>
            </c:numRef>
          </c:val>
          <c:extLst>
            <c:ext xmlns:c16="http://schemas.microsoft.com/office/drawing/2014/chart" uri="{C3380CC4-5D6E-409C-BE32-E72D297353CC}">
              <c16:uniqueId val="{0000001A-416B-4359-B193-3354E449AF59}"/>
            </c:ext>
          </c:extLst>
        </c:ser>
        <c:ser>
          <c:idx val="2"/>
          <c:order val="2"/>
          <c:tx>
            <c:strRef>
              <c:f>'Vendor Lead Time &amp; Orders'!$D$2</c:f>
              <c:strCache>
                <c:ptCount val="1"/>
                <c:pt idx="0">
                  <c:v>Sum of Shipping times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'Vendor Lead Time &amp; Orders'!$A$3:$A$6</c:f>
              <c:strCache>
                <c:ptCount val="3"/>
                <c:pt idx="0">
                  <c:v>Vendor 1</c:v>
                </c:pt>
                <c:pt idx="1">
                  <c:v>Vendor 2</c:v>
                </c:pt>
                <c:pt idx="2">
                  <c:v>Vendor 4</c:v>
                </c:pt>
              </c:strCache>
            </c:strRef>
          </c:cat>
          <c:val>
            <c:numRef>
              <c:f>'Vendor Lead Time &amp; Orders'!$D$3:$D$6</c:f>
              <c:numCache>
                <c:formatCode>General</c:formatCode>
                <c:ptCount val="3"/>
                <c:pt idx="0">
                  <c:v>164</c:v>
                </c:pt>
                <c:pt idx="1">
                  <c:v>121</c:v>
                </c:pt>
                <c:pt idx="2">
                  <c:v>100</c:v>
                </c:pt>
              </c:numCache>
            </c:numRef>
          </c:val>
          <c:extLst>
            <c:ext xmlns:c16="http://schemas.microsoft.com/office/drawing/2014/chart" uri="{C3380CC4-5D6E-409C-BE32-E72D297353CC}">
              <c16:uniqueId val="{0000001B-416B-4359-B193-3354E449AF59}"/>
            </c:ext>
          </c:extLst>
        </c:ser>
        <c:dLbls>
          <c:showLegendKey val="0"/>
          <c:showVal val="0"/>
          <c:showCatName val="0"/>
          <c:showSerName val="0"/>
          <c:showPercent val="0"/>
          <c:showBubbleSize val="0"/>
        </c:dLbls>
        <c:gapWidth val="150"/>
        <c:shape val="box"/>
        <c:axId val="1428297263"/>
        <c:axId val="1428297679"/>
        <c:axId val="0"/>
      </c:bar3DChart>
      <c:catAx>
        <c:axId val="1428297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97679"/>
        <c:crosses val="autoZero"/>
        <c:auto val="1"/>
        <c:lblAlgn val="ctr"/>
        <c:lblOffset val="100"/>
        <c:noMultiLvlLbl val="0"/>
      </c:catAx>
      <c:valAx>
        <c:axId val="142829767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9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[Supply_Chain_Analysis_Dashboard.xlsx]Monthly Shipping Trend!PivotTable2</c:name>
    <c:fmtId val="2"/>
  </c:pivotSource>
  <c:chart>
    <c:autoTitleDeleted val="1"/>
    <c:pivotFmts>
      <c:pivotFmt>
        <c:idx val="0"/>
        <c:spPr>
          <a:solidFill>
            <a:schemeClr val="accent1"/>
          </a:solidFill>
          <a:ln w="19050" cap="rnd">
            <a:solidFill>
              <a:schemeClr val="tx2"/>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tx2"/>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301419568858355E-2"/>
          <c:y val="0.30724255036331288"/>
          <c:w val="0.90022617150080098"/>
          <c:h val="0.43826329689515131"/>
        </c:manualLayout>
      </c:layout>
      <c:lineChart>
        <c:grouping val="standard"/>
        <c:varyColors val="0"/>
        <c:ser>
          <c:idx val="0"/>
          <c:order val="0"/>
          <c:tx>
            <c:strRef>
              <c:f>'Monthly Shipping Trend'!$C$3</c:f>
              <c:strCache>
                <c:ptCount val="1"/>
                <c:pt idx="0">
                  <c:v>Total</c:v>
                </c:pt>
              </c:strCache>
            </c:strRef>
          </c:tx>
          <c:spPr>
            <a:ln w="19050" cap="rnd">
              <a:solidFill>
                <a:schemeClr val="tx2"/>
              </a:solidFill>
              <a:round/>
            </a:ln>
            <a:effectLst/>
          </c:spPr>
          <c:marker>
            <c:symbol val="circle"/>
            <c:size val="5"/>
            <c:spPr>
              <a:solidFill>
                <a:srgbClr val="FF0000"/>
              </a:solidFill>
              <a:ln w="9525">
                <a:solidFill>
                  <a:schemeClr val="accent1"/>
                </a:solidFill>
              </a:ln>
              <a:effectLst/>
            </c:spPr>
          </c:marker>
          <c:cat>
            <c:strRef>
              <c:f>'Monthly Shipping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Shipping Trend'!$C$4:$C$16</c:f>
              <c:numCache>
                <c:formatCode>General</c:formatCode>
                <c:ptCount val="12"/>
                <c:pt idx="0">
                  <c:v>45</c:v>
                </c:pt>
                <c:pt idx="1">
                  <c:v>142</c:v>
                </c:pt>
                <c:pt idx="2">
                  <c:v>79</c:v>
                </c:pt>
                <c:pt idx="3">
                  <c:v>26</c:v>
                </c:pt>
                <c:pt idx="4">
                  <c:v>20</c:v>
                </c:pt>
                <c:pt idx="5">
                  <c:v>1</c:v>
                </c:pt>
                <c:pt idx="6">
                  <c:v>10</c:v>
                </c:pt>
                <c:pt idx="7">
                  <c:v>8</c:v>
                </c:pt>
                <c:pt idx="8">
                  <c:v>27</c:v>
                </c:pt>
                <c:pt idx="9">
                  <c:v>11</c:v>
                </c:pt>
                <c:pt idx="10">
                  <c:v>65</c:v>
                </c:pt>
                <c:pt idx="11">
                  <c:v>141</c:v>
                </c:pt>
              </c:numCache>
            </c:numRef>
          </c:val>
          <c:smooth val="0"/>
          <c:extLst>
            <c:ext xmlns:c16="http://schemas.microsoft.com/office/drawing/2014/chart" uri="{C3380CC4-5D6E-409C-BE32-E72D297353CC}">
              <c16:uniqueId val="{00000009-0410-4595-8F9B-EFC9C11EA9F5}"/>
            </c:ext>
          </c:extLst>
        </c:ser>
        <c:dLbls>
          <c:showLegendKey val="0"/>
          <c:showVal val="0"/>
          <c:showCatName val="0"/>
          <c:showSerName val="0"/>
          <c:showPercent val="0"/>
          <c:showBubbleSize val="0"/>
        </c:dLbls>
        <c:marker val="1"/>
        <c:smooth val="0"/>
        <c:axId val="776276095"/>
        <c:axId val="776281087"/>
      </c:lineChart>
      <c:catAx>
        <c:axId val="776276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81087"/>
        <c:crosses val="autoZero"/>
        <c:auto val="1"/>
        <c:lblAlgn val="ctr"/>
        <c:lblOffset val="100"/>
        <c:noMultiLvlLbl val="0"/>
      </c:catAx>
      <c:valAx>
        <c:axId val="7762810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7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16426071741033"/>
          <c:y val="0.19472222222222221"/>
          <c:w val="0.8002386264216973"/>
          <c:h val="0.62850320793234182"/>
        </c:manualLayout>
      </c:layout>
      <c:scatterChart>
        <c:scatterStyle val="lineMarker"/>
        <c:varyColors val="0"/>
        <c:ser>
          <c:idx val="0"/>
          <c:order val="0"/>
          <c:tx>
            <c:strRef>
              <c:f>'Work Order Vs Lead Time'!$D$1</c:f>
              <c:strCache>
                <c:ptCount val="1"/>
                <c:pt idx="0">
                  <c:v>Work Order in Days</c:v>
                </c:pt>
              </c:strCache>
            </c:strRef>
          </c:tx>
          <c:spPr>
            <a:ln w="25400" cap="rnd">
              <a:noFill/>
              <a:round/>
            </a:ln>
            <a:effectLst>
              <a:outerShdw blurRad="57150" dist="19050" dir="5400000" algn="ctr" rotWithShape="0">
                <a:srgbClr val="000000">
                  <a:alpha val="63000"/>
                </a:srgbClr>
              </a:outerShdw>
            </a:effectLst>
          </c:spPr>
          <c:marker>
            <c:symbol val="circle"/>
            <c:size val="6"/>
            <c:spPr>
              <a:solidFill>
                <a:srgbClr val="00B0F0"/>
              </a:solidFill>
              <a:ln w="9525" cap="rnd">
                <a:solidFill>
                  <a:schemeClr val="accent1"/>
                </a:solidFill>
                <a:round/>
              </a:ln>
              <a:effectLst>
                <a:outerShdw blurRad="57150" dist="19050" dir="5400000" algn="ctr" rotWithShape="0">
                  <a:srgbClr val="000000">
                    <a:alpha val="63000"/>
                  </a:srgbClr>
                </a:outerShdw>
              </a:effectLst>
            </c:spPr>
          </c:marker>
          <c:xVal>
            <c:numRef>
              <c:f>'Work Order Vs Lead Time'!$C$2:$C$101</c:f>
              <c:numCache>
                <c:formatCode>0</c:formatCode>
                <c:ptCount val="100"/>
                <c:pt idx="0">
                  <c:v>29</c:v>
                </c:pt>
                <c:pt idx="1">
                  <c:v>23</c:v>
                </c:pt>
                <c:pt idx="2">
                  <c:v>12</c:v>
                </c:pt>
                <c:pt idx="3">
                  <c:v>24</c:v>
                </c:pt>
                <c:pt idx="4">
                  <c:v>5</c:v>
                </c:pt>
                <c:pt idx="5">
                  <c:v>10</c:v>
                </c:pt>
                <c:pt idx="6">
                  <c:v>14</c:v>
                </c:pt>
                <c:pt idx="7">
                  <c:v>22</c:v>
                </c:pt>
                <c:pt idx="8">
                  <c:v>13</c:v>
                </c:pt>
                <c:pt idx="9">
                  <c:v>29</c:v>
                </c:pt>
                <c:pt idx="10">
                  <c:v>18</c:v>
                </c:pt>
                <c:pt idx="11">
                  <c:v>28</c:v>
                </c:pt>
                <c:pt idx="12">
                  <c:v>3</c:v>
                </c:pt>
                <c:pt idx="13">
                  <c:v>23</c:v>
                </c:pt>
                <c:pt idx="14">
                  <c:v>25</c:v>
                </c:pt>
                <c:pt idx="15">
                  <c:v>14</c:v>
                </c:pt>
                <c:pt idx="16">
                  <c:v>3</c:v>
                </c:pt>
                <c:pt idx="17">
                  <c:v>7</c:v>
                </c:pt>
                <c:pt idx="18">
                  <c:v>18</c:v>
                </c:pt>
                <c:pt idx="19">
                  <c:v>20</c:v>
                </c:pt>
                <c:pt idx="20">
                  <c:v>29</c:v>
                </c:pt>
                <c:pt idx="21">
                  <c:v>19</c:v>
                </c:pt>
                <c:pt idx="22">
                  <c:v>22</c:v>
                </c:pt>
                <c:pt idx="23">
                  <c:v>11</c:v>
                </c:pt>
                <c:pt idx="24">
                  <c:v>28</c:v>
                </c:pt>
                <c:pt idx="25">
                  <c:v>19</c:v>
                </c:pt>
                <c:pt idx="26">
                  <c:v>26</c:v>
                </c:pt>
                <c:pt idx="27">
                  <c:v>25</c:v>
                </c:pt>
                <c:pt idx="28">
                  <c:v>13</c:v>
                </c:pt>
                <c:pt idx="29">
                  <c:v>16</c:v>
                </c:pt>
                <c:pt idx="30">
                  <c:v>27</c:v>
                </c:pt>
                <c:pt idx="31">
                  <c:v>24</c:v>
                </c:pt>
                <c:pt idx="32">
                  <c:v>30</c:v>
                </c:pt>
                <c:pt idx="33">
                  <c:v>1</c:v>
                </c:pt>
                <c:pt idx="34">
                  <c:v>4</c:v>
                </c:pt>
                <c:pt idx="35">
                  <c:v>3</c:v>
                </c:pt>
                <c:pt idx="36">
                  <c:v>26</c:v>
                </c:pt>
                <c:pt idx="37">
                  <c:v>24</c:v>
                </c:pt>
                <c:pt idx="38">
                  <c:v>10</c:v>
                </c:pt>
                <c:pt idx="39">
                  <c:v>30</c:v>
                </c:pt>
                <c:pt idx="40">
                  <c:v>18</c:v>
                </c:pt>
                <c:pt idx="41">
                  <c:v>18</c:v>
                </c:pt>
                <c:pt idx="42">
                  <c:v>26</c:v>
                </c:pt>
                <c:pt idx="43">
                  <c:v>1</c:v>
                </c:pt>
                <c:pt idx="44">
                  <c:v>7</c:v>
                </c:pt>
                <c:pt idx="45">
                  <c:v>25</c:v>
                </c:pt>
                <c:pt idx="46">
                  <c:v>18</c:v>
                </c:pt>
                <c:pt idx="47">
                  <c:v>10</c:v>
                </c:pt>
                <c:pt idx="48">
                  <c:v>9</c:v>
                </c:pt>
                <c:pt idx="49">
                  <c:v>28</c:v>
                </c:pt>
                <c:pt idx="50">
                  <c:v>20</c:v>
                </c:pt>
                <c:pt idx="51">
                  <c:v>18</c:v>
                </c:pt>
                <c:pt idx="52">
                  <c:v>10</c:v>
                </c:pt>
                <c:pt idx="53">
                  <c:v>1</c:v>
                </c:pt>
                <c:pt idx="54">
                  <c:v>26</c:v>
                </c:pt>
                <c:pt idx="55">
                  <c:v>27</c:v>
                </c:pt>
                <c:pt idx="56">
                  <c:v>24</c:v>
                </c:pt>
                <c:pt idx="57">
                  <c:v>21</c:v>
                </c:pt>
                <c:pt idx="58">
                  <c:v>18</c:v>
                </c:pt>
                <c:pt idx="59">
                  <c:v>11</c:v>
                </c:pt>
                <c:pt idx="60">
                  <c:v>29</c:v>
                </c:pt>
                <c:pt idx="61">
                  <c:v>14</c:v>
                </c:pt>
                <c:pt idx="62">
                  <c:v>13</c:v>
                </c:pt>
                <c:pt idx="63">
                  <c:v>18</c:v>
                </c:pt>
                <c:pt idx="64">
                  <c:v>17</c:v>
                </c:pt>
                <c:pt idx="65">
                  <c:v>16</c:v>
                </c:pt>
                <c:pt idx="66">
                  <c:v>24</c:v>
                </c:pt>
                <c:pt idx="67">
                  <c:v>10</c:v>
                </c:pt>
                <c:pt idx="68">
                  <c:v>2</c:v>
                </c:pt>
                <c:pt idx="69">
                  <c:v>9</c:v>
                </c:pt>
                <c:pt idx="70">
                  <c:v>22</c:v>
                </c:pt>
                <c:pt idx="71">
                  <c:v>2</c:v>
                </c:pt>
                <c:pt idx="72">
                  <c:v>21</c:v>
                </c:pt>
                <c:pt idx="73">
                  <c:v>13</c:v>
                </c:pt>
                <c:pt idx="74">
                  <c:v>1</c:v>
                </c:pt>
                <c:pt idx="75">
                  <c:v>25</c:v>
                </c:pt>
                <c:pt idx="76">
                  <c:v>25</c:v>
                </c:pt>
                <c:pt idx="77">
                  <c:v>26</c:v>
                </c:pt>
                <c:pt idx="78">
                  <c:v>25</c:v>
                </c:pt>
                <c:pt idx="79">
                  <c:v>5</c:v>
                </c:pt>
                <c:pt idx="80">
                  <c:v>8</c:v>
                </c:pt>
                <c:pt idx="81">
                  <c:v>28</c:v>
                </c:pt>
                <c:pt idx="82">
                  <c:v>6</c:v>
                </c:pt>
                <c:pt idx="83">
                  <c:v>20</c:v>
                </c:pt>
                <c:pt idx="84">
                  <c:v>24</c:v>
                </c:pt>
                <c:pt idx="85">
                  <c:v>4</c:v>
                </c:pt>
                <c:pt idx="86">
                  <c:v>4</c:v>
                </c:pt>
                <c:pt idx="87">
                  <c:v>27</c:v>
                </c:pt>
                <c:pt idx="88">
                  <c:v>21</c:v>
                </c:pt>
                <c:pt idx="89">
                  <c:v>23</c:v>
                </c:pt>
                <c:pt idx="90">
                  <c:v>8</c:v>
                </c:pt>
                <c:pt idx="91">
                  <c:v>5</c:v>
                </c:pt>
                <c:pt idx="92">
                  <c:v>4</c:v>
                </c:pt>
                <c:pt idx="93">
                  <c:v>21</c:v>
                </c:pt>
                <c:pt idx="94">
                  <c:v>12</c:v>
                </c:pt>
                <c:pt idx="95">
                  <c:v>18</c:v>
                </c:pt>
                <c:pt idx="96">
                  <c:v>28</c:v>
                </c:pt>
                <c:pt idx="97">
                  <c:v>10</c:v>
                </c:pt>
                <c:pt idx="98">
                  <c:v>28</c:v>
                </c:pt>
                <c:pt idx="99">
                  <c:v>29</c:v>
                </c:pt>
              </c:numCache>
            </c:numRef>
          </c:xVal>
          <c:yVal>
            <c:numRef>
              <c:f>'Work Order Vs Lead Time'!$D$2:$D$101</c:f>
              <c:numCache>
                <c:formatCode>0</c:formatCode>
                <c:ptCount val="100"/>
                <c:pt idx="0">
                  <c:v>33</c:v>
                </c:pt>
                <c:pt idx="1">
                  <c:v>32</c:v>
                </c:pt>
                <c:pt idx="2">
                  <c:v>29</c:v>
                </c:pt>
                <c:pt idx="3">
                  <c:v>24</c:v>
                </c:pt>
                <c:pt idx="4">
                  <c:v>11</c:v>
                </c:pt>
                <c:pt idx="5">
                  <c:v>20</c:v>
                </c:pt>
                <c:pt idx="6">
                  <c:v>32</c:v>
                </c:pt>
                <c:pt idx="7">
                  <c:v>2</c:v>
                </c:pt>
                <c:pt idx="8">
                  <c:v>15</c:v>
                </c:pt>
                <c:pt idx="9">
                  <c:v>24</c:v>
                </c:pt>
                <c:pt idx="10">
                  <c:v>7</c:v>
                </c:pt>
                <c:pt idx="11">
                  <c:v>12</c:v>
                </c:pt>
                <c:pt idx="12">
                  <c:v>7</c:v>
                </c:pt>
                <c:pt idx="13">
                  <c:v>19</c:v>
                </c:pt>
                <c:pt idx="14">
                  <c:v>19</c:v>
                </c:pt>
                <c:pt idx="15">
                  <c:v>14</c:v>
                </c:pt>
                <c:pt idx="16">
                  <c:v>22</c:v>
                </c:pt>
                <c:pt idx="17">
                  <c:v>25</c:v>
                </c:pt>
                <c:pt idx="18">
                  <c:v>25</c:v>
                </c:pt>
                <c:pt idx="19">
                  <c:v>19</c:v>
                </c:pt>
                <c:pt idx="20">
                  <c:v>12</c:v>
                </c:pt>
                <c:pt idx="21">
                  <c:v>10</c:v>
                </c:pt>
                <c:pt idx="22">
                  <c:v>38</c:v>
                </c:pt>
                <c:pt idx="23">
                  <c:v>36</c:v>
                </c:pt>
                <c:pt idx="24">
                  <c:v>11</c:v>
                </c:pt>
                <c:pt idx="25">
                  <c:v>26</c:v>
                </c:pt>
                <c:pt idx="26">
                  <c:v>8</c:v>
                </c:pt>
                <c:pt idx="27">
                  <c:v>12</c:v>
                </c:pt>
                <c:pt idx="28">
                  <c:v>11</c:v>
                </c:pt>
                <c:pt idx="29">
                  <c:v>14</c:v>
                </c:pt>
                <c:pt idx="30">
                  <c:v>37</c:v>
                </c:pt>
                <c:pt idx="31">
                  <c:v>12</c:v>
                </c:pt>
                <c:pt idx="32">
                  <c:v>11</c:v>
                </c:pt>
                <c:pt idx="33">
                  <c:v>32</c:v>
                </c:pt>
                <c:pt idx="34">
                  <c:v>17</c:v>
                </c:pt>
                <c:pt idx="35">
                  <c:v>10</c:v>
                </c:pt>
                <c:pt idx="36">
                  <c:v>22</c:v>
                </c:pt>
                <c:pt idx="37">
                  <c:v>24</c:v>
                </c:pt>
                <c:pt idx="38">
                  <c:v>17</c:v>
                </c:pt>
                <c:pt idx="39">
                  <c:v>9</c:v>
                </c:pt>
                <c:pt idx="40">
                  <c:v>9</c:v>
                </c:pt>
                <c:pt idx="41">
                  <c:v>15</c:v>
                </c:pt>
                <c:pt idx="42">
                  <c:v>11</c:v>
                </c:pt>
                <c:pt idx="43">
                  <c:v>32</c:v>
                </c:pt>
                <c:pt idx="44">
                  <c:v>24</c:v>
                </c:pt>
                <c:pt idx="45">
                  <c:v>31</c:v>
                </c:pt>
                <c:pt idx="46">
                  <c:v>31</c:v>
                </c:pt>
                <c:pt idx="47">
                  <c:v>29</c:v>
                </c:pt>
                <c:pt idx="48">
                  <c:v>21</c:v>
                </c:pt>
                <c:pt idx="49">
                  <c:v>34</c:v>
                </c:pt>
                <c:pt idx="50">
                  <c:v>31</c:v>
                </c:pt>
                <c:pt idx="51">
                  <c:v>29</c:v>
                </c:pt>
                <c:pt idx="52">
                  <c:v>28</c:v>
                </c:pt>
                <c:pt idx="53">
                  <c:v>20</c:v>
                </c:pt>
                <c:pt idx="54">
                  <c:v>32</c:v>
                </c:pt>
                <c:pt idx="55">
                  <c:v>10</c:v>
                </c:pt>
                <c:pt idx="56">
                  <c:v>33</c:v>
                </c:pt>
                <c:pt idx="57">
                  <c:v>26</c:v>
                </c:pt>
                <c:pt idx="58">
                  <c:v>14</c:v>
                </c:pt>
                <c:pt idx="59">
                  <c:v>11</c:v>
                </c:pt>
                <c:pt idx="60">
                  <c:v>32</c:v>
                </c:pt>
                <c:pt idx="61">
                  <c:v>19</c:v>
                </c:pt>
                <c:pt idx="62">
                  <c:v>21</c:v>
                </c:pt>
                <c:pt idx="63">
                  <c:v>14</c:v>
                </c:pt>
                <c:pt idx="64">
                  <c:v>12</c:v>
                </c:pt>
                <c:pt idx="65">
                  <c:v>29</c:v>
                </c:pt>
                <c:pt idx="66">
                  <c:v>36</c:v>
                </c:pt>
                <c:pt idx="67">
                  <c:v>20</c:v>
                </c:pt>
                <c:pt idx="68">
                  <c:v>26</c:v>
                </c:pt>
                <c:pt idx="69">
                  <c:v>10</c:v>
                </c:pt>
                <c:pt idx="70">
                  <c:v>20</c:v>
                </c:pt>
                <c:pt idx="71">
                  <c:v>16</c:v>
                </c:pt>
                <c:pt idx="72">
                  <c:v>20</c:v>
                </c:pt>
                <c:pt idx="73">
                  <c:v>9</c:v>
                </c:pt>
                <c:pt idx="74">
                  <c:v>14</c:v>
                </c:pt>
                <c:pt idx="75">
                  <c:v>21</c:v>
                </c:pt>
                <c:pt idx="76">
                  <c:v>34</c:v>
                </c:pt>
                <c:pt idx="77">
                  <c:v>9</c:v>
                </c:pt>
                <c:pt idx="78">
                  <c:v>26</c:v>
                </c:pt>
                <c:pt idx="79">
                  <c:v>13</c:v>
                </c:pt>
                <c:pt idx="80">
                  <c:v>7</c:v>
                </c:pt>
                <c:pt idx="81">
                  <c:v>6</c:v>
                </c:pt>
                <c:pt idx="82">
                  <c:v>27</c:v>
                </c:pt>
                <c:pt idx="83">
                  <c:v>13</c:v>
                </c:pt>
                <c:pt idx="84">
                  <c:v>32</c:v>
                </c:pt>
                <c:pt idx="85">
                  <c:v>4</c:v>
                </c:pt>
                <c:pt idx="86">
                  <c:v>24</c:v>
                </c:pt>
                <c:pt idx="87">
                  <c:v>27</c:v>
                </c:pt>
                <c:pt idx="88">
                  <c:v>18</c:v>
                </c:pt>
                <c:pt idx="89">
                  <c:v>19</c:v>
                </c:pt>
                <c:pt idx="90">
                  <c:v>15</c:v>
                </c:pt>
                <c:pt idx="91">
                  <c:v>35</c:v>
                </c:pt>
                <c:pt idx="92">
                  <c:v>37</c:v>
                </c:pt>
                <c:pt idx="93">
                  <c:v>21</c:v>
                </c:pt>
                <c:pt idx="94">
                  <c:v>23</c:v>
                </c:pt>
                <c:pt idx="95">
                  <c:v>35</c:v>
                </c:pt>
                <c:pt idx="96">
                  <c:v>31</c:v>
                </c:pt>
                <c:pt idx="97">
                  <c:v>22</c:v>
                </c:pt>
                <c:pt idx="98">
                  <c:v>16</c:v>
                </c:pt>
                <c:pt idx="99">
                  <c:v>8</c:v>
                </c:pt>
              </c:numCache>
            </c:numRef>
          </c:yVal>
          <c:smooth val="0"/>
          <c:extLst>
            <c:ext xmlns:c16="http://schemas.microsoft.com/office/drawing/2014/chart" uri="{C3380CC4-5D6E-409C-BE32-E72D297353CC}">
              <c16:uniqueId val="{00000000-6FFD-49D8-A38A-8D90F618734E}"/>
            </c:ext>
          </c:extLst>
        </c:ser>
        <c:dLbls>
          <c:showLegendKey val="0"/>
          <c:showVal val="0"/>
          <c:showCatName val="0"/>
          <c:showSerName val="0"/>
          <c:showPercent val="0"/>
          <c:showBubbleSize val="0"/>
        </c:dLbls>
        <c:axId val="1350852927"/>
        <c:axId val="1600336607"/>
      </c:scatterChart>
      <c:valAx>
        <c:axId val="13508529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Order Lead Time(Days)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336607"/>
        <c:crosses val="autoZero"/>
        <c:crossBetween val="midCat"/>
      </c:valAx>
      <c:valAx>
        <c:axId val="160033660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Work Order Duration(Days)</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529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[Supply_Chain_Analysis_Dashboard.xlsx]Plant-wise Revenue!PivotTable3</c:name>
    <c:fmtId val="9"/>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dLbl>
          <c:idx val="0"/>
          <c:showLegendKey val="0"/>
          <c:showVal val="1"/>
          <c:showCatName val="0"/>
          <c:showSerName val="0"/>
          <c:showPercent val="0"/>
          <c:showBubbleSize val="0"/>
          <c:extLst>
            <c:ext xmlns:c15="http://schemas.microsoft.com/office/drawing/2012/chart" uri="{CE6537A1-D6FC-4f65-9D91-7224C49458BB}"/>
          </c:extLst>
        </c:dLbl>
      </c:pivotFmt>
      <c:pivotFmt>
        <c:idx val="73"/>
        <c:dLbl>
          <c:idx val="0"/>
          <c:showLegendKey val="0"/>
          <c:showVal val="1"/>
          <c:showCatName val="0"/>
          <c:showSerName val="0"/>
          <c:showPercent val="0"/>
          <c:showBubbleSize val="0"/>
          <c:extLst>
            <c:ext xmlns:c15="http://schemas.microsoft.com/office/drawing/2012/chart" uri="{CE6537A1-D6FC-4f65-9D91-7224C49458BB}"/>
          </c:extLst>
        </c:dLbl>
      </c:pivotFmt>
      <c:pivotFmt>
        <c:idx val="74"/>
        <c:dLbl>
          <c:idx val="0"/>
          <c:showLegendKey val="0"/>
          <c:showVal val="1"/>
          <c:showCatName val="0"/>
          <c:showSerName val="0"/>
          <c:showPercent val="0"/>
          <c:showBubbleSize val="0"/>
          <c:extLst>
            <c:ext xmlns:c15="http://schemas.microsoft.com/office/drawing/2012/chart" uri="{CE6537A1-D6FC-4f65-9D91-7224C49458BB}"/>
          </c:extLst>
        </c:dLbl>
      </c:pivotFmt>
      <c:pivotFmt>
        <c:idx val="75"/>
        <c:dLbl>
          <c:idx val="0"/>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
        <c:idx val="77"/>
        <c:dLbl>
          <c:idx val="0"/>
          <c:showLegendKey val="0"/>
          <c:showVal val="1"/>
          <c:showCatName val="0"/>
          <c:showSerName val="0"/>
          <c:showPercent val="0"/>
          <c:showBubbleSize val="0"/>
          <c:extLst>
            <c:ext xmlns:c15="http://schemas.microsoft.com/office/drawing/2012/chart" uri="{CE6537A1-D6FC-4f65-9D91-7224C49458BB}"/>
          </c:extLst>
        </c:dLbl>
      </c:pivotFmt>
      <c:pivotFmt>
        <c:idx val="78"/>
        <c:dLbl>
          <c:idx val="0"/>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1"/>
          <c:showCatName val="0"/>
          <c:showSerName val="0"/>
          <c:showPercent val="0"/>
          <c:showBubbleSize val="0"/>
          <c:extLst>
            <c:ext xmlns:c15="http://schemas.microsoft.com/office/drawing/2012/chart" uri="{CE6537A1-D6FC-4f65-9D91-7224C49458BB}"/>
          </c:extLst>
        </c:dLbl>
      </c:pivotFmt>
      <c:pivotFmt>
        <c:idx val="80"/>
        <c:dLbl>
          <c:idx val="0"/>
          <c:showLegendKey val="0"/>
          <c:showVal val="1"/>
          <c:showCatName val="0"/>
          <c:showSerName val="0"/>
          <c:showPercent val="0"/>
          <c:showBubbleSize val="0"/>
          <c:extLst>
            <c:ext xmlns:c15="http://schemas.microsoft.com/office/drawing/2012/chart" uri="{CE6537A1-D6FC-4f65-9D91-7224C49458BB}"/>
          </c:extLst>
        </c:dLbl>
      </c:pivotFmt>
      <c:pivotFmt>
        <c:idx val="81"/>
        <c:dLbl>
          <c:idx val="0"/>
          <c:showLegendKey val="0"/>
          <c:showVal val="1"/>
          <c:showCatName val="0"/>
          <c:showSerName val="0"/>
          <c:showPercent val="0"/>
          <c:showBubbleSize val="0"/>
          <c:extLst>
            <c:ext xmlns:c15="http://schemas.microsoft.com/office/drawing/2012/chart" uri="{CE6537A1-D6FC-4f65-9D91-7224C49458BB}"/>
          </c:extLst>
        </c:dLbl>
      </c:pivotFmt>
      <c:pivotFmt>
        <c:idx val="82"/>
        <c:dLbl>
          <c:idx val="0"/>
          <c:showLegendKey val="0"/>
          <c:showVal val="1"/>
          <c:showCatName val="0"/>
          <c:showSerName val="0"/>
          <c:showPercent val="0"/>
          <c:showBubbleSize val="0"/>
          <c:extLst>
            <c:ext xmlns:c15="http://schemas.microsoft.com/office/drawing/2012/chart" uri="{CE6537A1-D6FC-4f65-9D91-7224C49458BB}"/>
          </c:extLst>
        </c:dLbl>
      </c:pivotFmt>
      <c:pivotFmt>
        <c:idx val="83"/>
        <c:dLbl>
          <c:idx val="0"/>
          <c:showLegendKey val="0"/>
          <c:showVal val="1"/>
          <c:showCatName val="0"/>
          <c:showSerName val="0"/>
          <c:showPercent val="0"/>
          <c:showBubbleSize val="0"/>
          <c:extLst>
            <c:ext xmlns:c15="http://schemas.microsoft.com/office/drawing/2012/chart" uri="{CE6537A1-D6FC-4f65-9D91-7224C49458BB}"/>
          </c:extLst>
        </c:dLbl>
      </c:pivotFmt>
      <c:pivotFmt>
        <c:idx val="84"/>
        <c:dLbl>
          <c:idx val="0"/>
          <c:showLegendKey val="0"/>
          <c:showVal val="1"/>
          <c:showCatName val="0"/>
          <c:showSerName val="0"/>
          <c:showPercent val="0"/>
          <c:showBubbleSize val="0"/>
          <c:extLst>
            <c:ext xmlns:c15="http://schemas.microsoft.com/office/drawing/2012/chart" uri="{CE6537A1-D6FC-4f65-9D91-7224C49458BB}"/>
          </c:extLst>
        </c:dLbl>
      </c:pivotFmt>
      <c:pivotFmt>
        <c:idx val="85"/>
        <c:dLbl>
          <c:idx val="0"/>
          <c:showLegendKey val="0"/>
          <c:showVal val="1"/>
          <c:showCatName val="0"/>
          <c:showSerName val="0"/>
          <c:showPercent val="0"/>
          <c:showBubbleSize val="0"/>
          <c:extLst>
            <c:ext xmlns:c15="http://schemas.microsoft.com/office/drawing/2012/chart" uri="{CE6537A1-D6FC-4f65-9D91-7224C49458BB}"/>
          </c:extLst>
        </c:dLbl>
      </c:pivotFmt>
      <c:pivotFmt>
        <c:idx val="86"/>
        <c:dLbl>
          <c:idx val="0"/>
          <c:showLegendKey val="0"/>
          <c:showVal val="1"/>
          <c:showCatName val="0"/>
          <c:showSerName val="0"/>
          <c:showPercent val="0"/>
          <c:showBubbleSize val="0"/>
          <c:extLst>
            <c:ext xmlns:c15="http://schemas.microsoft.com/office/drawing/2012/chart" uri="{CE6537A1-D6FC-4f65-9D91-7224C49458BB}"/>
          </c:extLst>
        </c:dLbl>
      </c:pivotFmt>
      <c:pivotFmt>
        <c:idx val="87"/>
        <c:dLbl>
          <c:idx val="0"/>
          <c:showLegendKey val="0"/>
          <c:showVal val="1"/>
          <c:showCatName val="0"/>
          <c:showSerName val="0"/>
          <c:showPercent val="0"/>
          <c:showBubbleSize val="0"/>
          <c:extLst>
            <c:ext xmlns:c15="http://schemas.microsoft.com/office/drawing/2012/chart" uri="{CE6537A1-D6FC-4f65-9D91-7224C49458BB}"/>
          </c:extLst>
        </c:dLbl>
      </c:pivotFmt>
      <c:pivotFmt>
        <c:idx val="88"/>
        <c:dLbl>
          <c:idx val="0"/>
          <c:showLegendKey val="0"/>
          <c:showVal val="1"/>
          <c:showCatName val="0"/>
          <c:showSerName val="0"/>
          <c:showPercent val="0"/>
          <c:showBubbleSize val="0"/>
          <c:extLst>
            <c:ext xmlns:c15="http://schemas.microsoft.com/office/drawing/2012/chart" uri="{CE6537A1-D6FC-4f65-9D91-7224C49458BB}"/>
          </c:extLst>
        </c:dLbl>
      </c:pivotFmt>
      <c:pivotFmt>
        <c:idx val="89"/>
        <c:dLbl>
          <c:idx val="0"/>
          <c:showLegendKey val="0"/>
          <c:showVal val="1"/>
          <c:showCatName val="0"/>
          <c:showSerName val="0"/>
          <c:showPercent val="0"/>
          <c:showBubbleSize val="0"/>
          <c:extLst>
            <c:ext xmlns:c15="http://schemas.microsoft.com/office/drawing/2012/chart" uri="{CE6537A1-D6FC-4f65-9D91-7224C49458BB}"/>
          </c:extLst>
        </c:dLbl>
      </c:pivotFmt>
      <c:pivotFmt>
        <c:idx val="90"/>
        <c:dLbl>
          <c:idx val="0"/>
          <c:showLegendKey val="0"/>
          <c:showVal val="1"/>
          <c:showCatName val="0"/>
          <c:showSerName val="0"/>
          <c:showPercent val="0"/>
          <c:showBubbleSize val="0"/>
          <c:extLst>
            <c:ext xmlns:c15="http://schemas.microsoft.com/office/drawing/2012/chart" uri="{CE6537A1-D6FC-4f65-9D91-7224C49458BB}"/>
          </c:extLst>
        </c:dLbl>
      </c:pivotFmt>
      <c:pivotFmt>
        <c:idx val="91"/>
        <c:dLbl>
          <c:idx val="0"/>
          <c:showLegendKey val="0"/>
          <c:showVal val="1"/>
          <c:showCatName val="0"/>
          <c:showSerName val="0"/>
          <c:showPercent val="0"/>
          <c:showBubbleSize val="0"/>
          <c:extLst>
            <c:ext xmlns:c15="http://schemas.microsoft.com/office/drawing/2012/chart" uri="{CE6537A1-D6FC-4f65-9D91-7224C49458BB}"/>
          </c:extLst>
        </c:dLbl>
      </c:pivotFmt>
      <c:pivotFmt>
        <c:idx val="92"/>
        <c:dLbl>
          <c:idx val="0"/>
          <c:showLegendKey val="0"/>
          <c:showVal val="1"/>
          <c:showCatName val="0"/>
          <c:showSerName val="0"/>
          <c:showPercent val="0"/>
          <c:showBubbleSize val="0"/>
          <c:extLst>
            <c:ext xmlns:c15="http://schemas.microsoft.com/office/drawing/2012/chart" uri="{CE6537A1-D6FC-4f65-9D91-7224C49458BB}"/>
          </c:extLst>
        </c:dLbl>
      </c:pivotFmt>
      <c:pivotFmt>
        <c:idx val="93"/>
        <c:dLbl>
          <c:idx val="0"/>
          <c:showLegendKey val="0"/>
          <c:showVal val="1"/>
          <c:showCatName val="0"/>
          <c:showSerName val="0"/>
          <c:showPercent val="0"/>
          <c:showBubbleSize val="0"/>
          <c:extLst>
            <c:ext xmlns:c15="http://schemas.microsoft.com/office/drawing/2012/chart" uri="{CE6537A1-D6FC-4f65-9D91-7224C49458BB}"/>
          </c:extLst>
        </c:dLbl>
      </c:pivotFmt>
      <c:pivotFmt>
        <c:idx val="94"/>
        <c:dLbl>
          <c:idx val="0"/>
          <c:showLegendKey val="0"/>
          <c:showVal val="1"/>
          <c:showCatName val="0"/>
          <c:showSerName val="0"/>
          <c:showPercent val="0"/>
          <c:showBubbleSize val="0"/>
          <c:extLst>
            <c:ext xmlns:c15="http://schemas.microsoft.com/office/drawing/2012/chart" uri="{CE6537A1-D6FC-4f65-9D91-7224C49458BB}"/>
          </c:extLst>
        </c:dLbl>
      </c:pivotFmt>
      <c:pivotFmt>
        <c:idx val="95"/>
        <c:dLbl>
          <c:idx val="0"/>
          <c:showLegendKey val="0"/>
          <c:showVal val="1"/>
          <c:showCatName val="0"/>
          <c:showSerName val="0"/>
          <c:showPercent val="0"/>
          <c:showBubbleSize val="0"/>
          <c:extLst>
            <c:ext xmlns:c15="http://schemas.microsoft.com/office/drawing/2012/chart" uri="{CE6537A1-D6FC-4f65-9D91-7224C49458BB}"/>
          </c:extLst>
        </c:dLbl>
      </c:pivotFmt>
      <c:pivotFmt>
        <c:idx val="96"/>
        <c:dLbl>
          <c:idx val="0"/>
          <c:showLegendKey val="0"/>
          <c:showVal val="1"/>
          <c:showCatName val="0"/>
          <c:showSerName val="0"/>
          <c:showPercent val="0"/>
          <c:showBubbleSize val="0"/>
          <c:extLst>
            <c:ext xmlns:c15="http://schemas.microsoft.com/office/drawing/2012/chart" uri="{CE6537A1-D6FC-4f65-9D91-7224C49458BB}"/>
          </c:extLst>
        </c:dLbl>
      </c:pivotFmt>
      <c:pivotFmt>
        <c:idx val="97"/>
        <c:dLbl>
          <c:idx val="0"/>
          <c:showLegendKey val="0"/>
          <c:showVal val="1"/>
          <c:showCatName val="0"/>
          <c:showSerName val="0"/>
          <c:showPercent val="0"/>
          <c:showBubbleSize val="0"/>
          <c:extLst>
            <c:ext xmlns:c15="http://schemas.microsoft.com/office/drawing/2012/chart" uri="{CE6537A1-D6FC-4f65-9D91-7224C49458BB}"/>
          </c:extLst>
        </c:dLbl>
      </c:pivotFmt>
      <c:pivotFmt>
        <c:idx val="98"/>
        <c:dLbl>
          <c:idx val="0"/>
          <c:showLegendKey val="0"/>
          <c:showVal val="1"/>
          <c:showCatName val="0"/>
          <c:showSerName val="0"/>
          <c:showPercent val="0"/>
          <c:showBubbleSize val="0"/>
          <c:extLst>
            <c:ext xmlns:c15="http://schemas.microsoft.com/office/drawing/2012/chart" uri="{CE6537A1-D6FC-4f65-9D91-7224C49458BB}"/>
          </c:extLst>
        </c:dLbl>
      </c:pivotFmt>
      <c:pivotFmt>
        <c:idx val="99"/>
        <c:dLbl>
          <c:idx val="0"/>
          <c:showLegendKey val="0"/>
          <c:showVal val="1"/>
          <c:showCatName val="0"/>
          <c:showSerName val="0"/>
          <c:showPercent val="0"/>
          <c:showBubbleSize val="0"/>
          <c:extLst>
            <c:ext xmlns:c15="http://schemas.microsoft.com/office/drawing/2012/chart" uri="{CE6537A1-D6FC-4f65-9D91-7224C49458BB}"/>
          </c:extLst>
        </c:dLbl>
      </c:pivotFmt>
      <c:pivotFmt>
        <c:idx val="100"/>
        <c:dLbl>
          <c:idx val="0"/>
          <c:showLegendKey val="0"/>
          <c:showVal val="1"/>
          <c:showCatName val="0"/>
          <c:showSerName val="0"/>
          <c:showPercent val="0"/>
          <c:showBubbleSize val="0"/>
          <c:extLst>
            <c:ext xmlns:c15="http://schemas.microsoft.com/office/drawing/2012/chart" uri="{CE6537A1-D6FC-4f65-9D91-7224C49458BB}"/>
          </c:extLst>
        </c:dLbl>
      </c:pivotFmt>
      <c:pivotFmt>
        <c:idx val="101"/>
        <c:dLbl>
          <c:idx val="0"/>
          <c:showLegendKey val="0"/>
          <c:showVal val="1"/>
          <c:showCatName val="0"/>
          <c:showSerName val="0"/>
          <c:showPercent val="0"/>
          <c:showBubbleSize val="0"/>
          <c:extLst>
            <c:ext xmlns:c15="http://schemas.microsoft.com/office/drawing/2012/chart" uri="{CE6537A1-D6FC-4f65-9D91-7224C49458BB}"/>
          </c:extLst>
        </c:dLbl>
      </c:pivotFmt>
      <c:pivotFmt>
        <c:idx val="102"/>
        <c:dLbl>
          <c:idx val="0"/>
          <c:showLegendKey val="0"/>
          <c:showVal val="1"/>
          <c:showCatName val="0"/>
          <c:showSerName val="0"/>
          <c:showPercent val="0"/>
          <c:showBubbleSize val="0"/>
          <c:extLst>
            <c:ext xmlns:c15="http://schemas.microsoft.com/office/drawing/2012/chart" uri="{CE6537A1-D6FC-4f65-9D91-7224C49458BB}"/>
          </c:extLst>
        </c:dLbl>
      </c:pivotFmt>
      <c:pivotFmt>
        <c:idx val="103"/>
        <c:dLbl>
          <c:idx val="0"/>
          <c:showLegendKey val="0"/>
          <c:showVal val="1"/>
          <c:showCatName val="0"/>
          <c:showSerName val="0"/>
          <c:showPercent val="0"/>
          <c:showBubbleSize val="0"/>
          <c:extLst>
            <c:ext xmlns:c15="http://schemas.microsoft.com/office/drawing/2012/chart" uri="{CE6537A1-D6FC-4f65-9D91-7224C49458BB}"/>
          </c:extLst>
        </c:dLbl>
      </c:pivotFmt>
      <c:pivotFmt>
        <c:idx val="104"/>
        <c:dLbl>
          <c:idx val="0"/>
          <c:showLegendKey val="0"/>
          <c:showVal val="1"/>
          <c:showCatName val="0"/>
          <c:showSerName val="0"/>
          <c:showPercent val="0"/>
          <c:showBubbleSize val="0"/>
          <c:extLst>
            <c:ext xmlns:c15="http://schemas.microsoft.com/office/drawing/2012/chart" uri="{CE6537A1-D6FC-4f65-9D91-7224C49458BB}"/>
          </c:extLst>
        </c:dLbl>
      </c:pivotFmt>
      <c:pivotFmt>
        <c:idx val="105"/>
        <c:dLbl>
          <c:idx val="0"/>
          <c:showLegendKey val="0"/>
          <c:showVal val="1"/>
          <c:showCatName val="0"/>
          <c:showSerName val="0"/>
          <c:showPercent val="0"/>
          <c:showBubbleSize val="0"/>
          <c:extLst>
            <c:ext xmlns:c15="http://schemas.microsoft.com/office/drawing/2012/chart" uri="{CE6537A1-D6FC-4f65-9D91-7224C49458BB}"/>
          </c:extLst>
        </c:dLbl>
      </c:pivotFmt>
      <c:pivotFmt>
        <c:idx val="106"/>
        <c:dLbl>
          <c:idx val="0"/>
          <c:showLegendKey val="0"/>
          <c:showVal val="1"/>
          <c:showCatName val="0"/>
          <c:showSerName val="0"/>
          <c:showPercent val="0"/>
          <c:showBubbleSize val="0"/>
          <c:extLst>
            <c:ext xmlns:c15="http://schemas.microsoft.com/office/drawing/2012/chart" uri="{CE6537A1-D6FC-4f65-9D91-7224C49458BB}"/>
          </c:extLst>
        </c:dLbl>
      </c:pivotFmt>
      <c:pivotFmt>
        <c:idx val="107"/>
        <c:dLbl>
          <c:idx val="0"/>
          <c:showLegendKey val="0"/>
          <c:showVal val="1"/>
          <c:showCatName val="0"/>
          <c:showSerName val="0"/>
          <c:showPercent val="0"/>
          <c:showBubbleSize val="0"/>
          <c:extLst>
            <c:ext xmlns:c15="http://schemas.microsoft.com/office/drawing/2012/chart" uri="{CE6537A1-D6FC-4f65-9D91-7224C49458BB}"/>
          </c:extLst>
        </c:dLbl>
      </c:pivotFmt>
      <c:pivotFmt>
        <c:idx val="108"/>
        <c:dLbl>
          <c:idx val="0"/>
          <c:showLegendKey val="0"/>
          <c:showVal val="1"/>
          <c:showCatName val="0"/>
          <c:showSerName val="0"/>
          <c:showPercent val="0"/>
          <c:showBubbleSize val="0"/>
          <c:extLst>
            <c:ext xmlns:c15="http://schemas.microsoft.com/office/drawing/2012/chart" uri="{CE6537A1-D6FC-4f65-9D91-7224C49458BB}"/>
          </c:extLst>
        </c:dLbl>
      </c:pivotFmt>
      <c:pivotFmt>
        <c:idx val="109"/>
        <c:dLbl>
          <c:idx val="0"/>
          <c:showLegendKey val="0"/>
          <c:showVal val="1"/>
          <c:showCatName val="0"/>
          <c:showSerName val="0"/>
          <c:showPercent val="0"/>
          <c:showBubbleSize val="0"/>
          <c:extLst>
            <c:ext xmlns:c15="http://schemas.microsoft.com/office/drawing/2012/chart" uri="{CE6537A1-D6FC-4f65-9D91-7224C49458BB}"/>
          </c:extLst>
        </c:dLbl>
      </c:pivotFmt>
      <c:pivotFmt>
        <c:idx val="110"/>
        <c:dLbl>
          <c:idx val="0"/>
          <c:showLegendKey val="0"/>
          <c:showVal val="1"/>
          <c:showCatName val="0"/>
          <c:showSerName val="0"/>
          <c:showPercent val="0"/>
          <c:showBubbleSize val="0"/>
          <c:extLst>
            <c:ext xmlns:c15="http://schemas.microsoft.com/office/drawing/2012/chart" uri="{CE6537A1-D6FC-4f65-9D91-7224C49458BB}"/>
          </c:extLst>
        </c:dLbl>
      </c:pivotFmt>
      <c:pivotFmt>
        <c:idx val="111"/>
        <c:dLbl>
          <c:idx val="0"/>
          <c:showLegendKey val="0"/>
          <c:showVal val="1"/>
          <c:showCatName val="0"/>
          <c:showSerName val="0"/>
          <c:showPercent val="0"/>
          <c:showBubbleSize val="0"/>
          <c:extLst>
            <c:ext xmlns:c15="http://schemas.microsoft.com/office/drawing/2012/chart" uri="{CE6537A1-D6FC-4f65-9D91-7224C49458BB}"/>
          </c:extLst>
        </c:dLbl>
      </c:pivotFmt>
      <c:pivotFmt>
        <c:idx val="112"/>
        <c:dLbl>
          <c:idx val="0"/>
          <c:showLegendKey val="0"/>
          <c:showVal val="1"/>
          <c:showCatName val="0"/>
          <c:showSerName val="0"/>
          <c:showPercent val="0"/>
          <c:showBubbleSize val="0"/>
          <c:extLst>
            <c:ext xmlns:c15="http://schemas.microsoft.com/office/drawing/2012/chart" uri="{CE6537A1-D6FC-4f65-9D91-7224C49458BB}"/>
          </c:extLst>
        </c:dLbl>
      </c:pivotFmt>
      <c:pivotFmt>
        <c:idx val="113"/>
        <c:dLbl>
          <c:idx val="0"/>
          <c:showLegendKey val="0"/>
          <c:showVal val="1"/>
          <c:showCatName val="0"/>
          <c:showSerName val="0"/>
          <c:showPercent val="0"/>
          <c:showBubbleSize val="0"/>
          <c:extLst>
            <c:ext xmlns:c15="http://schemas.microsoft.com/office/drawing/2012/chart" uri="{CE6537A1-D6FC-4f65-9D91-7224C49458BB}"/>
          </c:extLst>
        </c:dLbl>
      </c:pivotFmt>
      <c:pivotFmt>
        <c:idx val="114"/>
        <c:dLbl>
          <c:idx val="0"/>
          <c:showLegendKey val="0"/>
          <c:showVal val="1"/>
          <c:showCatName val="0"/>
          <c:showSerName val="0"/>
          <c:showPercent val="0"/>
          <c:showBubbleSize val="0"/>
          <c:extLst>
            <c:ext xmlns:c15="http://schemas.microsoft.com/office/drawing/2012/chart" uri="{CE6537A1-D6FC-4f65-9D91-7224C49458BB}"/>
          </c:extLst>
        </c:dLbl>
      </c:pivotFmt>
      <c:pivotFmt>
        <c:idx val="115"/>
        <c:dLbl>
          <c:idx val="0"/>
          <c:showLegendKey val="0"/>
          <c:showVal val="1"/>
          <c:showCatName val="0"/>
          <c:showSerName val="0"/>
          <c:showPercent val="0"/>
          <c:showBubbleSize val="0"/>
          <c:extLst>
            <c:ext xmlns:c15="http://schemas.microsoft.com/office/drawing/2012/chart" uri="{CE6537A1-D6FC-4f65-9D91-7224C49458BB}"/>
          </c:extLst>
        </c:dLbl>
      </c:pivotFmt>
      <c:pivotFmt>
        <c:idx val="116"/>
        <c:dLbl>
          <c:idx val="0"/>
          <c:showLegendKey val="0"/>
          <c:showVal val="1"/>
          <c:showCatName val="0"/>
          <c:showSerName val="0"/>
          <c:showPercent val="0"/>
          <c:showBubbleSize val="0"/>
          <c:extLst>
            <c:ext xmlns:c15="http://schemas.microsoft.com/office/drawing/2012/chart" uri="{CE6537A1-D6FC-4f65-9D91-7224C49458BB}"/>
          </c:extLst>
        </c:dLbl>
      </c:pivotFmt>
      <c:pivotFmt>
        <c:idx val="117"/>
        <c:dLbl>
          <c:idx val="0"/>
          <c:showLegendKey val="0"/>
          <c:showVal val="1"/>
          <c:showCatName val="0"/>
          <c:showSerName val="0"/>
          <c:showPercent val="0"/>
          <c:showBubbleSize val="0"/>
          <c:extLst>
            <c:ext xmlns:c15="http://schemas.microsoft.com/office/drawing/2012/chart" uri="{CE6537A1-D6FC-4f65-9D91-7224C49458BB}"/>
          </c:extLst>
        </c:dLbl>
      </c:pivotFmt>
      <c:pivotFmt>
        <c:idx val="118"/>
        <c:dLbl>
          <c:idx val="0"/>
          <c:showLegendKey val="0"/>
          <c:showVal val="1"/>
          <c:showCatName val="0"/>
          <c:showSerName val="0"/>
          <c:showPercent val="0"/>
          <c:showBubbleSize val="0"/>
          <c:extLst>
            <c:ext xmlns:c15="http://schemas.microsoft.com/office/drawing/2012/chart" uri="{CE6537A1-D6FC-4f65-9D91-7224C49458BB}"/>
          </c:extLst>
        </c:dLbl>
      </c:pivotFmt>
      <c:pivotFmt>
        <c:idx val="119"/>
        <c:dLbl>
          <c:idx val="0"/>
          <c:showLegendKey val="0"/>
          <c:showVal val="1"/>
          <c:showCatName val="0"/>
          <c:showSerName val="0"/>
          <c:showPercent val="0"/>
          <c:showBubbleSize val="0"/>
          <c:extLst>
            <c:ext xmlns:c15="http://schemas.microsoft.com/office/drawing/2012/chart" uri="{CE6537A1-D6FC-4f65-9D91-7224C49458BB}"/>
          </c:extLst>
        </c:dLbl>
      </c:pivotFmt>
      <c:pivotFmt>
        <c:idx val="120"/>
        <c:dLbl>
          <c:idx val="0"/>
          <c:showLegendKey val="0"/>
          <c:showVal val="1"/>
          <c:showCatName val="0"/>
          <c:showSerName val="0"/>
          <c:showPercent val="0"/>
          <c:showBubbleSize val="0"/>
          <c:extLst>
            <c:ext xmlns:c15="http://schemas.microsoft.com/office/drawing/2012/chart" uri="{CE6537A1-D6FC-4f65-9D91-7224C49458BB}"/>
          </c:extLst>
        </c:dLbl>
      </c:pivotFmt>
      <c:pivotFmt>
        <c:idx val="121"/>
        <c:dLbl>
          <c:idx val="0"/>
          <c:showLegendKey val="0"/>
          <c:showVal val="1"/>
          <c:showCatName val="0"/>
          <c:showSerName val="0"/>
          <c:showPercent val="0"/>
          <c:showBubbleSize val="0"/>
          <c:extLst>
            <c:ext xmlns:c15="http://schemas.microsoft.com/office/drawing/2012/chart" uri="{CE6537A1-D6FC-4f65-9D91-7224C49458BB}"/>
          </c:extLst>
        </c:dLbl>
      </c:pivotFmt>
      <c:pivotFmt>
        <c:idx val="122"/>
        <c:dLbl>
          <c:idx val="0"/>
          <c:showLegendKey val="0"/>
          <c:showVal val="1"/>
          <c:showCatName val="0"/>
          <c:showSerName val="0"/>
          <c:showPercent val="0"/>
          <c:showBubbleSize val="0"/>
          <c:extLst>
            <c:ext xmlns:c15="http://schemas.microsoft.com/office/drawing/2012/chart" uri="{CE6537A1-D6FC-4f65-9D91-7224C49458BB}"/>
          </c:extLst>
        </c:dLbl>
      </c:pivotFmt>
      <c:pivotFmt>
        <c:idx val="123"/>
        <c:dLbl>
          <c:idx val="0"/>
          <c:showLegendKey val="0"/>
          <c:showVal val="1"/>
          <c:showCatName val="0"/>
          <c:showSerName val="0"/>
          <c:showPercent val="0"/>
          <c:showBubbleSize val="0"/>
          <c:extLst>
            <c:ext xmlns:c15="http://schemas.microsoft.com/office/drawing/2012/chart" uri="{CE6537A1-D6FC-4f65-9D91-7224C49458BB}"/>
          </c:extLst>
        </c:dLbl>
      </c:pivotFmt>
      <c:pivotFmt>
        <c:idx val="124"/>
        <c:dLbl>
          <c:idx val="0"/>
          <c:showLegendKey val="0"/>
          <c:showVal val="1"/>
          <c:showCatName val="0"/>
          <c:showSerName val="0"/>
          <c:showPercent val="0"/>
          <c:showBubbleSize val="0"/>
          <c:extLst>
            <c:ext xmlns:c15="http://schemas.microsoft.com/office/drawing/2012/chart" uri="{CE6537A1-D6FC-4f65-9D91-7224C49458BB}"/>
          </c:extLst>
        </c:dLbl>
      </c:pivotFmt>
      <c:pivotFmt>
        <c:idx val="125"/>
        <c:dLbl>
          <c:idx val="0"/>
          <c:showLegendKey val="0"/>
          <c:showVal val="1"/>
          <c:showCatName val="0"/>
          <c:showSerName val="0"/>
          <c:showPercent val="0"/>
          <c:showBubbleSize val="0"/>
          <c:extLst>
            <c:ext xmlns:c15="http://schemas.microsoft.com/office/drawing/2012/chart" uri="{CE6537A1-D6FC-4f65-9D91-7224C49458BB}"/>
          </c:extLst>
        </c:dLbl>
      </c:pivotFmt>
      <c:pivotFmt>
        <c:idx val="126"/>
        <c:dLbl>
          <c:idx val="0"/>
          <c:showLegendKey val="0"/>
          <c:showVal val="1"/>
          <c:showCatName val="0"/>
          <c:showSerName val="0"/>
          <c:showPercent val="0"/>
          <c:showBubbleSize val="0"/>
          <c:extLst>
            <c:ext xmlns:c15="http://schemas.microsoft.com/office/drawing/2012/chart" uri="{CE6537A1-D6FC-4f65-9D91-7224C49458BB}"/>
          </c:extLst>
        </c:dLbl>
      </c:pivotFmt>
      <c:pivotFmt>
        <c:idx val="127"/>
        <c:dLbl>
          <c:idx val="0"/>
          <c:showLegendKey val="0"/>
          <c:showVal val="1"/>
          <c:showCatName val="0"/>
          <c:showSerName val="0"/>
          <c:showPercent val="0"/>
          <c:showBubbleSize val="0"/>
          <c:extLst>
            <c:ext xmlns:c15="http://schemas.microsoft.com/office/drawing/2012/chart" uri="{CE6537A1-D6FC-4f65-9D91-7224C49458BB}"/>
          </c:extLst>
        </c:dLbl>
      </c:pivotFmt>
      <c:pivotFmt>
        <c:idx val="128"/>
        <c:dLbl>
          <c:idx val="0"/>
          <c:showLegendKey val="0"/>
          <c:showVal val="1"/>
          <c:showCatName val="0"/>
          <c:showSerName val="0"/>
          <c:showPercent val="0"/>
          <c:showBubbleSize val="0"/>
          <c:extLst>
            <c:ext xmlns:c15="http://schemas.microsoft.com/office/drawing/2012/chart" uri="{CE6537A1-D6FC-4f65-9D91-7224C49458BB}"/>
          </c:extLst>
        </c:dLbl>
      </c:pivotFmt>
      <c:pivotFmt>
        <c:idx val="129"/>
        <c:dLbl>
          <c:idx val="0"/>
          <c:showLegendKey val="0"/>
          <c:showVal val="1"/>
          <c:showCatName val="0"/>
          <c:showSerName val="0"/>
          <c:showPercent val="0"/>
          <c:showBubbleSize val="0"/>
          <c:extLst>
            <c:ext xmlns:c15="http://schemas.microsoft.com/office/drawing/2012/chart" uri="{CE6537A1-D6FC-4f65-9D91-7224C49458BB}"/>
          </c:extLst>
        </c:dLbl>
      </c:pivotFmt>
      <c:pivotFmt>
        <c:idx val="130"/>
        <c:dLbl>
          <c:idx val="0"/>
          <c:showLegendKey val="0"/>
          <c:showVal val="1"/>
          <c:showCatName val="0"/>
          <c:showSerName val="0"/>
          <c:showPercent val="0"/>
          <c:showBubbleSize val="0"/>
          <c:extLst>
            <c:ext xmlns:c15="http://schemas.microsoft.com/office/drawing/2012/chart" uri="{CE6537A1-D6FC-4f65-9D91-7224C49458BB}"/>
          </c:extLst>
        </c:dLbl>
      </c:pivotFmt>
      <c:pivotFmt>
        <c:idx val="131"/>
        <c:dLbl>
          <c:idx val="0"/>
          <c:showLegendKey val="0"/>
          <c:showVal val="1"/>
          <c:showCatName val="0"/>
          <c:showSerName val="0"/>
          <c:showPercent val="0"/>
          <c:showBubbleSize val="0"/>
          <c:extLst>
            <c:ext xmlns:c15="http://schemas.microsoft.com/office/drawing/2012/chart" uri="{CE6537A1-D6FC-4f65-9D91-7224C49458BB}"/>
          </c:extLst>
        </c:dLbl>
      </c:pivotFmt>
      <c:pivotFmt>
        <c:idx val="132"/>
        <c:dLbl>
          <c:idx val="0"/>
          <c:showLegendKey val="0"/>
          <c:showVal val="1"/>
          <c:showCatName val="0"/>
          <c:showSerName val="0"/>
          <c:showPercent val="0"/>
          <c:showBubbleSize val="0"/>
          <c:extLst>
            <c:ext xmlns:c15="http://schemas.microsoft.com/office/drawing/2012/chart" uri="{CE6537A1-D6FC-4f65-9D91-7224C49458BB}"/>
          </c:extLst>
        </c:dLbl>
      </c:pivotFmt>
      <c:pivotFmt>
        <c:idx val="133"/>
        <c:dLbl>
          <c:idx val="0"/>
          <c:showLegendKey val="0"/>
          <c:showVal val="1"/>
          <c:showCatName val="0"/>
          <c:showSerName val="0"/>
          <c:showPercent val="0"/>
          <c:showBubbleSize val="0"/>
          <c:extLst>
            <c:ext xmlns:c15="http://schemas.microsoft.com/office/drawing/2012/chart" uri="{CE6537A1-D6FC-4f65-9D91-7224C49458BB}"/>
          </c:extLst>
        </c:dLbl>
      </c:pivotFmt>
      <c:pivotFmt>
        <c:idx val="134"/>
        <c:dLbl>
          <c:idx val="0"/>
          <c:showLegendKey val="0"/>
          <c:showVal val="1"/>
          <c:showCatName val="0"/>
          <c:showSerName val="0"/>
          <c:showPercent val="0"/>
          <c:showBubbleSize val="0"/>
          <c:extLst>
            <c:ext xmlns:c15="http://schemas.microsoft.com/office/drawing/2012/chart" uri="{CE6537A1-D6FC-4f65-9D91-7224C49458BB}"/>
          </c:extLst>
        </c:dLbl>
      </c:pivotFmt>
      <c:pivotFmt>
        <c:idx val="135"/>
        <c:dLbl>
          <c:idx val="0"/>
          <c:showLegendKey val="0"/>
          <c:showVal val="1"/>
          <c:showCatName val="0"/>
          <c:showSerName val="0"/>
          <c:showPercent val="0"/>
          <c:showBubbleSize val="0"/>
          <c:extLst>
            <c:ext xmlns:c15="http://schemas.microsoft.com/office/drawing/2012/chart" uri="{CE6537A1-D6FC-4f65-9D91-7224C49458BB}"/>
          </c:extLst>
        </c:dLbl>
      </c:pivotFmt>
      <c:pivotFmt>
        <c:idx val="136"/>
        <c:dLbl>
          <c:idx val="0"/>
          <c:showLegendKey val="0"/>
          <c:showVal val="1"/>
          <c:showCatName val="0"/>
          <c:showSerName val="0"/>
          <c:showPercent val="0"/>
          <c:showBubbleSize val="0"/>
          <c:extLst>
            <c:ext xmlns:c15="http://schemas.microsoft.com/office/drawing/2012/chart" uri="{CE6537A1-D6FC-4f65-9D91-7224C49458BB}"/>
          </c:extLst>
        </c:dLbl>
      </c:pivotFmt>
      <c:pivotFmt>
        <c:idx val="137"/>
        <c:dLbl>
          <c:idx val="0"/>
          <c:showLegendKey val="0"/>
          <c:showVal val="1"/>
          <c:showCatName val="0"/>
          <c:showSerName val="0"/>
          <c:showPercent val="0"/>
          <c:showBubbleSize val="0"/>
          <c:extLst>
            <c:ext xmlns:c15="http://schemas.microsoft.com/office/drawing/2012/chart" uri="{CE6537A1-D6FC-4f65-9D91-7224C49458BB}"/>
          </c:extLst>
        </c:dLbl>
      </c:pivotFmt>
      <c:pivotFmt>
        <c:idx val="138"/>
        <c:dLbl>
          <c:idx val="0"/>
          <c:showLegendKey val="0"/>
          <c:showVal val="1"/>
          <c:showCatName val="0"/>
          <c:showSerName val="0"/>
          <c:showPercent val="0"/>
          <c:showBubbleSize val="0"/>
          <c:extLst>
            <c:ext xmlns:c15="http://schemas.microsoft.com/office/drawing/2012/chart" uri="{CE6537A1-D6FC-4f65-9D91-7224C49458BB}"/>
          </c:extLst>
        </c:dLbl>
      </c:pivotFmt>
      <c:pivotFmt>
        <c:idx val="139"/>
        <c:dLbl>
          <c:idx val="0"/>
          <c:showLegendKey val="0"/>
          <c:showVal val="1"/>
          <c:showCatName val="0"/>
          <c:showSerName val="0"/>
          <c:showPercent val="0"/>
          <c:showBubbleSize val="0"/>
          <c:extLst>
            <c:ext xmlns:c15="http://schemas.microsoft.com/office/drawing/2012/chart" uri="{CE6537A1-D6FC-4f65-9D91-7224C49458BB}"/>
          </c:extLst>
        </c:dLbl>
      </c:pivotFmt>
      <c:pivotFmt>
        <c:idx val="140"/>
        <c:dLbl>
          <c:idx val="0"/>
          <c:showLegendKey val="0"/>
          <c:showVal val="1"/>
          <c:showCatName val="0"/>
          <c:showSerName val="0"/>
          <c:showPercent val="0"/>
          <c:showBubbleSize val="0"/>
          <c:extLst>
            <c:ext xmlns:c15="http://schemas.microsoft.com/office/drawing/2012/chart" uri="{CE6537A1-D6FC-4f65-9D91-7224C49458BB}"/>
          </c:extLst>
        </c:dLbl>
      </c:pivotFmt>
      <c:pivotFmt>
        <c:idx val="141"/>
        <c:dLbl>
          <c:idx val="0"/>
          <c:showLegendKey val="0"/>
          <c:showVal val="1"/>
          <c:showCatName val="0"/>
          <c:showSerName val="0"/>
          <c:showPercent val="0"/>
          <c:showBubbleSize val="0"/>
          <c:extLst>
            <c:ext xmlns:c15="http://schemas.microsoft.com/office/drawing/2012/chart" uri="{CE6537A1-D6FC-4f65-9D91-7224C49458BB}"/>
          </c:extLst>
        </c:dLbl>
      </c:pivotFmt>
      <c:pivotFmt>
        <c:idx val="142"/>
        <c:dLbl>
          <c:idx val="0"/>
          <c:showLegendKey val="0"/>
          <c:showVal val="1"/>
          <c:showCatName val="0"/>
          <c:showSerName val="0"/>
          <c:showPercent val="0"/>
          <c:showBubbleSize val="0"/>
          <c:extLst>
            <c:ext xmlns:c15="http://schemas.microsoft.com/office/drawing/2012/chart" uri="{CE6537A1-D6FC-4f65-9D91-7224C49458BB}"/>
          </c:extLst>
        </c:dLbl>
      </c:pivotFmt>
      <c:pivotFmt>
        <c:idx val="143"/>
        <c:dLbl>
          <c:idx val="0"/>
          <c:showLegendKey val="0"/>
          <c:showVal val="1"/>
          <c:showCatName val="0"/>
          <c:showSerName val="0"/>
          <c:showPercent val="0"/>
          <c:showBubbleSize val="0"/>
          <c:extLst>
            <c:ext xmlns:c15="http://schemas.microsoft.com/office/drawing/2012/chart" uri="{CE6537A1-D6FC-4f65-9D91-7224C49458BB}"/>
          </c:extLst>
        </c:dLbl>
      </c:pivotFmt>
      <c:pivotFmt>
        <c:idx val="144"/>
        <c:dLbl>
          <c:idx val="0"/>
          <c:showLegendKey val="0"/>
          <c:showVal val="1"/>
          <c:showCatName val="0"/>
          <c:showSerName val="0"/>
          <c:showPercent val="0"/>
          <c:showBubbleSize val="0"/>
          <c:extLst>
            <c:ext xmlns:c15="http://schemas.microsoft.com/office/drawing/2012/chart" uri="{CE6537A1-D6FC-4f65-9D91-7224C49458BB}"/>
          </c:extLst>
        </c:dLbl>
      </c:pivotFmt>
      <c:pivotFmt>
        <c:idx val="145"/>
        <c:dLbl>
          <c:idx val="0"/>
          <c:showLegendKey val="0"/>
          <c:showVal val="1"/>
          <c:showCatName val="0"/>
          <c:showSerName val="0"/>
          <c:showPercent val="0"/>
          <c:showBubbleSize val="0"/>
          <c:extLst>
            <c:ext xmlns:c15="http://schemas.microsoft.com/office/drawing/2012/chart" uri="{CE6537A1-D6FC-4f65-9D91-7224C49458BB}"/>
          </c:extLst>
        </c:dLbl>
      </c:pivotFmt>
      <c:pivotFmt>
        <c:idx val="146"/>
        <c:dLbl>
          <c:idx val="0"/>
          <c:showLegendKey val="0"/>
          <c:showVal val="1"/>
          <c:showCatName val="0"/>
          <c:showSerName val="0"/>
          <c:showPercent val="0"/>
          <c:showBubbleSize val="0"/>
          <c:extLst>
            <c:ext xmlns:c15="http://schemas.microsoft.com/office/drawing/2012/chart" uri="{CE6537A1-D6FC-4f65-9D91-7224C49458BB}"/>
          </c:extLst>
        </c:dLbl>
      </c:pivotFmt>
      <c:pivotFmt>
        <c:idx val="147"/>
        <c:dLbl>
          <c:idx val="0"/>
          <c:showLegendKey val="0"/>
          <c:showVal val="1"/>
          <c:showCatName val="0"/>
          <c:showSerName val="0"/>
          <c:showPercent val="0"/>
          <c:showBubbleSize val="0"/>
          <c:extLst>
            <c:ext xmlns:c15="http://schemas.microsoft.com/office/drawing/2012/chart" uri="{CE6537A1-D6FC-4f65-9D91-7224C49458BB}"/>
          </c:extLst>
        </c:dLbl>
      </c:pivotFmt>
      <c:pivotFmt>
        <c:idx val="148"/>
        <c:dLbl>
          <c:idx val="0"/>
          <c:showLegendKey val="0"/>
          <c:showVal val="1"/>
          <c:showCatName val="0"/>
          <c:showSerName val="0"/>
          <c:showPercent val="0"/>
          <c:showBubbleSize val="0"/>
          <c:extLst>
            <c:ext xmlns:c15="http://schemas.microsoft.com/office/drawing/2012/chart" uri="{CE6537A1-D6FC-4f65-9D91-7224C49458BB}"/>
          </c:extLst>
        </c:dLbl>
      </c:pivotFmt>
      <c:pivotFmt>
        <c:idx val="149"/>
        <c:dLbl>
          <c:idx val="0"/>
          <c:showLegendKey val="0"/>
          <c:showVal val="1"/>
          <c:showCatName val="0"/>
          <c:showSerName val="0"/>
          <c:showPercent val="0"/>
          <c:showBubbleSize val="0"/>
          <c:extLst>
            <c:ext xmlns:c15="http://schemas.microsoft.com/office/drawing/2012/chart" uri="{CE6537A1-D6FC-4f65-9D91-7224C49458BB}"/>
          </c:extLst>
        </c:dLbl>
      </c:pivotFmt>
      <c:pivotFmt>
        <c:idx val="150"/>
        <c:dLbl>
          <c:idx val="0"/>
          <c:showLegendKey val="0"/>
          <c:showVal val="1"/>
          <c:showCatName val="0"/>
          <c:showSerName val="0"/>
          <c:showPercent val="0"/>
          <c:showBubbleSize val="0"/>
          <c:extLst>
            <c:ext xmlns:c15="http://schemas.microsoft.com/office/drawing/2012/chart" uri="{CE6537A1-D6FC-4f65-9D91-7224C49458BB}"/>
          </c:extLst>
        </c:dLbl>
      </c:pivotFmt>
      <c:pivotFmt>
        <c:idx val="151"/>
        <c:dLbl>
          <c:idx val="0"/>
          <c:showLegendKey val="0"/>
          <c:showVal val="1"/>
          <c:showCatName val="0"/>
          <c:showSerName val="0"/>
          <c:showPercent val="0"/>
          <c:showBubbleSize val="0"/>
          <c:extLst>
            <c:ext xmlns:c15="http://schemas.microsoft.com/office/drawing/2012/chart" uri="{CE6537A1-D6FC-4f65-9D91-7224C49458BB}"/>
          </c:extLst>
        </c:dLbl>
      </c:pivotFmt>
      <c:pivotFmt>
        <c:idx val="152"/>
        <c:dLbl>
          <c:idx val="0"/>
          <c:showLegendKey val="0"/>
          <c:showVal val="1"/>
          <c:showCatName val="0"/>
          <c:showSerName val="0"/>
          <c:showPercent val="0"/>
          <c:showBubbleSize val="0"/>
          <c:extLst>
            <c:ext xmlns:c15="http://schemas.microsoft.com/office/drawing/2012/chart" uri="{CE6537A1-D6FC-4f65-9D91-7224C49458BB}"/>
          </c:extLst>
        </c:dLbl>
      </c:pivotFmt>
      <c:pivotFmt>
        <c:idx val="153"/>
        <c:dLbl>
          <c:idx val="0"/>
          <c:showLegendKey val="0"/>
          <c:showVal val="1"/>
          <c:showCatName val="0"/>
          <c:showSerName val="0"/>
          <c:showPercent val="0"/>
          <c:showBubbleSize val="0"/>
          <c:extLst>
            <c:ext xmlns:c15="http://schemas.microsoft.com/office/drawing/2012/chart" uri="{CE6537A1-D6FC-4f65-9D91-7224C49458BB}"/>
          </c:extLst>
        </c:dLbl>
      </c:pivotFmt>
      <c:pivotFmt>
        <c:idx val="154"/>
        <c:dLbl>
          <c:idx val="0"/>
          <c:showLegendKey val="0"/>
          <c:showVal val="1"/>
          <c:showCatName val="0"/>
          <c:showSerName val="0"/>
          <c:showPercent val="0"/>
          <c:showBubbleSize val="0"/>
          <c:extLst>
            <c:ext xmlns:c15="http://schemas.microsoft.com/office/drawing/2012/chart" uri="{CE6537A1-D6FC-4f65-9D91-7224C49458BB}"/>
          </c:extLst>
        </c:dLbl>
      </c:pivotFmt>
      <c:pivotFmt>
        <c:idx val="155"/>
        <c:dLbl>
          <c:idx val="0"/>
          <c:showLegendKey val="0"/>
          <c:showVal val="1"/>
          <c:showCatName val="0"/>
          <c:showSerName val="0"/>
          <c:showPercent val="0"/>
          <c:showBubbleSize val="0"/>
          <c:extLst>
            <c:ext xmlns:c15="http://schemas.microsoft.com/office/drawing/2012/chart" uri="{CE6537A1-D6FC-4f65-9D91-7224C49458BB}"/>
          </c:extLst>
        </c:dLbl>
      </c:pivotFmt>
      <c:pivotFmt>
        <c:idx val="156"/>
        <c:dLbl>
          <c:idx val="0"/>
          <c:showLegendKey val="0"/>
          <c:showVal val="1"/>
          <c:showCatName val="0"/>
          <c:showSerName val="0"/>
          <c:showPercent val="0"/>
          <c:showBubbleSize val="0"/>
          <c:extLst>
            <c:ext xmlns:c15="http://schemas.microsoft.com/office/drawing/2012/chart" uri="{CE6537A1-D6FC-4f65-9D91-7224C49458BB}"/>
          </c:extLst>
        </c:dLbl>
      </c:pivotFmt>
      <c:pivotFmt>
        <c:idx val="157"/>
        <c:dLbl>
          <c:idx val="0"/>
          <c:showLegendKey val="0"/>
          <c:showVal val="1"/>
          <c:showCatName val="0"/>
          <c:showSerName val="0"/>
          <c:showPercent val="0"/>
          <c:showBubbleSize val="0"/>
          <c:extLst>
            <c:ext xmlns:c15="http://schemas.microsoft.com/office/drawing/2012/chart" uri="{CE6537A1-D6FC-4f65-9D91-7224C49458BB}"/>
          </c:extLst>
        </c:dLbl>
      </c:pivotFmt>
      <c:pivotFmt>
        <c:idx val="158"/>
        <c:dLbl>
          <c:idx val="0"/>
          <c:showLegendKey val="0"/>
          <c:showVal val="1"/>
          <c:showCatName val="0"/>
          <c:showSerName val="0"/>
          <c:showPercent val="0"/>
          <c:showBubbleSize val="0"/>
          <c:extLst>
            <c:ext xmlns:c15="http://schemas.microsoft.com/office/drawing/2012/chart" uri="{CE6537A1-D6FC-4f65-9D91-7224C49458BB}"/>
          </c:extLst>
        </c:dLbl>
      </c:pivotFmt>
      <c:pivotFmt>
        <c:idx val="159"/>
        <c:dLbl>
          <c:idx val="0"/>
          <c:showLegendKey val="0"/>
          <c:showVal val="1"/>
          <c:showCatName val="0"/>
          <c:showSerName val="0"/>
          <c:showPercent val="0"/>
          <c:showBubbleSize val="0"/>
          <c:extLst>
            <c:ext xmlns:c15="http://schemas.microsoft.com/office/drawing/2012/chart" uri="{CE6537A1-D6FC-4f65-9D91-7224C49458BB}"/>
          </c:extLst>
        </c:dLbl>
      </c:pivotFmt>
      <c:pivotFmt>
        <c:idx val="160"/>
        <c:dLbl>
          <c:idx val="0"/>
          <c:showLegendKey val="0"/>
          <c:showVal val="1"/>
          <c:showCatName val="0"/>
          <c:showSerName val="0"/>
          <c:showPercent val="0"/>
          <c:showBubbleSize val="0"/>
          <c:extLst>
            <c:ext xmlns:c15="http://schemas.microsoft.com/office/drawing/2012/chart" uri="{CE6537A1-D6FC-4f65-9D91-7224C49458BB}"/>
          </c:extLst>
        </c:dLbl>
      </c:pivotFmt>
      <c:pivotFmt>
        <c:idx val="161"/>
        <c:dLbl>
          <c:idx val="0"/>
          <c:showLegendKey val="0"/>
          <c:showVal val="1"/>
          <c:showCatName val="0"/>
          <c:showSerName val="0"/>
          <c:showPercent val="0"/>
          <c:showBubbleSize val="0"/>
          <c:extLst>
            <c:ext xmlns:c15="http://schemas.microsoft.com/office/drawing/2012/chart" uri="{CE6537A1-D6FC-4f65-9D91-7224C49458BB}"/>
          </c:extLst>
        </c:dLbl>
      </c:pivotFmt>
      <c:pivotFmt>
        <c:idx val="162"/>
        <c:dLbl>
          <c:idx val="0"/>
          <c:showLegendKey val="0"/>
          <c:showVal val="1"/>
          <c:showCatName val="0"/>
          <c:showSerName val="0"/>
          <c:showPercent val="0"/>
          <c:showBubbleSize val="0"/>
          <c:extLst>
            <c:ext xmlns:c15="http://schemas.microsoft.com/office/drawing/2012/chart" uri="{CE6537A1-D6FC-4f65-9D91-7224C49458BB}"/>
          </c:extLst>
        </c:dLbl>
      </c:pivotFmt>
      <c:pivotFmt>
        <c:idx val="163"/>
        <c:dLbl>
          <c:idx val="0"/>
          <c:showLegendKey val="0"/>
          <c:showVal val="1"/>
          <c:showCatName val="0"/>
          <c:showSerName val="0"/>
          <c:showPercent val="0"/>
          <c:showBubbleSize val="0"/>
          <c:extLst>
            <c:ext xmlns:c15="http://schemas.microsoft.com/office/drawing/2012/chart" uri="{CE6537A1-D6FC-4f65-9D91-7224C49458BB}"/>
          </c:extLst>
        </c:dLbl>
      </c:pivotFmt>
      <c:pivotFmt>
        <c:idx val="164"/>
        <c:dLbl>
          <c:idx val="0"/>
          <c:showLegendKey val="0"/>
          <c:showVal val="1"/>
          <c:showCatName val="0"/>
          <c:showSerName val="0"/>
          <c:showPercent val="0"/>
          <c:showBubbleSize val="0"/>
          <c:extLst>
            <c:ext xmlns:c15="http://schemas.microsoft.com/office/drawing/2012/chart" uri="{CE6537A1-D6FC-4f65-9D91-7224C49458BB}"/>
          </c:extLst>
        </c:dLbl>
      </c:pivotFmt>
      <c:pivotFmt>
        <c:idx val="165"/>
        <c:dLbl>
          <c:idx val="0"/>
          <c:showLegendKey val="0"/>
          <c:showVal val="1"/>
          <c:showCatName val="0"/>
          <c:showSerName val="0"/>
          <c:showPercent val="0"/>
          <c:showBubbleSize val="0"/>
          <c:extLst>
            <c:ext xmlns:c15="http://schemas.microsoft.com/office/drawing/2012/chart" uri="{CE6537A1-D6FC-4f65-9D91-7224C49458BB}"/>
          </c:extLst>
        </c:dLbl>
      </c:pivotFmt>
      <c:pivotFmt>
        <c:idx val="166"/>
        <c:dLbl>
          <c:idx val="0"/>
          <c:showLegendKey val="0"/>
          <c:showVal val="1"/>
          <c:showCatName val="0"/>
          <c:showSerName val="0"/>
          <c:showPercent val="0"/>
          <c:showBubbleSize val="0"/>
          <c:extLst>
            <c:ext xmlns:c15="http://schemas.microsoft.com/office/drawing/2012/chart" uri="{CE6537A1-D6FC-4f65-9D91-7224C49458BB}"/>
          </c:extLst>
        </c:dLbl>
      </c:pivotFmt>
      <c:pivotFmt>
        <c:idx val="167"/>
        <c:dLbl>
          <c:idx val="0"/>
          <c:showLegendKey val="0"/>
          <c:showVal val="1"/>
          <c:showCatName val="0"/>
          <c:showSerName val="0"/>
          <c:showPercent val="0"/>
          <c:showBubbleSize val="0"/>
          <c:extLst>
            <c:ext xmlns:c15="http://schemas.microsoft.com/office/drawing/2012/chart" uri="{CE6537A1-D6FC-4f65-9D91-7224C49458BB}"/>
          </c:extLst>
        </c:dLbl>
      </c:pivotFmt>
      <c:pivotFmt>
        <c:idx val="168"/>
        <c:dLbl>
          <c:idx val="0"/>
          <c:showLegendKey val="0"/>
          <c:showVal val="1"/>
          <c:showCatName val="0"/>
          <c:showSerName val="0"/>
          <c:showPercent val="0"/>
          <c:showBubbleSize val="0"/>
          <c:extLst>
            <c:ext xmlns:c15="http://schemas.microsoft.com/office/drawing/2012/chart" uri="{CE6537A1-D6FC-4f65-9D91-7224C49458BB}"/>
          </c:extLst>
        </c:dLbl>
      </c:pivotFmt>
      <c:pivotFmt>
        <c:idx val="169"/>
        <c:dLbl>
          <c:idx val="0"/>
          <c:showLegendKey val="0"/>
          <c:showVal val="1"/>
          <c:showCatName val="0"/>
          <c:showSerName val="0"/>
          <c:showPercent val="0"/>
          <c:showBubbleSize val="0"/>
          <c:extLst>
            <c:ext xmlns:c15="http://schemas.microsoft.com/office/drawing/2012/chart" uri="{CE6537A1-D6FC-4f65-9D91-7224C49458BB}"/>
          </c:extLst>
        </c:dLbl>
      </c:pivotFmt>
      <c:pivotFmt>
        <c:idx val="170"/>
        <c:dLbl>
          <c:idx val="0"/>
          <c:showLegendKey val="0"/>
          <c:showVal val="1"/>
          <c:showCatName val="0"/>
          <c:showSerName val="0"/>
          <c:showPercent val="0"/>
          <c:showBubbleSize val="0"/>
          <c:extLst>
            <c:ext xmlns:c15="http://schemas.microsoft.com/office/drawing/2012/chart" uri="{CE6537A1-D6FC-4f65-9D91-7224C49458BB}"/>
          </c:extLst>
        </c:dLbl>
      </c:pivotFmt>
      <c:pivotFmt>
        <c:idx val="171"/>
        <c:dLbl>
          <c:idx val="0"/>
          <c:showLegendKey val="0"/>
          <c:showVal val="1"/>
          <c:showCatName val="0"/>
          <c:showSerName val="0"/>
          <c:showPercent val="0"/>
          <c:showBubbleSize val="0"/>
          <c:extLst>
            <c:ext xmlns:c15="http://schemas.microsoft.com/office/drawing/2012/chart" uri="{CE6537A1-D6FC-4f65-9D91-7224C49458BB}"/>
          </c:extLst>
        </c:dLbl>
      </c:pivotFmt>
      <c:pivotFmt>
        <c:idx val="172"/>
        <c:dLbl>
          <c:idx val="0"/>
          <c:showLegendKey val="0"/>
          <c:showVal val="1"/>
          <c:showCatName val="0"/>
          <c:showSerName val="0"/>
          <c:showPercent val="0"/>
          <c:showBubbleSize val="0"/>
          <c:extLst>
            <c:ext xmlns:c15="http://schemas.microsoft.com/office/drawing/2012/chart" uri="{CE6537A1-D6FC-4f65-9D91-7224C49458BB}"/>
          </c:extLst>
        </c:dLbl>
      </c:pivotFmt>
      <c:pivotFmt>
        <c:idx val="173"/>
        <c:dLbl>
          <c:idx val="0"/>
          <c:showLegendKey val="0"/>
          <c:showVal val="1"/>
          <c:showCatName val="0"/>
          <c:showSerName val="0"/>
          <c:showPercent val="0"/>
          <c:showBubbleSize val="0"/>
          <c:extLst>
            <c:ext xmlns:c15="http://schemas.microsoft.com/office/drawing/2012/chart" uri="{CE6537A1-D6FC-4f65-9D91-7224C49458BB}"/>
          </c:extLst>
        </c:dLbl>
      </c:pivotFmt>
      <c:pivotFmt>
        <c:idx val="174"/>
        <c:dLbl>
          <c:idx val="0"/>
          <c:showLegendKey val="0"/>
          <c:showVal val="1"/>
          <c:showCatName val="0"/>
          <c:showSerName val="0"/>
          <c:showPercent val="0"/>
          <c:showBubbleSize val="0"/>
          <c:extLst>
            <c:ext xmlns:c15="http://schemas.microsoft.com/office/drawing/2012/chart" uri="{CE6537A1-D6FC-4f65-9D91-7224C49458BB}"/>
          </c:extLst>
        </c:dLbl>
      </c:pivotFmt>
      <c:pivotFmt>
        <c:idx val="175"/>
        <c:dLbl>
          <c:idx val="0"/>
          <c:showLegendKey val="0"/>
          <c:showVal val="1"/>
          <c:showCatName val="0"/>
          <c:showSerName val="0"/>
          <c:showPercent val="0"/>
          <c:showBubbleSize val="0"/>
          <c:extLst>
            <c:ext xmlns:c15="http://schemas.microsoft.com/office/drawing/2012/chart" uri="{CE6537A1-D6FC-4f65-9D91-7224C49458BB}"/>
          </c:extLst>
        </c:dLbl>
      </c:pivotFmt>
      <c:pivotFmt>
        <c:idx val="176"/>
        <c:dLbl>
          <c:idx val="0"/>
          <c:showLegendKey val="0"/>
          <c:showVal val="1"/>
          <c:showCatName val="0"/>
          <c:showSerName val="0"/>
          <c:showPercent val="0"/>
          <c:showBubbleSize val="0"/>
          <c:extLst>
            <c:ext xmlns:c15="http://schemas.microsoft.com/office/drawing/2012/chart" uri="{CE6537A1-D6FC-4f65-9D91-7224C49458BB}"/>
          </c:extLst>
        </c:dLbl>
      </c:pivotFmt>
      <c:pivotFmt>
        <c:idx val="177"/>
        <c:dLbl>
          <c:idx val="0"/>
          <c:showLegendKey val="0"/>
          <c:showVal val="1"/>
          <c:showCatName val="0"/>
          <c:showSerName val="0"/>
          <c:showPercent val="0"/>
          <c:showBubbleSize val="0"/>
          <c:extLst>
            <c:ext xmlns:c15="http://schemas.microsoft.com/office/drawing/2012/chart" uri="{CE6537A1-D6FC-4f65-9D91-7224C49458BB}"/>
          </c:extLst>
        </c:dLbl>
      </c:pivotFmt>
      <c:pivotFmt>
        <c:idx val="178"/>
        <c:dLbl>
          <c:idx val="0"/>
          <c:showLegendKey val="0"/>
          <c:showVal val="1"/>
          <c:showCatName val="0"/>
          <c:showSerName val="0"/>
          <c:showPercent val="0"/>
          <c:showBubbleSize val="0"/>
          <c:extLst>
            <c:ext xmlns:c15="http://schemas.microsoft.com/office/drawing/2012/chart" uri="{CE6537A1-D6FC-4f65-9D91-7224C49458BB}"/>
          </c:extLst>
        </c:dLbl>
      </c:pivotFmt>
      <c:pivotFmt>
        <c:idx val="179"/>
        <c:dLbl>
          <c:idx val="0"/>
          <c:showLegendKey val="0"/>
          <c:showVal val="1"/>
          <c:showCatName val="0"/>
          <c:showSerName val="0"/>
          <c:showPercent val="0"/>
          <c:showBubbleSize val="0"/>
          <c:extLst>
            <c:ext xmlns:c15="http://schemas.microsoft.com/office/drawing/2012/chart" uri="{CE6537A1-D6FC-4f65-9D91-7224C49458BB}"/>
          </c:extLst>
        </c:dLbl>
      </c:pivotFmt>
      <c:pivotFmt>
        <c:idx val="180"/>
        <c:dLbl>
          <c:idx val="0"/>
          <c:showLegendKey val="0"/>
          <c:showVal val="1"/>
          <c:showCatName val="0"/>
          <c:showSerName val="0"/>
          <c:showPercent val="0"/>
          <c:showBubbleSize val="0"/>
          <c:extLst>
            <c:ext xmlns:c15="http://schemas.microsoft.com/office/drawing/2012/chart" uri="{CE6537A1-D6FC-4f65-9D91-7224C49458BB}"/>
          </c:extLst>
        </c:dLbl>
      </c:pivotFmt>
      <c:pivotFmt>
        <c:idx val="181"/>
        <c:dLbl>
          <c:idx val="0"/>
          <c:showLegendKey val="0"/>
          <c:showVal val="1"/>
          <c:showCatName val="0"/>
          <c:showSerName val="0"/>
          <c:showPercent val="0"/>
          <c:showBubbleSize val="0"/>
          <c:extLst>
            <c:ext xmlns:c15="http://schemas.microsoft.com/office/drawing/2012/chart" uri="{CE6537A1-D6FC-4f65-9D91-7224C49458BB}"/>
          </c:extLst>
        </c:dLbl>
      </c:pivotFmt>
      <c:pivotFmt>
        <c:idx val="182"/>
        <c:dLbl>
          <c:idx val="0"/>
          <c:showLegendKey val="0"/>
          <c:showVal val="1"/>
          <c:showCatName val="0"/>
          <c:showSerName val="0"/>
          <c:showPercent val="0"/>
          <c:showBubbleSize val="0"/>
          <c:extLst>
            <c:ext xmlns:c15="http://schemas.microsoft.com/office/drawing/2012/chart" uri="{CE6537A1-D6FC-4f65-9D91-7224C49458BB}"/>
          </c:extLst>
        </c:dLbl>
      </c:pivotFmt>
      <c:pivotFmt>
        <c:idx val="183"/>
        <c:dLbl>
          <c:idx val="0"/>
          <c:showLegendKey val="0"/>
          <c:showVal val="1"/>
          <c:showCatName val="0"/>
          <c:showSerName val="0"/>
          <c:showPercent val="0"/>
          <c:showBubbleSize val="0"/>
          <c:extLst>
            <c:ext xmlns:c15="http://schemas.microsoft.com/office/drawing/2012/chart" uri="{CE6537A1-D6FC-4f65-9D91-7224C49458BB}"/>
          </c:extLst>
        </c:dLbl>
      </c:pivotFmt>
      <c:pivotFmt>
        <c:idx val="184"/>
        <c:dLbl>
          <c:idx val="0"/>
          <c:showLegendKey val="0"/>
          <c:showVal val="1"/>
          <c:showCatName val="0"/>
          <c:showSerName val="0"/>
          <c:showPercent val="0"/>
          <c:showBubbleSize val="0"/>
          <c:extLst>
            <c:ext xmlns:c15="http://schemas.microsoft.com/office/drawing/2012/chart" uri="{CE6537A1-D6FC-4f65-9D91-7224C49458BB}"/>
          </c:extLst>
        </c:dLbl>
      </c:pivotFmt>
      <c:pivotFmt>
        <c:idx val="185"/>
        <c:dLbl>
          <c:idx val="0"/>
          <c:showLegendKey val="0"/>
          <c:showVal val="1"/>
          <c:showCatName val="0"/>
          <c:showSerName val="0"/>
          <c:showPercent val="0"/>
          <c:showBubbleSize val="0"/>
          <c:extLst>
            <c:ext xmlns:c15="http://schemas.microsoft.com/office/drawing/2012/chart" uri="{CE6537A1-D6FC-4f65-9D91-7224C49458BB}"/>
          </c:extLst>
        </c:dLbl>
      </c:pivotFmt>
      <c:pivotFmt>
        <c:idx val="186"/>
        <c:dLbl>
          <c:idx val="0"/>
          <c:showLegendKey val="0"/>
          <c:showVal val="1"/>
          <c:showCatName val="0"/>
          <c:showSerName val="0"/>
          <c:showPercent val="0"/>
          <c:showBubbleSize val="0"/>
          <c:extLst>
            <c:ext xmlns:c15="http://schemas.microsoft.com/office/drawing/2012/chart" uri="{CE6537A1-D6FC-4f65-9D91-7224C49458BB}"/>
          </c:extLst>
        </c:dLbl>
      </c:pivotFmt>
      <c:pivotFmt>
        <c:idx val="187"/>
        <c:dLbl>
          <c:idx val="0"/>
          <c:showLegendKey val="0"/>
          <c:showVal val="1"/>
          <c:showCatName val="0"/>
          <c:showSerName val="0"/>
          <c:showPercent val="0"/>
          <c:showBubbleSize val="0"/>
          <c:extLst>
            <c:ext xmlns:c15="http://schemas.microsoft.com/office/drawing/2012/chart" uri="{CE6537A1-D6FC-4f65-9D91-7224C49458BB}"/>
          </c:extLst>
        </c:dLbl>
      </c:pivotFmt>
      <c:pivotFmt>
        <c:idx val="188"/>
        <c:dLbl>
          <c:idx val="0"/>
          <c:showLegendKey val="0"/>
          <c:showVal val="1"/>
          <c:showCatName val="0"/>
          <c:showSerName val="0"/>
          <c:showPercent val="0"/>
          <c:showBubbleSize val="0"/>
          <c:extLst>
            <c:ext xmlns:c15="http://schemas.microsoft.com/office/drawing/2012/chart" uri="{CE6537A1-D6FC-4f65-9D91-7224C49458BB}"/>
          </c:extLst>
        </c:dLbl>
      </c:pivotFmt>
      <c:pivotFmt>
        <c:idx val="189"/>
        <c:dLbl>
          <c:idx val="0"/>
          <c:showLegendKey val="0"/>
          <c:showVal val="1"/>
          <c:showCatName val="0"/>
          <c:showSerName val="0"/>
          <c:showPercent val="0"/>
          <c:showBubbleSize val="0"/>
          <c:extLst>
            <c:ext xmlns:c15="http://schemas.microsoft.com/office/drawing/2012/chart" uri="{CE6537A1-D6FC-4f65-9D91-7224C49458BB}"/>
          </c:extLst>
        </c:dLbl>
      </c:pivotFmt>
      <c:pivotFmt>
        <c:idx val="190"/>
        <c:dLbl>
          <c:idx val="0"/>
          <c:showLegendKey val="0"/>
          <c:showVal val="1"/>
          <c:showCatName val="0"/>
          <c:showSerName val="0"/>
          <c:showPercent val="0"/>
          <c:showBubbleSize val="0"/>
          <c:extLst>
            <c:ext xmlns:c15="http://schemas.microsoft.com/office/drawing/2012/chart" uri="{CE6537A1-D6FC-4f65-9D91-7224C49458BB}"/>
          </c:extLst>
        </c:dLbl>
      </c:pivotFmt>
      <c:pivotFmt>
        <c:idx val="191"/>
        <c:dLbl>
          <c:idx val="0"/>
          <c:showLegendKey val="0"/>
          <c:showVal val="1"/>
          <c:showCatName val="0"/>
          <c:showSerName val="0"/>
          <c:showPercent val="0"/>
          <c:showBubbleSize val="0"/>
          <c:extLst>
            <c:ext xmlns:c15="http://schemas.microsoft.com/office/drawing/2012/chart" uri="{CE6537A1-D6FC-4f65-9D91-7224C49458BB}"/>
          </c:extLst>
        </c:dLbl>
      </c:pivotFmt>
      <c:pivotFmt>
        <c:idx val="192"/>
        <c:dLbl>
          <c:idx val="0"/>
          <c:showLegendKey val="0"/>
          <c:showVal val="1"/>
          <c:showCatName val="0"/>
          <c:showSerName val="0"/>
          <c:showPercent val="0"/>
          <c:showBubbleSize val="0"/>
          <c:extLst>
            <c:ext xmlns:c15="http://schemas.microsoft.com/office/drawing/2012/chart" uri="{CE6537A1-D6FC-4f65-9D91-7224C49458BB}"/>
          </c:extLst>
        </c:dLbl>
      </c:pivotFmt>
      <c:pivotFmt>
        <c:idx val="193"/>
        <c:dLbl>
          <c:idx val="0"/>
          <c:showLegendKey val="0"/>
          <c:showVal val="1"/>
          <c:showCatName val="0"/>
          <c:showSerName val="0"/>
          <c:showPercent val="0"/>
          <c:showBubbleSize val="0"/>
          <c:extLst>
            <c:ext xmlns:c15="http://schemas.microsoft.com/office/drawing/2012/chart" uri="{CE6537A1-D6FC-4f65-9D91-7224C49458BB}"/>
          </c:extLst>
        </c:dLbl>
      </c:pivotFmt>
      <c:pivotFmt>
        <c:idx val="194"/>
        <c:dLbl>
          <c:idx val="0"/>
          <c:showLegendKey val="0"/>
          <c:showVal val="1"/>
          <c:showCatName val="0"/>
          <c:showSerName val="0"/>
          <c:showPercent val="0"/>
          <c:showBubbleSize val="0"/>
          <c:extLst>
            <c:ext xmlns:c15="http://schemas.microsoft.com/office/drawing/2012/chart" uri="{CE6537A1-D6FC-4f65-9D91-7224C49458BB}"/>
          </c:extLst>
        </c:dLbl>
      </c:pivotFmt>
      <c:pivotFmt>
        <c:idx val="195"/>
        <c:dLbl>
          <c:idx val="0"/>
          <c:showLegendKey val="0"/>
          <c:showVal val="1"/>
          <c:showCatName val="0"/>
          <c:showSerName val="0"/>
          <c:showPercent val="0"/>
          <c:showBubbleSize val="0"/>
          <c:extLst>
            <c:ext xmlns:c15="http://schemas.microsoft.com/office/drawing/2012/chart" uri="{CE6537A1-D6FC-4f65-9D91-7224C49458BB}"/>
          </c:extLst>
        </c:dLbl>
      </c:pivotFmt>
      <c:pivotFmt>
        <c:idx val="196"/>
        <c:dLbl>
          <c:idx val="0"/>
          <c:showLegendKey val="0"/>
          <c:showVal val="1"/>
          <c:showCatName val="0"/>
          <c:showSerName val="0"/>
          <c:showPercent val="0"/>
          <c:showBubbleSize val="0"/>
          <c:extLst>
            <c:ext xmlns:c15="http://schemas.microsoft.com/office/drawing/2012/chart" uri="{CE6537A1-D6FC-4f65-9D91-7224C49458BB}"/>
          </c:extLst>
        </c:dLbl>
      </c:pivotFmt>
      <c:pivotFmt>
        <c:idx val="197"/>
        <c:dLbl>
          <c:idx val="0"/>
          <c:showLegendKey val="0"/>
          <c:showVal val="1"/>
          <c:showCatName val="0"/>
          <c:showSerName val="0"/>
          <c:showPercent val="0"/>
          <c:showBubbleSize val="0"/>
          <c:extLst>
            <c:ext xmlns:c15="http://schemas.microsoft.com/office/drawing/2012/chart" uri="{CE6537A1-D6FC-4f65-9D91-7224C49458BB}"/>
          </c:extLst>
        </c:dLbl>
      </c:pivotFmt>
      <c:pivotFmt>
        <c:idx val="198"/>
        <c:dLbl>
          <c:idx val="0"/>
          <c:showLegendKey val="0"/>
          <c:showVal val="1"/>
          <c:showCatName val="0"/>
          <c:showSerName val="0"/>
          <c:showPercent val="0"/>
          <c:showBubbleSize val="0"/>
          <c:extLst>
            <c:ext xmlns:c15="http://schemas.microsoft.com/office/drawing/2012/chart" uri="{CE6537A1-D6FC-4f65-9D91-7224C49458BB}"/>
          </c:extLst>
        </c:dLbl>
      </c:pivotFmt>
      <c:pivotFmt>
        <c:idx val="199"/>
        <c:dLbl>
          <c:idx val="0"/>
          <c:showLegendKey val="0"/>
          <c:showVal val="1"/>
          <c:showCatName val="0"/>
          <c:showSerName val="0"/>
          <c:showPercent val="0"/>
          <c:showBubbleSize val="0"/>
          <c:extLst>
            <c:ext xmlns:c15="http://schemas.microsoft.com/office/drawing/2012/chart" uri="{CE6537A1-D6FC-4f65-9D91-7224C49458BB}"/>
          </c:extLst>
        </c:dLbl>
      </c:pivotFmt>
      <c:pivotFmt>
        <c:idx val="200"/>
        <c:dLbl>
          <c:idx val="0"/>
          <c:showLegendKey val="0"/>
          <c:showVal val="1"/>
          <c:showCatName val="0"/>
          <c:showSerName val="0"/>
          <c:showPercent val="0"/>
          <c:showBubbleSize val="0"/>
          <c:extLst>
            <c:ext xmlns:c15="http://schemas.microsoft.com/office/drawing/2012/chart" uri="{CE6537A1-D6FC-4f65-9D91-7224C49458BB}"/>
          </c:extLst>
        </c:dLbl>
      </c:pivotFmt>
      <c:pivotFmt>
        <c:idx val="201"/>
        <c:dLbl>
          <c:idx val="0"/>
          <c:showLegendKey val="0"/>
          <c:showVal val="1"/>
          <c:showCatName val="0"/>
          <c:showSerName val="0"/>
          <c:showPercent val="0"/>
          <c:showBubbleSize val="0"/>
          <c:extLst>
            <c:ext xmlns:c15="http://schemas.microsoft.com/office/drawing/2012/chart" uri="{CE6537A1-D6FC-4f65-9D91-7224C49458BB}"/>
          </c:extLst>
        </c:dLbl>
      </c:pivotFmt>
      <c:pivotFmt>
        <c:idx val="202"/>
        <c:dLbl>
          <c:idx val="0"/>
          <c:showLegendKey val="0"/>
          <c:showVal val="1"/>
          <c:showCatName val="0"/>
          <c:showSerName val="0"/>
          <c:showPercent val="0"/>
          <c:showBubbleSize val="0"/>
          <c:extLst>
            <c:ext xmlns:c15="http://schemas.microsoft.com/office/drawing/2012/chart" uri="{CE6537A1-D6FC-4f65-9D91-7224C49458BB}"/>
          </c:extLst>
        </c:dLbl>
      </c:pivotFmt>
      <c:pivotFmt>
        <c:idx val="203"/>
        <c:dLbl>
          <c:idx val="0"/>
          <c:showLegendKey val="0"/>
          <c:showVal val="1"/>
          <c:showCatName val="0"/>
          <c:showSerName val="0"/>
          <c:showPercent val="0"/>
          <c:showBubbleSize val="0"/>
          <c:extLst>
            <c:ext xmlns:c15="http://schemas.microsoft.com/office/drawing/2012/chart" uri="{CE6537A1-D6FC-4f65-9D91-7224C49458BB}"/>
          </c:extLst>
        </c:dLbl>
      </c:pivotFmt>
      <c:pivotFmt>
        <c:idx val="204"/>
        <c:dLbl>
          <c:idx val="0"/>
          <c:showLegendKey val="0"/>
          <c:showVal val="1"/>
          <c:showCatName val="0"/>
          <c:showSerName val="0"/>
          <c:showPercent val="0"/>
          <c:showBubbleSize val="0"/>
          <c:extLst>
            <c:ext xmlns:c15="http://schemas.microsoft.com/office/drawing/2012/chart" uri="{CE6537A1-D6FC-4f65-9D91-7224C49458BB}"/>
          </c:extLst>
        </c:dLbl>
      </c:pivotFmt>
      <c:pivotFmt>
        <c:idx val="205"/>
        <c:dLbl>
          <c:idx val="0"/>
          <c:showLegendKey val="0"/>
          <c:showVal val="1"/>
          <c:showCatName val="0"/>
          <c:showSerName val="0"/>
          <c:showPercent val="0"/>
          <c:showBubbleSize val="0"/>
          <c:extLst>
            <c:ext xmlns:c15="http://schemas.microsoft.com/office/drawing/2012/chart" uri="{CE6537A1-D6FC-4f65-9D91-7224C49458BB}"/>
          </c:extLst>
        </c:dLbl>
      </c:pivotFmt>
      <c:pivotFmt>
        <c:idx val="206"/>
        <c:dLbl>
          <c:idx val="0"/>
          <c:showLegendKey val="0"/>
          <c:showVal val="1"/>
          <c:showCatName val="0"/>
          <c:showSerName val="0"/>
          <c:showPercent val="0"/>
          <c:showBubbleSize val="0"/>
          <c:extLst>
            <c:ext xmlns:c15="http://schemas.microsoft.com/office/drawing/2012/chart" uri="{CE6537A1-D6FC-4f65-9D91-7224C49458BB}"/>
          </c:extLst>
        </c:dLbl>
      </c:pivotFmt>
      <c:pivotFmt>
        <c:idx val="207"/>
        <c:dLbl>
          <c:idx val="0"/>
          <c:showLegendKey val="0"/>
          <c:showVal val="1"/>
          <c:showCatName val="0"/>
          <c:showSerName val="0"/>
          <c:showPercent val="0"/>
          <c:showBubbleSize val="0"/>
          <c:extLst>
            <c:ext xmlns:c15="http://schemas.microsoft.com/office/drawing/2012/chart" uri="{CE6537A1-D6FC-4f65-9D91-7224C49458BB}"/>
          </c:extLst>
        </c:dLbl>
      </c:pivotFmt>
      <c:pivotFmt>
        <c:idx val="208"/>
        <c:dLbl>
          <c:idx val="0"/>
          <c:showLegendKey val="0"/>
          <c:showVal val="1"/>
          <c:showCatName val="0"/>
          <c:showSerName val="0"/>
          <c:showPercent val="0"/>
          <c:showBubbleSize val="0"/>
          <c:extLst>
            <c:ext xmlns:c15="http://schemas.microsoft.com/office/drawing/2012/chart" uri="{CE6537A1-D6FC-4f65-9D91-7224C49458BB}"/>
          </c:extLst>
        </c:dLbl>
      </c:pivotFmt>
      <c:pivotFmt>
        <c:idx val="209"/>
        <c:dLbl>
          <c:idx val="0"/>
          <c:showLegendKey val="0"/>
          <c:showVal val="1"/>
          <c:showCatName val="0"/>
          <c:showSerName val="0"/>
          <c:showPercent val="0"/>
          <c:showBubbleSize val="0"/>
          <c:extLst>
            <c:ext xmlns:c15="http://schemas.microsoft.com/office/drawing/2012/chart" uri="{CE6537A1-D6FC-4f65-9D91-7224C49458BB}"/>
          </c:extLst>
        </c:dLbl>
      </c:pivotFmt>
      <c:pivotFmt>
        <c:idx val="210"/>
        <c:dLbl>
          <c:idx val="0"/>
          <c:showLegendKey val="0"/>
          <c:showVal val="1"/>
          <c:showCatName val="0"/>
          <c:showSerName val="0"/>
          <c:showPercent val="0"/>
          <c:showBubbleSize val="0"/>
          <c:extLst>
            <c:ext xmlns:c15="http://schemas.microsoft.com/office/drawing/2012/chart" uri="{CE6537A1-D6FC-4f65-9D91-7224C49458BB}"/>
          </c:extLst>
        </c:dLbl>
      </c:pivotFmt>
      <c:pivotFmt>
        <c:idx val="211"/>
        <c:dLbl>
          <c:idx val="0"/>
          <c:showLegendKey val="0"/>
          <c:showVal val="1"/>
          <c:showCatName val="0"/>
          <c:showSerName val="0"/>
          <c:showPercent val="0"/>
          <c:showBubbleSize val="0"/>
          <c:extLst>
            <c:ext xmlns:c15="http://schemas.microsoft.com/office/drawing/2012/chart" uri="{CE6537A1-D6FC-4f65-9D91-7224C49458BB}"/>
          </c:extLst>
        </c:dLbl>
      </c:pivotFmt>
      <c:pivotFmt>
        <c:idx val="212"/>
        <c:dLbl>
          <c:idx val="0"/>
          <c:showLegendKey val="0"/>
          <c:showVal val="1"/>
          <c:showCatName val="0"/>
          <c:showSerName val="0"/>
          <c:showPercent val="0"/>
          <c:showBubbleSize val="0"/>
          <c:extLst>
            <c:ext xmlns:c15="http://schemas.microsoft.com/office/drawing/2012/chart" uri="{CE6537A1-D6FC-4f65-9D91-7224C49458BB}"/>
          </c:extLst>
        </c:dLbl>
      </c:pivotFmt>
      <c:pivotFmt>
        <c:idx val="213"/>
        <c:dLbl>
          <c:idx val="0"/>
          <c:showLegendKey val="0"/>
          <c:showVal val="1"/>
          <c:showCatName val="0"/>
          <c:showSerName val="0"/>
          <c:showPercent val="0"/>
          <c:showBubbleSize val="0"/>
          <c:extLst>
            <c:ext xmlns:c15="http://schemas.microsoft.com/office/drawing/2012/chart" uri="{CE6537A1-D6FC-4f65-9D91-7224C49458BB}"/>
          </c:extLst>
        </c:dLbl>
      </c:pivotFmt>
      <c:pivotFmt>
        <c:idx val="214"/>
        <c:dLbl>
          <c:idx val="0"/>
          <c:showLegendKey val="0"/>
          <c:showVal val="1"/>
          <c:showCatName val="0"/>
          <c:showSerName val="0"/>
          <c:showPercent val="0"/>
          <c:showBubbleSize val="0"/>
          <c:extLst>
            <c:ext xmlns:c15="http://schemas.microsoft.com/office/drawing/2012/chart" uri="{CE6537A1-D6FC-4f65-9D91-7224C49458BB}"/>
          </c:extLst>
        </c:dLbl>
      </c:pivotFmt>
      <c:pivotFmt>
        <c:idx val="215"/>
        <c:dLbl>
          <c:idx val="0"/>
          <c:showLegendKey val="0"/>
          <c:showVal val="1"/>
          <c:showCatName val="0"/>
          <c:showSerName val="0"/>
          <c:showPercent val="0"/>
          <c:showBubbleSize val="0"/>
          <c:extLst>
            <c:ext xmlns:c15="http://schemas.microsoft.com/office/drawing/2012/chart" uri="{CE6537A1-D6FC-4f65-9D91-7224C49458BB}"/>
          </c:extLst>
        </c:dLbl>
      </c:pivotFmt>
      <c:pivotFmt>
        <c:idx val="216"/>
        <c:dLbl>
          <c:idx val="0"/>
          <c:showLegendKey val="0"/>
          <c:showVal val="1"/>
          <c:showCatName val="0"/>
          <c:showSerName val="0"/>
          <c:showPercent val="0"/>
          <c:showBubbleSize val="0"/>
          <c:extLst>
            <c:ext xmlns:c15="http://schemas.microsoft.com/office/drawing/2012/chart" uri="{CE6537A1-D6FC-4f65-9D91-7224C49458BB}"/>
          </c:extLst>
        </c:dLbl>
      </c:pivotFmt>
      <c:pivotFmt>
        <c:idx val="217"/>
        <c:dLbl>
          <c:idx val="0"/>
          <c:showLegendKey val="0"/>
          <c:showVal val="1"/>
          <c:showCatName val="0"/>
          <c:showSerName val="0"/>
          <c:showPercent val="0"/>
          <c:showBubbleSize val="0"/>
          <c:extLst>
            <c:ext xmlns:c15="http://schemas.microsoft.com/office/drawing/2012/chart" uri="{CE6537A1-D6FC-4f65-9D91-7224C49458BB}"/>
          </c:extLst>
        </c:dLbl>
      </c:pivotFmt>
      <c:pivotFmt>
        <c:idx val="218"/>
        <c:dLbl>
          <c:idx val="0"/>
          <c:showLegendKey val="0"/>
          <c:showVal val="1"/>
          <c:showCatName val="0"/>
          <c:showSerName val="0"/>
          <c:showPercent val="0"/>
          <c:showBubbleSize val="0"/>
          <c:extLst>
            <c:ext xmlns:c15="http://schemas.microsoft.com/office/drawing/2012/chart" uri="{CE6537A1-D6FC-4f65-9D91-7224C49458BB}"/>
          </c:extLst>
        </c:dLbl>
      </c:pivotFmt>
      <c:pivotFmt>
        <c:idx val="219"/>
        <c:dLbl>
          <c:idx val="0"/>
          <c:showLegendKey val="0"/>
          <c:showVal val="1"/>
          <c:showCatName val="0"/>
          <c:showSerName val="0"/>
          <c:showPercent val="0"/>
          <c:showBubbleSize val="0"/>
          <c:extLst>
            <c:ext xmlns:c15="http://schemas.microsoft.com/office/drawing/2012/chart" uri="{CE6537A1-D6FC-4f65-9D91-7224C49458BB}"/>
          </c:extLst>
        </c:dLbl>
      </c:pivotFmt>
      <c:pivotFmt>
        <c:idx val="220"/>
        <c:dLbl>
          <c:idx val="0"/>
          <c:showLegendKey val="0"/>
          <c:showVal val="1"/>
          <c:showCatName val="0"/>
          <c:showSerName val="0"/>
          <c:showPercent val="0"/>
          <c:showBubbleSize val="0"/>
          <c:extLst>
            <c:ext xmlns:c15="http://schemas.microsoft.com/office/drawing/2012/chart" uri="{CE6537A1-D6FC-4f65-9D91-7224C49458BB}"/>
          </c:extLst>
        </c:dLbl>
      </c:pivotFmt>
      <c:pivotFmt>
        <c:idx val="221"/>
        <c:dLbl>
          <c:idx val="0"/>
          <c:showLegendKey val="0"/>
          <c:showVal val="1"/>
          <c:showCatName val="0"/>
          <c:showSerName val="0"/>
          <c:showPercent val="0"/>
          <c:showBubbleSize val="0"/>
          <c:extLst>
            <c:ext xmlns:c15="http://schemas.microsoft.com/office/drawing/2012/chart" uri="{CE6537A1-D6FC-4f65-9D91-7224C49458BB}"/>
          </c:extLst>
        </c:dLbl>
      </c:pivotFmt>
      <c:pivotFmt>
        <c:idx val="222"/>
        <c:dLbl>
          <c:idx val="0"/>
          <c:showLegendKey val="0"/>
          <c:showVal val="1"/>
          <c:showCatName val="0"/>
          <c:showSerName val="0"/>
          <c:showPercent val="0"/>
          <c:showBubbleSize val="0"/>
          <c:extLst>
            <c:ext xmlns:c15="http://schemas.microsoft.com/office/drawing/2012/chart" uri="{CE6537A1-D6FC-4f65-9D91-7224C49458BB}"/>
          </c:extLst>
        </c:dLbl>
      </c:pivotFmt>
      <c:pivotFmt>
        <c:idx val="223"/>
        <c:dLbl>
          <c:idx val="0"/>
          <c:showLegendKey val="0"/>
          <c:showVal val="1"/>
          <c:showCatName val="0"/>
          <c:showSerName val="0"/>
          <c:showPercent val="0"/>
          <c:showBubbleSize val="0"/>
          <c:extLst>
            <c:ext xmlns:c15="http://schemas.microsoft.com/office/drawing/2012/chart" uri="{CE6537A1-D6FC-4f65-9D91-7224C49458BB}"/>
          </c:extLst>
        </c:dLbl>
      </c:pivotFmt>
      <c:pivotFmt>
        <c:idx val="224"/>
        <c:dLbl>
          <c:idx val="0"/>
          <c:showLegendKey val="0"/>
          <c:showVal val="1"/>
          <c:showCatName val="0"/>
          <c:showSerName val="0"/>
          <c:showPercent val="0"/>
          <c:showBubbleSize val="0"/>
          <c:extLst>
            <c:ext xmlns:c15="http://schemas.microsoft.com/office/drawing/2012/chart" uri="{CE6537A1-D6FC-4f65-9D91-7224C49458BB}"/>
          </c:extLst>
        </c:dLbl>
      </c:pivotFmt>
      <c:pivotFmt>
        <c:idx val="225"/>
        <c:dLbl>
          <c:idx val="0"/>
          <c:showLegendKey val="0"/>
          <c:showVal val="1"/>
          <c:showCatName val="0"/>
          <c:showSerName val="0"/>
          <c:showPercent val="0"/>
          <c:showBubbleSize val="0"/>
          <c:extLst>
            <c:ext xmlns:c15="http://schemas.microsoft.com/office/drawing/2012/chart" uri="{CE6537A1-D6FC-4f65-9D91-7224C49458BB}"/>
          </c:extLst>
        </c:dLbl>
      </c:pivotFmt>
      <c:pivotFmt>
        <c:idx val="226"/>
        <c:dLbl>
          <c:idx val="0"/>
          <c:showLegendKey val="0"/>
          <c:showVal val="1"/>
          <c:showCatName val="0"/>
          <c:showSerName val="0"/>
          <c:showPercent val="0"/>
          <c:showBubbleSize val="0"/>
          <c:extLst>
            <c:ext xmlns:c15="http://schemas.microsoft.com/office/drawing/2012/chart" uri="{CE6537A1-D6FC-4f65-9D91-7224C49458BB}"/>
          </c:extLst>
        </c:dLbl>
      </c:pivotFmt>
      <c:pivotFmt>
        <c:idx val="227"/>
        <c:dLbl>
          <c:idx val="0"/>
          <c:showLegendKey val="0"/>
          <c:showVal val="1"/>
          <c:showCatName val="0"/>
          <c:showSerName val="0"/>
          <c:showPercent val="0"/>
          <c:showBubbleSize val="0"/>
          <c:extLst>
            <c:ext xmlns:c15="http://schemas.microsoft.com/office/drawing/2012/chart" uri="{CE6537A1-D6FC-4f65-9D91-7224C49458BB}"/>
          </c:extLst>
        </c:dLbl>
      </c:pivotFmt>
      <c:pivotFmt>
        <c:idx val="228"/>
        <c:dLbl>
          <c:idx val="0"/>
          <c:showLegendKey val="0"/>
          <c:showVal val="1"/>
          <c:showCatName val="0"/>
          <c:showSerName val="0"/>
          <c:showPercent val="0"/>
          <c:showBubbleSize val="0"/>
          <c:extLst>
            <c:ext xmlns:c15="http://schemas.microsoft.com/office/drawing/2012/chart" uri="{CE6537A1-D6FC-4f65-9D91-7224C49458BB}"/>
          </c:extLst>
        </c:dLbl>
      </c:pivotFmt>
      <c:pivotFmt>
        <c:idx val="229"/>
        <c:dLbl>
          <c:idx val="0"/>
          <c:showLegendKey val="0"/>
          <c:showVal val="1"/>
          <c:showCatName val="0"/>
          <c:showSerName val="0"/>
          <c:showPercent val="0"/>
          <c:showBubbleSize val="0"/>
          <c:extLst>
            <c:ext xmlns:c15="http://schemas.microsoft.com/office/drawing/2012/chart" uri="{CE6537A1-D6FC-4f65-9D91-7224C49458BB}"/>
          </c:extLst>
        </c:dLbl>
      </c:pivotFmt>
      <c:pivotFmt>
        <c:idx val="230"/>
        <c:dLbl>
          <c:idx val="0"/>
          <c:showLegendKey val="0"/>
          <c:showVal val="1"/>
          <c:showCatName val="0"/>
          <c:showSerName val="0"/>
          <c:showPercent val="0"/>
          <c:showBubbleSize val="0"/>
          <c:extLst>
            <c:ext xmlns:c15="http://schemas.microsoft.com/office/drawing/2012/chart" uri="{CE6537A1-D6FC-4f65-9D91-7224C49458BB}"/>
          </c:extLst>
        </c:dLbl>
      </c:pivotFmt>
      <c:pivotFmt>
        <c:idx val="231"/>
        <c:dLbl>
          <c:idx val="0"/>
          <c:showLegendKey val="0"/>
          <c:showVal val="1"/>
          <c:showCatName val="0"/>
          <c:showSerName val="0"/>
          <c:showPercent val="0"/>
          <c:showBubbleSize val="0"/>
          <c:extLst>
            <c:ext xmlns:c15="http://schemas.microsoft.com/office/drawing/2012/chart" uri="{CE6537A1-D6FC-4f65-9D91-7224C49458BB}"/>
          </c:extLst>
        </c:dLbl>
      </c:pivotFmt>
      <c:pivotFmt>
        <c:idx val="232"/>
        <c:dLbl>
          <c:idx val="0"/>
          <c:showLegendKey val="0"/>
          <c:showVal val="1"/>
          <c:showCatName val="0"/>
          <c:showSerName val="0"/>
          <c:showPercent val="0"/>
          <c:showBubbleSize val="0"/>
          <c:extLst>
            <c:ext xmlns:c15="http://schemas.microsoft.com/office/drawing/2012/chart" uri="{CE6537A1-D6FC-4f65-9D91-7224C49458BB}"/>
          </c:extLst>
        </c:dLbl>
      </c:pivotFmt>
      <c:pivotFmt>
        <c:idx val="233"/>
        <c:dLbl>
          <c:idx val="0"/>
          <c:showLegendKey val="0"/>
          <c:showVal val="1"/>
          <c:showCatName val="0"/>
          <c:showSerName val="0"/>
          <c:showPercent val="0"/>
          <c:showBubbleSize val="0"/>
          <c:extLst>
            <c:ext xmlns:c15="http://schemas.microsoft.com/office/drawing/2012/chart" uri="{CE6537A1-D6FC-4f65-9D91-7224C49458BB}"/>
          </c:extLst>
        </c:dLbl>
      </c:pivotFmt>
      <c:pivotFmt>
        <c:idx val="234"/>
        <c:dLbl>
          <c:idx val="0"/>
          <c:showLegendKey val="0"/>
          <c:showVal val="1"/>
          <c:showCatName val="0"/>
          <c:showSerName val="0"/>
          <c:showPercent val="0"/>
          <c:showBubbleSize val="0"/>
          <c:extLst>
            <c:ext xmlns:c15="http://schemas.microsoft.com/office/drawing/2012/chart" uri="{CE6537A1-D6FC-4f65-9D91-7224C49458BB}"/>
          </c:extLst>
        </c:dLbl>
      </c:pivotFmt>
      <c:pivotFmt>
        <c:idx val="235"/>
        <c:dLbl>
          <c:idx val="0"/>
          <c:showLegendKey val="0"/>
          <c:showVal val="1"/>
          <c:showCatName val="0"/>
          <c:showSerName val="0"/>
          <c:showPercent val="0"/>
          <c:showBubbleSize val="0"/>
          <c:extLst>
            <c:ext xmlns:c15="http://schemas.microsoft.com/office/drawing/2012/chart" uri="{CE6537A1-D6FC-4f65-9D91-7224C49458BB}"/>
          </c:extLst>
        </c:dLbl>
      </c:pivotFmt>
      <c:pivotFmt>
        <c:idx val="236"/>
        <c:dLbl>
          <c:idx val="0"/>
          <c:showLegendKey val="0"/>
          <c:showVal val="1"/>
          <c:showCatName val="0"/>
          <c:showSerName val="0"/>
          <c:showPercent val="0"/>
          <c:showBubbleSize val="0"/>
          <c:extLst>
            <c:ext xmlns:c15="http://schemas.microsoft.com/office/drawing/2012/chart" uri="{CE6537A1-D6FC-4f65-9D91-7224C49458BB}"/>
          </c:extLst>
        </c:dLbl>
      </c:pivotFmt>
      <c:pivotFmt>
        <c:idx val="237"/>
        <c:dLbl>
          <c:idx val="0"/>
          <c:showLegendKey val="0"/>
          <c:showVal val="1"/>
          <c:showCatName val="0"/>
          <c:showSerName val="0"/>
          <c:showPercent val="0"/>
          <c:showBubbleSize val="0"/>
          <c:extLst>
            <c:ext xmlns:c15="http://schemas.microsoft.com/office/drawing/2012/chart" uri="{CE6537A1-D6FC-4f65-9D91-7224C49458BB}"/>
          </c:extLst>
        </c:dLbl>
      </c:pivotFmt>
      <c:pivotFmt>
        <c:idx val="238"/>
        <c:dLbl>
          <c:idx val="0"/>
          <c:showLegendKey val="0"/>
          <c:showVal val="1"/>
          <c:showCatName val="0"/>
          <c:showSerName val="0"/>
          <c:showPercent val="0"/>
          <c:showBubbleSize val="0"/>
          <c:extLst>
            <c:ext xmlns:c15="http://schemas.microsoft.com/office/drawing/2012/chart" uri="{CE6537A1-D6FC-4f65-9D91-7224C49458BB}"/>
          </c:extLst>
        </c:dLbl>
      </c:pivotFmt>
      <c:pivotFmt>
        <c:idx val="239"/>
        <c:dLbl>
          <c:idx val="0"/>
          <c:showLegendKey val="0"/>
          <c:showVal val="1"/>
          <c:showCatName val="0"/>
          <c:showSerName val="0"/>
          <c:showPercent val="0"/>
          <c:showBubbleSize val="0"/>
          <c:extLst>
            <c:ext xmlns:c15="http://schemas.microsoft.com/office/drawing/2012/chart" uri="{CE6537A1-D6FC-4f65-9D91-7224C49458BB}"/>
          </c:extLst>
        </c:dLbl>
      </c:pivotFmt>
      <c:pivotFmt>
        <c:idx val="240"/>
        <c:dLbl>
          <c:idx val="0"/>
          <c:showLegendKey val="0"/>
          <c:showVal val="1"/>
          <c:showCatName val="0"/>
          <c:showSerName val="0"/>
          <c:showPercent val="0"/>
          <c:showBubbleSize val="0"/>
          <c:extLst>
            <c:ext xmlns:c15="http://schemas.microsoft.com/office/drawing/2012/chart" uri="{CE6537A1-D6FC-4f65-9D91-7224C49458BB}"/>
          </c:extLst>
        </c:dLbl>
      </c:pivotFmt>
      <c:pivotFmt>
        <c:idx val="241"/>
        <c:dLbl>
          <c:idx val="0"/>
          <c:showLegendKey val="0"/>
          <c:showVal val="1"/>
          <c:showCatName val="0"/>
          <c:showSerName val="0"/>
          <c:showPercent val="0"/>
          <c:showBubbleSize val="0"/>
          <c:extLst>
            <c:ext xmlns:c15="http://schemas.microsoft.com/office/drawing/2012/chart" uri="{CE6537A1-D6FC-4f65-9D91-7224C49458BB}"/>
          </c:extLst>
        </c:dLbl>
      </c:pivotFmt>
      <c:pivotFmt>
        <c:idx val="242"/>
        <c:dLbl>
          <c:idx val="0"/>
          <c:showLegendKey val="0"/>
          <c:showVal val="1"/>
          <c:showCatName val="0"/>
          <c:showSerName val="0"/>
          <c:showPercent val="0"/>
          <c:showBubbleSize val="0"/>
          <c:extLst>
            <c:ext xmlns:c15="http://schemas.microsoft.com/office/drawing/2012/chart" uri="{CE6537A1-D6FC-4f65-9D91-7224C49458BB}"/>
          </c:extLst>
        </c:dLbl>
      </c:pivotFmt>
      <c:pivotFmt>
        <c:idx val="243"/>
        <c:dLbl>
          <c:idx val="0"/>
          <c:showLegendKey val="0"/>
          <c:showVal val="1"/>
          <c:showCatName val="0"/>
          <c:showSerName val="0"/>
          <c:showPercent val="0"/>
          <c:showBubbleSize val="0"/>
          <c:extLst>
            <c:ext xmlns:c15="http://schemas.microsoft.com/office/drawing/2012/chart" uri="{CE6537A1-D6FC-4f65-9D91-7224C49458BB}"/>
          </c:extLst>
        </c:dLbl>
      </c:pivotFmt>
      <c:pivotFmt>
        <c:idx val="244"/>
        <c:dLbl>
          <c:idx val="0"/>
          <c:showLegendKey val="0"/>
          <c:showVal val="1"/>
          <c:showCatName val="0"/>
          <c:showSerName val="0"/>
          <c:showPercent val="0"/>
          <c:showBubbleSize val="0"/>
          <c:extLst>
            <c:ext xmlns:c15="http://schemas.microsoft.com/office/drawing/2012/chart" uri="{CE6537A1-D6FC-4f65-9D91-7224C49458BB}"/>
          </c:extLst>
        </c:dLbl>
      </c:pivotFmt>
      <c:pivotFmt>
        <c:idx val="245"/>
        <c:dLbl>
          <c:idx val="0"/>
          <c:showLegendKey val="0"/>
          <c:showVal val="1"/>
          <c:showCatName val="0"/>
          <c:showSerName val="0"/>
          <c:showPercent val="0"/>
          <c:showBubbleSize val="0"/>
          <c:extLst>
            <c:ext xmlns:c15="http://schemas.microsoft.com/office/drawing/2012/chart" uri="{CE6537A1-D6FC-4f65-9D91-7224C49458BB}"/>
          </c:extLst>
        </c:dLbl>
      </c:pivotFmt>
      <c:pivotFmt>
        <c:idx val="246"/>
        <c:dLbl>
          <c:idx val="0"/>
          <c:showLegendKey val="0"/>
          <c:showVal val="1"/>
          <c:showCatName val="0"/>
          <c:showSerName val="0"/>
          <c:showPercent val="0"/>
          <c:showBubbleSize val="0"/>
          <c:extLst>
            <c:ext xmlns:c15="http://schemas.microsoft.com/office/drawing/2012/chart" uri="{CE6537A1-D6FC-4f65-9D91-7224C49458BB}"/>
          </c:extLst>
        </c:dLbl>
      </c:pivotFmt>
      <c:pivotFmt>
        <c:idx val="247"/>
        <c:dLbl>
          <c:idx val="0"/>
          <c:showLegendKey val="0"/>
          <c:showVal val="1"/>
          <c:showCatName val="0"/>
          <c:showSerName val="0"/>
          <c:showPercent val="0"/>
          <c:showBubbleSize val="0"/>
          <c:extLst>
            <c:ext xmlns:c15="http://schemas.microsoft.com/office/drawing/2012/chart" uri="{CE6537A1-D6FC-4f65-9D91-7224C49458BB}"/>
          </c:extLst>
        </c:dLbl>
      </c:pivotFmt>
      <c:pivotFmt>
        <c:idx val="248"/>
        <c:dLbl>
          <c:idx val="0"/>
          <c:showLegendKey val="0"/>
          <c:showVal val="1"/>
          <c:showCatName val="0"/>
          <c:showSerName val="0"/>
          <c:showPercent val="0"/>
          <c:showBubbleSize val="0"/>
          <c:extLst>
            <c:ext xmlns:c15="http://schemas.microsoft.com/office/drawing/2012/chart" uri="{CE6537A1-D6FC-4f65-9D91-7224C49458BB}"/>
          </c:extLst>
        </c:dLbl>
      </c:pivotFmt>
      <c:pivotFmt>
        <c:idx val="249"/>
        <c:dLbl>
          <c:idx val="0"/>
          <c:showLegendKey val="0"/>
          <c:showVal val="1"/>
          <c:showCatName val="0"/>
          <c:showSerName val="0"/>
          <c:showPercent val="0"/>
          <c:showBubbleSize val="0"/>
          <c:extLst>
            <c:ext xmlns:c15="http://schemas.microsoft.com/office/drawing/2012/chart" uri="{CE6537A1-D6FC-4f65-9D91-7224C49458BB}"/>
          </c:extLst>
        </c:dLbl>
      </c:pivotFmt>
      <c:pivotFmt>
        <c:idx val="250"/>
        <c:dLbl>
          <c:idx val="0"/>
          <c:showLegendKey val="0"/>
          <c:showVal val="1"/>
          <c:showCatName val="0"/>
          <c:showSerName val="0"/>
          <c:showPercent val="0"/>
          <c:showBubbleSize val="0"/>
          <c:extLst>
            <c:ext xmlns:c15="http://schemas.microsoft.com/office/drawing/2012/chart" uri="{CE6537A1-D6FC-4f65-9D91-7224C49458BB}"/>
          </c:extLst>
        </c:dLbl>
      </c:pivotFmt>
      <c:pivotFmt>
        <c:idx val="251"/>
        <c:dLbl>
          <c:idx val="0"/>
          <c:showLegendKey val="0"/>
          <c:showVal val="1"/>
          <c:showCatName val="0"/>
          <c:showSerName val="0"/>
          <c:showPercent val="0"/>
          <c:showBubbleSize val="0"/>
          <c:extLst>
            <c:ext xmlns:c15="http://schemas.microsoft.com/office/drawing/2012/chart" uri="{CE6537A1-D6FC-4f65-9D91-7224C49458BB}"/>
          </c:extLst>
        </c:dLbl>
      </c:pivotFmt>
      <c:pivotFmt>
        <c:idx val="252"/>
        <c:dLbl>
          <c:idx val="0"/>
          <c:showLegendKey val="0"/>
          <c:showVal val="1"/>
          <c:showCatName val="0"/>
          <c:showSerName val="0"/>
          <c:showPercent val="0"/>
          <c:showBubbleSize val="0"/>
          <c:extLst>
            <c:ext xmlns:c15="http://schemas.microsoft.com/office/drawing/2012/chart" uri="{CE6537A1-D6FC-4f65-9D91-7224C49458BB}"/>
          </c:extLst>
        </c:dLbl>
      </c:pivotFmt>
      <c:pivotFmt>
        <c:idx val="253"/>
        <c:dLbl>
          <c:idx val="0"/>
          <c:showLegendKey val="0"/>
          <c:showVal val="1"/>
          <c:showCatName val="0"/>
          <c:showSerName val="0"/>
          <c:showPercent val="0"/>
          <c:showBubbleSize val="0"/>
          <c:extLst>
            <c:ext xmlns:c15="http://schemas.microsoft.com/office/drawing/2012/chart" uri="{CE6537A1-D6FC-4f65-9D91-7224C49458BB}"/>
          </c:extLst>
        </c:dLbl>
      </c:pivotFmt>
      <c:pivotFmt>
        <c:idx val="254"/>
        <c:dLbl>
          <c:idx val="0"/>
          <c:showLegendKey val="0"/>
          <c:showVal val="1"/>
          <c:showCatName val="0"/>
          <c:showSerName val="0"/>
          <c:showPercent val="0"/>
          <c:showBubbleSize val="0"/>
          <c:extLst>
            <c:ext xmlns:c15="http://schemas.microsoft.com/office/drawing/2012/chart" uri="{CE6537A1-D6FC-4f65-9D91-7224C49458BB}"/>
          </c:extLst>
        </c:dLbl>
      </c:pivotFmt>
      <c:pivotFmt>
        <c:idx val="255"/>
        <c:dLbl>
          <c:idx val="0"/>
          <c:showLegendKey val="0"/>
          <c:showVal val="1"/>
          <c:showCatName val="0"/>
          <c:showSerName val="0"/>
          <c:showPercent val="0"/>
          <c:showBubbleSize val="0"/>
          <c:extLst>
            <c:ext xmlns:c15="http://schemas.microsoft.com/office/drawing/2012/chart" uri="{CE6537A1-D6FC-4f65-9D91-7224C49458BB}"/>
          </c:extLst>
        </c:dLbl>
      </c:pivotFmt>
      <c:pivotFmt>
        <c:idx val="256"/>
        <c:dLbl>
          <c:idx val="0"/>
          <c:showLegendKey val="0"/>
          <c:showVal val="1"/>
          <c:showCatName val="0"/>
          <c:showSerName val="0"/>
          <c:showPercent val="0"/>
          <c:showBubbleSize val="0"/>
          <c:extLst>
            <c:ext xmlns:c15="http://schemas.microsoft.com/office/drawing/2012/chart" uri="{CE6537A1-D6FC-4f65-9D91-7224C49458BB}"/>
          </c:extLst>
        </c:dLbl>
      </c:pivotFmt>
      <c:pivotFmt>
        <c:idx val="257"/>
        <c:dLbl>
          <c:idx val="0"/>
          <c:showLegendKey val="0"/>
          <c:showVal val="1"/>
          <c:showCatName val="0"/>
          <c:showSerName val="0"/>
          <c:showPercent val="0"/>
          <c:showBubbleSize val="0"/>
          <c:extLst>
            <c:ext xmlns:c15="http://schemas.microsoft.com/office/drawing/2012/chart" uri="{CE6537A1-D6FC-4f65-9D91-7224C49458BB}"/>
          </c:extLst>
        </c:dLbl>
      </c:pivotFmt>
      <c:pivotFmt>
        <c:idx val="258"/>
        <c:dLbl>
          <c:idx val="0"/>
          <c:showLegendKey val="0"/>
          <c:showVal val="1"/>
          <c:showCatName val="0"/>
          <c:showSerName val="0"/>
          <c:showPercent val="0"/>
          <c:showBubbleSize val="0"/>
          <c:extLst>
            <c:ext xmlns:c15="http://schemas.microsoft.com/office/drawing/2012/chart" uri="{CE6537A1-D6FC-4f65-9D91-7224C49458BB}"/>
          </c:extLst>
        </c:dLbl>
      </c:pivotFmt>
      <c:pivotFmt>
        <c:idx val="259"/>
        <c:dLbl>
          <c:idx val="0"/>
          <c:showLegendKey val="0"/>
          <c:showVal val="1"/>
          <c:showCatName val="0"/>
          <c:showSerName val="0"/>
          <c:showPercent val="0"/>
          <c:showBubbleSize val="0"/>
          <c:extLst>
            <c:ext xmlns:c15="http://schemas.microsoft.com/office/drawing/2012/chart" uri="{CE6537A1-D6FC-4f65-9D91-7224C49458BB}"/>
          </c:extLst>
        </c:dLbl>
      </c:pivotFmt>
      <c:pivotFmt>
        <c:idx val="260"/>
        <c:dLbl>
          <c:idx val="0"/>
          <c:showLegendKey val="0"/>
          <c:showVal val="1"/>
          <c:showCatName val="0"/>
          <c:showSerName val="0"/>
          <c:showPercent val="0"/>
          <c:showBubbleSize val="0"/>
          <c:extLst>
            <c:ext xmlns:c15="http://schemas.microsoft.com/office/drawing/2012/chart" uri="{CE6537A1-D6FC-4f65-9D91-7224C49458BB}"/>
          </c:extLst>
        </c:dLbl>
      </c:pivotFmt>
      <c:pivotFmt>
        <c:idx val="261"/>
        <c:dLbl>
          <c:idx val="0"/>
          <c:showLegendKey val="0"/>
          <c:showVal val="1"/>
          <c:showCatName val="0"/>
          <c:showSerName val="0"/>
          <c:showPercent val="0"/>
          <c:showBubbleSize val="0"/>
          <c:extLst>
            <c:ext xmlns:c15="http://schemas.microsoft.com/office/drawing/2012/chart" uri="{CE6537A1-D6FC-4f65-9D91-7224C49458BB}"/>
          </c:extLst>
        </c:dLbl>
      </c:pivotFmt>
      <c:pivotFmt>
        <c:idx val="262"/>
        <c:dLbl>
          <c:idx val="0"/>
          <c:showLegendKey val="0"/>
          <c:showVal val="1"/>
          <c:showCatName val="0"/>
          <c:showSerName val="0"/>
          <c:showPercent val="0"/>
          <c:showBubbleSize val="0"/>
          <c:extLst>
            <c:ext xmlns:c15="http://schemas.microsoft.com/office/drawing/2012/chart" uri="{CE6537A1-D6FC-4f65-9D91-7224C49458BB}"/>
          </c:extLst>
        </c:dLbl>
      </c:pivotFmt>
      <c:pivotFmt>
        <c:idx val="263"/>
        <c:marker>
          <c:symbol val="none"/>
        </c:marker>
        <c:dLbl>
          <c:idx val="0"/>
          <c:numFmt formatCode="0%" sourceLinked="0"/>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4"/>
        <c:marker>
          <c:symbol val="none"/>
        </c:marker>
        <c:dLbl>
          <c:idx val="0"/>
          <c:delete val="1"/>
          <c:extLst>
            <c:ext xmlns:c15="http://schemas.microsoft.com/office/drawing/2012/chart" uri="{CE6537A1-D6FC-4f65-9D91-7224C49458BB}"/>
          </c:extLst>
        </c:dLbl>
      </c:pivotFmt>
      <c:pivotFmt>
        <c:idx val="265"/>
        <c:spPr>
          <a:solidFill>
            <a:schemeClr val="accent1"/>
          </a:solidFill>
          <a:ln w="19050">
            <a:solidFill>
              <a:schemeClr val="lt1"/>
            </a:solidFill>
          </a:ln>
          <a:effectLst/>
        </c:spPr>
      </c:pivotFmt>
      <c:pivotFmt>
        <c:idx val="266"/>
        <c:spPr>
          <a:solidFill>
            <a:schemeClr val="accent2"/>
          </a:solidFill>
          <a:ln w="19050">
            <a:solidFill>
              <a:schemeClr val="lt1"/>
            </a:solidFill>
          </a:ln>
          <a:effectLst/>
        </c:spPr>
      </c:pivotFmt>
      <c:pivotFmt>
        <c:idx val="267"/>
        <c:spPr>
          <a:solidFill>
            <a:schemeClr val="accent3"/>
          </a:solidFill>
          <a:ln w="19050">
            <a:solidFill>
              <a:schemeClr val="lt1"/>
            </a:solidFill>
          </a:ln>
          <a:effectLst/>
        </c:spPr>
      </c:pivotFmt>
      <c:pivotFmt>
        <c:idx val="268"/>
        <c:spPr>
          <a:solidFill>
            <a:schemeClr val="accent4"/>
          </a:solidFill>
          <a:ln w="19050">
            <a:solidFill>
              <a:schemeClr val="lt1"/>
            </a:solidFill>
          </a:ln>
          <a:effectLst/>
        </c:spPr>
      </c:pivotFmt>
      <c:pivotFmt>
        <c:idx val="269"/>
        <c:spPr>
          <a:solidFill>
            <a:schemeClr val="accent5"/>
          </a:solidFill>
          <a:ln w="19050">
            <a:solidFill>
              <a:schemeClr val="lt1"/>
            </a:solidFill>
          </a:ln>
          <a:effectLst/>
        </c:spPr>
      </c:pivotFmt>
      <c:pivotFmt>
        <c:idx val="270"/>
        <c:marker>
          <c:symbol val="none"/>
        </c:marker>
        <c:dLbl>
          <c:idx val="0"/>
          <c:delete val="1"/>
          <c:extLst>
            <c:ext xmlns:c15="http://schemas.microsoft.com/office/drawing/2012/chart" uri="{CE6537A1-D6FC-4f65-9D91-7224C49458BB}"/>
          </c:extLst>
        </c:dLbl>
      </c:pivotFmt>
      <c:pivotFmt>
        <c:idx val="271"/>
      </c:pivotFmt>
      <c:pivotFmt>
        <c:idx val="272"/>
        <c:spPr>
          <a:solidFill>
            <a:schemeClr val="accent2"/>
          </a:solidFill>
          <a:ln w="19050">
            <a:solidFill>
              <a:schemeClr val="lt1"/>
            </a:solidFill>
          </a:ln>
          <a:effectLst/>
        </c:spPr>
      </c:pivotFmt>
      <c:pivotFmt>
        <c:idx val="273"/>
        <c:spPr>
          <a:solidFill>
            <a:schemeClr val="accent3"/>
          </a:solidFill>
          <a:ln w="19050">
            <a:solidFill>
              <a:schemeClr val="lt1"/>
            </a:solidFill>
          </a:ln>
          <a:effectLst/>
        </c:spPr>
      </c:pivotFmt>
      <c:pivotFmt>
        <c:idx val="274"/>
        <c:spPr>
          <a:solidFill>
            <a:schemeClr val="accent4"/>
          </a:solidFill>
          <a:ln w="19050">
            <a:solidFill>
              <a:schemeClr val="lt1"/>
            </a:solidFill>
          </a:ln>
          <a:effectLst/>
        </c:spPr>
      </c:pivotFmt>
      <c:pivotFmt>
        <c:idx val="275"/>
        <c:spPr>
          <a:solidFill>
            <a:schemeClr val="accent5"/>
          </a:solidFill>
          <a:ln w="19050">
            <a:solidFill>
              <a:schemeClr val="lt1"/>
            </a:solidFill>
          </a:ln>
          <a:effectLst/>
        </c:spPr>
      </c:pivotFmt>
      <c:pivotFmt>
        <c:idx val="276"/>
      </c:pivotFmt>
      <c:pivotFmt>
        <c:idx val="277"/>
        <c:spPr>
          <a:solidFill>
            <a:schemeClr val="accent2"/>
          </a:solidFill>
          <a:ln w="19050">
            <a:solidFill>
              <a:schemeClr val="lt1"/>
            </a:solidFill>
          </a:ln>
          <a:effectLst/>
        </c:spPr>
      </c:pivotFmt>
      <c:pivotFmt>
        <c:idx val="278"/>
        <c:spPr>
          <a:solidFill>
            <a:schemeClr val="accent3"/>
          </a:solidFill>
          <a:ln w="19050">
            <a:solidFill>
              <a:schemeClr val="lt1"/>
            </a:solidFill>
          </a:ln>
          <a:effectLst/>
        </c:spPr>
      </c:pivotFmt>
      <c:pivotFmt>
        <c:idx val="279"/>
        <c:spPr>
          <a:solidFill>
            <a:schemeClr val="accent4"/>
          </a:solidFill>
          <a:ln w="19050">
            <a:solidFill>
              <a:schemeClr val="lt1"/>
            </a:solidFill>
          </a:ln>
          <a:effectLst/>
        </c:spPr>
      </c:pivotFmt>
      <c:pivotFmt>
        <c:idx val="280"/>
        <c:spPr>
          <a:solidFill>
            <a:schemeClr val="accent5"/>
          </a:solidFill>
          <a:ln w="19050">
            <a:solidFill>
              <a:schemeClr val="lt1"/>
            </a:solidFill>
          </a:ln>
          <a:effectLst/>
        </c:spPr>
      </c:pivotFmt>
      <c:pivotFmt>
        <c:idx val="281"/>
        <c:marker>
          <c:symbol val="none"/>
        </c:marker>
        <c:dLbl>
          <c:idx val="0"/>
          <c:delete val="1"/>
          <c:extLst>
            <c:ext xmlns:c15="http://schemas.microsoft.com/office/drawing/2012/chart" uri="{CE6537A1-D6FC-4f65-9D91-7224C49458BB}"/>
          </c:extLst>
        </c:dLbl>
      </c:pivotFmt>
      <c:pivotFmt>
        <c:idx val="282"/>
        <c:spPr>
          <a:solidFill>
            <a:schemeClr val="accent1"/>
          </a:solidFill>
          <a:ln w="19050">
            <a:solidFill>
              <a:schemeClr val="lt1"/>
            </a:solidFill>
          </a:ln>
          <a:effectLst/>
        </c:spPr>
      </c:pivotFmt>
      <c:pivotFmt>
        <c:idx val="283"/>
        <c:spPr>
          <a:solidFill>
            <a:schemeClr val="accent2"/>
          </a:solidFill>
          <a:ln w="19050">
            <a:solidFill>
              <a:schemeClr val="lt1"/>
            </a:solidFill>
          </a:ln>
          <a:effectLst/>
        </c:spPr>
      </c:pivotFmt>
      <c:pivotFmt>
        <c:idx val="284"/>
        <c:spPr>
          <a:solidFill>
            <a:schemeClr val="accent3"/>
          </a:solidFill>
          <a:ln w="19050">
            <a:solidFill>
              <a:schemeClr val="lt1"/>
            </a:solidFill>
          </a:ln>
          <a:effectLst/>
        </c:spPr>
      </c:pivotFmt>
      <c:pivotFmt>
        <c:idx val="285"/>
        <c:spPr>
          <a:solidFill>
            <a:schemeClr val="accent4"/>
          </a:solidFill>
          <a:ln w="19050">
            <a:solidFill>
              <a:schemeClr val="lt1"/>
            </a:solidFill>
          </a:ln>
          <a:effectLst/>
        </c:spPr>
      </c:pivotFmt>
      <c:pivotFmt>
        <c:idx val="286"/>
        <c:spPr>
          <a:solidFill>
            <a:schemeClr val="accent5"/>
          </a:solidFill>
          <a:ln w="19050">
            <a:solidFill>
              <a:schemeClr val="lt1"/>
            </a:solidFill>
          </a:ln>
          <a:effectLst/>
        </c:spPr>
      </c:pivotFmt>
      <c:pivotFmt>
        <c:idx val="287"/>
        <c:marker>
          <c:symbol val="none"/>
        </c:marker>
        <c:dLbl>
          <c:idx val="0"/>
          <c:delete val="1"/>
          <c:extLst>
            <c:ext xmlns:c15="http://schemas.microsoft.com/office/drawing/2012/chart" uri="{CE6537A1-D6FC-4f65-9D91-7224C49458BB}"/>
          </c:extLst>
        </c:dLbl>
      </c:pivotFmt>
      <c:pivotFmt>
        <c:idx val="288"/>
        <c:spPr>
          <a:solidFill>
            <a:schemeClr val="accent2"/>
          </a:solidFill>
          <a:ln w="19050">
            <a:solidFill>
              <a:schemeClr val="lt1"/>
            </a:solidFill>
          </a:ln>
          <a:effectLst/>
        </c:spPr>
      </c:pivotFmt>
      <c:pivotFmt>
        <c:idx val="289"/>
        <c:spPr>
          <a:solidFill>
            <a:schemeClr val="accent3"/>
          </a:solidFill>
          <a:ln w="19050">
            <a:solidFill>
              <a:schemeClr val="lt1"/>
            </a:solidFill>
          </a:ln>
          <a:effectLst/>
        </c:spPr>
      </c:pivotFmt>
      <c:pivotFmt>
        <c:idx val="290"/>
        <c:spPr>
          <a:solidFill>
            <a:schemeClr val="accent4"/>
          </a:solidFill>
          <a:ln w="19050">
            <a:solidFill>
              <a:schemeClr val="lt1"/>
            </a:solidFill>
          </a:ln>
          <a:effectLst/>
        </c:spPr>
      </c:pivotFmt>
      <c:pivotFmt>
        <c:idx val="291"/>
        <c:spPr>
          <a:solidFill>
            <a:schemeClr val="accent5"/>
          </a:solidFill>
          <a:ln w="19050">
            <a:solidFill>
              <a:schemeClr val="lt1"/>
            </a:solidFill>
          </a:ln>
          <a:effectLst/>
        </c:spPr>
      </c:pivotFmt>
      <c:pivotFmt>
        <c:idx val="292"/>
        <c:marker>
          <c:symbol val="none"/>
        </c:marker>
        <c:dLbl>
          <c:idx val="0"/>
          <c:numFmt formatCode="0%" sourceLinked="0"/>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3"/>
        <c:spPr>
          <a:solidFill>
            <a:schemeClr val="accent2"/>
          </a:solidFill>
          <a:ln w="19050">
            <a:solidFill>
              <a:schemeClr val="lt1"/>
            </a:solidFill>
          </a:ln>
          <a:effectLst/>
        </c:spPr>
      </c:pivotFmt>
      <c:pivotFmt>
        <c:idx val="294"/>
        <c:spPr>
          <a:solidFill>
            <a:schemeClr val="accent3"/>
          </a:solidFill>
          <a:ln w="19050">
            <a:solidFill>
              <a:schemeClr val="lt1"/>
            </a:solidFill>
          </a:ln>
          <a:effectLst/>
        </c:spPr>
      </c:pivotFmt>
      <c:pivotFmt>
        <c:idx val="295"/>
        <c:spPr>
          <a:solidFill>
            <a:schemeClr val="accent4"/>
          </a:solidFill>
          <a:ln w="19050">
            <a:solidFill>
              <a:schemeClr val="lt1"/>
            </a:solidFill>
          </a:ln>
          <a:effectLst/>
        </c:spPr>
      </c:pivotFmt>
      <c:pivotFmt>
        <c:idx val="296"/>
        <c:spPr>
          <a:solidFill>
            <a:schemeClr val="accent5"/>
          </a:solidFill>
          <a:ln w="19050">
            <a:solidFill>
              <a:schemeClr val="lt1"/>
            </a:solidFill>
          </a:ln>
          <a:effectLst/>
        </c:spPr>
      </c:pivotFmt>
      <c:pivotFmt>
        <c:idx val="297"/>
        <c:marker>
          <c:symbol val="none"/>
        </c:marker>
        <c:dLbl>
          <c:idx val="0"/>
          <c:delete val="1"/>
          <c:extLst>
            <c:ext xmlns:c15="http://schemas.microsoft.com/office/drawing/2012/chart" uri="{CE6537A1-D6FC-4f65-9D91-7224C49458BB}"/>
          </c:extLst>
        </c:dLbl>
      </c:pivotFmt>
      <c:pivotFmt>
        <c:idx val="298"/>
        <c:spPr>
          <a:solidFill>
            <a:schemeClr val="accent1"/>
          </a:solidFill>
          <a:ln w="19050">
            <a:solidFill>
              <a:schemeClr val="lt1"/>
            </a:solidFill>
          </a:ln>
          <a:effectLst/>
        </c:spPr>
      </c:pivotFmt>
      <c:pivotFmt>
        <c:idx val="299"/>
        <c:spPr>
          <a:solidFill>
            <a:schemeClr val="accent2"/>
          </a:solidFill>
          <a:ln w="19050">
            <a:solidFill>
              <a:schemeClr val="lt1"/>
            </a:solidFill>
          </a:ln>
          <a:effectLst/>
        </c:spPr>
      </c:pivotFmt>
      <c:pivotFmt>
        <c:idx val="300"/>
        <c:spPr>
          <a:solidFill>
            <a:schemeClr val="accent3"/>
          </a:solidFill>
          <a:ln w="19050">
            <a:solidFill>
              <a:schemeClr val="lt1"/>
            </a:solidFill>
          </a:ln>
          <a:effectLst/>
        </c:spPr>
      </c:pivotFmt>
      <c:pivotFmt>
        <c:idx val="301"/>
        <c:spPr>
          <a:solidFill>
            <a:schemeClr val="accent4"/>
          </a:solidFill>
          <a:ln w="19050">
            <a:solidFill>
              <a:schemeClr val="lt1"/>
            </a:solidFill>
          </a:ln>
          <a:effectLst/>
        </c:spPr>
      </c:pivotFmt>
      <c:pivotFmt>
        <c:idx val="302"/>
        <c:spPr>
          <a:solidFill>
            <a:schemeClr val="accent5"/>
          </a:solidFill>
          <a:ln w="19050">
            <a:solidFill>
              <a:schemeClr val="lt1"/>
            </a:solidFill>
          </a:ln>
          <a:effectLst/>
        </c:spPr>
      </c:pivotFmt>
      <c:pivotFmt>
        <c:idx val="303"/>
        <c:marker>
          <c:symbol val="none"/>
        </c:marker>
        <c:dLbl>
          <c:idx val="0"/>
          <c:delete val="1"/>
          <c:extLst>
            <c:ext xmlns:c15="http://schemas.microsoft.com/office/drawing/2012/chart" uri="{CE6537A1-D6FC-4f65-9D91-7224C49458BB}"/>
          </c:extLst>
        </c:dLbl>
      </c:pivotFmt>
      <c:pivotFmt>
        <c:idx val="304"/>
        <c:spPr>
          <a:solidFill>
            <a:schemeClr val="accent2"/>
          </a:solidFill>
          <a:ln w="19050">
            <a:solidFill>
              <a:schemeClr val="lt1"/>
            </a:solidFill>
          </a:ln>
          <a:effectLst/>
        </c:spPr>
      </c:pivotFmt>
      <c:pivotFmt>
        <c:idx val="305"/>
        <c:spPr>
          <a:solidFill>
            <a:schemeClr val="accent3"/>
          </a:solidFill>
          <a:ln w="19050">
            <a:solidFill>
              <a:schemeClr val="lt1"/>
            </a:solidFill>
          </a:ln>
          <a:effectLst/>
        </c:spPr>
      </c:pivotFmt>
      <c:pivotFmt>
        <c:idx val="306"/>
        <c:spPr>
          <a:solidFill>
            <a:schemeClr val="accent4"/>
          </a:solidFill>
          <a:ln w="19050">
            <a:solidFill>
              <a:schemeClr val="lt1"/>
            </a:solidFill>
          </a:ln>
          <a:effectLst/>
        </c:spPr>
      </c:pivotFmt>
      <c:pivotFmt>
        <c:idx val="307"/>
        <c:spPr>
          <a:solidFill>
            <a:schemeClr val="accent5"/>
          </a:solidFill>
          <a:ln w="19050">
            <a:solidFill>
              <a:schemeClr val="lt1"/>
            </a:solidFill>
          </a:ln>
          <a:effectLst/>
        </c:spPr>
      </c:pivotFmt>
      <c:pivotFmt>
        <c:idx val="308"/>
        <c:marker>
          <c:symbol val="none"/>
        </c:marker>
        <c:dLbl>
          <c:idx val="0"/>
          <c:numFmt formatCode="0%" sourceLinked="0"/>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9"/>
        <c:spPr>
          <a:solidFill>
            <a:schemeClr val="accent2"/>
          </a:solidFill>
          <a:ln w="19050">
            <a:solidFill>
              <a:schemeClr val="lt1"/>
            </a:solidFill>
          </a:ln>
          <a:effectLst/>
        </c:spPr>
      </c:pivotFmt>
      <c:pivotFmt>
        <c:idx val="310"/>
        <c:spPr>
          <a:solidFill>
            <a:schemeClr val="accent3"/>
          </a:solidFill>
          <a:ln w="19050">
            <a:solidFill>
              <a:schemeClr val="lt1"/>
            </a:solidFill>
          </a:ln>
          <a:effectLst/>
        </c:spPr>
      </c:pivotFmt>
      <c:pivotFmt>
        <c:idx val="311"/>
        <c:spPr>
          <a:solidFill>
            <a:schemeClr val="accent4"/>
          </a:solidFill>
          <a:ln w="19050">
            <a:solidFill>
              <a:schemeClr val="lt1"/>
            </a:solidFill>
          </a:ln>
          <a:effectLst/>
        </c:spPr>
      </c:pivotFmt>
      <c:pivotFmt>
        <c:idx val="312"/>
        <c:spPr>
          <a:solidFill>
            <a:schemeClr val="accent5"/>
          </a:solidFill>
          <a:ln w="19050">
            <a:solidFill>
              <a:schemeClr val="lt1"/>
            </a:solidFill>
          </a:ln>
          <a:effectLst/>
        </c:spPr>
      </c:pivotFmt>
    </c:pivotFmts>
    <c:plotArea>
      <c:layout>
        <c:manualLayout>
          <c:layoutTarget val="inner"/>
          <c:xMode val="edge"/>
          <c:yMode val="edge"/>
          <c:x val="0.29238238541671085"/>
          <c:y val="0.13958923847147719"/>
          <c:w val="0.39309208682801855"/>
          <c:h val="0.56452560248505856"/>
        </c:manualLayout>
      </c:layout>
      <c:doughnutChart>
        <c:varyColors val="1"/>
        <c:ser>
          <c:idx val="0"/>
          <c:order val="0"/>
          <c:tx>
            <c:strRef>
              <c:f>'Plant-wise Revenue'!$B$3:$B$4</c:f>
              <c:strCache>
                <c:ptCount val="1"/>
                <c:pt idx="0">
                  <c:v>2021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'Plant-wise Revenue'!$A$5:$A$10</c:f>
              <c:strCache>
                <c:ptCount val="5"/>
                <c:pt idx="0">
                  <c:v>Asia-Pacific</c:v>
                </c:pt>
                <c:pt idx="1">
                  <c:v>Europe</c:v>
                </c:pt>
                <c:pt idx="2">
                  <c:v>Middle East</c:v>
                </c:pt>
                <c:pt idx="3">
                  <c:v>North America</c:v>
                </c:pt>
                <c:pt idx="4">
                  <c:v>South America</c:v>
                </c:pt>
              </c:strCache>
            </c:strRef>
          </c:cat>
          <c:val>
            <c:numRef>
              <c:f>'Plant-wise Revenue'!$B$5:$B$10</c:f>
              <c:numCache>
                <c:formatCode>General</c:formatCode>
                <c:ptCount val="5"/>
                <c:pt idx="1">
                  <c:v>2686.46</c:v>
                </c:pt>
              </c:numCache>
            </c:numRef>
          </c:val>
          <c:extLst>
            <c:ext xmlns:c16="http://schemas.microsoft.com/office/drawing/2014/chart" uri="{C3380CC4-5D6E-409C-BE32-E72D297353CC}">
              <c16:uniqueId val="{00000037-168F-49E6-94FA-55550B08532B}"/>
            </c:ext>
          </c:extLst>
        </c:ser>
        <c:ser>
          <c:idx val="1"/>
          <c:order val="1"/>
          <c:tx>
            <c:strRef>
              <c:f>'Plant-wise Revenue'!$C$3:$C$4</c:f>
              <c:strCache>
                <c:ptCount val="1"/>
                <c:pt idx="0">
                  <c:v>2022</c:v>
                </c:pt>
              </c:strCache>
            </c:strRef>
          </c:tx>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'Plant-wise Revenue'!$A$5:$A$10</c:f>
              <c:strCache>
                <c:ptCount val="5"/>
                <c:pt idx="0">
                  <c:v>Asia-Pacific</c:v>
                </c:pt>
                <c:pt idx="1">
                  <c:v>Europe</c:v>
                </c:pt>
                <c:pt idx="2">
                  <c:v>Middle East</c:v>
                </c:pt>
                <c:pt idx="3">
                  <c:v>North America</c:v>
                </c:pt>
                <c:pt idx="4">
                  <c:v>South America</c:v>
                </c:pt>
              </c:strCache>
            </c:strRef>
          </c:cat>
          <c:val>
            <c:numRef>
              <c:f>'Plant-wise Revenue'!$C$5:$C$10</c:f>
              <c:numCache>
                <c:formatCode>General</c:formatCode>
                <c:ptCount val="5"/>
                <c:pt idx="0">
                  <c:v>73456.06</c:v>
                </c:pt>
                <c:pt idx="1">
                  <c:v>83621.259999999995</c:v>
                </c:pt>
                <c:pt idx="2">
                  <c:v>28333.57</c:v>
                </c:pt>
                <c:pt idx="3">
                  <c:v>38850.18</c:v>
                </c:pt>
                <c:pt idx="4">
                  <c:v>39606.370000000003</c:v>
                </c:pt>
              </c:numCache>
            </c:numRef>
          </c:val>
          <c:extLst>
            <c:ext xmlns:c16="http://schemas.microsoft.com/office/drawing/2014/chart" uri="{C3380CC4-5D6E-409C-BE32-E72D297353CC}">
              <c16:uniqueId val="{00000038-168F-49E6-94FA-55550B08532B}"/>
            </c:ext>
          </c:extLst>
        </c:ser>
        <c:ser>
          <c:idx val="2"/>
          <c:order val="2"/>
          <c:tx>
            <c:strRef>
              <c:f>'Plant-wise Revenue'!$D$3:$D$4</c:f>
              <c:strCache>
                <c:ptCount val="1"/>
                <c:pt idx="0">
                  <c:v>2023</c:v>
                </c:pt>
              </c:strCache>
            </c:strRef>
          </c:tx>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numFmt formatCode="0%" sourceLinked="0"/>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'Plant-wise Revenue'!$A$5:$A$10</c:f>
              <c:strCache>
                <c:ptCount val="5"/>
                <c:pt idx="0">
                  <c:v>Asia-Pacific</c:v>
                </c:pt>
                <c:pt idx="1">
                  <c:v>Europe</c:v>
                </c:pt>
                <c:pt idx="2">
                  <c:v>Middle East</c:v>
                </c:pt>
                <c:pt idx="3">
                  <c:v>North America</c:v>
                </c:pt>
                <c:pt idx="4">
                  <c:v>South America</c:v>
                </c:pt>
              </c:strCache>
            </c:strRef>
          </c:cat>
          <c:val>
            <c:numRef>
              <c:f>'Plant-wise Revenue'!$D$5:$D$10</c:f>
              <c:numCache>
                <c:formatCode>General</c:formatCode>
                <c:ptCount val="5"/>
                <c:pt idx="0">
                  <c:v>63621.49</c:v>
                </c:pt>
                <c:pt idx="1">
                  <c:v>51447.3</c:v>
                </c:pt>
                <c:pt idx="2">
                  <c:v>90809.27</c:v>
                </c:pt>
                <c:pt idx="3">
                  <c:v>42177.54</c:v>
                </c:pt>
                <c:pt idx="4">
                  <c:v>62995.360000000001</c:v>
                </c:pt>
              </c:numCache>
            </c:numRef>
          </c:val>
          <c:extLst>
            <c:ext xmlns:c16="http://schemas.microsoft.com/office/drawing/2014/chart" uri="{C3380CC4-5D6E-409C-BE32-E72D297353CC}">
              <c16:uniqueId val="{0000004C-168F-49E6-94FA-55550B08532B}"/>
            </c:ext>
          </c:extLst>
        </c:ser>
        <c:dLbls>
          <c:showLegendKey val="0"/>
          <c:showVal val="0"/>
          <c:showCatName val="0"/>
          <c:showSerName val="0"/>
          <c:showPercent val="0"/>
          <c:showBubbleSize val="0"/>
          <c:showLeaderLines val="1"/>
        </c:dLbls>
        <c:firstSliceAng val="2"/>
        <c:holeSize val="4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0"/>
    </a:effectLst>
    <a:scene3d>
      <a:camera prst="orthographicFront"/>
      <a:lightRig rig="threePt" dir="t"/>
    </a:scene3d>
    <a:sp3d/>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[Supply_Chain_Analysis_Dashboard.xlsx]Revenue by Product Category!PivotTable2</c:name>
    <c:fmtId val="16"/>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marker>
          <c:symbol val="none"/>
        </c:marker>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1"/>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solidFill>
                    <a:schemeClr val="bg1"/>
                  </a:solidFill>
                </a:defRPr>
              </a:pPr>
              <a:endParaRPr lang="en-US"/>
            </a:p>
          </c:txPr>
        </c:dLbl>
      </c:pivotFmt>
      <c:pivotFmt>
        <c:idx val="102"/>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solidFill>
                    <a:schemeClr val="bg1"/>
                  </a:solidFill>
                </a:defRPr>
              </a:pPr>
              <a:endParaRPr lang="en-US"/>
            </a:p>
          </c:txPr>
        </c:dLbl>
      </c:pivotFmt>
      <c:pivotFmt>
        <c:idx val="103"/>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solidFill>
                    <a:schemeClr val="bg1"/>
                  </a:solidFill>
                </a:defRPr>
              </a:pPr>
              <a:endParaRPr lang="en-US"/>
            </a:p>
          </c:txPr>
        </c:dLbl>
      </c:pivotFmt>
      <c:pivotFmt>
        <c:idx val="104"/>
        <c:marker>
          <c:symbol val="none"/>
        </c:marker>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05"/>
        <c:marker>
          <c:symbol val="none"/>
        </c:marker>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'Revenue by Product Category'!$B$3</c:f>
              <c:strCache>
                <c:ptCount val="1"/>
                <c:pt idx="0">
                  <c:v>Total</c:v>
                </c:pt>
              </c:strCache>
            </c:strRef>
          </c:tx>
          <c:explosion val="2"/>
          <c:dLbls>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eparator> </c:separator>
            <c:showLeaderLines val="1"/>
            <c:extLst>
              <c:ext xmlns:c15="http://schemas.microsoft.com/office/drawing/2012/chart" uri="{CE6537A1-D6FC-4f65-9D91-7224C49458BB}"/>
            </c:extLst>
          </c:dLbls>
          <c:cat>
            <c:strRef>
              <c:f>'Revenue by Product Category'!$A$4:$A$7</c:f>
              <c:strCache>
                <c:ptCount val="3"/>
                <c:pt idx="0">
                  <c:v>Drill</c:v>
                </c:pt>
                <c:pt idx="1">
                  <c:v>Hammer</c:v>
                </c:pt>
                <c:pt idx="2">
                  <c:v>Nuts &amp; Bolts</c:v>
                </c:pt>
              </c:strCache>
            </c:strRef>
          </c:cat>
          <c:val>
            <c:numRef>
              <c:f>'Revenue by Product Category'!$B$4:$B$7</c:f>
              <c:numCache>
                <c:formatCode>General</c:formatCode>
                <c:ptCount val="3"/>
                <c:pt idx="0">
                  <c:v>174455.42</c:v>
                </c:pt>
                <c:pt idx="1">
                  <c:v>241628.17</c:v>
                </c:pt>
                <c:pt idx="2">
                  <c:v>161521.26999999999</c:v>
                </c:pt>
              </c:numCache>
            </c:numRef>
          </c:val>
          <c:extLst>
            <c:ext xmlns:c16="http://schemas.microsoft.com/office/drawing/2014/chart" uri="{C3380CC4-5D6E-409C-BE32-E72D297353CC}">
              <c16:uniqueId val="{00000000-CDEF-40FA-B007-B5C6278CD9A6}"/>
            </c:ext>
          </c:extLst>
        </c:ser>
        <c:dLbls>
          <c:dLblPos val="ctr"/>
          <c:showLegendKey val="0"/>
          <c:showVal val="1"/>
          <c:showCatName val="0"/>
          <c:showSerName val="0"/>
          <c:showPercent val="0"/>
          <c:showBubbleSize val="0"/>
          <c:showLeaderLines val="1"/>
        </c:dLbls>
        <c:firstSliceAng val="9"/>
      </c:pieChart>
      <c:spPr>
        <a:noFill/>
        <a:ln>
          <a:noFill/>
        </a:ln>
        <a:effectLst/>
      </c:spPr>
    </c:plotArea>
    <c:legend>
      <c:legendPos val="b"/>
      <c:layout>
        <c:manualLayout>
          <c:xMode val="edge"/>
          <c:yMode val="edge"/>
          <c:x val="8.6385780817432908E-2"/>
          <c:y val="0.81630625690728442"/>
          <c:w val="0.52183550771345344"/>
          <c:h val="0.14149343279949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[Supply_Chain_Analysis_Dashboard.xlsx]Plant Sales and Finance!PivotTable1</c:name>
    <c:fmtId val="3"/>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1"/>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1"/>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 Sales and Finance'!$B$2</c:f>
              <c:strCache>
                <c:ptCount val="1"/>
                <c:pt idx="0">
                  <c:v>Sum of Revenue generated</c:v>
                </c:pt>
              </c:strCache>
            </c:strRef>
          </c:tx>
          <c:spPr>
            <a:solidFill>
              <a:schemeClr val="accent1"/>
            </a:solidFill>
            <a:ln>
              <a:noFill/>
            </a:ln>
            <a:effectLst/>
          </c:spPr>
          <c:invertIfNegative val="0"/>
          <c:cat>
            <c:strRef>
              <c:f>'Plant Sales and Finance'!$A$3:$A$8</c:f>
              <c:strCache>
                <c:ptCount val="5"/>
                <c:pt idx="0">
                  <c:v>Asia-Pacific</c:v>
                </c:pt>
                <c:pt idx="1">
                  <c:v>Europe</c:v>
                </c:pt>
                <c:pt idx="2">
                  <c:v>Middle East</c:v>
                </c:pt>
                <c:pt idx="3">
                  <c:v>North America</c:v>
                </c:pt>
                <c:pt idx="4">
                  <c:v>South America</c:v>
                </c:pt>
              </c:strCache>
            </c:strRef>
          </c:cat>
          <c:val>
            <c:numRef>
              <c:f>'Plant Sales and Finance'!$B$3:$B$8</c:f>
              <c:numCache>
                <c:formatCode>General</c:formatCode>
                <c:ptCount val="5"/>
                <c:pt idx="0">
                  <c:v>137077.54999999999</c:v>
                </c:pt>
                <c:pt idx="1">
                  <c:v>137755.01999999999</c:v>
                </c:pt>
                <c:pt idx="2">
                  <c:v>119142.84</c:v>
                </c:pt>
                <c:pt idx="3">
                  <c:v>81027.72</c:v>
                </c:pt>
                <c:pt idx="4">
                  <c:v>102601.73</c:v>
                </c:pt>
              </c:numCache>
            </c:numRef>
          </c:val>
          <c:extLst>
            <c:ext xmlns:c16="http://schemas.microsoft.com/office/drawing/2014/chart" uri="{C3380CC4-5D6E-409C-BE32-E72D297353CC}">
              <c16:uniqueId val="{00000000-197F-49D1-965A-4C6B04967EDE}"/>
            </c:ext>
          </c:extLst>
        </c:ser>
        <c:ser>
          <c:idx val="2"/>
          <c:order val="2"/>
          <c:tx>
            <c:strRef>
              <c:f>'Plant Sales and Finance'!$D$2</c:f>
              <c:strCache>
                <c:ptCount val="1"/>
                <c:pt idx="0">
                  <c:v>Sum of Total Costs</c:v>
                </c:pt>
              </c:strCache>
            </c:strRef>
          </c:tx>
          <c:spPr>
            <a:solidFill>
              <a:schemeClr val="accent2"/>
            </a:solidFill>
            <a:ln>
              <a:noFill/>
            </a:ln>
            <a:effectLst/>
          </c:spPr>
          <c:invertIfNegative val="0"/>
          <c:cat>
            <c:strRef>
              <c:f>'Plant Sales and Finance'!$A$3:$A$8</c:f>
              <c:strCache>
                <c:ptCount val="5"/>
                <c:pt idx="0">
                  <c:v>Asia-Pacific</c:v>
                </c:pt>
                <c:pt idx="1">
                  <c:v>Europe</c:v>
                </c:pt>
                <c:pt idx="2">
                  <c:v>Middle East</c:v>
                </c:pt>
                <c:pt idx="3">
                  <c:v>North America</c:v>
                </c:pt>
                <c:pt idx="4">
                  <c:v>South America</c:v>
                </c:pt>
              </c:strCache>
            </c:strRef>
          </c:cat>
          <c:val>
            <c:numRef>
              <c:f>'Plant Sales and Finance'!$D$3:$D$8</c:f>
              <c:numCache>
                <c:formatCode>General</c:formatCode>
                <c:ptCount val="5"/>
                <c:pt idx="0">
                  <c:v>12281.74</c:v>
                </c:pt>
                <c:pt idx="1">
                  <c:v>9423.52</c:v>
                </c:pt>
                <c:pt idx="2">
                  <c:v>12435.02</c:v>
                </c:pt>
                <c:pt idx="3">
                  <c:v>8223.57</c:v>
                </c:pt>
                <c:pt idx="4">
                  <c:v>10560.72</c:v>
                </c:pt>
              </c:numCache>
            </c:numRef>
          </c:val>
          <c:extLst>
            <c:ext xmlns:c16="http://schemas.microsoft.com/office/drawing/2014/chart" uri="{C3380CC4-5D6E-409C-BE32-E72D297353CC}">
              <c16:uniqueId val="{00000001-197F-49D1-965A-4C6B04967EDE}"/>
            </c:ext>
          </c:extLst>
        </c:ser>
        <c:dLbls>
          <c:showLegendKey val="0"/>
          <c:showVal val="0"/>
          <c:showCatName val="0"/>
          <c:showSerName val="0"/>
          <c:showPercent val="0"/>
          <c:showBubbleSize val="0"/>
        </c:dLbls>
        <c:gapWidth val="98"/>
        <c:axId val="1885530031"/>
        <c:axId val="1885532527"/>
      </c:barChart>
      <c:lineChart>
        <c:grouping val="standard"/>
        <c:varyColors val="0"/>
        <c:ser>
          <c:idx val="1"/>
          <c:order val="1"/>
          <c:tx>
            <c:strRef>
              <c:f>'Plant Sales and Finance'!$C$2</c:f>
              <c:strCache>
                <c:ptCount val="1"/>
                <c:pt idx="0">
                  <c:v>Sum of Qty Sold</c:v>
                </c:pt>
              </c:strCache>
            </c:strRef>
          </c:tx>
          <c:spPr>
            <a:ln w="19050" cap="rnd">
              <a:solidFill>
                <a:schemeClr val="accent2"/>
              </a:solidFill>
              <a:round/>
            </a:ln>
            <a:effectLst/>
          </c:spPr>
          <c:marker>
            <c:symbol val="circle"/>
            <c:size val="5"/>
            <c:spPr>
              <a:solidFill>
                <a:srgbClr val="FF0000"/>
              </a:solidFill>
              <a:ln w="9525">
                <a:solidFill>
                  <a:schemeClr val="accent2"/>
                </a:solidFill>
              </a:ln>
              <a:effectLst/>
            </c:spPr>
          </c:marker>
          <c:cat>
            <c:strRef>
              <c:f>'Plant Sales and Finance'!$A$3:$A$8</c:f>
              <c:strCache>
                <c:ptCount val="5"/>
                <c:pt idx="0">
                  <c:v>Asia-Pacific</c:v>
                </c:pt>
                <c:pt idx="1">
                  <c:v>Europe</c:v>
                </c:pt>
                <c:pt idx="2">
                  <c:v>Middle East</c:v>
                </c:pt>
                <c:pt idx="3">
                  <c:v>North America</c:v>
                </c:pt>
                <c:pt idx="4">
                  <c:v>South America</c:v>
                </c:pt>
              </c:strCache>
            </c:strRef>
          </c:cat>
          <c:val>
            <c:numRef>
              <c:f>'Plant Sales and Finance'!$C$3:$C$8</c:f>
              <c:numCache>
                <c:formatCode>General</c:formatCode>
                <c:ptCount val="5"/>
                <c:pt idx="0">
                  <c:v>12770</c:v>
                </c:pt>
                <c:pt idx="1">
                  <c:v>9426</c:v>
                </c:pt>
                <c:pt idx="2">
                  <c:v>8768</c:v>
                </c:pt>
                <c:pt idx="3">
                  <c:v>9715</c:v>
                </c:pt>
                <c:pt idx="4">
                  <c:v>5420</c:v>
                </c:pt>
              </c:numCache>
            </c:numRef>
          </c:val>
          <c:smooth val="0"/>
          <c:extLst>
            <c:ext xmlns:c16="http://schemas.microsoft.com/office/drawing/2014/chart" uri="{C3380CC4-5D6E-409C-BE32-E72D297353CC}">
              <c16:uniqueId val="{00000002-197F-49D1-965A-4C6B04967EDE}"/>
            </c:ext>
          </c:extLst>
        </c:ser>
        <c:dLbls>
          <c:showLegendKey val="0"/>
          <c:showVal val="0"/>
          <c:showCatName val="0"/>
          <c:showSerName val="0"/>
          <c:showPercent val="0"/>
          <c:showBubbleSize val="0"/>
        </c:dLbls>
        <c:marker val="1"/>
        <c:smooth val="0"/>
        <c:axId val="217695152"/>
        <c:axId val="217697648"/>
      </c:lineChart>
      <c:catAx>
        <c:axId val="18855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32527"/>
        <c:crosses val="autoZero"/>
        <c:auto val="1"/>
        <c:lblAlgn val="ctr"/>
        <c:lblOffset val="100"/>
        <c:noMultiLvlLbl val="0"/>
      </c:catAx>
      <c:valAx>
        <c:axId val="188553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30031"/>
        <c:crosses val="autoZero"/>
        <c:crossBetween val="between"/>
      </c:valAx>
      <c:valAx>
        <c:axId val="217697648"/>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695152"/>
        <c:crosses val="max"/>
        <c:crossBetween val="between"/>
      </c:valAx>
      <c:catAx>
        <c:axId val="217695152"/>
        <c:scaling>
          <c:orientation val="minMax"/>
        </c:scaling>
        <c:delete val="1"/>
        <c:axPos val="b"/>
        <c:numFmt formatCode="General" sourceLinked="1"/>
        <c:majorTickMark val="none"/>
        <c:minorTickMark val="none"/>
        <c:tickLblPos val="nextTo"/>
        <c:crossAx val="2176976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[Supply_Chain_Analysis_Dashboard.xlsx]Plant Sales and Finance!PivotTable1</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9751125742051"/>
          <c:y val="0.15134196935060537"/>
          <c:w val="0.8663926331242493"/>
          <c:h val="0.66954604464764489"/>
        </c:manualLayout>
      </c:layout>
      <c:barChart>
        <c:barDir val="col"/>
        <c:grouping val="clustered"/>
        <c:varyColors val="0"/>
        <c:ser>
          <c:idx val="0"/>
          <c:order val="0"/>
          <c:tx>
            <c:strRef>
              <c:f>'Plant Sales and Finance'!$B$2</c:f>
              <c:strCache>
                <c:ptCount val="1"/>
                <c:pt idx="0">
                  <c:v>Sum of Revenue generated</c:v>
                </c:pt>
              </c:strCache>
            </c:strRef>
          </c:tx>
          <c:spPr>
            <a:solidFill>
              <a:schemeClr val="accent1"/>
            </a:solidFill>
            <a:ln>
              <a:noFill/>
            </a:ln>
            <a:effectLst/>
          </c:spPr>
          <c:invertIfNegative val="0"/>
          <c:cat>
            <c:strRef>
              <c:f>'Plant Sales and Finance'!$A$3:$A$8</c:f>
              <c:strCache>
                <c:ptCount val="5"/>
                <c:pt idx="0">
                  <c:v>Asia-Pacific</c:v>
                </c:pt>
                <c:pt idx="1">
                  <c:v>Europe</c:v>
                </c:pt>
                <c:pt idx="2">
                  <c:v>Middle East</c:v>
                </c:pt>
                <c:pt idx="3">
                  <c:v>North America</c:v>
                </c:pt>
                <c:pt idx="4">
                  <c:v>South America</c:v>
                </c:pt>
              </c:strCache>
            </c:strRef>
          </c:cat>
          <c:val>
            <c:numRef>
              <c:f>'Plant Sales and Finance'!$B$3:$B$8</c:f>
              <c:numCache>
                <c:formatCode>General</c:formatCode>
                <c:ptCount val="5"/>
                <c:pt idx="0">
                  <c:v>137077.54999999999</c:v>
                </c:pt>
                <c:pt idx="1">
                  <c:v>137755.01999999999</c:v>
                </c:pt>
                <c:pt idx="2">
                  <c:v>119142.84</c:v>
                </c:pt>
                <c:pt idx="3">
                  <c:v>81027.72</c:v>
                </c:pt>
                <c:pt idx="4">
                  <c:v>102601.73</c:v>
                </c:pt>
              </c:numCache>
            </c:numRef>
          </c:val>
          <c:extLst>
            <c:ext xmlns:c16="http://schemas.microsoft.com/office/drawing/2014/chart" uri="{C3380CC4-5D6E-409C-BE32-E72D297353CC}">
              <c16:uniqueId val="{00000000-6B71-428F-B5EB-14900FA23039}"/>
            </c:ext>
          </c:extLst>
        </c:ser>
        <c:ser>
          <c:idx val="2"/>
          <c:order val="2"/>
          <c:tx>
            <c:strRef>
              <c:f>'Plant Sales and Finance'!$D$2</c:f>
              <c:strCache>
                <c:ptCount val="1"/>
                <c:pt idx="0">
                  <c:v>Sum of Total Costs</c:v>
                </c:pt>
              </c:strCache>
            </c:strRef>
          </c:tx>
          <c:spPr>
            <a:solidFill>
              <a:schemeClr val="accent2"/>
            </a:solidFill>
            <a:ln>
              <a:noFill/>
            </a:ln>
            <a:effectLst/>
          </c:spPr>
          <c:invertIfNegative val="0"/>
          <c:cat>
            <c:strRef>
              <c:f>'Plant Sales and Finance'!$A$3:$A$8</c:f>
              <c:strCache>
                <c:ptCount val="5"/>
                <c:pt idx="0">
                  <c:v>Asia-Pacific</c:v>
                </c:pt>
                <c:pt idx="1">
                  <c:v>Europe</c:v>
                </c:pt>
                <c:pt idx="2">
                  <c:v>Middle East</c:v>
                </c:pt>
                <c:pt idx="3">
                  <c:v>North America</c:v>
                </c:pt>
                <c:pt idx="4">
                  <c:v>South America</c:v>
                </c:pt>
              </c:strCache>
            </c:strRef>
          </c:cat>
          <c:val>
            <c:numRef>
              <c:f>'Plant Sales and Finance'!$D$3:$D$8</c:f>
              <c:numCache>
                <c:formatCode>General</c:formatCode>
                <c:ptCount val="5"/>
                <c:pt idx="0">
                  <c:v>12281.74</c:v>
                </c:pt>
                <c:pt idx="1">
                  <c:v>9423.52</c:v>
                </c:pt>
                <c:pt idx="2">
                  <c:v>12435.02</c:v>
                </c:pt>
                <c:pt idx="3">
                  <c:v>8223.57</c:v>
                </c:pt>
                <c:pt idx="4">
                  <c:v>10560.72</c:v>
                </c:pt>
              </c:numCache>
            </c:numRef>
          </c:val>
          <c:extLst>
            <c:ext xmlns:c16="http://schemas.microsoft.com/office/drawing/2014/chart" uri="{C3380CC4-5D6E-409C-BE32-E72D297353CC}">
              <c16:uniqueId val="{00000003-6B71-428F-B5EB-14900FA23039}"/>
            </c:ext>
          </c:extLst>
        </c:ser>
        <c:dLbls>
          <c:showLegendKey val="0"/>
          <c:showVal val="0"/>
          <c:showCatName val="0"/>
          <c:showSerName val="0"/>
          <c:showPercent val="0"/>
          <c:showBubbleSize val="0"/>
        </c:dLbls>
        <c:gapWidth val="98"/>
        <c:axId val="1885530031"/>
        <c:axId val="1885532527"/>
      </c:barChart>
      <c:lineChart>
        <c:grouping val="standard"/>
        <c:varyColors val="0"/>
        <c:ser>
          <c:idx val="1"/>
          <c:order val="1"/>
          <c:tx>
            <c:strRef>
              <c:f>'Plant Sales and Finance'!$C$2</c:f>
              <c:strCache>
                <c:ptCount val="1"/>
                <c:pt idx="0">
                  <c:v>Sum of Qty Sold</c:v>
                </c:pt>
              </c:strCache>
            </c:strRef>
          </c:tx>
          <c:spPr>
            <a:ln w="19050" cap="rnd">
              <a:solidFill>
                <a:schemeClr val="accent2"/>
              </a:solidFill>
              <a:round/>
            </a:ln>
            <a:effectLst/>
          </c:spPr>
          <c:marker>
            <c:symbol val="circle"/>
            <c:size val="5"/>
            <c:spPr>
              <a:solidFill>
                <a:srgbClr val="FF0000"/>
              </a:solidFill>
              <a:ln w="9525">
                <a:solidFill>
                  <a:schemeClr val="accent2"/>
                </a:solidFill>
              </a:ln>
              <a:effectLst/>
            </c:spPr>
          </c:marker>
          <c:cat>
            <c:strRef>
              <c:f>'Plant Sales and Finance'!$A$3:$A$8</c:f>
              <c:strCache>
                <c:ptCount val="5"/>
                <c:pt idx="0">
                  <c:v>Asia-Pacific</c:v>
                </c:pt>
                <c:pt idx="1">
                  <c:v>Europe</c:v>
                </c:pt>
                <c:pt idx="2">
                  <c:v>Middle East</c:v>
                </c:pt>
                <c:pt idx="3">
                  <c:v>North America</c:v>
                </c:pt>
                <c:pt idx="4">
                  <c:v>South America</c:v>
                </c:pt>
              </c:strCache>
            </c:strRef>
          </c:cat>
          <c:val>
            <c:numRef>
              <c:f>'Plant Sales and Finance'!$C$3:$C$8</c:f>
              <c:numCache>
                <c:formatCode>General</c:formatCode>
                <c:ptCount val="5"/>
                <c:pt idx="0">
                  <c:v>12770</c:v>
                </c:pt>
                <c:pt idx="1">
                  <c:v>9426</c:v>
                </c:pt>
                <c:pt idx="2">
                  <c:v>8768</c:v>
                </c:pt>
                <c:pt idx="3">
                  <c:v>9715</c:v>
                </c:pt>
                <c:pt idx="4">
                  <c:v>5420</c:v>
                </c:pt>
              </c:numCache>
            </c:numRef>
          </c:val>
          <c:smooth val="0"/>
          <c:extLst>
            <c:ext xmlns:c16="http://schemas.microsoft.com/office/drawing/2014/chart" uri="{C3380CC4-5D6E-409C-BE32-E72D297353CC}">
              <c16:uniqueId val="{00000002-6B71-428F-B5EB-14900FA23039}"/>
            </c:ext>
          </c:extLst>
        </c:ser>
        <c:dLbls>
          <c:showLegendKey val="0"/>
          <c:showVal val="0"/>
          <c:showCatName val="0"/>
          <c:showSerName val="0"/>
          <c:showPercent val="0"/>
          <c:showBubbleSize val="0"/>
        </c:dLbls>
        <c:marker val="1"/>
        <c:smooth val="0"/>
        <c:axId val="217695152"/>
        <c:axId val="217697648"/>
      </c:lineChart>
      <c:catAx>
        <c:axId val="18855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32527"/>
        <c:crosses val="autoZero"/>
        <c:auto val="1"/>
        <c:lblAlgn val="ctr"/>
        <c:lblOffset val="100"/>
        <c:noMultiLvlLbl val="0"/>
      </c:catAx>
      <c:valAx>
        <c:axId val="188553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30031"/>
        <c:crosses val="autoZero"/>
        <c:crossBetween val="between"/>
      </c:valAx>
      <c:valAx>
        <c:axId val="217697648"/>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695152"/>
        <c:crosses val="max"/>
        <c:crossBetween val="between"/>
      </c:valAx>
      <c:catAx>
        <c:axId val="217695152"/>
        <c:scaling>
          <c:orientation val="minMax"/>
        </c:scaling>
        <c:delete val="1"/>
        <c:axPos val="b"/>
        <c:numFmt formatCode="General" sourceLinked="1"/>
        <c:majorTickMark val="none"/>
        <c:minorTickMark val="none"/>
        <c:tickLblPos val="nextTo"/>
        <c:crossAx val="217697648"/>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[Supply_Chain_Analysis_Dashboard.xlsx]Vendor Lead Time &amp; Orders!PivotTable1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74674682161014"/>
          <c:y val="0.15055157727925519"/>
          <c:w val="0.68594374032238781"/>
          <c:h val="0.63337354528797107"/>
        </c:manualLayout>
      </c:layout>
      <c:bar3DChart>
        <c:barDir val="col"/>
        <c:grouping val="stacked"/>
        <c:varyColors val="0"/>
        <c:ser>
          <c:idx val="0"/>
          <c:order val="0"/>
          <c:tx>
            <c:strRef>
              <c:f>'Vendor Lead Time &amp; Orders'!$B$2</c:f>
              <c:strCache>
                <c:ptCount val="1"/>
                <c:pt idx="0">
                  <c:v>Sum of Delivery Lead times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'Vendor Lead Time &amp; Orders'!$A$3:$A$6</c:f>
              <c:strCache>
                <c:ptCount val="3"/>
                <c:pt idx="0">
                  <c:v>Vendor 1</c:v>
                </c:pt>
                <c:pt idx="1">
                  <c:v>Vendor 2</c:v>
                </c:pt>
                <c:pt idx="2">
                  <c:v>Vendor 4</c:v>
                </c:pt>
              </c:strCache>
            </c:strRef>
          </c:cat>
          <c:val>
            <c:numRef>
              <c:f>'Vendor Lead Time &amp; Orders'!$B$3:$B$6</c:f>
              <c:numCache>
                <c:formatCode>General</c:formatCode>
                <c:ptCount val="3"/>
                <c:pt idx="0">
                  <c:v>453</c:v>
                </c:pt>
                <c:pt idx="1">
                  <c:v>357</c:v>
                </c:pt>
                <c:pt idx="2">
                  <c:v>306</c:v>
                </c:pt>
              </c:numCache>
            </c:numRef>
          </c:val>
          <c:extLst>
            <c:ext xmlns:c16="http://schemas.microsoft.com/office/drawing/2014/chart" uri="{C3380CC4-5D6E-409C-BE32-E72D297353CC}">
              <c16:uniqueId val="{00000019-B32C-4571-909A-4D6656D6F6B6}"/>
            </c:ext>
          </c:extLst>
        </c:ser>
        <c:ser>
          <c:idx val="1"/>
          <c:order val="1"/>
          <c:tx>
            <c:strRef>
              <c:f>'Vendor Lead Time &amp; Orders'!$C$2</c:f>
              <c:strCache>
                <c:ptCount val="1"/>
                <c:pt idx="0">
                  <c:v>Sum of Production lead time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'Vendor Lead Time &amp; Orders'!$A$3:$A$6</c:f>
              <c:strCache>
                <c:ptCount val="3"/>
                <c:pt idx="0">
                  <c:v>Vendor 1</c:v>
                </c:pt>
                <c:pt idx="1">
                  <c:v>Vendor 2</c:v>
                </c:pt>
                <c:pt idx="2">
                  <c:v>Vendor 4</c:v>
                </c:pt>
              </c:strCache>
            </c:strRef>
          </c:cat>
          <c:val>
            <c:numRef>
              <c:f>'Vendor Lead Time &amp; Orders'!$C$3:$C$6</c:f>
              <c:numCache>
                <c:formatCode>General</c:formatCode>
                <c:ptCount val="3"/>
                <c:pt idx="0">
                  <c:v>340</c:v>
                </c:pt>
                <c:pt idx="1">
                  <c:v>343</c:v>
                </c:pt>
                <c:pt idx="2">
                  <c:v>276</c:v>
                </c:pt>
              </c:numCache>
            </c:numRef>
          </c:val>
          <c:extLst>
            <c:ext xmlns:c16="http://schemas.microsoft.com/office/drawing/2014/chart" uri="{C3380CC4-5D6E-409C-BE32-E72D297353CC}">
              <c16:uniqueId val="{0000001A-B32C-4571-909A-4D6656D6F6B6}"/>
            </c:ext>
          </c:extLst>
        </c:ser>
        <c:ser>
          <c:idx val="2"/>
          <c:order val="2"/>
          <c:tx>
            <c:strRef>
              <c:f>'Vendor Lead Time &amp; Orders'!$D$2</c:f>
              <c:strCache>
                <c:ptCount val="1"/>
                <c:pt idx="0">
                  <c:v>Sum of Shipping times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'Vendor Lead Time &amp; Orders'!$A$3:$A$6</c:f>
              <c:strCache>
                <c:ptCount val="3"/>
                <c:pt idx="0">
                  <c:v>Vendor 1</c:v>
                </c:pt>
                <c:pt idx="1">
                  <c:v>Vendor 2</c:v>
                </c:pt>
                <c:pt idx="2">
                  <c:v>Vendor 4</c:v>
                </c:pt>
              </c:strCache>
            </c:strRef>
          </c:cat>
          <c:val>
            <c:numRef>
              <c:f>'Vendor Lead Time &amp; Orders'!$D$3:$D$6</c:f>
              <c:numCache>
                <c:formatCode>General</c:formatCode>
                <c:ptCount val="3"/>
                <c:pt idx="0">
                  <c:v>164</c:v>
                </c:pt>
                <c:pt idx="1">
                  <c:v>121</c:v>
                </c:pt>
                <c:pt idx="2">
                  <c:v>100</c:v>
                </c:pt>
              </c:numCache>
            </c:numRef>
          </c:val>
          <c:extLst>
            <c:ext xmlns:c16="http://schemas.microsoft.com/office/drawing/2014/chart" uri="{C3380CC4-5D6E-409C-BE32-E72D297353CC}">
              <c16:uniqueId val="{0000001B-B32C-4571-909A-4D6656D6F6B6}"/>
            </c:ext>
          </c:extLst>
        </c:ser>
        <c:dLbls>
          <c:showLegendKey val="0"/>
          <c:showVal val="0"/>
          <c:showCatName val="0"/>
          <c:showSerName val="0"/>
          <c:showPercent val="0"/>
          <c:showBubbleSize val="0"/>
        </c:dLbls>
        <c:gapWidth val="150"/>
        <c:shape val="box"/>
        <c:axId val="1428297263"/>
        <c:axId val="1428297679"/>
        <c:axId val="0"/>
      </c:bar3DChart>
      <c:catAx>
        <c:axId val="1428297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97679"/>
        <c:crosses val="autoZero"/>
        <c:auto val="1"/>
        <c:lblAlgn val="ctr"/>
        <c:lblOffset val="100"/>
        <c:noMultiLvlLbl val="0"/>
      </c:catAx>
      <c:valAx>
        <c:axId val="142829767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9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[Supply_Chain_Analysis_Dashboard.xlsx]Monthly Shipping Trend!PivotTable2</c:name>
    <c:fmtId val="0"/>
  </c:pivotSource>
  <c:chart>
    <c:autoTitleDeleted val="1"/>
    <c:pivotFmts>
      <c:pivotFmt>
        <c:idx val="0"/>
        <c:spPr>
          <a:ln w="19050" cap="rnd">
            <a:solidFill>
              <a:schemeClr val="accent1">
                <a:lumMod val="75000"/>
              </a:schemeClr>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accent1">
                <a:lumMod val="75000"/>
              </a:schemeClr>
            </a:solidFill>
            <a:round/>
          </a:ln>
          <a:effectLst/>
        </c:spPr>
        <c:marker>
          <c:symbol val="circle"/>
          <c:size val="5"/>
          <c:spPr>
            <a:solidFill>
              <a:schemeClr val="accent1"/>
            </a:solidFill>
            <a:ln w="9525">
              <a:solidFill>
                <a:srgbClr val="FF0000"/>
              </a:solidFill>
            </a:ln>
            <a:effectLst/>
          </c:spPr>
        </c:marker>
      </c:pivotFmt>
    </c:pivotFmts>
    <c:plotArea>
      <c:layout>
        <c:manualLayout>
          <c:layoutTarget val="inner"/>
          <c:xMode val="edge"/>
          <c:yMode val="edge"/>
          <c:x val="7.2009189956236411E-2"/>
          <c:y val="0.24332895888013997"/>
          <c:w val="0.90022617150080098"/>
          <c:h val="0.53455161854768152"/>
        </c:manualLayout>
      </c:layout>
      <c:lineChart>
        <c:grouping val="standard"/>
        <c:varyColors val="0"/>
        <c:ser>
          <c:idx val="0"/>
          <c:order val="0"/>
          <c:tx>
            <c:strRef>
              <c:f>'Monthly Shipping Trend'!$C$3</c:f>
              <c:strCache>
                <c:ptCount val="1"/>
                <c:pt idx="0">
                  <c:v>Total</c:v>
                </c:pt>
              </c:strCache>
            </c:strRef>
          </c:tx>
          <c:spPr>
            <a:ln w="19050" cap="rnd">
              <a:solidFill>
                <a:schemeClr val="accent1">
                  <a:lumMod val="75000"/>
                </a:schemeClr>
              </a:solidFill>
              <a:round/>
            </a:ln>
            <a:effectLst/>
          </c:spPr>
          <c:marker>
            <c:symbol val="circle"/>
            <c:size val="5"/>
            <c:spPr>
              <a:solidFill>
                <a:schemeClr val="accent1"/>
              </a:solidFill>
              <a:ln w="9525">
                <a:solidFill>
                  <a:srgbClr val="FF0000"/>
                </a:solidFill>
              </a:ln>
              <a:effectLst/>
            </c:spPr>
          </c:marker>
          <c:cat>
            <c:strRef>
              <c:f>'Monthly Shipping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Shipping Trend'!$C$4:$C$16</c:f>
              <c:numCache>
                <c:formatCode>General</c:formatCode>
                <c:ptCount val="12"/>
                <c:pt idx="0">
                  <c:v>45</c:v>
                </c:pt>
                <c:pt idx="1">
                  <c:v>142</c:v>
                </c:pt>
                <c:pt idx="2">
                  <c:v>79</c:v>
                </c:pt>
                <c:pt idx="3">
                  <c:v>26</c:v>
                </c:pt>
                <c:pt idx="4">
                  <c:v>20</c:v>
                </c:pt>
                <c:pt idx="5">
                  <c:v>1</c:v>
                </c:pt>
                <c:pt idx="6">
                  <c:v>10</c:v>
                </c:pt>
                <c:pt idx="7">
                  <c:v>8</c:v>
                </c:pt>
                <c:pt idx="8">
                  <c:v>27</c:v>
                </c:pt>
                <c:pt idx="9">
                  <c:v>11</c:v>
                </c:pt>
                <c:pt idx="10">
                  <c:v>65</c:v>
                </c:pt>
                <c:pt idx="11">
                  <c:v>141</c:v>
                </c:pt>
              </c:numCache>
            </c:numRef>
          </c:val>
          <c:smooth val="0"/>
          <c:extLst>
            <c:ext xmlns:c16="http://schemas.microsoft.com/office/drawing/2014/chart" uri="{C3380CC4-5D6E-409C-BE32-E72D297353CC}">
              <c16:uniqueId val="{0000000A-5772-4CC8-989A-FA50FE914EB5}"/>
            </c:ext>
          </c:extLst>
        </c:ser>
        <c:dLbls>
          <c:showLegendKey val="0"/>
          <c:showVal val="0"/>
          <c:showCatName val="0"/>
          <c:showSerName val="0"/>
          <c:showPercent val="0"/>
          <c:showBubbleSize val="0"/>
        </c:dLbls>
        <c:marker val="1"/>
        <c:smooth val="0"/>
        <c:axId val="776276095"/>
        <c:axId val="776281087"/>
      </c:lineChart>
      <c:catAx>
        <c:axId val="776276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81087"/>
        <c:crosses val="autoZero"/>
        <c:auto val="1"/>
        <c:lblAlgn val="ctr"/>
        <c:lblOffset val="100"/>
        <c:noMultiLvlLbl val="0"/>
      </c:catAx>
      <c:valAx>
        <c:axId val="7762810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7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[Supply_Chain_Analysis_Dashboard.xlsx]Plant-wise Revenue!PivotTable3</c:name>
    <c:fmtId val="0"/>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dLbl>
          <c:idx val="0"/>
          <c:showLegendKey val="0"/>
          <c:showVal val="1"/>
          <c:showCatName val="0"/>
          <c:showSerName val="0"/>
          <c:showPercent val="0"/>
          <c:showBubbleSize val="0"/>
          <c:extLst>
            <c:ext xmlns:c15="http://schemas.microsoft.com/office/drawing/2012/chart" uri="{CE6537A1-D6FC-4f65-9D91-7224C49458BB}"/>
          </c:extLst>
        </c:dLbl>
      </c:pivotFmt>
      <c:pivotFmt>
        <c:idx val="73"/>
        <c:dLbl>
          <c:idx val="0"/>
          <c:showLegendKey val="0"/>
          <c:showVal val="1"/>
          <c:showCatName val="0"/>
          <c:showSerName val="0"/>
          <c:showPercent val="0"/>
          <c:showBubbleSize val="0"/>
          <c:extLst>
            <c:ext xmlns:c15="http://schemas.microsoft.com/office/drawing/2012/chart" uri="{CE6537A1-D6FC-4f65-9D91-7224C49458BB}"/>
          </c:extLst>
        </c:dLbl>
      </c:pivotFmt>
      <c:pivotFmt>
        <c:idx val="74"/>
        <c:dLbl>
          <c:idx val="0"/>
          <c:showLegendKey val="0"/>
          <c:showVal val="1"/>
          <c:showCatName val="0"/>
          <c:showSerName val="0"/>
          <c:showPercent val="0"/>
          <c:showBubbleSize val="0"/>
          <c:extLst>
            <c:ext xmlns:c15="http://schemas.microsoft.com/office/drawing/2012/chart" uri="{CE6537A1-D6FC-4f65-9D91-7224C49458BB}"/>
          </c:extLst>
        </c:dLbl>
      </c:pivotFmt>
      <c:pivotFmt>
        <c:idx val="75"/>
        <c:dLbl>
          <c:idx val="0"/>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
        <c:idx val="77"/>
        <c:dLbl>
          <c:idx val="0"/>
          <c:showLegendKey val="0"/>
          <c:showVal val="1"/>
          <c:showCatName val="0"/>
          <c:showSerName val="0"/>
          <c:showPercent val="0"/>
          <c:showBubbleSize val="0"/>
          <c:extLst>
            <c:ext xmlns:c15="http://schemas.microsoft.com/office/drawing/2012/chart" uri="{CE6537A1-D6FC-4f65-9D91-7224C49458BB}"/>
          </c:extLst>
        </c:dLbl>
      </c:pivotFmt>
      <c:pivotFmt>
        <c:idx val="78"/>
        <c:dLbl>
          <c:idx val="0"/>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1"/>
          <c:showCatName val="0"/>
          <c:showSerName val="0"/>
          <c:showPercent val="0"/>
          <c:showBubbleSize val="0"/>
          <c:extLst>
            <c:ext xmlns:c15="http://schemas.microsoft.com/office/drawing/2012/chart" uri="{CE6537A1-D6FC-4f65-9D91-7224C49458BB}"/>
          </c:extLst>
        </c:dLbl>
      </c:pivotFmt>
      <c:pivotFmt>
        <c:idx val="80"/>
        <c:dLbl>
          <c:idx val="0"/>
          <c:showLegendKey val="0"/>
          <c:showVal val="1"/>
          <c:showCatName val="0"/>
          <c:showSerName val="0"/>
          <c:showPercent val="0"/>
          <c:showBubbleSize val="0"/>
          <c:extLst>
            <c:ext xmlns:c15="http://schemas.microsoft.com/office/drawing/2012/chart" uri="{CE6537A1-D6FC-4f65-9D91-7224C49458BB}"/>
          </c:extLst>
        </c:dLbl>
      </c:pivotFmt>
      <c:pivotFmt>
        <c:idx val="81"/>
        <c:dLbl>
          <c:idx val="0"/>
          <c:showLegendKey val="0"/>
          <c:showVal val="1"/>
          <c:showCatName val="0"/>
          <c:showSerName val="0"/>
          <c:showPercent val="0"/>
          <c:showBubbleSize val="0"/>
          <c:extLst>
            <c:ext xmlns:c15="http://schemas.microsoft.com/office/drawing/2012/chart" uri="{CE6537A1-D6FC-4f65-9D91-7224C49458BB}"/>
          </c:extLst>
        </c:dLbl>
      </c:pivotFmt>
      <c:pivotFmt>
        <c:idx val="82"/>
        <c:dLbl>
          <c:idx val="0"/>
          <c:showLegendKey val="0"/>
          <c:showVal val="1"/>
          <c:showCatName val="0"/>
          <c:showSerName val="0"/>
          <c:showPercent val="0"/>
          <c:showBubbleSize val="0"/>
          <c:extLst>
            <c:ext xmlns:c15="http://schemas.microsoft.com/office/drawing/2012/chart" uri="{CE6537A1-D6FC-4f65-9D91-7224C49458BB}"/>
          </c:extLst>
        </c:dLbl>
      </c:pivotFmt>
      <c:pivotFmt>
        <c:idx val="83"/>
        <c:dLbl>
          <c:idx val="0"/>
          <c:showLegendKey val="0"/>
          <c:showVal val="1"/>
          <c:showCatName val="0"/>
          <c:showSerName val="0"/>
          <c:showPercent val="0"/>
          <c:showBubbleSize val="0"/>
          <c:extLst>
            <c:ext xmlns:c15="http://schemas.microsoft.com/office/drawing/2012/chart" uri="{CE6537A1-D6FC-4f65-9D91-7224C49458BB}"/>
          </c:extLst>
        </c:dLbl>
      </c:pivotFmt>
      <c:pivotFmt>
        <c:idx val="84"/>
        <c:dLbl>
          <c:idx val="0"/>
          <c:showLegendKey val="0"/>
          <c:showVal val="1"/>
          <c:showCatName val="0"/>
          <c:showSerName val="0"/>
          <c:showPercent val="0"/>
          <c:showBubbleSize val="0"/>
          <c:extLst>
            <c:ext xmlns:c15="http://schemas.microsoft.com/office/drawing/2012/chart" uri="{CE6537A1-D6FC-4f65-9D91-7224C49458BB}"/>
          </c:extLst>
        </c:dLbl>
      </c:pivotFmt>
      <c:pivotFmt>
        <c:idx val="85"/>
        <c:dLbl>
          <c:idx val="0"/>
          <c:showLegendKey val="0"/>
          <c:showVal val="1"/>
          <c:showCatName val="0"/>
          <c:showSerName val="0"/>
          <c:showPercent val="0"/>
          <c:showBubbleSize val="0"/>
          <c:extLst>
            <c:ext xmlns:c15="http://schemas.microsoft.com/office/drawing/2012/chart" uri="{CE6537A1-D6FC-4f65-9D91-7224C49458BB}"/>
          </c:extLst>
        </c:dLbl>
      </c:pivotFmt>
      <c:pivotFmt>
        <c:idx val="86"/>
        <c:dLbl>
          <c:idx val="0"/>
          <c:showLegendKey val="0"/>
          <c:showVal val="1"/>
          <c:showCatName val="0"/>
          <c:showSerName val="0"/>
          <c:showPercent val="0"/>
          <c:showBubbleSize val="0"/>
          <c:extLst>
            <c:ext xmlns:c15="http://schemas.microsoft.com/office/drawing/2012/chart" uri="{CE6537A1-D6FC-4f65-9D91-7224C49458BB}"/>
          </c:extLst>
        </c:dLbl>
      </c:pivotFmt>
      <c:pivotFmt>
        <c:idx val="87"/>
        <c:dLbl>
          <c:idx val="0"/>
          <c:showLegendKey val="0"/>
          <c:showVal val="1"/>
          <c:showCatName val="0"/>
          <c:showSerName val="0"/>
          <c:showPercent val="0"/>
          <c:showBubbleSize val="0"/>
          <c:extLst>
            <c:ext xmlns:c15="http://schemas.microsoft.com/office/drawing/2012/chart" uri="{CE6537A1-D6FC-4f65-9D91-7224C49458BB}"/>
          </c:extLst>
        </c:dLbl>
      </c:pivotFmt>
      <c:pivotFmt>
        <c:idx val="88"/>
        <c:dLbl>
          <c:idx val="0"/>
          <c:showLegendKey val="0"/>
          <c:showVal val="1"/>
          <c:showCatName val="0"/>
          <c:showSerName val="0"/>
          <c:showPercent val="0"/>
          <c:showBubbleSize val="0"/>
          <c:extLst>
            <c:ext xmlns:c15="http://schemas.microsoft.com/office/drawing/2012/chart" uri="{CE6537A1-D6FC-4f65-9D91-7224C49458BB}"/>
          </c:extLst>
        </c:dLbl>
      </c:pivotFmt>
      <c:pivotFmt>
        <c:idx val="89"/>
        <c:dLbl>
          <c:idx val="0"/>
          <c:showLegendKey val="0"/>
          <c:showVal val="1"/>
          <c:showCatName val="0"/>
          <c:showSerName val="0"/>
          <c:showPercent val="0"/>
          <c:showBubbleSize val="0"/>
          <c:extLst>
            <c:ext xmlns:c15="http://schemas.microsoft.com/office/drawing/2012/chart" uri="{CE6537A1-D6FC-4f65-9D91-7224C49458BB}"/>
          </c:extLst>
        </c:dLbl>
      </c:pivotFmt>
      <c:pivotFmt>
        <c:idx val="90"/>
        <c:dLbl>
          <c:idx val="0"/>
          <c:showLegendKey val="0"/>
          <c:showVal val="1"/>
          <c:showCatName val="0"/>
          <c:showSerName val="0"/>
          <c:showPercent val="0"/>
          <c:showBubbleSize val="0"/>
          <c:extLst>
            <c:ext xmlns:c15="http://schemas.microsoft.com/office/drawing/2012/chart" uri="{CE6537A1-D6FC-4f65-9D91-7224C49458BB}"/>
          </c:extLst>
        </c:dLbl>
      </c:pivotFmt>
      <c:pivotFmt>
        <c:idx val="91"/>
        <c:dLbl>
          <c:idx val="0"/>
          <c:showLegendKey val="0"/>
          <c:showVal val="1"/>
          <c:showCatName val="0"/>
          <c:showSerName val="0"/>
          <c:showPercent val="0"/>
          <c:showBubbleSize val="0"/>
          <c:extLst>
            <c:ext xmlns:c15="http://schemas.microsoft.com/office/drawing/2012/chart" uri="{CE6537A1-D6FC-4f65-9D91-7224C49458BB}"/>
          </c:extLst>
        </c:dLbl>
      </c:pivotFmt>
      <c:pivotFmt>
        <c:idx val="92"/>
        <c:dLbl>
          <c:idx val="0"/>
          <c:showLegendKey val="0"/>
          <c:showVal val="1"/>
          <c:showCatName val="0"/>
          <c:showSerName val="0"/>
          <c:showPercent val="0"/>
          <c:showBubbleSize val="0"/>
          <c:extLst>
            <c:ext xmlns:c15="http://schemas.microsoft.com/office/drawing/2012/chart" uri="{CE6537A1-D6FC-4f65-9D91-7224C49458BB}"/>
          </c:extLst>
        </c:dLbl>
      </c:pivotFmt>
      <c:pivotFmt>
        <c:idx val="93"/>
        <c:dLbl>
          <c:idx val="0"/>
          <c:showLegendKey val="0"/>
          <c:showVal val="1"/>
          <c:showCatName val="0"/>
          <c:showSerName val="0"/>
          <c:showPercent val="0"/>
          <c:showBubbleSize val="0"/>
          <c:extLst>
            <c:ext xmlns:c15="http://schemas.microsoft.com/office/drawing/2012/chart" uri="{CE6537A1-D6FC-4f65-9D91-7224C49458BB}"/>
          </c:extLst>
        </c:dLbl>
      </c:pivotFmt>
      <c:pivotFmt>
        <c:idx val="94"/>
        <c:dLbl>
          <c:idx val="0"/>
          <c:showLegendKey val="0"/>
          <c:showVal val="1"/>
          <c:showCatName val="0"/>
          <c:showSerName val="0"/>
          <c:showPercent val="0"/>
          <c:showBubbleSize val="0"/>
          <c:extLst>
            <c:ext xmlns:c15="http://schemas.microsoft.com/office/drawing/2012/chart" uri="{CE6537A1-D6FC-4f65-9D91-7224C49458BB}"/>
          </c:extLst>
        </c:dLbl>
      </c:pivotFmt>
      <c:pivotFmt>
        <c:idx val="95"/>
        <c:dLbl>
          <c:idx val="0"/>
          <c:showLegendKey val="0"/>
          <c:showVal val="1"/>
          <c:showCatName val="0"/>
          <c:showSerName val="0"/>
          <c:showPercent val="0"/>
          <c:showBubbleSize val="0"/>
          <c:extLst>
            <c:ext xmlns:c15="http://schemas.microsoft.com/office/drawing/2012/chart" uri="{CE6537A1-D6FC-4f65-9D91-7224C49458BB}"/>
          </c:extLst>
        </c:dLbl>
      </c:pivotFmt>
      <c:pivotFmt>
        <c:idx val="96"/>
        <c:dLbl>
          <c:idx val="0"/>
          <c:showLegendKey val="0"/>
          <c:showVal val="1"/>
          <c:showCatName val="0"/>
          <c:showSerName val="0"/>
          <c:showPercent val="0"/>
          <c:showBubbleSize val="0"/>
          <c:extLst>
            <c:ext xmlns:c15="http://schemas.microsoft.com/office/drawing/2012/chart" uri="{CE6537A1-D6FC-4f65-9D91-7224C49458BB}"/>
          </c:extLst>
        </c:dLbl>
      </c:pivotFmt>
      <c:pivotFmt>
        <c:idx val="97"/>
        <c:dLbl>
          <c:idx val="0"/>
          <c:showLegendKey val="0"/>
          <c:showVal val="1"/>
          <c:showCatName val="0"/>
          <c:showSerName val="0"/>
          <c:showPercent val="0"/>
          <c:showBubbleSize val="0"/>
          <c:extLst>
            <c:ext xmlns:c15="http://schemas.microsoft.com/office/drawing/2012/chart" uri="{CE6537A1-D6FC-4f65-9D91-7224C49458BB}"/>
          </c:extLst>
        </c:dLbl>
      </c:pivotFmt>
      <c:pivotFmt>
        <c:idx val="98"/>
        <c:dLbl>
          <c:idx val="0"/>
          <c:showLegendKey val="0"/>
          <c:showVal val="1"/>
          <c:showCatName val="0"/>
          <c:showSerName val="0"/>
          <c:showPercent val="0"/>
          <c:showBubbleSize val="0"/>
          <c:extLst>
            <c:ext xmlns:c15="http://schemas.microsoft.com/office/drawing/2012/chart" uri="{CE6537A1-D6FC-4f65-9D91-7224C49458BB}"/>
          </c:extLst>
        </c:dLbl>
      </c:pivotFmt>
      <c:pivotFmt>
        <c:idx val="99"/>
        <c:dLbl>
          <c:idx val="0"/>
          <c:showLegendKey val="0"/>
          <c:showVal val="1"/>
          <c:showCatName val="0"/>
          <c:showSerName val="0"/>
          <c:showPercent val="0"/>
          <c:showBubbleSize val="0"/>
          <c:extLst>
            <c:ext xmlns:c15="http://schemas.microsoft.com/office/drawing/2012/chart" uri="{CE6537A1-D6FC-4f65-9D91-7224C49458BB}"/>
          </c:extLst>
        </c:dLbl>
      </c:pivotFmt>
      <c:pivotFmt>
        <c:idx val="100"/>
        <c:dLbl>
          <c:idx val="0"/>
          <c:showLegendKey val="0"/>
          <c:showVal val="1"/>
          <c:showCatName val="0"/>
          <c:showSerName val="0"/>
          <c:showPercent val="0"/>
          <c:showBubbleSize val="0"/>
          <c:extLst>
            <c:ext xmlns:c15="http://schemas.microsoft.com/office/drawing/2012/chart" uri="{CE6537A1-D6FC-4f65-9D91-7224C49458BB}"/>
          </c:extLst>
        </c:dLbl>
      </c:pivotFmt>
      <c:pivotFmt>
        <c:idx val="101"/>
        <c:dLbl>
          <c:idx val="0"/>
          <c:showLegendKey val="0"/>
          <c:showVal val="1"/>
          <c:showCatName val="0"/>
          <c:showSerName val="0"/>
          <c:showPercent val="0"/>
          <c:showBubbleSize val="0"/>
          <c:extLst>
            <c:ext xmlns:c15="http://schemas.microsoft.com/office/drawing/2012/chart" uri="{CE6537A1-D6FC-4f65-9D91-7224C49458BB}"/>
          </c:extLst>
        </c:dLbl>
      </c:pivotFmt>
      <c:pivotFmt>
        <c:idx val="102"/>
        <c:dLbl>
          <c:idx val="0"/>
          <c:showLegendKey val="0"/>
          <c:showVal val="1"/>
          <c:showCatName val="0"/>
          <c:showSerName val="0"/>
          <c:showPercent val="0"/>
          <c:showBubbleSize val="0"/>
          <c:extLst>
            <c:ext xmlns:c15="http://schemas.microsoft.com/office/drawing/2012/chart" uri="{CE6537A1-D6FC-4f65-9D91-7224C49458BB}"/>
          </c:extLst>
        </c:dLbl>
      </c:pivotFmt>
      <c:pivotFmt>
        <c:idx val="103"/>
        <c:dLbl>
          <c:idx val="0"/>
          <c:showLegendKey val="0"/>
          <c:showVal val="1"/>
          <c:showCatName val="0"/>
          <c:showSerName val="0"/>
          <c:showPercent val="0"/>
          <c:showBubbleSize val="0"/>
          <c:extLst>
            <c:ext xmlns:c15="http://schemas.microsoft.com/office/drawing/2012/chart" uri="{CE6537A1-D6FC-4f65-9D91-7224C49458BB}"/>
          </c:extLst>
        </c:dLbl>
      </c:pivotFmt>
      <c:pivotFmt>
        <c:idx val="104"/>
        <c:dLbl>
          <c:idx val="0"/>
          <c:showLegendKey val="0"/>
          <c:showVal val="1"/>
          <c:showCatName val="0"/>
          <c:showSerName val="0"/>
          <c:showPercent val="0"/>
          <c:showBubbleSize val="0"/>
          <c:extLst>
            <c:ext xmlns:c15="http://schemas.microsoft.com/office/drawing/2012/chart" uri="{CE6537A1-D6FC-4f65-9D91-7224C49458BB}"/>
          </c:extLst>
        </c:dLbl>
      </c:pivotFmt>
      <c:pivotFmt>
        <c:idx val="105"/>
        <c:dLbl>
          <c:idx val="0"/>
          <c:showLegendKey val="0"/>
          <c:showVal val="1"/>
          <c:showCatName val="0"/>
          <c:showSerName val="0"/>
          <c:showPercent val="0"/>
          <c:showBubbleSize val="0"/>
          <c:extLst>
            <c:ext xmlns:c15="http://schemas.microsoft.com/office/drawing/2012/chart" uri="{CE6537A1-D6FC-4f65-9D91-7224C49458BB}"/>
          </c:extLst>
        </c:dLbl>
      </c:pivotFmt>
      <c:pivotFmt>
        <c:idx val="106"/>
        <c:dLbl>
          <c:idx val="0"/>
          <c:showLegendKey val="0"/>
          <c:showVal val="1"/>
          <c:showCatName val="0"/>
          <c:showSerName val="0"/>
          <c:showPercent val="0"/>
          <c:showBubbleSize val="0"/>
          <c:extLst>
            <c:ext xmlns:c15="http://schemas.microsoft.com/office/drawing/2012/chart" uri="{CE6537A1-D6FC-4f65-9D91-7224C49458BB}"/>
          </c:extLst>
        </c:dLbl>
      </c:pivotFmt>
      <c:pivotFmt>
        <c:idx val="107"/>
        <c:dLbl>
          <c:idx val="0"/>
          <c:showLegendKey val="0"/>
          <c:showVal val="1"/>
          <c:showCatName val="0"/>
          <c:showSerName val="0"/>
          <c:showPercent val="0"/>
          <c:showBubbleSize val="0"/>
          <c:extLst>
            <c:ext xmlns:c15="http://schemas.microsoft.com/office/drawing/2012/chart" uri="{CE6537A1-D6FC-4f65-9D91-7224C49458BB}"/>
          </c:extLst>
        </c:dLbl>
      </c:pivotFmt>
      <c:pivotFmt>
        <c:idx val="108"/>
        <c:dLbl>
          <c:idx val="0"/>
          <c:showLegendKey val="0"/>
          <c:showVal val="1"/>
          <c:showCatName val="0"/>
          <c:showSerName val="0"/>
          <c:showPercent val="0"/>
          <c:showBubbleSize val="0"/>
          <c:extLst>
            <c:ext xmlns:c15="http://schemas.microsoft.com/office/drawing/2012/chart" uri="{CE6537A1-D6FC-4f65-9D91-7224C49458BB}"/>
          </c:extLst>
        </c:dLbl>
      </c:pivotFmt>
      <c:pivotFmt>
        <c:idx val="109"/>
        <c:dLbl>
          <c:idx val="0"/>
          <c:showLegendKey val="0"/>
          <c:showVal val="1"/>
          <c:showCatName val="0"/>
          <c:showSerName val="0"/>
          <c:showPercent val="0"/>
          <c:showBubbleSize val="0"/>
          <c:extLst>
            <c:ext xmlns:c15="http://schemas.microsoft.com/office/drawing/2012/chart" uri="{CE6537A1-D6FC-4f65-9D91-7224C49458BB}"/>
          </c:extLst>
        </c:dLbl>
      </c:pivotFmt>
      <c:pivotFmt>
        <c:idx val="110"/>
        <c:dLbl>
          <c:idx val="0"/>
          <c:showLegendKey val="0"/>
          <c:showVal val="1"/>
          <c:showCatName val="0"/>
          <c:showSerName val="0"/>
          <c:showPercent val="0"/>
          <c:showBubbleSize val="0"/>
          <c:extLst>
            <c:ext xmlns:c15="http://schemas.microsoft.com/office/drawing/2012/chart" uri="{CE6537A1-D6FC-4f65-9D91-7224C49458BB}"/>
          </c:extLst>
        </c:dLbl>
      </c:pivotFmt>
      <c:pivotFmt>
        <c:idx val="111"/>
        <c:dLbl>
          <c:idx val="0"/>
          <c:showLegendKey val="0"/>
          <c:showVal val="1"/>
          <c:showCatName val="0"/>
          <c:showSerName val="0"/>
          <c:showPercent val="0"/>
          <c:showBubbleSize val="0"/>
          <c:extLst>
            <c:ext xmlns:c15="http://schemas.microsoft.com/office/drawing/2012/chart" uri="{CE6537A1-D6FC-4f65-9D91-7224C49458BB}"/>
          </c:extLst>
        </c:dLbl>
      </c:pivotFmt>
      <c:pivotFmt>
        <c:idx val="112"/>
        <c:dLbl>
          <c:idx val="0"/>
          <c:showLegendKey val="0"/>
          <c:showVal val="1"/>
          <c:showCatName val="0"/>
          <c:showSerName val="0"/>
          <c:showPercent val="0"/>
          <c:showBubbleSize val="0"/>
          <c:extLst>
            <c:ext xmlns:c15="http://schemas.microsoft.com/office/drawing/2012/chart" uri="{CE6537A1-D6FC-4f65-9D91-7224C49458BB}"/>
          </c:extLst>
        </c:dLbl>
      </c:pivotFmt>
      <c:pivotFmt>
        <c:idx val="113"/>
        <c:dLbl>
          <c:idx val="0"/>
          <c:showLegendKey val="0"/>
          <c:showVal val="1"/>
          <c:showCatName val="0"/>
          <c:showSerName val="0"/>
          <c:showPercent val="0"/>
          <c:showBubbleSize val="0"/>
          <c:extLst>
            <c:ext xmlns:c15="http://schemas.microsoft.com/office/drawing/2012/chart" uri="{CE6537A1-D6FC-4f65-9D91-7224C49458BB}"/>
          </c:extLst>
        </c:dLbl>
      </c:pivotFmt>
      <c:pivotFmt>
        <c:idx val="114"/>
        <c:dLbl>
          <c:idx val="0"/>
          <c:showLegendKey val="0"/>
          <c:showVal val="1"/>
          <c:showCatName val="0"/>
          <c:showSerName val="0"/>
          <c:showPercent val="0"/>
          <c:showBubbleSize val="0"/>
          <c:extLst>
            <c:ext xmlns:c15="http://schemas.microsoft.com/office/drawing/2012/chart" uri="{CE6537A1-D6FC-4f65-9D91-7224C49458BB}"/>
          </c:extLst>
        </c:dLbl>
      </c:pivotFmt>
      <c:pivotFmt>
        <c:idx val="115"/>
        <c:dLbl>
          <c:idx val="0"/>
          <c:showLegendKey val="0"/>
          <c:showVal val="1"/>
          <c:showCatName val="0"/>
          <c:showSerName val="0"/>
          <c:showPercent val="0"/>
          <c:showBubbleSize val="0"/>
          <c:extLst>
            <c:ext xmlns:c15="http://schemas.microsoft.com/office/drawing/2012/chart" uri="{CE6537A1-D6FC-4f65-9D91-7224C49458BB}"/>
          </c:extLst>
        </c:dLbl>
      </c:pivotFmt>
      <c:pivotFmt>
        <c:idx val="116"/>
        <c:dLbl>
          <c:idx val="0"/>
          <c:showLegendKey val="0"/>
          <c:showVal val="1"/>
          <c:showCatName val="0"/>
          <c:showSerName val="0"/>
          <c:showPercent val="0"/>
          <c:showBubbleSize val="0"/>
          <c:extLst>
            <c:ext xmlns:c15="http://schemas.microsoft.com/office/drawing/2012/chart" uri="{CE6537A1-D6FC-4f65-9D91-7224C49458BB}"/>
          </c:extLst>
        </c:dLbl>
      </c:pivotFmt>
      <c:pivotFmt>
        <c:idx val="117"/>
        <c:dLbl>
          <c:idx val="0"/>
          <c:showLegendKey val="0"/>
          <c:showVal val="1"/>
          <c:showCatName val="0"/>
          <c:showSerName val="0"/>
          <c:showPercent val="0"/>
          <c:showBubbleSize val="0"/>
          <c:extLst>
            <c:ext xmlns:c15="http://schemas.microsoft.com/office/drawing/2012/chart" uri="{CE6537A1-D6FC-4f65-9D91-7224C49458BB}"/>
          </c:extLst>
        </c:dLbl>
      </c:pivotFmt>
      <c:pivotFmt>
        <c:idx val="118"/>
        <c:dLbl>
          <c:idx val="0"/>
          <c:showLegendKey val="0"/>
          <c:showVal val="1"/>
          <c:showCatName val="0"/>
          <c:showSerName val="0"/>
          <c:showPercent val="0"/>
          <c:showBubbleSize val="0"/>
          <c:extLst>
            <c:ext xmlns:c15="http://schemas.microsoft.com/office/drawing/2012/chart" uri="{CE6537A1-D6FC-4f65-9D91-7224C49458BB}"/>
          </c:extLst>
        </c:dLbl>
      </c:pivotFmt>
      <c:pivotFmt>
        <c:idx val="119"/>
        <c:dLbl>
          <c:idx val="0"/>
          <c:showLegendKey val="0"/>
          <c:showVal val="1"/>
          <c:showCatName val="0"/>
          <c:showSerName val="0"/>
          <c:showPercent val="0"/>
          <c:showBubbleSize val="0"/>
          <c:extLst>
            <c:ext xmlns:c15="http://schemas.microsoft.com/office/drawing/2012/chart" uri="{CE6537A1-D6FC-4f65-9D91-7224C49458BB}"/>
          </c:extLst>
        </c:dLbl>
      </c:pivotFmt>
      <c:pivotFmt>
        <c:idx val="120"/>
        <c:dLbl>
          <c:idx val="0"/>
          <c:showLegendKey val="0"/>
          <c:showVal val="1"/>
          <c:showCatName val="0"/>
          <c:showSerName val="0"/>
          <c:showPercent val="0"/>
          <c:showBubbleSize val="0"/>
          <c:extLst>
            <c:ext xmlns:c15="http://schemas.microsoft.com/office/drawing/2012/chart" uri="{CE6537A1-D6FC-4f65-9D91-7224C49458BB}"/>
          </c:extLst>
        </c:dLbl>
      </c:pivotFmt>
      <c:pivotFmt>
        <c:idx val="121"/>
        <c:dLbl>
          <c:idx val="0"/>
          <c:showLegendKey val="0"/>
          <c:showVal val="1"/>
          <c:showCatName val="0"/>
          <c:showSerName val="0"/>
          <c:showPercent val="0"/>
          <c:showBubbleSize val="0"/>
          <c:extLst>
            <c:ext xmlns:c15="http://schemas.microsoft.com/office/drawing/2012/chart" uri="{CE6537A1-D6FC-4f65-9D91-7224C49458BB}"/>
          </c:extLst>
        </c:dLbl>
      </c:pivotFmt>
      <c:pivotFmt>
        <c:idx val="122"/>
        <c:dLbl>
          <c:idx val="0"/>
          <c:showLegendKey val="0"/>
          <c:showVal val="1"/>
          <c:showCatName val="0"/>
          <c:showSerName val="0"/>
          <c:showPercent val="0"/>
          <c:showBubbleSize val="0"/>
          <c:extLst>
            <c:ext xmlns:c15="http://schemas.microsoft.com/office/drawing/2012/chart" uri="{CE6537A1-D6FC-4f65-9D91-7224C49458BB}"/>
          </c:extLst>
        </c:dLbl>
      </c:pivotFmt>
      <c:pivotFmt>
        <c:idx val="123"/>
        <c:dLbl>
          <c:idx val="0"/>
          <c:showLegendKey val="0"/>
          <c:showVal val="1"/>
          <c:showCatName val="0"/>
          <c:showSerName val="0"/>
          <c:showPercent val="0"/>
          <c:showBubbleSize val="0"/>
          <c:extLst>
            <c:ext xmlns:c15="http://schemas.microsoft.com/office/drawing/2012/chart" uri="{CE6537A1-D6FC-4f65-9D91-7224C49458BB}"/>
          </c:extLst>
        </c:dLbl>
      </c:pivotFmt>
      <c:pivotFmt>
        <c:idx val="124"/>
        <c:dLbl>
          <c:idx val="0"/>
          <c:showLegendKey val="0"/>
          <c:showVal val="1"/>
          <c:showCatName val="0"/>
          <c:showSerName val="0"/>
          <c:showPercent val="0"/>
          <c:showBubbleSize val="0"/>
          <c:extLst>
            <c:ext xmlns:c15="http://schemas.microsoft.com/office/drawing/2012/chart" uri="{CE6537A1-D6FC-4f65-9D91-7224C49458BB}"/>
          </c:extLst>
        </c:dLbl>
      </c:pivotFmt>
      <c:pivotFmt>
        <c:idx val="125"/>
        <c:dLbl>
          <c:idx val="0"/>
          <c:showLegendKey val="0"/>
          <c:showVal val="1"/>
          <c:showCatName val="0"/>
          <c:showSerName val="0"/>
          <c:showPercent val="0"/>
          <c:showBubbleSize val="0"/>
          <c:extLst>
            <c:ext xmlns:c15="http://schemas.microsoft.com/office/drawing/2012/chart" uri="{CE6537A1-D6FC-4f65-9D91-7224C49458BB}"/>
          </c:extLst>
        </c:dLbl>
      </c:pivotFmt>
      <c:pivotFmt>
        <c:idx val="126"/>
        <c:dLbl>
          <c:idx val="0"/>
          <c:showLegendKey val="0"/>
          <c:showVal val="1"/>
          <c:showCatName val="0"/>
          <c:showSerName val="0"/>
          <c:showPercent val="0"/>
          <c:showBubbleSize val="0"/>
          <c:extLst>
            <c:ext xmlns:c15="http://schemas.microsoft.com/office/drawing/2012/chart" uri="{CE6537A1-D6FC-4f65-9D91-7224C49458BB}"/>
          </c:extLst>
        </c:dLbl>
      </c:pivotFmt>
      <c:pivotFmt>
        <c:idx val="127"/>
        <c:dLbl>
          <c:idx val="0"/>
          <c:showLegendKey val="0"/>
          <c:showVal val="1"/>
          <c:showCatName val="0"/>
          <c:showSerName val="0"/>
          <c:showPercent val="0"/>
          <c:showBubbleSize val="0"/>
          <c:extLst>
            <c:ext xmlns:c15="http://schemas.microsoft.com/office/drawing/2012/chart" uri="{CE6537A1-D6FC-4f65-9D91-7224C49458BB}"/>
          </c:extLst>
        </c:dLbl>
      </c:pivotFmt>
      <c:pivotFmt>
        <c:idx val="128"/>
        <c:dLbl>
          <c:idx val="0"/>
          <c:showLegendKey val="0"/>
          <c:showVal val="1"/>
          <c:showCatName val="0"/>
          <c:showSerName val="0"/>
          <c:showPercent val="0"/>
          <c:showBubbleSize val="0"/>
          <c:extLst>
            <c:ext xmlns:c15="http://schemas.microsoft.com/office/drawing/2012/chart" uri="{CE6537A1-D6FC-4f65-9D91-7224C49458BB}"/>
          </c:extLst>
        </c:dLbl>
      </c:pivotFmt>
      <c:pivotFmt>
        <c:idx val="129"/>
        <c:dLbl>
          <c:idx val="0"/>
          <c:showLegendKey val="0"/>
          <c:showVal val="1"/>
          <c:showCatName val="0"/>
          <c:showSerName val="0"/>
          <c:showPercent val="0"/>
          <c:showBubbleSize val="0"/>
          <c:extLst>
            <c:ext xmlns:c15="http://schemas.microsoft.com/office/drawing/2012/chart" uri="{CE6537A1-D6FC-4f65-9D91-7224C49458BB}"/>
          </c:extLst>
        </c:dLbl>
      </c:pivotFmt>
      <c:pivotFmt>
        <c:idx val="130"/>
        <c:dLbl>
          <c:idx val="0"/>
          <c:showLegendKey val="0"/>
          <c:showVal val="1"/>
          <c:showCatName val="0"/>
          <c:showSerName val="0"/>
          <c:showPercent val="0"/>
          <c:showBubbleSize val="0"/>
          <c:extLst>
            <c:ext xmlns:c15="http://schemas.microsoft.com/office/drawing/2012/chart" uri="{CE6537A1-D6FC-4f65-9D91-7224C49458BB}"/>
          </c:extLst>
        </c:dLbl>
      </c:pivotFmt>
      <c:pivotFmt>
        <c:idx val="131"/>
        <c:dLbl>
          <c:idx val="0"/>
          <c:showLegendKey val="0"/>
          <c:showVal val="1"/>
          <c:showCatName val="0"/>
          <c:showSerName val="0"/>
          <c:showPercent val="0"/>
          <c:showBubbleSize val="0"/>
          <c:extLst>
            <c:ext xmlns:c15="http://schemas.microsoft.com/office/drawing/2012/chart" uri="{CE6537A1-D6FC-4f65-9D91-7224C49458BB}"/>
          </c:extLst>
        </c:dLbl>
      </c:pivotFmt>
      <c:pivotFmt>
        <c:idx val="132"/>
        <c:dLbl>
          <c:idx val="0"/>
          <c:showLegendKey val="0"/>
          <c:showVal val="1"/>
          <c:showCatName val="0"/>
          <c:showSerName val="0"/>
          <c:showPercent val="0"/>
          <c:showBubbleSize val="0"/>
          <c:extLst>
            <c:ext xmlns:c15="http://schemas.microsoft.com/office/drawing/2012/chart" uri="{CE6537A1-D6FC-4f65-9D91-7224C49458BB}"/>
          </c:extLst>
        </c:dLbl>
      </c:pivotFmt>
      <c:pivotFmt>
        <c:idx val="133"/>
        <c:dLbl>
          <c:idx val="0"/>
          <c:showLegendKey val="0"/>
          <c:showVal val="1"/>
          <c:showCatName val="0"/>
          <c:showSerName val="0"/>
          <c:showPercent val="0"/>
          <c:showBubbleSize val="0"/>
          <c:extLst>
            <c:ext xmlns:c15="http://schemas.microsoft.com/office/drawing/2012/chart" uri="{CE6537A1-D6FC-4f65-9D91-7224C49458BB}"/>
          </c:extLst>
        </c:dLbl>
      </c:pivotFmt>
      <c:pivotFmt>
        <c:idx val="134"/>
        <c:dLbl>
          <c:idx val="0"/>
          <c:showLegendKey val="0"/>
          <c:showVal val="1"/>
          <c:showCatName val="0"/>
          <c:showSerName val="0"/>
          <c:showPercent val="0"/>
          <c:showBubbleSize val="0"/>
          <c:extLst>
            <c:ext xmlns:c15="http://schemas.microsoft.com/office/drawing/2012/chart" uri="{CE6537A1-D6FC-4f65-9D91-7224C49458BB}"/>
          </c:extLst>
        </c:dLbl>
      </c:pivotFmt>
      <c:pivotFmt>
        <c:idx val="135"/>
        <c:dLbl>
          <c:idx val="0"/>
          <c:showLegendKey val="0"/>
          <c:showVal val="1"/>
          <c:showCatName val="0"/>
          <c:showSerName val="0"/>
          <c:showPercent val="0"/>
          <c:showBubbleSize val="0"/>
          <c:extLst>
            <c:ext xmlns:c15="http://schemas.microsoft.com/office/drawing/2012/chart" uri="{CE6537A1-D6FC-4f65-9D91-7224C49458BB}"/>
          </c:extLst>
        </c:dLbl>
      </c:pivotFmt>
      <c:pivotFmt>
        <c:idx val="136"/>
        <c:dLbl>
          <c:idx val="0"/>
          <c:showLegendKey val="0"/>
          <c:showVal val="1"/>
          <c:showCatName val="0"/>
          <c:showSerName val="0"/>
          <c:showPercent val="0"/>
          <c:showBubbleSize val="0"/>
          <c:extLst>
            <c:ext xmlns:c15="http://schemas.microsoft.com/office/drawing/2012/chart" uri="{CE6537A1-D6FC-4f65-9D91-7224C49458BB}"/>
          </c:extLst>
        </c:dLbl>
      </c:pivotFmt>
      <c:pivotFmt>
        <c:idx val="137"/>
        <c:dLbl>
          <c:idx val="0"/>
          <c:showLegendKey val="0"/>
          <c:showVal val="1"/>
          <c:showCatName val="0"/>
          <c:showSerName val="0"/>
          <c:showPercent val="0"/>
          <c:showBubbleSize val="0"/>
          <c:extLst>
            <c:ext xmlns:c15="http://schemas.microsoft.com/office/drawing/2012/chart" uri="{CE6537A1-D6FC-4f65-9D91-7224C49458BB}"/>
          </c:extLst>
        </c:dLbl>
      </c:pivotFmt>
      <c:pivotFmt>
        <c:idx val="138"/>
        <c:dLbl>
          <c:idx val="0"/>
          <c:showLegendKey val="0"/>
          <c:showVal val="1"/>
          <c:showCatName val="0"/>
          <c:showSerName val="0"/>
          <c:showPercent val="0"/>
          <c:showBubbleSize val="0"/>
          <c:extLst>
            <c:ext xmlns:c15="http://schemas.microsoft.com/office/drawing/2012/chart" uri="{CE6537A1-D6FC-4f65-9D91-7224C49458BB}"/>
          </c:extLst>
        </c:dLbl>
      </c:pivotFmt>
      <c:pivotFmt>
        <c:idx val="139"/>
        <c:dLbl>
          <c:idx val="0"/>
          <c:showLegendKey val="0"/>
          <c:showVal val="1"/>
          <c:showCatName val="0"/>
          <c:showSerName val="0"/>
          <c:showPercent val="0"/>
          <c:showBubbleSize val="0"/>
          <c:extLst>
            <c:ext xmlns:c15="http://schemas.microsoft.com/office/drawing/2012/chart" uri="{CE6537A1-D6FC-4f65-9D91-7224C49458BB}"/>
          </c:extLst>
        </c:dLbl>
      </c:pivotFmt>
      <c:pivotFmt>
        <c:idx val="140"/>
        <c:dLbl>
          <c:idx val="0"/>
          <c:showLegendKey val="0"/>
          <c:showVal val="1"/>
          <c:showCatName val="0"/>
          <c:showSerName val="0"/>
          <c:showPercent val="0"/>
          <c:showBubbleSize val="0"/>
          <c:extLst>
            <c:ext xmlns:c15="http://schemas.microsoft.com/office/drawing/2012/chart" uri="{CE6537A1-D6FC-4f65-9D91-7224C49458BB}"/>
          </c:extLst>
        </c:dLbl>
      </c:pivotFmt>
      <c:pivotFmt>
        <c:idx val="141"/>
        <c:dLbl>
          <c:idx val="0"/>
          <c:showLegendKey val="0"/>
          <c:showVal val="1"/>
          <c:showCatName val="0"/>
          <c:showSerName val="0"/>
          <c:showPercent val="0"/>
          <c:showBubbleSize val="0"/>
          <c:extLst>
            <c:ext xmlns:c15="http://schemas.microsoft.com/office/drawing/2012/chart" uri="{CE6537A1-D6FC-4f65-9D91-7224C49458BB}"/>
          </c:extLst>
        </c:dLbl>
      </c:pivotFmt>
      <c:pivotFmt>
        <c:idx val="142"/>
        <c:dLbl>
          <c:idx val="0"/>
          <c:showLegendKey val="0"/>
          <c:showVal val="1"/>
          <c:showCatName val="0"/>
          <c:showSerName val="0"/>
          <c:showPercent val="0"/>
          <c:showBubbleSize val="0"/>
          <c:extLst>
            <c:ext xmlns:c15="http://schemas.microsoft.com/office/drawing/2012/chart" uri="{CE6537A1-D6FC-4f65-9D91-7224C49458BB}"/>
          </c:extLst>
        </c:dLbl>
      </c:pivotFmt>
      <c:pivotFmt>
        <c:idx val="143"/>
        <c:dLbl>
          <c:idx val="0"/>
          <c:showLegendKey val="0"/>
          <c:showVal val="1"/>
          <c:showCatName val="0"/>
          <c:showSerName val="0"/>
          <c:showPercent val="0"/>
          <c:showBubbleSize val="0"/>
          <c:extLst>
            <c:ext xmlns:c15="http://schemas.microsoft.com/office/drawing/2012/chart" uri="{CE6537A1-D6FC-4f65-9D91-7224C49458BB}"/>
          </c:extLst>
        </c:dLbl>
      </c:pivotFmt>
      <c:pivotFmt>
        <c:idx val="144"/>
        <c:dLbl>
          <c:idx val="0"/>
          <c:showLegendKey val="0"/>
          <c:showVal val="1"/>
          <c:showCatName val="0"/>
          <c:showSerName val="0"/>
          <c:showPercent val="0"/>
          <c:showBubbleSize val="0"/>
          <c:extLst>
            <c:ext xmlns:c15="http://schemas.microsoft.com/office/drawing/2012/chart" uri="{CE6537A1-D6FC-4f65-9D91-7224C49458BB}"/>
          </c:extLst>
        </c:dLbl>
      </c:pivotFmt>
      <c:pivotFmt>
        <c:idx val="145"/>
        <c:dLbl>
          <c:idx val="0"/>
          <c:showLegendKey val="0"/>
          <c:showVal val="1"/>
          <c:showCatName val="0"/>
          <c:showSerName val="0"/>
          <c:showPercent val="0"/>
          <c:showBubbleSize val="0"/>
          <c:extLst>
            <c:ext xmlns:c15="http://schemas.microsoft.com/office/drawing/2012/chart" uri="{CE6537A1-D6FC-4f65-9D91-7224C49458BB}"/>
          </c:extLst>
        </c:dLbl>
      </c:pivotFmt>
      <c:pivotFmt>
        <c:idx val="146"/>
        <c:dLbl>
          <c:idx val="0"/>
          <c:showLegendKey val="0"/>
          <c:showVal val="1"/>
          <c:showCatName val="0"/>
          <c:showSerName val="0"/>
          <c:showPercent val="0"/>
          <c:showBubbleSize val="0"/>
          <c:extLst>
            <c:ext xmlns:c15="http://schemas.microsoft.com/office/drawing/2012/chart" uri="{CE6537A1-D6FC-4f65-9D91-7224C49458BB}"/>
          </c:extLst>
        </c:dLbl>
      </c:pivotFmt>
      <c:pivotFmt>
        <c:idx val="147"/>
        <c:dLbl>
          <c:idx val="0"/>
          <c:showLegendKey val="0"/>
          <c:showVal val="1"/>
          <c:showCatName val="0"/>
          <c:showSerName val="0"/>
          <c:showPercent val="0"/>
          <c:showBubbleSize val="0"/>
          <c:extLst>
            <c:ext xmlns:c15="http://schemas.microsoft.com/office/drawing/2012/chart" uri="{CE6537A1-D6FC-4f65-9D91-7224C49458BB}"/>
          </c:extLst>
        </c:dLbl>
      </c:pivotFmt>
      <c:pivotFmt>
        <c:idx val="148"/>
        <c:dLbl>
          <c:idx val="0"/>
          <c:showLegendKey val="0"/>
          <c:showVal val="1"/>
          <c:showCatName val="0"/>
          <c:showSerName val="0"/>
          <c:showPercent val="0"/>
          <c:showBubbleSize val="0"/>
          <c:extLst>
            <c:ext xmlns:c15="http://schemas.microsoft.com/office/drawing/2012/chart" uri="{CE6537A1-D6FC-4f65-9D91-7224C49458BB}"/>
          </c:extLst>
        </c:dLbl>
      </c:pivotFmt>
      <c:pivotFmt>
        <c:idx val="149"/>
        <c:dLbl>
          <c:idx val="0"/>
          <c:showLegendKey val="0"/>
          <c:showVal val="1"/>
          <c:showCatName val="0"/>
          <c:showSerName val="0"/>
          <c:showPercent val="0"/>
          <c:showBubbleSize val="0"/>
          <c:extLst>
            <c:ext xmlns:c15="http://schemas.microsoft.com/office/drawing/2012/chart" uri="{CE6537A1-D6FC-4f65-9D91-7224C49458BB}"/>
          </c:extLst>
        </c:dLbl>
      </c:pivotFmt>
      <c:pivotFmt>
        <c:idx val="150"/>
        <c:dLbl>
          <c:idx val="0"/>
          <c:showLegendKey val="0"/>
          <c:showVal val="1"/>
          <c:showCatName val="0"/>
          <c:showSerName val="0"/>
          <c:showPercent val="0"/>
          <c:showBubbleSize val="0"/>
          <c:extLst>
            <c:ext xmlns:c15="http://schemas.microsoft.com/office/drawing/2012/chart" uri="{CE6537A1-D6FC-4f65-9D91-7224C49458BB}"/>
          </c:extLst>
        </c:dLbl>
      </c:pivotFmt>
      <c:pivotFmt>
        <c:idx val="151"/>
        <c:dLbl>
          <c:idx val="0"/>
          <c:showLegendKey val="0"/>
          <c:showVal val="1"/>
          <c:showCatName val="0"/>
          <c:showSerName val="0"/>
          <c:showPercent val="0"/>
          <c:showBubbleSize val="0"/>
          <c:extLst>
            <c:ext xmlns:c15="http://schemas.microsoft.com/office/drawing/2012/chart" uri="{CE6537A1-D6FC-4f65-9D91-7224C49458BB}"/>
          </c:extLst>
        </c:dLbl>
      </c:pivotFmt>
      <c:pivotFmt>
        <c:idx val="152"/>
        <c:dLbl>
          <c:idx val="0"/>
          <c:showLegendKey val="0"/>
          <c:showVal val="1"/>
          <c:showCatName val="0"/>
          <c:showSerName val="0"/>
          <c:showPercent val="0"/>
          <c:showBubbleSize val="0"/>
          <c:extLst>
            <c:ext xmlns:c15="http://schemas.microsoft.com/office/drawing/2012/chart" uri="{CE6537A1-D6FC-4f65-9D91-7224C49458BB}"/>
          </c:extLst>
        </c:dLbl>
      </c:pivotFmt>
      <c:pivotFmt>
        <c:idx val="153"/>
        <c:dLbl>
          <c:idx val="0"/>
          <c:showLegendKey val="0"/>
          <c:showVal val="1"/>
          <c:showCatName val="0"/>
          <c:showSerName val="0"/>
          <c:showPercent val="0"/>
          <c:showBubbleSize val="0"/>
          <c:extLst>
            <c:ext xmlns:c15="http://schemas.microsoft.com/office/drawing/2012/chart" uri="{CE6537A1-D6FC-4f65-9D91-7224C49458BB}"/>
          </c:extLst>
        </c:dLbl>
      </c:pivotFmt>
      <c:pivotFmt>
        <c:idx val="154"/>
        <c:dLbl>
          <c:idx val="0"/>
          <c:showLegendKey val="0"/>
          <c:showVal val="1"/>
          <c:showCatName val="0"/>
          <c:showSerName val="0"/>
          <c:showPercent val="0"/>
          <c:showBubbleSize val="0"/>
          <c:extLst>
            <c:ext xmlns:c15="http://schemas.microsoft.com/office/drawing/2012/chart" uri="{CE6537A1-D6FC-4f65-9D91-7224C49458BB}"/>
          </c:extLst>
        </c:dLbl>
      </c:pivotFmt>
      <c:pivotFmt>
        <c:idx val="155"/>
        <c:dLbl>
          <c:idx val="0"/>
          <c:showLegendKey val="0"/>
          <c:showVal val="1"/>
          <c:showCatName val="0"/>
          <c:showSerName val="0"/>
          <c:showPercent val="0"/>
          <c:showBubbleSize val="0"/>
          <c:extLst>
            <c:ext xmlns:c15="http://schemas.microsoft.com/office/drawing/2012/chart" uri="{CE6537A1-D6FC-4f65-9D91-7224C49458BB}"/>
          </c:extLst>
        </c:dLbl>
      </c:pivotFmt>
      <c:pivotFmt>
        <c:idx val="156"/>
        <c:dLbl>
          <c:idx val="0"/>
          <c:showLegendKey val="0"/>
          <c:showVal val="1"/>
          <c:showCatName val="0"/>
          <c:showSerName val="0"/>
          <c:showPercent val="0"/>
          <c:showBubbleSize val="0"/>
          <c:extLst>
            <c:ext xmlns:c15="http://schemas.microsoft.com/office/drawing/2012/chart" uri="{CE6537A1-D6FC-4f65-9D91-7224C49458BB}"/>
          </c:extLst>
        </c:dLbl>
      </c:pivotFmt>
      <c:pivotFmt>
        <c:idx val="157"/>
        <c:dLbl>
          <c:idx val="0"/>
          <c:showLegendKey val="0"/>
          <c:showVal val="1"/>
          <c:showCatName val="0"/>
          <c:showSerName val="0"/>
          <c:showPercent val="0"/>
          <c:showBubbleSize val="0"/>
          <c:extLst>
            <c:ext xmlns:c15="http://schemas.microsoft.com/office/drawing/2012/chart" uri="{CE6537A1-D6FC-4f65-9D91-7224C49458BB}"/>
          </c:extLst>
        </c:dLbl>
      </c:pivotFmt>
      <c:pivotFmt>
        <c:idx val="158"/>
        <c:dLbl>
          <c:idx val="0"/>
          <c:showLegendKey val="0"/>
          <c:showVal val="1"/>
          <c:showCatName val="0"/>
          <c:showSerName val="0"/>
          <c:showPercent val="0"/>
          <c:showBubbleSize val="0"/>
          <c:extLst>
            <c:ext xmlns:c15="http://schemas.microsoft.com/office/drawing/2012/chart" uri="{CE6537A1-D6FC-4f65-9D91-7224C49458BB}"/>
          </c:extLst>
        </c:dLbl>
      </c:pivotFmt>
      <c:pivotFmt>
        <c:idx val="159"/>
        <c:dLbl>
          <c:idx val="0"/>
          <c:showLegendKey val="0"/>
          <c:showVal val="1"/>
          <c:showCatName val="0"/>
          <c:showSerName val="0"/>
          <c:showPercent val="0"/>
          <c:showBubbleSize val="0"/>
          <c:extLst>
            <c:ext xmlns:c15="http://schemas.microsoft.com/office/drawing/2012/chart" uri="{CE6537A1-D6FC-4f65-9D91-7224C49458BB}"/>
          </c:extLst>
        </c:dLbl>
      </c:pivotFmt>
      <c:pivotFmt>
        <c:idx val="160"/>
        <c:dLbl>
          <c:idx val="0"/>
          <c:showLegendKey val="0"/>
          <c:showVal val="1"/>
          <c:showCatName val="0"/>
          <c:showSerName val="0"/>
          <c:showPercent val="0"/>
          <c:showBubbleSize val="0"/>
          <c:extLst>
            <c:ext xmlns:c15="http://schemas.microsoft.com/office/drawing/2012/chart" uri="{CE6537A1-D6FC-4f65-9D91-7224C49458BB}"/>
          </c:extLst>
        </c:dLbl>
      </c:pivotFmt>
      <c:pivotFmt>
        <c:idx val="161"/>
        <c:dLbl>
          <c:idx val="0"/>
          <c:showLegendKey val="0"/>
          <c:showVal val="1"/>
          <c:showCatName val="0"/>
          <c:showSerName val="0"/>
          <c:showPercent val="0"/>
          <c:showBubbleSize val="0"/>
          <c:extLst>
            <c:ext xmlns:c15="http://schemas.microsoft.com/office/drawing/2012/chart" uri="{CE6537A1-D6FC-4f65-9D91-7224C49458BB}"/>
          </c:extLst>
        </c:dLbl>
      </c:pivotFmt>
      <c:pivotFmt>
        <c:idx val="162"/>
        <c:dLbl>
          <c:idx val="0"/>
          <c:showLegendKey val="0"/>
          <c:showVal val="1"/>
          <c:showCatName val="0"/>
          <c:showSerName val="0"/>
          <c:showPercent val="0"/>
          <c:showBubbleSize val="0"/>
          <c:extLst>
            <c:ext xmlns:c15="http://schemas.microsoft.com/office/drawing/2012/chart" uri="{CE6537A1-D6FC-4f65-9D91-7224C49458BB}"/>
          </c:extLst>
        </c:dLbl>
      </c:pivotFmt>
      <c:pivotFmt>
        <c:idx val="163"/>
        <c:dLbl>
          <c:idx val="0"/>
          <c:showLegendKey val="0"/>
          <c:showVal val="1"/>
          <c:showCatName val="0"/>
          <c:showSerName val="0"/>
          <c:showPercent val="0"/>
          <c:showBubbleSize val="0"/>
          <c:extLst>
            <c:ext xmlns:c15="http://schemas.microsoft.com/office/drawing/2012/chart" uri="{CE6537A1-D6FC-4f65-9D91-7224C49458BB}"/>
          </c:extLst>
        </c:dLbl>
      </c:pivotFmt>
      <c:pivotFmt>
        <c:idx val="164"/>
        <c:dLbl>
          <c:idx val="0"/>
          <c:showLegendKey val="0"/>
          <c:showVal val="1"/>
          <c:showCatName val="0"/>
          <c:showSerName val="0"/>
          <c:showPercent val="0"/>
          <c:showBubbleSize val="0"/>
          <c:extLst>
            <c:ext xmlns:c15="http://schemas.microsoft.com/office/drawing/2012/chart" uri="{CE6537A1-D6FC-4f65-9D91-7224C49458BB}"/>
          </c:extLst>
        </c:dLbl>
      </c:pivotFmt>
      <c:pivotFmt>
        <c:idx val="165"/>
        <c:dLbl>
          <c:idx val="0"/>
          <c:showLegendKey val="0"/>
          <c:showVal val="1"/>
          <c:showCatName val="0"/>
          <c:showSerName val="0"/>
          <c:showPercent val="0"/>
          <c:showBubbleSize val="0"/>
          <c:extLst>
            <c:ext xmlns:c15="http://schemas.microsoft.com/office/drawing/2012/chart" uri="{CE6537A1-D6FC-4f65-9D91-7224C49458BB}"/>
          </c:extLst>
        </c:dLbl>
      </c:pivotFmt>
      <c:pivotFmt>
        <c:idx val="166"/>
        <c:dLbl>
          <c:idx val="0"/>
          <c:showLegendKey val="0"/>
          <c:showVal val="1"/>
          <c:showCatName val="0"/>
          <c:showSerName val="0"/>
          <c:showPercent val="0"/>
          <c:showBubbleSize val="0"/>
          <c:extLst>
            <c:ext xmlns:c15="http://schemas.microsoft.com/office/drawing/2012/chart" uri="{CE6537A1-D6FC-4f65-9D91-7224C49458BB}"/>
          </c:extLst>
        </c:dLbl>
      </c:pivotFmt>
      <c:pivotFmt>
        <c:idx val="167"/>
        <c:dLbl>
          <c:idx val="0"/>
          <c:showLegendKey val="0"/>
          <c:showVal val="1"/>
          <c:showCatName val="0"/>
          <c:showSerName val="0"/>
          <c:showPercent val="0"/>
          <c:showBubbleSize val="0"/>
          <c:extLst>
            <c:ext xmlns:c15="http://schemas.microsoft.com/office/drawing/2012/chart" uri="{CE6537A1-D6FC-4f65-9D91-7224C49458BB}"/>
          </c:extLst>
        </c:dLbl>
      </c:pivotFmt>
      <c:pivotFmt>
        <c:idx val="168"/>
        <c:dLbl>
          <c:idx val="0"/>
          <c:showLegendKey val="0"/>
          <c:showVal val="1"/>
          <c:showCatName val="0"/>
          <c:showSerName val="0"/>
          <c:showPercent val="0"/>
          <c:showBubbleSize val="0"/>
          <c:extLst>
            <c:ext xmlns:c15="http://schemas.microsoft.com/office/drawing/2012/chart" uri="{CE6537A1-D6FC-4f65-9D91-7224C49458BB}"/>
          </c:extLst>
        </c:dLbl>
      </c:pivotFmt>
      <c:pivotFmt>
        <c:idx val="169"/>
        <c:dLbl>
          <c:idx val="0"/>
          <c:showLegendKey val="0"/>
          <c:showVal val="1"/>
          <c:showCatName val="0"/>
          <c:showSerName val="0"/>
          <c:showPercent val="0"/>
          <c:showBubbleSize val="0"/>
          <c:extLst>
            <c:ext xmlns:c15="http://schemas.microsoft.com/office/drawing/2012/chart" uri="{CE6537A1-D6FC-4f65-9D91-7224C49458BB}"/>
          </c:extLst>
        </c:dLbl>
      </c:pivotFmt>
      <c:pivotFmt>
        <c:idx val="170"/>
        <c:dLbl>
          <c:idx val="0"/>
          <c:showLegendKey val="0"/>
          <c:showVal val="1"/>
          <c:showCatName val="0"/>
          <c:showSerName val="0"/>
          <c:showPercent val="0"/>
          <c:showBubbleSize val="0"/>
          <c:extLst>
            <c:ext xmlns:c15="http://schemas.microsoft.com/office/drawing/2012/chart" uri="{CE6537A1-D6FC-4f65-9D91-7224C49458BB}"/>
          </c:extLst>
        </c:dLbl>
      </c:pivotFmt>
      <c:pivotFmt>
        <c:idx val="171"/>
        <c:dLbl>
          <c:idx val="0"/>
          <c:showLegendKey val="0"/>
          <c:showVal val="1"/>
          <c:showCatName val="0"/>
          <c:showSerName val="0"/>
          <c:showPercent val="0"/>
          <c:showBubbleSize val="0"/>
          <c:extLst>
            <c:ext xmlns:c15="http://schemas.microsoft.com/office/drawing/2012/chart" uri="{CE6537A1-D6FC-4f65-9D91-7224C49458BB}"/>
          </c:extLst>
        </c:dLbl>
      </c:pivotFmt>
      <c:pivotFmt>
        <c:idx val="172"/>
        <c:dLbl>
          <c:idx val="0"/>
          <c:showLegendKey val="0"/>
          <c:showVal val="1"/>
          <c:showCatName val="0"/>
          <c:showSerName val="0"/>
          <c:showPercent val="0"/>
          <c:showBubbleSize val="0"/>
          <c:extLst>
            <c:ext xmlns:c15="http://schemas.microsoft.com/office/drawing/2012/chart" uri="{CE6537A1-D6FC-4f65-9D91-7224C49458BB}"/>
          </c:extLst>
        </c:dLbl>
      </c:pivotFmt>
      <c:pivotFmt>
        <c:idx val="173"/>
        <c:dLbl>
          <c:idx val="0"/>
          <c:showLegendKey val="0"/>
          <c:showVal val="1"/>
          <c:showCatName val="0"/>
          <c:showSerName val="0"/>
          <c:showPercent val="0"/>
          <c:showBubbleSize val="0"/>
          <c:extLst>
            <c:ext xmlns:c15="http://schemas.microsoft.com/office/drawing/2012/chart" uri="{CE6537A1-D6FC-4f65-9D91-7224C49458BB}"/>
          </c:extLst>
        </c:dLbl>
      </c:pivotFmt>
      <c:pivotFmt>
        <c:idx val="174"/>
        <c:dLbl>
          <c:idx val="0"/>
          <c:showLegendKey val="0"/>
          <c:showVal val="1"/>
          <c:showCatName val="0"/>
          <c:showSerName val="0"/>
          <c:showPercent val="0"/>
          <c:showBubbleSize val="0"/>
          <c:extLst>
            <c:ext xmlns:c15="http://schemas.microsoft.com/office/drawing/2012/chart" uri="{CE6537A1-D6FC-4f65-9D91-7224C49458BB}"/>
          </c:extLst>
        </c:dLbl>
      </c:pivotFmt>
      <c:pivotFmt>
        <c:idx val="175"/>
        <c:dLbl>
          <c:idx val="0"/>
          <c:showLegendKey val="0"/>
          <c:showVal val="1"/>
          <c:showCatName val="0"/>
          <c:showSerName val="0"/>
          <c:showPercent val="0"/>
          <c:showBubbleSize val="0"/>
          <c:extLst>
            <c:ext xmlns:c15="http://schemas.microsoft.com/office/drawing/2012/chart" uri="{CE6537A1-D6FC-4f65-9D91-7224C49458BB}"/>
          </c:extLst>
        </c:dLbl>
      </c:pivotFmt>
      <c:pivotFmt>
        <c:idx val="176"/>
        <c:dLbl>
          <c:idx val="0"/>
          <c:showLegendKey val="0"/>
          <c:showVal val="1"/>
          <c:showCatName val="0"/>
          <c:showSerName val="0"/>
          <c:showPercent val="0"/>
          <c:showBubbleSize val="0"/>
          <c:extLst>
            <c:ext xmlns:c15="http://schemas.microsoft.com/office/drawing/2012/chart" uri="{CE6537A1-D6FC-4f65-9D91-7224C49458BB}"/>
          </c:extLst>
        </c:dLbl>
      </c:pivotFmt>
      <c:pivotFmt>
        <c:idx val="177"/>
        <c:dLbl>
          <c:idx val="0"/>
          <c:showLegendKey val="0"/>
          <c:showVal val="1"/>
          <c:showCatName val="0"/>
          <c:showSerName val="0"/>
          <c:showPercent val="0"/>
          <c:showBubbleSize val="0"/>
          <c:extLst>
            <c:ext xmlns:c15="http://schemas.microsoft.com/office/drawing/2012/chart" uri="{CE6537A1-D6FC-4f65-9D91-7224C49458BB}"/>
          </c:extLst>
        </c:dLbl>
      </c:pivotFmt>
      <c:pivotFmt>
        <c:idx val="178"/>
        <c:dLbl>
          <c:idx val="0"/>
          <c:showLegendKey val="0"/>
          <c:showVal val="1"/>
          <c:showCatName val="0"/>
          <c:showSerName val="0"/>
          <c:showPercent val="0"/>
          <c:showBubbleSize val="0"/>
          <c:extLst>
            <c:ext xmlns:c15="http://schemas.microsoft.com/office/drawing/2012/chart" uri="{CE6537A1-D6FC-4f65-9D91-7224C49458BB}"/>
          </c:extLst>
        </c:dLbl>
      </c:pivotFmt>
      <c:pivotFmt>
        <c:idx val="179"/>
        <c:dLbl>
          <c:idx val="0"/>
          <c:showLegendKey val="0"/>
          <c:showVal val="1"/>
          <c:showCatName val="0"/>
          <c:showSerName val="0"/>
          <c:showPercent val="0"/>
          <c:showBubbleSize val="0"/>
          <c:extLst>
            <c:ext xmlns:c15="http://schemas.microsoft.com/office/drawing/2012/chart" uri="{CE6537A1-D6FC-4f65-9D91-7224C49458BB}"/>
          </c:extLst>
        </c:dLbl>
      </c:pivotFmt>
      <c:pivotFmt>
        <c:idx val="180"/>
        <c:dLbl>
          <c:idx val="0"/>
          <c:showLegendKey val="0"/>
          <c:showVal val="1"/>
          <c:showCatName val="0"/>
          <c:showSerName val="0"/>
          <c:showPercent val="0"/>
          <c:showBubbleSize val="0"/>
          <c:extLst>
            <c:ext xmlns:c15="http://schemas.microsoft.com/office/drawing/2012/chart" uri="{CE6537A1-D6FC-4f65-9D91-7224C49458BB}"/>
          </c:extLst>
        </c:dLbl>
      </c:pivotFmt>
      <c:pivotFmt>
        <c:idx val="181"/>
        <c:dLbl>
          <c:idx val="0"/>
          <c:showLegendKey val="0"/>
          <c:showVal val="1"/>
          <c:showCatName val="0"/>
          <c:showSerName val="0"/>
          <c:showPercent val="0"/>
          <c:showBubbleSize val="0"/>
          <c:extLst>
            <c:ext xmlns:c15="http://schemas.microsoft.com/office/drawing/2012/chart" uri="{CE6537A1-D6FC-4f65-9D91-7224C49458BB}"/>
          </c:extLst>
        </c:dLbl>
      </c:pivotFmt>
      <c:pivotFmt>
        <c:idx val="182"/>
        <c:dLbl>
          <c:idx val="0"/>
          <c:showLegendKey val="0"/>
          <c:showVal val="1"/>
          <c:showCatName val="0"/>
          <c:showSerName val="0"/>
          <c:showPercent val="0"/>
          <c:showBubbleSize val="0"/>
          <c:extLst>
            <c:ext xmlns:c15="http://schemas.microsoft.com/office/drawing/2012/chart" uri="{CE6537A1-D6FC-4f65-9D91-7224C49458BB}"/>
          </c:extLst>
        </c:dLbl>
      </c:pivotFmt>
      <c:pivotFmt>
        <c:idx val="183"/>
        <c:dLbl>
          <c:idx val="0"/>
          <c:showLegendKey val="0"/>
          <c:showVal val="1"/>
          <c:showCatName val="0"/>
          <c:showSerName val="0"/>
          <c:showPercent val="0"/>
          <c:showBubbleSize val="0"/>
          <c:extLst>
            <c:ext xmlns:c15="http://schemas.microsoft.com/office/drawing/2012/chart" uri="{CE6537A1-D6FC-4f65-9D91-7224C49458BB}"/>
          </c:extLst>
        </c:dLbl>
      </c:pivotFmt>
      <c:pivotFmt>
        <c:idx val="184"/>
        <c:dLbl>
          <c:idx val="0"/>
          <c:showLegendKey val="0"/>
          <c:showVal val="1"/>
          <c:showCatName val="0"/>
          <c:showSerName val="0"/>
          <c:showPercent val="0"/>
          <c:showBubbleSize val="0"/>
          <c:extLst>
            <c:ext xmlns:c15="http://schemas.microsoft.com/office/drawing/2012/chart" uri="{CE6537A1-D6FC-4f65-9D91-7224C49458BB}"/>
          </c:extLst>
        </c:dLbl>
      </c:pivotFmt>
      <c:pivotFmt>
        <c:idx val="185"/>
        <c:dLbl>
          <c:idx val="0"/>
          <c:showLegendKey val="0"/>
          <c:showVal val="1"/>
          <c:showCatName val="0"/>
          <c:showSerName val="0"/>
          <c:showPercent val="0"/>
          <c:showBubbleSize val="0"/>
          <c:extLst>
            <c:ext xmlns:c15="http://schemas.microsoft.com/office/drawing/2012/chart" uri="{CE6537A1-D6FC-4f65-9D91-7224C49458BB}"/>
          </c:extLst>
        </c:dLbl>
      </c:pivotFmt>
      <c:pivotFmt>
        <c:idx val="186"/>
        <c:dLbl>
          <c:idx val="0"/>
          <c:showLegendKey val="0"/>
          <c:showVal val="1"/>
          <c:showCatName val="0"/>
          <c:showSerName val="0"/>
          <c:showPercent val="0"/>
          <c:showBubbleSize val="0"/>
          <c:extLst>
            <c:ext xmlns:c15="http://schemas.microsoft.com/office/drawing/2012/chart" uri="{CE6537A1-D6FC-4f65-9D91-7224C49458BB}"/>
          </c:extLst>
        </c:dLbl>
      </c:pivotFmt>
      <c:pivotFmt>
        <c:idx val="187"/>
        <c:dLbl>
          <c:idx val="0"/>
          <c:showLegendKey val="0"/>
          <c:showVal val="1"/>
          <c:showCatName val="0"/>
          <c:showSerName val="0"/>
          <c:showPercent val="0"/>
          <c:showBubbleSize val="0"/>
          <c:extLst>
            <c:ext xmlns:c15="http://schemas.microsoft.com/office/drawing/2012/chart" uri="{CE6537A1-D6FC-4f65-9D91-7224C49458BB}"/>
          </c:extLst>
        </c:dLbl>
      </c:pivotFmt>
      <c:pivotFmt>
        <c:idx val="188"/>
        <c:dLbl>
          <c:idx val="0"/>
          <c:showLegendKey val="0"/>
          <c:showVal val="1"/>
          <c:showCatName val="0"/>
          <c:showSerName val="0"/>
          <c:showPercent val="0"/>
          <c:showBubbleSize val="0"/>
          <c:extLst>
            <c:ext xmlns:c15="http://schemas.microsoft.com/office/drawing/2012/chart" uri="{CE6537A1-D6FC-4f65-9D91-7224C49458BB}"/>
          </c:extLst>
        </c:dLbl>
      </c:pivotFmt>
      <c:pivotFmt>
        <c:idx val="189"/>
        <c:dLbl>
          <c:idx val="0"/>
          <c:showLegendKey val="0"/>
          <c:showVal val="1"/>
          <c:showCatName val="0"/>
          <c:showSerName val="0"/>
          <c:showPercent val="0"/>
          <c:showBubbleSize val="0"/>
          <c:extLst>
            <c:ext xmlns:c15="http://schemas.microsoft.com/office/drawing/2012/chart" uri="{CE6537A1-D6FC-4f65-9D91-7224C49458BB}"/>
          </c:extLst>
        </c:dLbl>
      </c:pivotFmt>
      <c:pivotFmt>
        <c:idx val="190"/>
        <c:dLbl>
          <c:idx val="0"/>
          <c:showLegendKey val="0"/>
          <c:showVal val="1"/>
          <c:showCatName val="0"/>
          <c:showSerName val="0"/>
          <c:showPercent val="0"/>
          <c:showBubbleSize val="0"/>
          <c:extLst>
            <c:ext xmlns:c15="http://schemas.microsoft.com/office/drawing/2012/chart" uri="{CE6537A1-D6FC-4f65-9D91-7224C49458BB}"/>
          </c:extLst>
        </c:dLbl>
      </c:pivotFmt>
      <c:pivotFmt>
        <c:idx val="191"/>
        <c:dLbl>
          <c:idx val="0"/>
          <c:showLegendKey val="0"/>
          <c:showVal val="1"/>
          <c:showCatName val="0"/>
          <c:showSerName val="0"/>
          <c:showPercent val="0"/>
          <c:showBubbleSize val="0"/>
          <c:extLst>
            <c:ext xmlns:c15="http://schemas.microsoft.com/office/drawing/2012/chart" uri="{CE6537A1-D6FC-4f65-9D91-7224C49458BB}"/>
          </c:extLst>
        </c:dLbl>
      </c:pivotFmt>
      <c:pivotFmt>
        <c:idx val="192"/>
        <c:dLbl>
          <c:idx val="0"/>
          <c:showLegendKey val="0"/>
          <c:showVal val="1"/>
          <c:showCatName val="0"/>
          <c:showSerName val="0"/>
          <c:showPercent val="0"/>
          <c:showBubbleSize val="0"/>
          <c:extLst>
            <c:ext xmlns:c15="http://schemas.microsoft.com/office/drawing/2012/chart" uri="{CE6537A1-D6FC-4f65-9D91-7224C49458BB}"/>
          </c:extLst>
        </c:dLbl>
      </c:pivotFmt>
      <c:pivotFmt>
        <c:idx val="193"/>
        <c:dLbl>
          <c:idx val="0"/>
          <c:showLegendKey val="0"/>
          <c:showVal val="1"/>
          <c:showCatName val="0"/>
          <c:showSerName val="0"/>
          <c:showPercent val="0"/>
          <c:showBubbleSize val="0"/>
          <c:extLst>
            <c:ext xmlns:c15="http://schemas.microsoft.com/office/drawing/2012/chart" uri="{CE6537A1-D6FC-4f65-9D91-7224C49458BB}"/>
          </c:extLst>
        </c:dLbl>
      </c:pivotFmt>
      <c:pivotFmt>
        <c:idx val="194"/>
        <c:dLbl>
          <c:idx val="0"/>
          <c:showLegendKey val="0"/>
          <c:showVal val="1"/>
          <c:showCatName val="0"/>
          <c:showSerName val="0"/>
          <c:showPercent val="0"/>
          <c:showBubbleSize val="0"/>
          <c:extLst>
            <c:ext xmlns:c15="http://schemas.microsoft.com/office/drawing/2012/chart" uri="{CE6537A1-D6FC-4f65-9D91-7224C49458BB}"/>
          </c:extLst>
        </c:dLbl>
      </c:pivotFmt>
      <c:pivotFmt>
        <c:idx val="195"/>
        <c:dLbl>
          <c:idx val="0"/>
          <c:showLegendKey val="0"/>
          <c:showVal val="1"/>
          <c:showCatName val="0"/>
          <c:showSerName val="0"/>
          <c:showPercent val="0"/>
          <c:showBubbleSize val="0"/>
          <c:extLst>
            <c:ext xmlns:c15="http://schemas.microsoft.com/office/drawing/2012/chart" uri="{CE6537A1-D6FC-4f65-9D91-7224C49458BB}"/>
          </c:extLst>
        </c:dLbl>
      </c:pivotFmt>
      <c:pivotFmt>
        <c:idx val="196"/>
        <c:dLbl>
          <c:idx val="0"/>
          <c:showLegendKey val="0"/>
          <c:showVal val="1"/>
          <c:showCatName val="0"/>
          <c:showSerName val="0"/>
          <c:showPercent val="0"/>
          <c:showBubbleSize val="0"/>
          <c:extLst>
            <c:ext xmlns:c15="http://schemas.microsoft.com/office/drawing/2012/chart" uri="{CE6537A1-D6FC-4f65-9D91-7224C49458BB}"/>
          </c:extLst>
        </c:dLbl>
      </c:pivotFmt>
      <c:pivotFmt>
        <c:idx val="197"/>
        <c:dLbl>
          <c:idx val="0"/>
          <c:showLegendKey val="0"/>
          <c:showVal val="1"/>
          <c:showCatName val="0"/>
          <c:showSerName val="0"/>
          <c:showPercent val="0"/>
          <c:showBubbleSize val="0"/>
          <c:extLst>
            <c:ext xmlns:c15="http://schemas.microsoft.com/office/drawing/2012/chart" uri="{CE6537A1-D6FC-4f65-9D91-7224C49458BB}"/>
          </c:extLst>
        </c:dLbl>
      </c:pivotFmt>
      <c:pivotFmt>
        <c:idx val="198"/>
        <c:dLbl>
          <c:idx val="0"/>
          <c:showLegendKey val="0"/>
          <c:showVal val="1"/>
          <c:showCatName val="0"/>
          <c:showSerName val="0"/>
          <c:showPercent val="0"/>
          <c:showBubbleSize val="0"/>
          <c:extLst>
            <c:ext xmlns:c15="http://schemas.microsoft.com/office/drawing/2012/chart" uri="{CE6537A1-D6FC-4f65-9D91-7224C49458BB}"/>
          </c:extLst>
        </c:dLbl>
      </c:pivotFmt>
      <c:pivotFmt>
        <c:idx val="199"/>
        <c:dLbl>
          <c:idx val="0"/>
          <c:showLegendKey val="0"/>
          <c:showVal val="1"/>
          <c:showCatName val="0"/>
          <c:showSerName val="0"/>
          <c:showPercent val="0"/>
          <c:showBubbleSize val="0"/>
          <c:extLst>
            <c:ext xmlns:c15="http://schemas.microsoft.com/office/drawing/2012/chart" uri="{CE6537A1-D6FC-4f65-9D91-7224C49458BB}"/>
          </c:extLst>
        </c:dLbl>
      </c:pivotFmt>
      <c:pivotFmt>
        <c:idx val="200"/>
        <c:dLbl>
          <c:idx val="0"/>
          <c:showLegendKey val="0"/>
          <c:showVal val="1"/>
          <c:showCatName val="0"/>
          <c:showSerName val="0"/>
          <c:showPercent val="0"/>
          <c:showBubbleSize val="0"/>
          <c:extLst>
            <c:ext xmlns:c15="http://schemas.microsoft.com/office/drawing/2012/chart" uri="{CE6537A1-D6FC-4f65-9D91-7224C49458BB}"/>
          </c:extLst>
        </c:dLbl>
      </c:pivotFmt>
      <c:pivotFmt>
        <c:idx val="201"/>
        <c:dLbl>
          <c:idx val="0"/>
          <c:showLegendKey val="0"/>
          <c:showVal val="1"/>
          <c:showCatName val="0"/>
          <c:showSerName val="0"/>
          <c:showPercent val="0"/>
          <c:showBubbleSize val="0"/>
          <c:extLst>
            <c:ext xmlns:c15="http://schemas.microsoft.com/office/drawing/2012/chart" uri="{CE6537A1-D6FC-4f65-9D91-7224C49458BB}"/>
          </c:extLst>
        </c:dLbl>
      </c:pivotFmt>
      <c:pivotFmt>
        <c:idx val="202"/>
        <c:dLbl>
          <c:idx val="0"/>
          <c:showLegendKey val="0"/>
          <c:showVal val="1"/>
          <c:showCatName val="0"/>
          <c:showSerName val="0"/>
          <c:showPercent val="0"/>
          <c:showBubbleSize val="0"/>
          <c:extLst>
            <c:ext xmlns:c15="http://schemas.microsoft.com/office/drawing/2012/chart" uri="{CE6537A1-D6FC-4f65-9D91-7224C49458BB}"/>
          </c:extLst>
        </c:dLbl>
      </c:pivotFmt>
      <c:pivotFmt>
        <c:idx val="203"/>
        <c:dLbl>
          <c:idx val="0"/>
          <c:showLegendKey val="0"/>
          <c:showVal val="1"/>
          <c:showCatName val="0"/>
          <c:showSerName val="0"/>
          <c:showPercent val="0"/>
          <c:showBubbleSize val="0"/>
          <c:extLst>
            <c:ext xmlns:c15="http://schemas.microsoft.com/office/drawing/2012/chart" uri="{CE6537A1-D6FC-4f65-9D91-7224C49458BB}"/>
          </c:extLst>
        </c:dLbl>
      </c:pivotFmt>
      <c:pivotFmt>
        <c:idx val="204"/>
        <c:dLbl>
          <c:idx val="0"/>
          <c:showLegendKey val="0"/>
          <c:showVal val="1"/>
          <c:showCatName val="0"/>
          <c:showSerName val="0"/>
          <c:showPercent val="0"/>
          <c:showBubbleSize val="0"/>
          <c:extLst>
            <c:ext xmlns:c15="http://schemas.microsoft.com/office/drawing/2012/chart" uri="{CE6537A1-D6FC-4f65-9D91-7224C49458BB}"/>
          </c:extLst>
        </c:dLbl>
      </c:pivotFmt>
      <c:pivotFmt>
        <c:idx val="205"/>
        <c:dLbl>
          <c:idx val="0"/>
          <c:showLegendKey val="0"/>
          <c:showVal val="1"/>
          <c:showCatName val="0"/>
          <c:showSerName val="0"/>
          <c:showPercent val="0"/>
          <c:showBubbleSize val="0"/>
          <c:extLst>
            <c:ext xmlns:c15="http://schemas.microsoft.com/office/drawing/2012/chart" uri="{CE6537A1-D6FC-4f65-9D91-7224C49458BB}"/>
          </c:extLst>
        </c:dLbl>
      </c:pivotFmt>
      <c:pivotFmt>
        <c:idx val="206"/>
        <c:dLbl>
          <c:idx val="0"/>
          <c:showLegendKey val="0"/>
          <c:showVal val="1"/>
          <c:showCatName val="0"/>
          <c:showSerName val="0"/>
          <c:showPercent val="0"/>
          <c:showBubbleSize val="0"/>
          <c:extLst>
            <c:ext xmlns:c15="http://schemas.microsoft.com/office/drawing/2012/chart" uri="{CE6537A1-D6FC-4f65-9D91-7224C49458BB}"/>
          </c:extLst>
        </c:dLbl>
      </c:pivotFmt>
      <c:pivotFmt>
        <c:idx val="207"/>
        <c:dLbl>
          <c:idx val="0"/>
          <c:showLegendKey val="0"/>
          <c:showVal val="1"/>
          <c:showCatName val="0"/>
          <c:showSerName val="0"/>
          <c:showPercent val="0"/>
          <c:showBubbleSize val="0"/>
          <c:extLst>
            <c:ext xmlns:c15="http://schemas.microsoft.com/office/drawing/2012/chart" uri="{CE6537A1-D6FC-4f65-9D91-7224C49458BB}"/>
          </c:extLst>
        </c:dLbl>
      </c:pivotFmt>
      <c:pivotFmt>
        <c:idx val="208"/>
        <c:dLbl>
          <c:idx val="0"/>
          <c:showLegendKey val="0"/>
          <c:showVal val="1"/>
          <c:showCatName val="0"/>
          <c:showSerName val="0"/>
          <c:showPercent val="0"/>
          <c:showBubbleSize val="0"/>
          <c:extLst>
            <c:ext xmlns:c15="http://schemas.microsoft.com/office/drawing/2012/chart" uri="{CE6537A1-D6FC-4f65-9D91-7224C49458BB}"/>
          </c:extLst>
        </c:dLbl>
      </c:pivotFmt>
      <c:pivotFmt>
        <c:idx val="209"/>
        <c:dLbl>
          <c:idx val="0"/>
          <c:showLegendKey val="0"/>
          <c:showVal val="1"/>
          <c:showCatName val="0"/>
          <c:showSerName val="0"/>
          <c:showPercent val="0"/>
          <c:showBubbleSize val="0"/>
          <c:extLst>
            <c:ext xmlns:c15="http://schemas.microsoft.com/office/drawing/2012/chart" uri="{CE6537A1-D6FC-4f65-9D91-7224C49458BB}"/>
          </c:extLst>
        </c:dLbl>
      </c:pivotFmt>
      <c:pivotFmt>
        <c:idx val="210"/>
        <c:dLbl>
          <c:idx val="0"/>
          <c:showLegendKey val="0"/>
          <c:showVal val="1"/>
          <c:showCatName val="0"/>
          <c:showSerName val="0"/>
          <c:showPercent val="0"/>
          <c:showBubbleSize val="0"/>
          <c:extLst>
            <c:ext xmlns:c15="http://schemas.microsoft.com/office/drawing/2012/chart" uri="{CE6537A1-D6FC-4f65-9D91-7224C49458BB}"/>
          </c:extLst>
        </c:dLbl>
      </c:pivotFmt>
      <c:pivotFmt>
        <c:idx val="211"/>
        <c:dLbl>
          <c:idx val="0"/>
          <c:showLegendKey val="0"/>
          <c:showVal val="1"/>
          <c:showCatName val="0"/>
          <c:showSerName val="0"/>
          <c:showPercent val="0"/>
          <c:showBubbleSize val="0"/>
          <c:extLst>
            <c:ext xmlns:c15="http://schemas.microsoft.com/office/drawing/2012/chart" uri="{CE6537A1-D6FC-4f65-9D91-7224C49458BB}"/>
          </c:extLst>
        </c:dLbl>
      </c:pivotFmt>
      <c:pivotFmt>
        <c:idx val="212"/>
        <c:dLbl>
          <c:idx val="0"/>
          <c:showLegendKey val="0"/>
          <c:showVal val="1"/>
          <c:showCatName val="0"/>
          <c:showSerName val="0"/>
          <c:showPercent val="0"/>
          <c:showBubbleSize val="0"/>
          <c:extLst>
            <c:ext xmlns:c15="http://schemas.microsoft.com/office/drawing/2012/chart" uri="{CE6537A1-D6FC-4f65-9D91-7224C49458BB}"/>
          </c:extLst>
        </c:dLbl>
      </c:pivotFmt>
      <c:pivotFmt>
        <c:idx val="213"/>
        <c:dLbl>
          <c:idx val="0"/>
          <c:showLegendKey val="0"/>
          <c:showVal val="1"/>
          <c:showCatName val="0"/>
          <c:showSerName val="0"/>
          <c:showPercent val="0"/>
          <c:showBubbleSize val="0"/>
          <c:extLst>
            <c:ext xmlns:c15="http://schemas.microsoft.com/office/drawing/2012/chart" uri="{CE6537A1-D6FC-4f65-9D91-7224C49458BB}"/>
          </c:extLst>
        </c:dLbl>
      </c:pivotFmt>
      <c:pivotFmt>
        <c:idx val="214"/>
        <c:dLbl>
          <c:idx val="0"/>
          <c:showLegendKey val="0"/>
          <c:showVal val="1"/>
          <c:showCatName val="0"/>
          <c:showSerName val="0"/>
          <c:showPercent val="0"/>
          <c:showBubbleSize val="0"/>
          <c:extLst>
            <c:ext xmlns:c15="http://schemas.microsoft.com/office/drawing/2012/chart" uri="{CE6537A1-D6FC-4f65-9D91-7224C49458BB}"/>
          </c:extLst>
        </c:dLbl>
      </c:pivotFmt>
      <c:pivotFmt>
        <c:idx val="215"/>
        <c:dLbl>
          <c:idx val="0"/>
          <c:showLegendKey val="0"/>
          <c:showVal val="1"/>
          <c:showCatName val="0"/>
          <c:showSerName val="0"/>
          <c:showPercent val="0"/>
          <c:showBubbleSize val="0"/>
          <c:extLst>
            <c:ext xmlns:c15="http://schemas.microsoft.com/office/drawing/2012/chart" uri="{CE6537A1-D6FC-4f65-9D91-7224C49458BB}"/>
          </c:extLst>
        </c:dLbl>
      </c:pivotFmt>
      <c:pivotFmt>
        <c:idx val="216"/>
        <c:dLbl>
          <c:idx val="0"/>
          <c:showLegendKey val="0"/>
          <c:showVal val="1"/>
          <c:showCatName val="0"/>
          <c:showSerName val="0"/>
          <c:showPercent val="0"/>
          <c:showBubbleSize val="0"/>
          <c:extLst>
            <c:ext xmlns:c15="http://schemas.microsoft.com/office/drawing/2012/chart" uri="{CE6537A1-D6FC-4f65-9D91-7224C49458BB}"/>
          </c:extLst>
        </c:dLbl>
      </c:pivotFmt>
      <c:pivotFmt>
        <c:idx val="217"/>
        <c:dLbl>
          <c:idx val="0"/>
          <c:showLegendKey val="0"/>
          <c:showVal val="1"/>
          <c:showCatName val="0"/>
          <c:showSerName val="0"/>
          <c:showPercent val="0"/>
          <c:showBubbleSize val="0"/>
          <c:extLst>
            <c:ext xmlns:c15="http://schemas.microsoft.com/office/drawing/2012/chart" uri="{CE6537A1-D6FC-4f65-9D91-7224C49458BB}"/>
          </c:extLst>
        </c:dLbl>
      </c:pivotFmt>
      <c:pivotFmt>
        <c:idx val="218"/>
        <c:dLbl>
          <c:idx val="0"/>
          <c:showLegendKey val="0"/>
          <c:showVal val="1"/>
          <c:showCatName val="0"/>
          <c:showSerName val="0"/>
          <c:showPercent val="0"/>
          <c:showBubbleSize val="0"/>
          <c:extLst>
            <c:ext xmlns:c15="http://schemas.microsoft.com/office/drawing/2012/chart" uri="{CE6537A1-D6FC-4f65-9D91-7224C49458BB}"/>
          </c:extLst>
        </c:dLbl>
      </c:pivotFmt>
      <c:pivotFmt>
        <c:idx val="219"/>
        <c:dLbl>
          <c:idx val="0"/>
          <c:showLegendKey val="0"/>
          <c:showVal val="1"/>
          <c:showCatName val="0"/>
          <c:showSerName val="0"/>
          <c:showPercent val="0"/>
          <c:showBubbleSize val="0"/>
          <c:extLst>
            <c:ext xmlns:c15="http://schemas.microsoft.com/office/drawing/2012/chart" uri="{CE6537A1-D6FC-4f65-9D91-7224C49458BB}"/>
          </c:extLst>
        </c:dLbl>
      </c:pivotFmt>
      <c:pivotFmt>
        <c:idx val="220"/>
        <c:dLbl>
          <c:idx val="0"/>
          <c:showLegendKey val="0"/>
          <c:showVal val="1"/>
          <c:showCatName val="0"/>
          <c:showSerName val="0"/>
          <c:showPercent val="0"/>
          <c:showBubbleSize val="0"/>
          <c:extLst>
            <c:ext xmlns:c15="http://schemas.microsoft.com/office/drawing/2012/chart" uri="{CE6537A1-D6FC-4f65-9D91-7224C49458BB}"/>
          </c:extLst>
        </c:dLbl>
      </c:pivotFmt>
      <c:pivotFmt>
        <c:idx val="221"/>
        <c:dLbl>
          <c:idx val="0"/>
          <c:showLegendKey val="0"/>
          <c:showVal val="1"/>
          <c:showCatName val="0"/>
          <c:showSerName val="0"/>
          <c:showPercent val="0"/>
          <c:showBubbleSize val="0"/>
          <c:extLst>
            <c:ext xmlns:c15="http://schemas.microsoft.com/office/drawing/2012/chart" uri="{CE6537A1-D6FC-4f65-9D91-7224C49458BB}"/>
          </c:extLst>
        </c:dLbl>
      </c:pivotFmt>
      <c:pivotFmt>
        <c:idx val="222"/>
        <c:dLbl>
          <c:idx val="0"/>
          <c:showLegendKey val="0"/>
          <c:showVal val="1"/>
          <c:showCatName val="0"/>
          <c:showSerName val="0"/>
          <c:showPercent val="0"/>
          <c:showBubbleSize val="0"/>
          <c:extLst>
            <c:ext xmlns:c15="http://schemas.microsoft.com/office/drawing/2012/chart" uri="{CE6537A1-D6FC-4f65-9D91-7224C49458BB}"/>
          </c:extLst>
        </c:dLbl>
      </c:pivotFmt>
      <c:pivotFmt>
        <c:idx val="223"/>
        <c:dLbl>
          <c:idx val="0"/>
          <c:showLegendKey val="0"/>
          <c:showVal val="1"/>
          <c:showCatName val="0"/>
          <c:showSerName val="0"/>
          <c:showPercent val="0"/>
          <c:showBubbleSize val="0"/>
          <c:extLst>
            <c:ext xmlns:c15="http://schemas.microsoft.com/office/drawing/2012/chart" uri="{CE6537A1-D6FC-4f65-9D91-7224C49458BB}"/>
          </c:extLst>
        </c:dLbl>
      </c:pivotFmt>
      <c:pivotFmt>
        <c:idx val="224"/>
        <c:dLbl>
          <c:idx val="0"/>
          <c:showLegendKey val="0"/>
          <c:showVal val="1"/>
          <c:showCatName val="0"/>
          <c:showSerName val="0"/>
          <c:showPercent val="0"/>
          <c:showBubbleSize val="0"/>
          <c:extLst>
            <c:ext xmlns:c15="http://schemas.microsoft.com/office/drawing/2012/chart" uri="{CE6537A1-D6FC-4f65-9D91-7224C49458BB}"/>
          </c:extLst>
        </c:dLbl>
      </c:pivotFmt>
      <c:pivotFmt>
        <c:idx val="225"/>
        <c:dLbl>
          <c:idx val="0"/>
          <c:showLegendKey val="0"/>
          <c:showVal val="1"/>
          <c:showCatName val="0"/>
          <c:showSerName val="0"/>
          <c:showPercent val="0"/>
          <c:showBubbleSize val="0"/>
          <c:extLst>
            <c:ext xmlns:c15="http://schemas.microsoft.com/office/drawing/2012/chart" uri="{CE6537A1-D6FC-4f65-9D91-7224C49458BB}"/>
          </c:extLst>
        </c:dLbl>
      </c:pivotFmt>
      <c:pivotFmt>
        <c:idx val="226"/>
        <c:dLbl>
          <c:idx val="0"/>
          <c:showLegendKey val="0"/>
          <c:showVal val="1"/>
          <c:showCatName val="0"/>
          <c:showSerName val="0"/>
          <c:showPercent val="0"/>
          <c:showBubbleSize val="0"/>
          <c:extLst>
            <c:ext xmlns:c15="http://schemas.microsoft.com/office/drawing/2012/chart" uri="{CE6537A1-D6FC-4f65-9D91-7224C49458BB}"/>
          </c:extLst>
        </c:dLbl>
      </c:pivotFmt>
      <c:pivotFmt>
        <c:idx val="227"/>
        <c:dLbl>
          <c:idx val="0"/>
          <c:showLegendKey val="0"/>
          <c:showVal val="1"/>
          <c:showCatName val="0"/>
          <c:showSerName val="0"/>
          <c:showPercent val="0"/>
          <c:showBubbleSize val="0"/>
          <c:extLst>
            <c:ext xmlns:c15="http://schemas.microsoft.com/office/drawing/2012/chart" uri="{CE6537A1-D6FC-4f65-9D91-7224C49458BB}"/>
          </c:extLst>
        </c:dLbl>
      </c:pivotFmt>
      <c:pivotFmt>
        <c:idx val="228"/>
        <c:dLbl>
          <c:idx val="0"/>
          <c:showLegendKey val="0"/>
          <c:showVal val="1"/>
          <c:showCatName val="0"/>
          <c:showSerName val="0"/>
          <c:showPercent val="0"/>
          <c:showBubbleSize val="0"/>
          <c:extLst>
            <c:ext xmlns:c15="http://schemas.microsoft.com/office/drawing/2012/chart" uri="{CE6537A1-D6FC-4f65-9D91-7224C49458BB}"/>
          </c:extLst>
        </c:dLbl>
      </c:pivotFmt>
      <c:pivotFmt>
        <c:idx val="229"/>
        <c:dLbl>
          <c:idx val="0"/>
          <c:showLegendKey val="0"/>
          <c:showVal val="1"/>
          <c:showCatName val="0"/>
          <c:showSerName val="0"/>
          <c:showPercent val="0"/>
          <c:showBubbleSize val="0"/>
          <c:extLst>
            <c:ext xmlns:c15="http://schemas.microsoft.com/office/drawing/2012/chart" uri="{CE6537A1-D6FC-4f65-9D91-7224C49458BB}"/>
          </c:extLst>
        </c:dLbl>
      </c:pivotFmt>
      <c:pivotFmt>
        <c:idx val="230"/>
        <c:dLbl>
          <c:idx val="0"/>
          <c:showLegendKey val="0"/>
          <c:showVal val="1"/>
          <c:showCatName val="0"/>
          <c:showSerName val="0"/>
          <c:showPercent val="0"/>
          <c:showBubbleSize val="0"/>
          <c:extLst>
            <c:ext xmlns:c15="http://schemas.microsoft.com/office/drawing/2012/chart" uri="{CE6537A1-D6FC-4f65-9D91-7224C49458BB}"/>
          </c:extLst>
        </c:dLbl>
      </c:pivotFmt>
      <c:pivotFmt>
        <c:idx val="231"/>
        <c:dLbl>
          <c:idx val="0"/>
          <c:showLegendKey val="0"/>
          <c:showVal val="1"/>
          <c:showCatName val="0"/>
          <c:showSerName val="0"/>
          <c:showPercent val="0"/>
          <c:showBubbleSize val="0"/>
          <c:extLst>
            <c:ext xmlns:c15="http://schemas.microsoft.com/office/drawing/2012/chart" uri="{CE6537A1-D6FC-4f65-9D91-7224C49458BB}"/>
          </c:extLst>
        </c:dLbl>
      </c:pivotFmt>
      <c:pivotFmt>
        <c:idx val="232"/>
        <c:dLbl>
          <c:idx val="0"/>
          <c:showLegendKey val="0"/>
          <c:showVal val="1"/>
          <c:showCatName val="0"/>
          <c:showSerName val="0"/>
          <c:showPercent val="0"/>
          <c:showBubbleSize val="0"/>
          <c:extLst>
            <c:ext xmlns:c15="http://schemas.microsoft.com/office/drawing/2012/chart" uri="{CE6537A1-D6FC-4f65-9D91-7224C49458BB}"/>
          </c:extLst>
        </c:dLbl>
      </c:pivotFmt>
      <c:pivotFmt>
        <c:idx val="233"/>
        <c:dLbl>
          <c:idx val="0"/>
          <c:showLegendKey val="0"/>
          <c:showVal val="1"/>
          <c:showCatName val="0"/>
          <c:showSerName val="0"/>
          <c:showPercent val="0"/>
          <c:showBubbleSize val="0"/>
          <c:extLst>
            <c:ext xmlns:c15="http://schemas.microsoft.com/office/drawing/2012/chart" uri="{CE6537A1-D6FC-4f65-9D91-7224C49458BB}"/>
          </c:extLst>
        </c:dLbl>
      </c:pivotFmt>
      <c:pivotFmt>
        <c:idx val="234"/>
        <c:dLbl>
          <c:idx val="0"/>
          <c:showLegendKey val="0"/>
          <c:showVal val="1"/>
          <c:showCatName val="0"/>
          <c:showSerName val="0"/>
          <c:showPercent val="0"/>
          <c:showBubbleSize val="0"/>
          <c:extLst>
            <c:ext xmlns:c15="http://schemas.microsoft.com/office/drawing/2012/chart" uri="{CE6537A1-D6FC-4f65-9D91-7224C49458BB}"/>
          </c:extLst>
        </c:dLbl>
      </c:pivotFmt>
      <c:pivotFmt>
        <c:idx val="235"/>
        <c:dLbl>
          <c:idx val="0"/>
          <c:showLegendKey val="0"/>
          <c:showVal val="1"/>
          <c:showCatName val="0"/>
          <c:showSerName val="0"/>
          <c:showPercent val="0"/>
          <c:showBubbleSize val="0"/>
          <c:extLst>
            <c:ext xmlns:c15="http://schemas.microsoft.com/office/drawing/2012/chart" uri="{CE6537A1-D6FC-4f65-9D91-7224C49458BB}"/>
          </c:extLst>
        </c:dLbl>
      </c:pivotFmt>
      <c:pivotFmt>
        <c:idx val="236"/>
        <c:dLbl>
          <c:idx val="0"/>
          <c:showLegendKey val="0"/>
          <c:showVal val="1"/>
          <c:showCatName val="0"/>
          <c:showSerName val="0"/>
          <c:showPercent val="0"/>
          <c:showBubbleSize val="0"/>
          <c:extLst>
            <c:ext xmlns:c15="http://schemas.microsoft.com/office/drawing/2012/chart" uri="{CE6537A1-D6FC-4f65-9D91-7224C49458BB}"/>
          </c:extLst>
        </c:dLbl>
      </c:pivotFmt>
      <c:pivotFmt>
        <c:idx val="237"/>
        <c:dLbl>
          <c:idx val="0"/>
          <c:showLegendKey val="0"/>
          <c:showVal val="1"/>
          <c:showCatName val="0"/>
          <c:showSerName val="0"/>
          <c:showPercent val="0"/>
          <c:showBubbleSize val="0"/>
          <c:extLst>
            <c:ext xmlns:c15="http://schemas.microsoft.com/office/drawing/2012/chart" uri="{CE6537A1-D6FC-4f65-9D91-7224C49458BB}"/>
          </c:extLst>
        </c:dLbl>
      </c:pivotFmt>
      <c:pivotFmt>
        <c:idx val="238"/>
        <c:dLbl>
          <c:idx val="0"/>
          <c:showLegendKey val="0"/>
          <c:showVal val="1"/>
          <c:showCatName val="0"/>
          <c:showSerName val="0"/>
          <c:showPercent val="0"/>
          <c:showBubbleSize val="0"/>
          <c:extLst>
            <c:ext xmlns:c15="http://schemas.microsoft.com/office/drawing/2012/chart" uri="{CE6537A1-D6FC-4f65-9D91-7224C49458BB}"/>
          </c:extLst>
        </c:dLbl>
      </c:pivotFmt>
      <c:pivotFmt>
        <c:idx val="239"/>
        <c:dLbl>
          <c:idx val="0"/>
          <c:showLegendKey val="0"/>
          <c:showVal val="1"/>
          <c:showCatName val="0"/>
          <c:showSerName val="0"/>
          <c:showPercent val="0"/>
          <c:showBubbleSize val="0"/>
          <c:extLst>
            <c:ext xmlns:c15="http://schemas.microsoft.com/office/drawing/2012/chart" uri="{CE6537A1-D6FC-4f65-9D91-7224C49458BB}"/>
          </c:extLst>
        </c:dLbl>
      </c:pivotFmt>
      <c:pivotFmt>
        <c:idx val="240"/>
        <c:dLbl>
          <c:idx val="0"/>
          <c:showLegendKey val="0"/>
          <c:showVal val="1"/>
          <c:showCatName val="0"/>
          <c:showSerName val="0"/>
          <c:showPercent val="0"/>
          <c:showBubbleSize val="0"/>
          <c:extLst>
            <c:ext xmlns:c15="http://schemas.microsoft.com/office/drawing/2012/chart" uri="{CE6537A1-D6FC-4f65-9D91-7224C49458BB}"/>
          </c:extLst>
        </c:dLbl>
      </c:pivotFmt>
      <c:pivotFmt>
        <c:idx val="241"/>
        <c:dLbl>
          <c:idx val="0"/>
          <c:showLegendKey val="0"/>
          <c:showVal val="1"/>
          <c:showCatName val="0"/>
          <c:showSerName val="0"/>
          <c:showPercent val="0"/>
          <c:showBubbleSize val="0"/>
          <c:extLst>
            <c:ext xmlns:c15="http://schemas.microsoft.com/office/drawing/2012/chart" uri="{CE6537A1-D6FC-4f65-9D91-7224C49458BB}"/>
          </c:extLst>
        </c:dLbl>
      </c:pivotFmt>
      <c:pivotFmt>
        <c:idx val="242"/>
        <c:dLbl>
          <c:idx val="0"/>
          <c:showLegendKey val="0"/>
          <c:showVal val="1"/>
          <c:showCatName val="0"/>
          <c:showSerName val="0"/>
          <c:showPercent val="0"/>
          <c:showBubbleSize val="0"/>
          <c:extLst>
            <c:ext xmlns:c15="http://schemas.microsoft.com/office/drawing/2012/chart" uri="{CE6537A1-D6FC-4f65-9D91-7224C49458BB}"/>
          </c:extLst>
        </c:dLbl>
      </c:pivotFmt>
      <c:pivotFmt>
        <c:idx val="243"/>
        <c:dLbl>
          <c:idx val="0"/>
          <c:showLegendKey val="0"/>
          <c:showVal val="1"/>
          <c:showCatName val="0"/>
          <c:showSerName val="0"/>
          <c:showPercent val="0"/>
          <c:showBubbleSize val="0"/>
          <c:extLst>
            <c:ext xmlns:c15="http://schemas.microsoft.com/office/drawing/2012/chart" uri="{CE6537A1-D6FC-4f65-9D91-7224C49458BB}"/>
          </c:extLst>
        </c:dLbl>
      </c:pivotFmt>
      <c:pivotFmt>
        <c:idx val="244"/>
        <c:dLbl>
          <c:idx val="0"/>
          <c:showLegendKey val="0"/>
          <c:showVal val="1"/>
          <c:showCatName val="0"/>
          <c:showSerName val="0"/>
          <c:showPercent val="0"/>
          <c:showBubbleSize val="0"/>
          <c:extLst>
            <c:ext xmlns:c15="http://schemas.microsoft.com/office/drawing/2012/chart" uri="{CE6537A1-D6FC-4f65-9D91-7224C49458BB}"/>
          </c:extLst>
        </c:dLbl>
      </c:pivotFmt>
      <c:pivotFmt>
        <c:idx val="245"/>
        <c:dLbl>
          <c:idx val="0"/>
          <c:showLegendKey val="0"/>
          <c:showVal val="1"/>
          <c:showCatName val="0"/>
          <c:showSerName val="0"/>
          <c:showPercent val="0"/>
          <c:showBubbleSize val="0"/>
          <c:extLst>
            <c:ext xmlns:c15="http://schemas.microsoft.com/office/drawing/2012/chart" uri="{CE6537A1-D6FC-4f65-9D91-7224C49458BB}"/>
          </c:extLst>
        </c:dLbl>
      </c:pivotFmt>
      <c:pivotFmt>
        <c:idx val="246"/>
        <c:dLbl>
          <c:idx val="0"/>
          <c:showLegendKey val="0"/>
          <c:showVal val="1"/>
          <c:showCatName val="0"/>
          <c:showSerName val="0"/>
          <c:showPercent val="0"/>
          <c:showBubbleSize val="0"/>
          <c:extLst>
            <c:ext xmlns:c15="http://schemas.microsoft.com/office/drawing/2012/chart" uri="{CE6537A1-D6FC-4f65-9D91-7224C49458BB}"/>
          </c:extLst>
        </c:dLbl>
      </c:pivotFmt>
      <c:pivotFmt>
        <c:idx val="247"/>
        <c:dLbl>
          <c:idx val="0"/>
          <c:showLegendKey val="0"/>
          <c:showVal val="1"/>
          <c:showCatName val="0"/>
          <c:showSerName val="0"/>
          <c:showPercent val="0"/>
          <c:showBubbleSize val="0"/>
          <c:extLst>
            <c:ext xmlns:c15="http://schemas.microsoft.com/office/drawing/2012/chart" uri="{CE6537A1-D6FC-4f65-9D91-7224C49458BB}"/>
          </c:extLst>
        </c:dLbl>
      </c:pivotFmt>
      <c:pivotFmt>
        <c:idx val="248"/>
        <c:dLbl>
          <c:idx val="0"/>
          <c:showLegendKey val="0"/>
          <c:showVal val="1"/>
          <c:showCatName val="0"/>
          <c:showSerName val="0"/>
          <c:showPercent val="0"/>
          <c:showBubbleSize val="0"/>
          <c:extLst>
            <c:ext xmlns:c15="http://schemas.microsoft.com/office/drawing/2012/chart" uri="{CE6537A1-D6FC-4f65-9D91-7224C49458BB}"/>
          </c:extLst>
        </c:dLbl>
      </c:pivotFmt>
      <c:pivotFmt>
        <c:idx val="249"/>
        <c:dLbl>
          <c:idx val="0"/>
          <c:showLegendKey val="0"/>
          <c:showVal val="1"/>
          <c:showCatName val="0"/>
          <c:showSerName val="0"/>
          <c:showPercent val="0"/>
          <c:showBubbleSize val="0"/>
          <c:extLst>
            <c:ext xmlns:c15="http://schemas.microsoft.com/office/drawing/2012/chart" uri="{CE6537A1-D6FC-4f65-9D91-7224C49458BB}"/>
          </c:extLst>
        </c:dLbl>
      </c:pivotFmt>
      <c:pivotFmt>
        <c:idx val="250"/>
        <c:dLbl>
          <c:idx val="0"/>
          <c:showLegendKey val="0"/>
          <c:showVal val="1"/>
          <c:showCatName val="0"/>
          <c:showSerName val="0"/>
          <c:showPercent val="0"/>
          <c:showBubbleSize val="0"/>
          <c:extLst>
            <c:ext xmlns:c15="http://schemas.microsoft.com/office/drawing/2012/chart" uri="{CE6537A1-D6FC-4f65-9D91-7224C49458BB}"/>
          </c:extLst>
        </c:dLbl>
      </c:pivotFmt>
      <c:pivotFmt>
        <c:idx val="251"/>
        <c:dLbl>
          <c:idx val="0"/>
          <c:showLegendKey val="0"/>
          <c:showVal val="1"/>
          <c:showCatName val="0"/>
          <c:showSerName val="0"/>
          <c:showPercent val="0"/>
          <c:showBubbleSize val="0"/>
          <c:extLst>
            <c:ext xmlns:c15="http://schemas.microsoft.com/office/drawing/2012/chart" uri="{CE6537A1-D6FC-4f65-9D91-7224C49458BB}"/>
          </c:extLst>
        </c:dLbl>
      </c:pivotFmt>
      <c:pivotFmt>
        <c:idx val="252"/>
        <c:dLbl>
          <c:idx val="0"/>
          <c:showLegendKey val="0"/>
          <c:showVal val="1"/>
          <c:showCatName val="0"/>
          <c:showSerName val="0"/>
          <c:showPercent val="0"/>
          <c:showBubbleSize val="0"/>
          <c:extLst>
            <c:ext xmlns:c15="http://schemas.microsoft.com/office/drawing/2012/chart" uri="{CE6537A1-D6FC-4f65-9D91-7224C49458BB}"/>
          </c:extLst>
        </c:dLbl>
      </c:pivotFmt>
      <c:pivotFmt>
        <c:idx val="253"/>
        <c:dLbl>
          <c:idx val="0"/>
          <c:showLegendKey val="0"/>
          <c:showVal val="1"/>
          <c:showCatName val="0"/>
          <c:showSerName val="0"/>
          <c:showPercent val="0"/>
          <c:showBubbleSize val="0"/>
          <c:extLst>
            <c:ext xmlns:c15="http://schemas.microsoft.com/office/drawing/2012/chart" uri="{CE6537A1-D6FC-4f65-9D91-7224C49458BB}"/>
          </c:extLst>
        </c:dLbl>
      </c:pivotFmt>
      <c:pivotFmt>
        <c:idx val="254"/>
        <c:dLbl>
          <c:idx val="0"/>
          <c:showLegendKey val="0"/>
          <c:showVal val="1"/>
          <c:showCatName val="0"/>
          <c:showSerName val="0"/>
          <c:showPercent val="0"/>
          <c:showBubbleSize val="0"/>
          <c:extLst>
            <c:ext xmlns:c15="http://schemas.microsoft.com/office/drawing/2012/chart" uri="{CE6537A1-D6FC-4f65-9D91-7224C49458BB}"/>
          </c:extLst>
        </c:dLbl>
      </c:pivotFmt>
      <c:pivotFmt>
        <c:idx val="255"/>
        <c:dLbl>
          <c:idx val="0"/>
          <c:showLegendKey val="0"/>
          <c:showVal val="1"/>
          <c:showCatName val="0"/>
          <c:showSerName val="0"/>
          <c:showPercent val="0"/>
          <c:showBubbleSize val="0"/>
          <c:extLst>
            <c:ext xmlns:c15="http://schemas.microsoft.com/office/drawing/2012/chart" uri="{CE6537A1-D6FC-4f65-9D91-7224C49458BB}"/>
          </c:extLst>
        </c:dLbl>
      </c:pivotFmt>
      <c:pivotFmt>
        <c:idx val="256"/>
        <c:dLbl>
          <c:idx val="0"/>
          <c:showLegendKey val="0"/>
          <c:showVal val="1"/>
          <c:showCatName val="0"/>
          <c:showSerName val="0"/>
          <c:showPercent val="0"/>
          <c:showBubbleSize val="0"/>
          <c:extLst>
            <c:ext xmlns:c15="http://schemas.microsoft.com/office/drawing/2012/chart" uri="{CE6537A1-D6FC-4f65-9D91-7224C49458BB}"/>
          </c:extLst>
        </c:dLbl>
      </c:pivotFmt>
      <c:pivotFmt>
        <c:idx val="257"/>
        <c:dLbl>
          <c:idx val="0"/>
          <c:showLegendKey val="0"/>
          <c:showVal val="1"/>
          <c:showCatName val="0"/>
          <c:showSerName val="0"/>
          <c:showPercent val="0"/>
          <c:showBubbleSize val="0"/>
          <c:extLst>
            <c:ext xmlns:c15="http://schemas.microsoft.com/office/drawing/2012/chart" uri="{CE6537A1-D6FC-4f65-9D91-7224C49458BB}"/>
          </c:extLst>
        </c:dLbl>
      </c:pivotFmt>
      <c:pivotFmt>
        <c:idx val="258"/>
        <c:dLbl>
          <c:idx val="0"/>
          <c:showLegendKey val="0"/>
          <c:showVal val="1"/>
          <c:showCatName val="0"/>
          <c:showSerName val="0"/>
          <c:showPercent val="0"/>
          <c:showBubbleSize val="0"/>
          <c:extLst>
            <c:ext xmlns:c15="http://schemas.microsoft.com/office/drawing/2012/chart" uri="{CE6537A1-D6FC-4f65-9D91-7224C49458BB}"/>
          </c:extLst>
        </c:dLbl>
      </c:pivotFmt>
      <c:pivotFmt>
        <c:idx val="259"/>
        <c:dLbl>
          <c:idx val="0"/>
          <c:showLegendKey val="0"/>
          <c:showVal val="1"/>
          <c:showCatName val="0"/>
          <c:showSerName val="0"/>
          <c:showPercent val="0"/>
          <c:showBubbleSize val="0"/>
          <c:extLst>
            <c:ext xmlns:c15="http://schemas.microsoft.com/office/drawing/2012/chart" uri="{CE6537A1-D6FC-4f65-9D91-7224C49458BB}"/>
          </c:extLst>
        </c:dLbl>
      </c:pivotFmt>
      <c:pivotFmt>
        <c:idx val="260"/>
        <c:dLbl>
          <c:idx val="0"/>
          <c:showLegendKey val="0"/>
          <c:showVal val="1"/>
          <c:showCatName val="0"/>
          <c:showSerName val="0"/>
          <c:showPercent val="0"/>
          <c:showBubbleSize val="0"/>
          <c:extLst>
            <c:ext xmlns:c15="http://schemas.microsoft.com/office/drawing/2012/chart" uri="{CE6537A1-D6FC-4f65-9D91-7224C49458BB}"/>
          </c:extLst>
        </c:dLbl>
      </c:pivotFmt>
      <c:pivotFmt>
        <c:idx val="261"/>
        <c:dLbl>
          <c:idx val="0"/>
          <c:showLegendKey val="0"/>
          <c:showVal val="1"/>
          <c:showCatName val="0"/>
          <c:showSerName val="0"/>
          <c:showPercent val="0"/>
          <c:showBubbleSize val="0"/>
          <c:extLst>
            <c:ext xmlns:c15="http://schemas.microsoft.com/office/drawing/2012/chart" uri="{CE6537A1-D6FC-4f65-9D91-7224C49458BB}"/>
          </c:extLst>
        </c:dLbl>
      </c:pivotFmt>
      <c:pivotFmt>
        <c:idx val="262"/>
        <c:dLbl>
          <c:idx val="0"/>
          <c:showLegendKey val="0"/>
          <c:showVal val="1"/>
          <c:showCatName val="0"/>
          <c:showSerName val="0"/>
          <c:showPercent val="0"/>
          <c:showBubbleSize val="0"/>
          <c:extLst>
            <c:ext xmlns:c15="http://schemas.microsoft.com/office/drawing/2012/chart" uri="{CE6537A1-D6FC-4f65-9D91-7224C49458BB}"/>
          </c:extLst>
        </c:dLbl>
      </c:pivotFmt>
      <c:pivotFmt>
        <c:idx val="263"/>
        <c:marker>
          <c:symbol val="none"/>
        </c:marker>
        <c:dLbl>
          <c:idx val="0"/>
          <c:numFmt formatCode="General" sourceLinked="0"/>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4"/>
        <c:marker>
          <c:symbol val="none"/>
        </c:marker>
        <c:dLbl>
          <c:idx val="0"/>
          <c:delete val="1"/>
          <c:extLst>
            <c:ext xmlns:c15="http://schemas.microsoft.com/office/drawing/2012/chart" uri="{CE6537A1-D6FC-4f65-9D91-7224C49458BB}"/>
          </c:extLst>
        </c:dLbl>
      </c:pivotFmt>
      <c:pivotFmt>
        <c:idx val="265"/>
        <c:spPr>
          <a:solidFill>
            <a:schemeClr val="accent1"/>
          </a:solidFill>
          <a:ln w="19050">
            <a:solidFill>
              <a:schemeClr val="lt1"/>
            </a:solidFill>
          </a:ln>
          <a:effectLst/>
        </c:spPr>
      </c:pivotFmt>
      <c:pivotFmt>
        <c:idx val="266"/>
        <c:spPr>
          <a:solidFill>
            <a:schemeClr val="accent2"/>
          </a:solidFill>
          <a:ln w="19050">
            <a:solidFill>
              <a:schemeClr val="lt1"/>
            </a:solidFill>
          </a:ln>
          <a:effectLst/>
        </c:spPr>
      </c:pivotFmt>
      <c:pivotFmt>
        <c:idx val="267"/>
        <c:spPr>
          <a:solidFill>
            <a:schemeClr val="accent3"/>
          </a:solidFill>
          <a:ln w="19050">
            <a:solidFill>
              <a:schemeClr val="lt1"/>
            </a:solidFill>
          </a:ln>
          <a:effectLst/>
        </c:spPr>
      </c:pivotFmt>
      <c:pivotFmt>
        <c:idx val="268"/>
        <c:spPr>
          <a:solidFill>
            <a:schemeClr val="accent4"/>
          </a:solidFill>
          <a:ln w="19050">
            <a:solidFill>
              <a:schemeClr val="lt1"/>
            </a:solidFill>
          </a:ln>
          <a:effectLst/>
        </c:spPr>
      </c:pivotFmt>
      <c:pivotFmt>
        <c:idx val="269"/>
        <c:spPr>
          <a:solidFill>
            <a:schemeClr val="accent5"/>
          </a:solidFill>
          <a:ln w="19050">
            <a:solidFill>
              <a:schemeClr val="lt1"/>
            </a:solidFill>
          </a:ln>
          <a:effectLst/>
        </c:spPr>
      </c:pivotFmt>
      <c:pivotFmt>
        <c:idx val="270"/>
        <c:marker>
          <c:symbol val="none"/>
        </c:marker>
        <c:dLbl>
          <c:idx val="0"/>
          <c:delete val="1"/>
          <c:extLst>
            <c:ext xmlns:c15="http://schemas.microsoft.com/office/drawing/2012/chart" uri="{CE6537A1-D6FC-4f65-9D91-7224C49458BB}"/>
          </c:extLst>
        </c:dLbl>
      </c:pivotFmt>
      <c:pivotFmt>
        <c:idx val="271"/>
      </c:pivotFmt>
      <c:pivotFmt>
        <c:idx val="272"/>
        <c:spPr>
          <a:solidFill>
            <a:schemeClr val="accent2"/>
          </a:solidFill>
          <a:ln w="19050">
            <a:solidFill>
              <a:schemeClr val="lt1"/>
            </a:solidFill>
          </a:ln>
          <a:effectLst/>
        </c:spPr>
      </c:pivotFmt>
      <c:pivotFmt>
        <c:idx val="273"/>
        <c:spPr>
          <a:solidFill>
            <a:schemeClr val="accent3"/>
          </a:solidFill>
          <a:ln w="19050">
            <a:solidFill>
              <a:schemeClr val="lt1"/>
            </a:solidFill>
          </a:ln>
          <a:effectLst/>
        </c:spPr>
      </c:pivotFmt>
      <c:pivotFmt>
        <c:idx val="274"/>
        <c:spPr>
          <a:solidFill>
            <a:schemeClr val="accent4"/>
          </a:solidFill>
          <a:ln w="19050">
            <a:solidFill>
              <a:schemeClr val="lt1"/>
            </a:solidFill>
          </a:ln>
          <a:effectLst/>
        </c:spPr>
      </c:pivotFmt>
      <c:pivotFmt>
        <c:idx val="275"/>
        <c:spPr>
          <a:solidFill>
            <a:schemeClr val="accent5"/>
          </a:solidFill>
          <a:ln w="19050">
            <a:solidFill>
              <a:schemeClr val="lt1"/>
            </a:solidFill>
          </a:ln>
          <a:effectLst/>
        </c:spPr>
      </c:pivotFmt>
      <c:pivotFmt>
        <c:idx val="276"/>
      </c:pivotFmt>
      <c:pivotFmt>
        <c:idx val="277"/>
        <c:spPr>
          <a:solidFill>
            <a:schemeClr val="accent2"/>
          </a:solidFill>
          <a:ln w="19050">
            <a:solidFill>
              <a:schemeClr val="lt1"/>
            </a:solidFill>
          </a:ln>
          <a:effectLst/>
        </c:spPr>
      </c:pivotFmt>
      <c:pivotFmt>
        <c:idx val="278"/>
        <c:spPr>
          <a:solidFill>
            <a:schemeClr val="accent3"/>
          </a:solidFill>
          <a:ln w="19050">
            <a:solidFill>
              <a:schemeClr val="lt1"/>
            </a:solidFill>
          </a:ln>
          <a:effectLst/>
        </c:spPr>
      </c:pivotFmt>
      <c:pivotFmt>
        <c:idx val="279"/>
        <c:spPr>
          <a:solidFill>
            <a:schemeClr val="accent4"/>
          </a:solidFill>
          <a:ln w="19050">
            <a:solidFill>
              <a:schemeClr val="lt1"/>
            </a:solidFill>
          </a:ln>
          <a:effectLst/>
        </c:spPr>
      </c:pivotFmt>
      <c:pivotFmt>
        <c:idx val="280"/>
        <c:spPr>
          <a:solidFill>
            <a:schemeClr val="accent5"/>
          </a:solidFill>
          <a:ln w="19050">
            <a:solidFill>
              <a:schemeClr val="lt1"/>
            </a:solidFill>
          </a:ln>
          <a:effectLst/>
        </c:spPr>
      </c:pivotFmt>
    </c:pivotFmts>
    <c:plotArea>
      <c:layout>
        <c:manualLayout>
          <c:layoutTarget val="inner"/>
          <c:xMode val="edge"/>
          <c:yMode val="edge"/>
          <c:x val="0.29238238541671085"/>
          <c:y val="0.13958923847147719"/>
          <c:w val="0.39309208682801855"/>
          <c:h val="0.56452560248505856"/>
        </c:manualLayout>
      </c:layout>
      <c:doughnutChart>
        <c:varyColors val="1"/>
        <c:ser>
          <c:idx val="0"/>
          <c:order val="0"/>
          <c:tx>
            <c:strRef>
              <c:f>'Plant-wise Revenue'!$B$3:$B$4</c:f>
              <c:strCache>
                <c:ptCount val="1"/>
                <c:pt idx="0">
                  <c:v>2021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'Plant-wise Revenue'!$A$5:$A$10</c:f>
              <c:strCache>
                <c:ptCount val="5"/>
                <c:pt idx="0">
                  <c:v>Asia-Pacific</c:v>
                </c:pt>
                <c:pt idx="1">
                  <c:v>Europe</c:v>
                </c:pt>
                <c:pt idx="2">
                  <c:v>Middle East</c:v>
                </c:pt>
                <c:pt idx="3">
                  <c:v>North America</c:v>
                </c:pt>
                <c:pt idx="4">
                  <c:v>South America</c:v>
                </c:pt>
              </c:strCache>
            </c:strRef>
          </c:cat>
          <c:val>
            <c:numRef>
              <c:f>'Plant-wise Revenue'!$B$5:$B$10</c:f>
              <c:numCache>
                <c:formatCode>General</c:formatCode>
                <c:ptCount val="5"/>
                <c:pt idx="1">
                  <c:v>2686.46</c:v>
                </c:pt>
              </c:numCache>
            </c:numRef>
          </c:val>
          <c:extLst>
            <c:ext xmlns:c16="http://schemas.microsoft.com/office/drawing/2014/chart" uri="{C3380CC4-5D6E-409C-BE32-E72D297353CC}">
              <c16:uniqueId val="{0000001D-5AC5-446B-8594-88F12A9F3FE3}"/>
            </c:ext>
          </c:extLst>
        </c:ser>
        <c:ser>
          <c:idx val="1"/>
          <c:order val="1"/>
          <c:tx>
            <c:strRef>
              <c:f>'Plant-wise Revenue'!$C$3:$C$4</c:f>
              <c:strCache>
                <c:ptCount val="1"/>
                <c:pt idx="0">
                  <c:v>2022</c:v>
                </c:pt>
              </c:strCache>
            </c:strRef>
          </c:tx>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'Plant-wise Revenue'!$A$5:$A$10</c:f>
              <c:strCache>
                <c:ptCount val="5"/>
                <c:pt idx="0">
                  <c:v>Asia-Pacific</c:v>
                </c:pt>
                <c:pt idx="1">
                  <c:v>Europe</c:v>
                </c:pt>
                <c:pt idx="2">
                  <c:v>Middle East</c:v>
                </c:pt>
                <c:pt idx="3">
                  <c:v>North America</c:v>
                </c:pt>
                <c:pt idx="4">
                  <c:v>South America</c:v>
                </c:pt>
              </c:strCache>
            </c:strRef>
          </c:cat>
          <c:val>
            <c:numRef>
              <c:f>'Plant-wise Revenue'!$C$5:$C$10</c:f>
              <c:numCache>
                <c:formatCode>General</c:formatCode>
                <c:ptCount val="5"/>
                <c:pt idx="0">
                  <c:v>73456.06</c:v>
                </c:pt>
                <c:pt idx="1">
                  <c:v>83621.259999999995</c:v>
                </c:pt>
                <c:pt idx="2">
                  <c:v>28333.57</c:v>
                </c:pt>
                <c:pt idx="3">
                  <c:v>38850.18</c:v>
                </c:pt>
                <c:pt idx="4">
                  <c:v>39606.370000000003</c:v>
                </c:pt>
              </c:numCache>
            </c:numRef>
          </c:val>
          <c:extLst>
            <c:ext xmlns:c16="http://schemas.microsoft.com/office/drawing/2014/chart" uri="{C3380CC4-5D6E-409C-BE32-E72D297353CC}">
              <c16:uniqueId val="{0000001E-5AC5-446B-8594-88F12A9F3FE3}"/>
            </c:ext>
          </c:extLst>
        </c:ser>
        <c:ser>
          <c:idx val="2"/>
          <c:order val="2"/>
          <c:tx>
            <c:strRef>
              <c:f>'Plant-wise Revenue'!$D$3:$D$4</c:f>
              <c:strCache>
                <c:ptCount val="1"/>
                <c:pt idx="0">
                  <c:v>2023</c:v>
                </c:pt>
              </c:strCache>
            </c:strRef>
          </c:tx>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numFmt formatCode="General" sourceLinked="0"/>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'Plant-wise Revenue'!$A$5:$A$10</c:f>
              <c:strCache>
                <c:ptCount val="5"/>
                <c:pt idx="0">
                  <c:v>Asia-Pacific</c:v>
                </c:pt>
                <c:pt idx="1">
                  <c:v>Europe</c:v>
                </c:pt>
                <c:pt idx="2">
                  <c:v>Middle East</c:v>
                </c:pt>
                <c:pt idx="3">
                  <c:v>North America</c:v>
                </c:pt>
                <c:pt idx="4">
                  <c:v>South America</c:v>
                </c:pt>
              </c:strCache>
            </c:strRef>
          </c:cat>
          <c:val>
            <c:numRef>
              <c:f>'Plant-wise Revenue'!$D$5:$D$10</c:f>
              <c:numCache>
                <c:formatCode>General</c:formatCode>
                <c:ptCount val="5"/>
                <c:pt idx="0">
                  <c:v>63621.49</c:v>
                </c:pt>
                <c:pt idx="1">
                  <c:v>51447.3</c:v>
                </c:pt>
                <c:pt idx="2">
                  <c:v>90809.27</c:v>
                </c:pt>
                <c:pt idx="3">
                  <c:v>42177.54</c:v>
                </c:pt>
                <c:pt idx="4">
                  <c:v>62995.360000000001</c:v>
                </c:pt>
              </c:numCache>
            </c:numRef>
          </c:val>
          <c:extLst>
            <c:ext xmlns:c16="http://schemas.microsoft.com/office/drawing/2014/chart" uri="{C3380CC4-5D6E-409C-BE32-E72D297353CC}">
              <c16:uniqueId val="{00000032-5AC5-446B-8594-88F12A9F3FE3}"/>
            </c:ext>
          </c:extLst>
        </c:ser>
        <c:dLbls>
          <c:showLegendKey val="0"/>
          <c:showVal val="0"/>
          <c:showCatName val="0"/>
          <c:showSerName val="0"/>
          <c:showPercent val="0"/>
          <c:showBubbleSize val="0"/>
          <c:showLeaderLines val="1"/>
        </c:dLbls>
        <c:firstSliceAng val="2"/>
        <c:holeSize val="4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softEdge rad="0"/>
    </a:effectLst>
    <a:scene3d>
      <a:camera prst="orthographicFront"/>
      <a:lightRig rig="threePt" dir="t"/>
    </a:scene3d>
    <a:sp3d/>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[Supply_Chain_Analysis_Dashboard.xlsx]Revenue by Product Category!PivotTable2</c:name>
    <c:fmtId val="0"/>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marker>
          <c:symbol val="none"/>
        </c:marker>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1"/>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solidFill>
                    <a:schemeClr val="bg1"/>
                  </a:solidFill>
                </a:defRPr>
              </a:pPr>
              <a:endParaRPr lang="en-US"/>
            </a:p>
          </c:txPr>
        </c:dLbl>
      </c:pivotFmt>
      <c:pivotFmt>
        <c:idx val="102"/>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solidFill>
                    <a:schemeClr val="bg1"/>
                  </a:solidFill>
                </a:defRPr>
              </a:pPr>
              <a:endParaRPr lang="en-US"/>
            </a:p>
          </c:txPr>
        </c:dLbl>
      </c:pivotFmt>
      <c:pivotFmt>
        <c:idx val="103"/>
        <c:dLbl>
          <c:idx val="0"/>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solidFill>
                    <a:schemeClr val="bg1"/>
                  </a:solidFill>
                </a:defRPr>
              </a:pPr>
              <a:endParaRPr lang="en-US"/>
            </a:p>
          </c:txPr>
        </c:dLbl>
      </c:pivotFmt>
    </c:pivotFmts>
    <c:plotArea>
      <c:layout/>
      <c:pieChart>
        <c:varyColors val="1"/>
        <c:ser>
          <c:idx val="0"/>
          <c:order val="0"/>
          <c:tx>
            <c:strRef>
              <c:f>'Revenue by Product Category'!$B$3</c:f>
              <c:strCache>
                <c:ptCount val="1"/>
                <c:pt idx="0">
                  <c:v>Total</c:v>
                </c:pt>
              </c:strCache>
            </c:strRef>
          </c:tx>
          <c:explosion val="1"/>
          <c:dLbls>
            <c:spPr>
              <a:noFill/>
              <a:ln>
                <a:noFill/>
              </a:ln>
              <a:effectLst>
                <a:outerShdw blurRad="50800" dist="25400" dir="5400000" algn="ctr" rotWithShape="0">
                  <a:srgbClr val="000000">
                    <a:alpha val="43137"/>
                  </a:srgbClr>
                </a:outerShdw>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eparator> </c:separator>
            <c:showLeaderLines val="1"/>
            <c:extLst>
              <c:ext xmlns:c15="http://schemas.microsoft.com/office/drawing/2012/chart" uri="{CE6537A1-D6FC-4f65-9D91-7224C49458BB}"/>
            </c:extLst>
          </c:dLbls>
          <c:cat>
            <c:strRef>
              <c:f>'Revenue by Product Category'!$A$4:$A$7</c:f>
              <c:strCache>
                <c:ptCount val="3"/>
                <c:pt idx="0">
                  <c:v>Drill</c:v>
                </c:pt>
                <c:pt idx="1">
                  <c:v>Hammer</c:v>
                </c:pt>
                <c:pt idx="2">
                  <c:v>Nuts &amp; Bolts</c:v>
                </c:pt>
              </c:strCache>
            </c:strRef>
          </c:cat>
          <c:val>
            <c:numRef>
              <c:f>'Revenue by Product Category'!$B$4:$B$7</c:f>
              <c:numCache>
                <c:formatCode>General</c:formatCode>
                <c:ptCount val="3"/>
                <c:pt idx="0">
                  <c:v>174455.42</c:v>
                </c:pt>
                <c:pt idx="1">
                  <c:v>241628.17</c:v>
                </c:pt>
                <c:pt idx="2">
                  <c:v>161521.26999999999</c:v>
                </c:pt>
              </c:numCache>
            </c:numRef>
          </c:val>
          <c:extLst>
            <c:ext xmlns:c16="http://schemas.microsoft.com/office/drawing/2014/chart" uri="{C3380CC4-5D6E-409C-BE32-E72D297353CC}">
              <c16:uniqueId val="{0000000C-20F0-4F8B-91F6-658FB981E004}"/>
            </c:ext>
          </c:extLst>
        </c:ser>
        <c:dLbls>
          <c:dLblPos val="ctr"/>
          <c:showLegendKey val="0"/>
          <c:showVal val="1"/>
          <c:showCatName val="0"/>
          <c:showSerName val="0"/>
          <c:showPercent val="0"/>
          <c:showBubbleSize val="0"/>
          <c:showLeaderLines val="1"/>
        </c:dLbls>
        <c:firstSliceAng val="9"/>
      </c:pieChart>
      <c:spPr>
        <a:noFill/>
        <a:ln>
          <a:noFill/>
        </a:ln>
        <a:effectLst/>
      </c:spPr>
    </c:plotArea>
    <c:legend>
      <c:legendPos val="b"/>
      <c:layout>
        <c:manualLayout>
          <c:xMode val="edge"/>
          <c:yMode val="edge"/>
          <c:x val="8.6385780817432908E-2"/>
          <c:y val="0.81630625690728442"/>
          <c:w val="0.52183550771345344"/>
          <c:h val="0.14149343279949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b="1">
                <a:latin typeface="Segoe UI Black" panose="020B0A02040204020203" pitchFamily="34" charset="0"/>
                <a:ea typeface="Segoe UI Black" panose="020B0A02040204020203" pitchFamily="34" charset="0"/>
              </a:rPr>
              <a:t>Work Order Duration Analysis by Lead Time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4628847281355"/>
          <c:y val="0.19935185185185186"/>
          <c:w val="0.8002386264216973"/>
          <c:h val="0.62850320793234182"/>
        </c:manualLayout>
      </c:layout>
      <c:scatterChart>
        <c:scatterStyle val="lineMarker"/>
        <c:varyColors val="0"/>
        <c:ser>
          <c:idx val="0"/>
          <c:order val="0"/>
          <c:tx>
            <c:strRef>
              <c:f>'Work Order Vs Lead Time'!$D$1</c:f>
              <c:strCache>
                <c:ptCount val="1"/>
                <c:pt idx="0">
                  <c:v>Work Order in Days</c:v>
                </c:pt>
              </c:strCache>
            </c:strRef>
          </c:tx>
          <c:spPr>
            <a:ln w="25400" cap="rnd">
              <a:noFill/>
              <a:round/>
            </a:ln>
            <a:effectLst>
              <a:outerShdw blurRad="57150" dist="19050" dir="5400000" algn="ctr" rotWithShape="0">
                <a:srgbClr val="000000">
                  <a:alpha val="63000"/>
                </a:srgbClr>
              </a:outerShdw>
            </a:effectLst>
          </c:spPr>
          <c:marker>
            <c:symbol val="circle"/>
            <c:size val="6"/>
            <c:spPr>
              <a:solidFill>
                <a:srgbClr val="00B0F0"/>
              </a:solidFill>
              <a:ln w="9525" cap="rnd">
                <a:solidFill>
                  <a:schemeClr val="accent1"/>
                </a:solidFill>
                <a:round/>
              </a:ln>
              <a:effectLst>
                <a:outerShdw blurRad="57150" dist="19050" dir="5400000" algn="ctr" rotWithShape="0">
                  <a:srgbClr val="000000">
                    <a:alpha val="63000"/>
                  </a:srgbClr>
                </a:outerShdw>
              </a:effectLst>
            </c:spPr>
          </c:marker>
          <c:xVal>
            <c:numRef>
              <c:f>'Work Order Vs Lead Time'!$C$2:$C$101</c:f>
              <c:numCache>
                <c:formatCode>0</c:formatCode>
                <c:ptCount val="100"/>
                <c:pt idx="0">
                  <c:v>29</c:v>
                </c:pt>
                <c:pt idx="1">
                  <c:v>23</c:v>
                </c:pt>
                <c:pt idx="2">
                  <c:v>12</c:v>
                </c:pt>
                <c:pt idx="3">
                  <c:v>24</c:v>
                </c:pt>
                <c:pt idx="4">
                  <c:v>5</c:v>
                </c:pt>
                <c:pt idx="5">
                  <c:v>10</c:v>
                </c:pt>
                <c:pt idx="6">
                  <c:v>14</c:v>
                </c:pt>
                <c:pt idx="7">
                  <c:v>22</c:v>
                </c:pt>
                <c:pt idx="8">
                  <c:v>13</c:v>
                </c:pt>
                <c:pt idx="9">
                  <c:v>29</c:v>
                </c:pt>
                <c:pt idx="10">
                  <c:v>18</c:v>
                </c:pt>
                <c:pt idx="11">
                  <c:v>28</c:v>
                </c:pt>
                <c:pt idx="12">
                  <c:v>3</c:v>
                </c:pt>
                <c:pt idx="13">
                  <c:v>23</c:v>
                </c:pt>
                <c:pt idx="14">
                  <c:v>25</c:v>
                </c:pt>
                <c:pt idx="15">
                  <c:v>14</c:v>
                </c:pt>
                <c:pt idx="16">
                  <c:v>3</c:v>
                </c:pt>
                <c:pt idx="17">
                  <c:v>7</c:v>
                </c:pt>
                <c:pt idx="18">
                  <c:v>18</c:v>
                </c:pt>
                <c:pt idx="19">
                  <c:v>20</c:v>
                </c:pt>
                <c:pt idx="20">
                  <c:v>29</c:v>
                </c:pt>
                <c:pt idx="21">
                  <c:v>19</c:v>
                </c:pt>
                <c:pt idx="22">
                  <c:v>22</c:v>
                </c:pt>
                <c:pt idx="23">
                  <c:v>11</c:v>
                </c:pt>
                <c:pt idx="24">
                  <c:v>28</c:v>
                </c:pt>
                <c:pt idx="25">
                  <c:v>19</c:v>
                </c:pt>
                <c:pt idx="26">
                  <c:v>26</c:v>
                </c:pt>
                <c:pt idx="27">
                  <c:v>25</c:v>
                </c:pt>
                <c:pt idx="28">
                  <c:v>13</c:v>
                </c:pt>
                <c:pt idx="29">
                  <c:v>16</c:v>
                </c:pt>
                <c:pt idx="30">
                  <c:v>27</c:v>
                </c:pt>
                <c:pt idx="31">
                  <c:v>24</c:v>
                </c:pt>
                <c:pt idx="32">
                  <c:v>30</c:v>
                </c:pt>
                <c:pt idx="33">
                  <c:v>1</c:v>
                </c:pt>
                <c:pt idx="34">
                  <c:v>4</c:v>
                </c:pt>
                <c:pt idx="35">
                  <c:v>3</c:v>
                </c:pt>
                <c:pt idx="36">
                  <c:v>26</c:v>
                </c:pt>
                <c:pt idx="37">
                  <c:v>24</c:v>
                </c:pt>
                <c:pt idx="38">
                  <c:v>10</c:v>
                </c:pt>
                <c:pt idx="39">
                  <c:v>30</c:v>
                </c:pt>
                <c:pt idx="40">
                  <c:v>18</c:v>
                </c:pt>
                <c:pt idx="41">
                  <c:v>18</c:v>
                </c:pt>
                <c:pt idx="42">
                  <c:v>26</c:v>
                </c:pt>
                <c:pt idx="43">
                  <c:v>1</c:v>
                </c:pt>
                <c:pt idx="44">
                  <c:v>7</c:v>
                </c:pt>
                <c:pt idx="45">
                  <c:v>25</c:v>
                </c:pt>
                <c:pt idx="46">
                  <c:v>18</c:v>
                </c:pt>
                <c:pt idx="47">
                  <c:v>10</c:v>
                </c:pt>
                <c:pt idx="48">
                  <c:v>9</c:v>
                </c:pt>
                <c:pt idx="49">
                  <c:v>28</c:v>
                </c:pt>
                <c:pt idx="50">
                  <c:v>20</c:v>
                </c:pt>
                <c:pt idx="51">
                  <c:v>18</c:v>
                </c:pt>
                <c:pt idx="52">
                  <c:v>10</c:v>
                </c:pt>
                <c:pt idx="53">
                  <c:v>1</c:v>
                </c:pt>
                <c:pt idx="54">
                  <c:v>26</c:v>
                </c:pt>
                <c:pt idx="55">
                  <c:v>27</c:v>
                </c:pt>
                <c:pt idx="56">
                  <c:v>24</c:v>
                </c:pt>
                <c:pt idx="57">
                  <c:v>21</c:v>
                </c:pt>
                <c:pt idx="58">
                  <c:v>18</c:v>
                </c:pt>
                <c:pt idx="59">
                  <c:v>11</c:v>
                </c:pt>
                <c:pt idx="60">
                  <c:v>29</c:v>
                </c:pt>
                <c:pt idx="61">
                  <c:v>14</c:v>
                </c:pt>
                <c:pt idx="62">
                  <c:v>13</c:v>
                </c:pt>
                <c:pt idx="63">
                  <c:v>18</c:v>
                </c:pt>
                <c:pt idx="64">
                  <c:v>17</c:v>
                </c:pt>
                <c:pt idx="65">
                  <c:v>16</c:v>
                </c:pt>
                <c:pt idx="66">
                  <c:v>24</c:v>
                </c:pt>
                <c:pt idx="67">
                  <c:v>10</c:v>
                </c:pt>
                <c:pt idx="68">
                  <c:v>2</c:v>
                </c:pt>
                <c:pt idx="69">
                  <c:v>9</c:v>
                </c:pt>
                <c:pt idx="70">
                  <c:v>22</c:v>
                </c:pt>
                <c:pt idx="71">
                  <c:v>2</c:v>
                </c:pt>
                <c:pt idx="72">
                  <c:v>21</c:v>
                </c:pt>
                <c:pt idx="73">
                  <c:v>13</c:v>
                </c:pt>
                <c:pt idx="74">
                  <c:v>1</c:v>
                </c:pt>
                <c:pt idx="75">
                  <c:v>25</c:v>
                </c:pt>
                <c:pt idx="76">
                  <c:v>25</c:v>
                </c:pt>
                <c:pt idx="77">
                  <c:v>26</c:v>
                </c:pt>
                <c:pt idx="78">
                  <c:v>25</c:v>
                </c:pt>
                <c:pt idx="79">
                  <c:v>5</c:v>
                </c:pt>
                <c:pt idx="80">
                  <c:v>8</c:v>
                </c:pt>
                <c:pt idx="81">
                  <c:v>28</c:v>
                </c:pt>
                <c:pt idx="82">
                  <c:v>6</c:v>
                </c:pt>
                <c:pt idx="83">
                  <c:v>20</c:v>
                </c:pt>
                <c:pt idx="84">
                  <c:v>24</c:v>
                </c:pt>
                <c:pt idx="85">
                  <c:v>4</c:v>
                </c:pt>
                <c:pt idx="86">
                  <c:v>4</c:v>
                </c:pt>
                <c:pt idx="87">
                  <c:v>27</c:v>
                </c:pt>
                <c:pt idx="88">
                  <c:v>21</c:v>
                </c:pt>
                <c:pt idx="89">
                  <c:v>23</c:v>
                </c:pt>
                <c:pt idx="90">
                  <c:v>8</c:v>
                </c:pt>
                <c:pt idx="91">
                  <c:v>5</c:v>
                </c:pt>
                <c:pt idx="92">
                  <c:v>4</c:v>
                </c:pt>
                <c:pt idx="93">
                  <c:v>21</c:v>
                </c:pt>
                <c:pt idx="94">
                  <c:v>12</c:v>
                </c:pt>
                <c:pt idx="95">
                  <c:v>18</c:v>
                </c:pt>
                <c:pt idx="96">
                  <c:v>28</c:v>
                </c:pt>
                <c:pt idx="97">
                  <c:v>10</c:v>
                </c:pt>
                <c:pt idx="98">
                  <c:v>28</c:v>
                </c:pt>
                <c:pt idx="99">
                  <c:v>29</c:v>
                </c:pt>
              </c:numCache>
            </c:numRef>
          </c:xVal>
          <c:yVal>
            <c:numRef>
              <c:f>'Work Order Vs Lead Time'!$D$2:$D$101</c:f>
              <c:numCache>
                <c:formatCode>0</c:formatCode>
                <c:ptCount val="100"/>
                <c:pt idx="0">
                  <c:v>33</c:v>
                </c:pt>
                <c:pt idx="1">
                  <c:v>32</c:v>
                </c:pt>
                <c:pt idx="2">
                  <c:v>29</c:v>
                </c:pt>
                <c:pt idx="3">
                  <c:v>24</c:v>
                </c:pt>
                <c:pt idx="4">
                  <c:v>11</c:v>
                </c:pt>
                <c:pt idx="5">
                  <c:v>20</c:v>
                </c:pt>
                <c:pt idx="6">
                  <c:v>32</c:v>
                </c:pt>
                <c:pt idx="7">
                  <c:v>2</c:v>
                </c:pt>
                <c:pt idx="8">
                  <c:v>15</c:v>
                </c:pt>
                <c:pt idx="9">
                  <c:v>24</c:v>
                </c:pt>
                <c:pt idx="10">
                  <c:v>7</c:v>
                </c:pt>
                <c:pt idx="11">
                  <c:v>12</c:v>
                </c:pt>
                <c:pt idx="12">
                  <c:v>7</c:v>
                </c:pt>
                <c:pt idx="13">
                  <c:v>19</c:v>
                </c:pt>
                <c:pt idx="14">
                  <c:v>19</c:v>
                </c:pt>
                <c:pt idx="15">
                  <c:v>14</c:v>
                </c:pt>
                <c:pt idx="16">
                  <c:v>22</c:v>
                </c:pt>
                <c:pt idx="17">
                  <c:v>25</c:v>
                </c:pt>
                <c:pt idx="18">
                  <c:v>25</c:v>
                </c:pt>
                <c:pt idx="19">
                  <c:v>19</c:v>
                </c:pt>
                <c:pt idx="20">
                  <c:v>12</c:v>
                </c:pt>
                <c:pt idx="21">
                  <c:v>10</c:v>
                </c:pt>
                <c:pt idx="22">
                  <c:v>38</c:v>
                </c:pt>
                <c:pt idx="23">
                  <c:v>36</c:v>
                </c:pt>
                <c:pt idx="24">
                  <c:v>11</c:v>
                </c:pt>
                <c:pt idx="25">
                  <c:v>26</c:v>
                </c:pt>
                <c:pt idx="26">
                  <c:v>8</c:v>
                </c:pt>
                <c:pt idx="27">
                  <c:v>12</c:v>
                </c:pt>
                <c:pt idx="28">
                  <c:v>11</c:v>
                </c:pt>
                <c:pt idx="29">
                  <c:v>14</c:v>
                </c:pt>
                <c:pt idx="30">
                  <c:v>37</c:v>
                </c:pt>
                <c:pt idx="31">
                  <c:v>12</c:v>
                </c:pt>
                <c:pt idx="32">
                  <c:v>11</c:v>
                </c:pt>
                <c:pt idx="33">
                  <c:v>32</c:v>
                </c:pt>
                <c:pt idx="34">
                  <c:v>17</c:v>
                </c:pt>
                <c:pt idx="35">
                  <c:v>10</c:v>
                </c:pt>
                <c:pt idx="36">
                  <c:v>22</c:v>
                </c:pt>
                <c:pt idx="37">
                  <c:v>24</c:v>
                </c:pt>
                <c:pt idx="38">
                  <c:v>17</c:v>
                </c:pt>
                <c:pt idx="39">
                  <c:v>9</c:v>
                </c:pt>
                <c:pt idx="40">
                  <c:v>9</c:v>
                </c:pt>
                <c:pt idx="41">
                  <c:v>15</c:v>
                </c:pt>
                <c:pt idx="42">
                  <c:v>11</c:v>
                </c:pt>
                <c:pt idx="43">
                  <c:v>32</c:v>
                </c:pt>
                <c:pt idx="44">
                  <c:v>24</c:v>
                </c:pt>
                <c:pt idx="45">
                  <c:v>31</c:v>
                </c:pt>
                <c:pt idx="46">
                  <c:v>31</c:v>
                </c:pt>
                <c:pt idx="47">
                  <c:v>29</c:v>
                </c:pt>
                <c:pt idx="48">
                  <c:v>21</c:v>
                </c:pt>
                <c:pt idx="49">
                  <c:v>34</c:v>
                </c:pt>
                <c:pt idx="50">
                  <c:v>31</c:v>
                </c:pt>
                <c:pt idx="51">
                  <c:v>29</c:v>
                </c:pt>
                <c:pt idx="52">
                  <c:v>28</c:v>
                </c:pt>
                <c:pt idx="53">
                  <c:v>20</c:v>
                </c:pt>
                <c:pt idx="54">
                  <c:v>32</c:v>
                </c:pt>
                <c:pt idx="55">
                  <c:v>10</c:v>
                </c:pt>
                <c:pt idx="56">
                  <c:v>33</c:v>
                </c:pt>
                <c:pt idx="57">
                  <c:v>26</c:v>
                </c:pt>
                <c:pt idx="58">
                  <c:v>14</c:v>
                </c:pt>
                <c:pt idx="59">
                  <c:v>11</c:v>
                </c:pt>
                <c:pt idx="60">
                  <c:v>32</c:v>
                </c:pt>
                <c:pt idx="61">
                  <c:v>19</c:v>
                </c:pt>
                <c:pt idx="62">
                  <c:v>21</c:v>
                </c:pt>
                <c:pt idx="63">
                  <c:v>14</c:v>
                </c:pt>
                <c:pt idx="64">
                  <c:v>12</c:v>
                </c:pt>
                <c:pt idx="65">
                  <c:v>29</c:v>
                </c:pt>
                <c:pt idx="66">
                  <c:v>36</c:v>
                </c:pt>
                <c:pt idx="67">
                  <c:v>20</c:v>
                </c:pt>
                <c:pt idx="68">
                  <c:v>26</c:v>
                </c:pt>
                <c:pt idx="69">
                  <c:v>10</c:v>
                </c:pt>
                <c:pt idx="70">
                  <c:v>20</c:v>
                </c:pt>
                <c:pt idx="71">
                  <c:v>16</c:v>
                </c:pt>
                <c:pt idx="72">
                  <c:v>20</c:v>
                </c:pt>
                <c:pt idx="73">
                  <c:v>9</c:v>
                </c:pt>
                <c:pt idx="74">
                  <c:v>14</c:v>
                </c:pt>
                <c:pt idx="75">
                  <c:v>21</c:v>
                </c:pt>
                <c:pt idx="76">
                  <c:v>34</c:v>
                </c:pt>
                <c:pt idx="77">
                  <c:v>9</c:v>
                </c:pt>
                <c:pt idx="78">
                  <c:v>26</c:v>
                </c:pt>
                <c:pt idx="79">
                  <c:v>13</c:v>
                </c:pt>
                <c:pt idx="80">
                  <c:v>7</c:v>
                </c:pt>
                <c:pt idx="81">
                  <c:v>6</c:v>
                </c:pt>
                <c:pt idx="82">
                  <c:v>27</c:v>
                </c:pt>
                <c:pt idx="83">
                  <c:v>13</c:v>
                </c:pt>
                <c:pt idx="84">
                  <c:v>32</c:v>
                </c:pt>
                <c:pt idx="85">
                  <c:v>4</c:v>
                </c:pt>
                <c:pt idx="86">
                  <c:v>24</c:v>
                </c:pt>
                <c:pt idx="87">
                  <c:v>27</c:v>
                </c:pt>
                <c:pt idx="88">
                  <c:v>18</c:v>
                </c:pt>
                <c:pt idx="89">
                  <c:v>19</c:v>
                </c:pt>
                <c:pt idx="90">
                  <c:v>15</c:v>
                </c:pt>
                <c:pt idx="91">
                  <c:v>35</c:v>
                </c:pt>
                <c:pt idx="92">
                  <c:v>37</c:v>
                </c:pt>
                <c:pt idx="93">
                  <c:v>21</c:v>
                </c:pt>
                <c:pt idx="94">
                  <c:v>23</c:v>
                </c:pt>
                <c:pt idx="95">
                  <c:v>35</c:v>
                </c:pt>
                <c:pt idx="96">
                  <c:v>31</c:v>
                </c:pt>
                <c:pt idx="97">
                  <c:v>22</c:v>
                </c:pt>
                <c:pt idx="98">
                  <c:v>16</c:v>
                </c:pt>
                <c:pt idx="99">
                  <c:v>8</c:v>
                </c:pt>
              </c:numCache>
            </c:numRef>
          </c:yVal>
          <c:smooth val="0"/>
          <c:extLst>
            <c:ext xmlns:c16="http://schemas.microsoft.com/office/drawing/2014/chart" uri="{C3380CC4-5D6E-409C-BE32-E72D297353CC}">
              <c16:uniqueId val="{00000000-D50C-4536-A9FE-3F02838C4D85}"/>
            </c:ext>
          </c:extLst>
        </c:ser>
        <c:dLbls>
          <c:showLegendKey val="0"/>
          <c:showVal val="0"/>
          <c:showCatName val="0"/>
          <c:showSerName val="0"/>
          <c:showPercent val="0"/>
          <c:showBubbleSize val="0"/>
        </c:dLbls>
        <c:axId val="1350852927"/>
        <c:axId val="1600336607"/>
      </c:scatterChart>
      <c:valAx>
        <c:axId val="13508529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Order Lead Time(Days)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336607"/>
        <c:crosses val="autoZero"/>
        <c:crossBetween val="midCat"/>
      </c:valAx>
      <c:valAx>
        <c:axId val="160033660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Work Order Duration(Days)</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529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147638</xdr:colOff>
      <xdr:row>0</xdr:row>
      <xdr:rowOff>76201</xdr:rowOff>
    </xdr:from>
    <xdr:to>
      <xdr:col>28</xdr:col>
      <xdr:colOff>642938</xdr:colOff>
      <xdr:row>48</xdr:row>
      <xdr:rowOff>23812</xdr:rowOff>
    </xdr:to>
    <xdr:sp macro="" textlink="">
      <xdr:nvSpPr>
        <xdr:cNvPr id="2" name="Rectangle 1">
          <a:extLst>
            <a:ext uri="{FF2B5EF4-FFF2-40B4-BE49-F238E27FC236}">
              <a16:creationId xmlns:a16="http://schemas.microsoft.com/office/drawing/2014/main" id="{98FE26B8-F1EE-DC99-EDF6-0D038F17CB91}"/>
            </a:ext>
          </a:extLst>
        </xdr:cNvPr>
        <xdr:cNvSpPr/>
      </xdr:nvSpPr>
      <xdr:spPr>
        <a:xfrm>
          <a:off x="147638" y="76201"/>
          <a:ext cx="18719800" cy="8710611"/>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314325</xdr:colOff>
      <xdr:row>1</xdr:row>
      <xdr:rowOff>28575</xdr:rowOff>
    </xdr:from>
    <xdr:to>
      <xdr:col>6</xdr:col>
      <xdr:colOff>447675</xdr:colOff>
      <xdr:row>4</xdr:row>
      <xdr:rowOff>4762</xdr:rowOff>
    </xdr:to>
    <xdr:sp macro="" textlink="">
      <xdr:nvSpPr>
        <xdr:cNvPr id="3" name="Rectangle: Rounded Corners 2">
          <a:extLst>
            <a:ext uri="{FF2B5EF4-FFF2-40B4-BE49-F238E27FC236}">
              <a16:creationId xmlns:a16="http://schemas.microsoft.com/office/drawing/2014/main" id="{4528C91C-67A2-C731-2815-B04D80E8D8FA}"/>
            </a:ext>
          </a:extLst>
        </xdr:cNvPr>
        <xdr:cNvSpPr/>
      </xdr:nvSpPr>
      <xdr:spPr>
        <a:xfrm>
          <a:off x="314325" y="209550"/>
          <a:ext cx="4019550" cy="51911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SSS</a:t>
          </a:r>
        </a:p>
      </xdr:txBody>
    </xdr:sp>
    <xdr:clientData/>
  </xdr:twoCellAnchor>
  <xdr:oneCellAnchor>
    <xdr:from>
      <xdr:col>0</xdr:col>
      <xdr:colOff>138112</xdr:colOff>
      <xdr:row>1</xdr:row>
      <xdr:rowOff>100014</xdr:rowOff>
    </xdr:from>
    <xdr:ext cx="3976688" cy="395288"/>
    <xdr:sp macro="" textlink="">
      <xdr:nvSpPr>
        <xdr:cNvPr id="4" name="TextBox 3">
          <a:extLst>
            <a:ext uri="{FF2B5EF4-FFF2-40B4-BE49-F238E27FC236}">
              <a16:creationId xmlns:a16="http://schemas.microsoft.com/office/drawing/2014/main" id="{92FA5187-AD09-FF66-E9BE-2EB754B0944F}"/>
            </a:ext>
          </a:extLst>
        </xdr:cNvPr>
        <xdr:cNvSpPr txBox="1"/>
      </xdr:nvSpPr>
      <xdr:spPr>
        <a:xfrm>
          <a:off x="138112" y="280989"/>
          <a:ext cx="3976688" cy="395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latin typeface="Arial Black" panose="020B0A04020102020204" pitchFamily="34" charset="0"/>
            </a:rPr>
            <a:t>       </a:t>
          </a:r>
          <a:r>
            <a:rPr lang="en-US" sz="1600" b="0">
              <a:latin typeface="Segoe UI Black" panose="020B0A02040204020203" pitchFamily="34" charset="0"/>
              <a:ea typeface="Segoe UI Black" panose="020B0A02040204020203" pitchFamily="34" charset="0"/>
            </a:rPr>
            <a:t>Supply Chain Analysis Dashboard</a:t>
          </a:r>
        </a:p>
      </xdr:txBody>
    </xdr:sp>
    <xdr:clientData/>
  </xdr:oneCellAnchor>
  <xdr:twoCellAnchor>
    <xdr:from>
      <xdr:col>0</xdr:col>
      <xdr:colOff>309562</xdr:colOff>
      <xdr:row>5</xdr:row>
      <xdr:rowOff>9525</xdr:rowOff>
    </xdr:from>
    <xdr:to>
      <xdr:col>22</xdr:col>
      <xdr:colOff>361950</xdr:colOff>
      <xdr:row>7</xdr:row>
      <xdr:rowOff>71437</xdr:rowOff>
    </xdr:to>
    <xdr:sp macro="" textlink="">
      <xdr:nvSpPr>
        <xdr:cNvPr id="12" name="Rectangle 11">
          <a:extLst>
            <a:ext uri="{FF2B5EF4-FFF2-40B4-BE49-F238E27FC236}">
              <a16:creationId xmlns:a16="http://schemas.microsoft.com/office/drawing/2014/main" id="{17C35C9C-9B27-87CA-7A17-BB68ACFCAFCA}"/>
            </a:ext>
          </a:extLst>
        </xdr:cNvPr>
        <xdr:cNvSpPr/>
      </xdr:nvSpPr>
      <xdr:spPr>
        <a:xfrm>
          <a:off x="309562" y="914400"/>
          <a:ext cx="14301788" cy="42386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285751</xdr:colOff>
      <xdr:row>5</xdr:row>
      <xdr:rowOff>42862</xdr:rowOff>
    </xdr:from>
    <xdr:to>
      <xdr:col>2</xdr:col>
      <xdr:colOff>609601</xdr:colOff>
      <xdr:row>7</xdr:row>
      <xdr:rowOff>38098</xdr:rowOff>
    </xdr:to>
    <xdr:sp macro="" textlink="">
      <xdr:nvSpPr>
        <xdr:cNvPr id="20" name="Rectangle 19">
          <a:extLst>
            <a:ext uri="{FF2B5EF4-FFF2-40B4-BE49-F238E27FC236}">
              <a16:creationId xmlns:a16="http://schemas.microsoft.com/office/drawing/2014/main" id="{24555DC2-AED3-1949-D2D9-965F4A4D82F8}"/>
            </a:ext>
          </a:extLst>
        </xdr:cNvPr>
        <xdr:cNvSpPr/>
      </xdr:nvSpPr>
      <xdr:spPr>
        <a:xfrm>
          <a:off x="933451" y="947737"/>
          <a:ext cx="971550" cy="3571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mn-lt"/>
            </a:rPr>
            <a:t>Analytics</a:t>
          </a:r>
        </a:p>
      </xdr:txBody>
    </xdr:sp>
    <xdr:clientData/>
  </xdr:twoCellAnchor>
  <xdr:twoCellAnchor editAs="oneCell">
    <xdr:from>
      <xdr:col>0</xdr:col>
      <xdr:colOff>442913</xdr:colOff>
      <xdr:row>5</xdr:row>
      <xdr:rowOff>16017</xdr:rowOff>
    </xdr:from>
    <xdr:to>
      <xdr:col>1</xdr:col>
      <xdr:colOff>295275</xdr:colOff>
      <xdr:row>7</xdr:row>
      <xdr:rowOff>52419</xdr:rowOff>
    </xdr:to>
    <xdr:pic>
      <xdr:nvPicPr>
        <xdr:cNvPr id="22" name="Graphic 21" descr="Bar chart with solid fill">
          <a:extLst>
            <a:ext uri="{FF2B5EF4-FFF2-40B4-BE49-F238E27FC236}">
              <a16:creationId xmlns:a16="http://schemas.microsoft.com/office/drawing/2014/main" id="{177C7748-B4C2-4B0C-A3C5-FC617A2BA3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42913" y="920892"/>
          <a:ext cx="500062" cy="398352"/>
        </a:xfrm>
        <a:prstGeom prst="rect">
          <a:avLst/>
        </a:prstGeom>
      </xdr:spPr>
    </xdr:pic>
    <xdr:clientData/>
  </xdr:twoCellAnchor>
  <xdr:twoCellAnchor>
    <xdr:from>
      <xdr:col>0</xdr:col>
      <xdr:colOff>314327</xdr:colOff>
      <xdr:row>8</xdr:row>
      <xdr:rowOff>47625</xdr:rowOff>
    </xdr:from>
    <xdr:to>
      <xdr:col>2</xdr:col>
      <xdr:colOff>442913</xdr:colOff>
      <xdr:row>11</xdr:row>
      <xdr:rowOff>38099</xdr:rowOff>
    </xdr:to>
    <xdr:sp macro="" textlink="">
      <xdr:nvSpPr>
        <xdr:cNvPr id="23" name="Rectangle: Rounded Corners 22">
          <a:extLst>
            <a:ext uri="{FF2B5EF4-FFF2-40B4-BE49-F238E27FC236}">
              <a16:creationId xmlns:a16="http://schemas.microsoft.com/office/drawing/2014/main" id="{5DBB8045-E879-0881-4454-6B790C55805C}"/>
            </a:ext>
          </a:extLst>
        </xdr:cNvPr>
        <xdr:cNvSpPr/>
      </xdr:nvSpPr>
      <xdr:spPr>
        <a:xfrm>
          <a:off x="314327" y="1495425"/>
          <a:ext cx="1423986" cy="53339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514350</xdr:colOff>
      <xdr:row>8</xdr:row>
      <xdr:rowOff>76201</xdr:rowOff>
    </xdr:from>
    <xdr:to>
      <xdr:col>2</xdr:col>
      <xdr:colOff>414338</xdr:colOff>
      <xdr:row>9</xdr:row>
      <xdr:rowOff>142876</xdr:rowOff>
    </xdr:to>
    <xdr:sp macro="" textlink="">
      <xdr:nvSpPr>
        <xdr:cNvPr id="25" name="Rectangle 24">
          <a:extLst>
            <a:ext uri="{FF2B5EF4-FFF2-40B4-BE49-F238E27FC236}">
              <a16:creationId xmlns:a16="http://schemas.microsoft.com/office/drawing/2014/main" id="{C7024C2B-26D4-492A-B5DD-4C52CF4F5CBB}"/>
            </a:ext>
          </a:extLst>
        </xdr:cNvPr>
        <xdr:cNvSpPr/>
      </xdr:nvSpPr>
      <xdr:spPr>
        <a:xfrm>
          <a:off x="514350" y="1524001"/>
          <a:ext cx="1195388"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mn-lt"/>
            </a:rPr>
            <a:t>Total</a:t>
          </a:r>
          <a:r>
            <a:rPr lang="en-US" sz="1200" b="1" baseline="0">
              <a:solidFill>
                <a:sysClr val="windowText" lastClr="000000"/>
              </a:solidFill>
              <a:latin typeface="+mn-lt"/>
            </a:rPr>
            <a:t> Revenue</a:t>
          </a:r>
          <a:endParaRPr lang="en-US" sz="1200" b="1">
            <a:solidFill>
              <a:sysClr val="windowText" lastClr="000000"/>
            </a:solidFill>
            <a:latin typeface="+mn-lt"/>
          </a:endParaRPr>
        </a:p>
      </xdr:txBody>
    </xdr:sp>
    <xdr:clientData/>
  </xdr:twoCellAnchor>
  <xdr:twoCellAnchor editAs="oneCell">
    <xdr:from>
      <xdr:col>0</xdr:col>
      <xdr:colOff>342901</xdr:colOff>
      <xdr:row>8</xdr:row>
      <xdr:rowOff>85724</xdr:rowOff>
    </xdr:from>
    <xdr:to>
      <xdr:col>1</xdr:col>
      <xdr:colOff>19051</xdr:colOff>
      <xdr:row>10</xdr:row>
      <xdr:rowOff>47624</xdr:rowOff>
    </xdr:to>
    <xdr:pic>
      <xdr:nvPicPr>
        <xdr:cNvPr id="27" name="Graphic 26" descr="Dollar with solid fill">
          <a:extLst>
            <a:ext uri="{FF2B5EF4-FFF2-40B4-BE49-F238E27FC236}">
              <a16:creationId xmlns:a16="http://schemas.microsoft.com/office/drawing/2014/main" id="{313309A1-EFBD-7276-625D-D44A16554A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42901" y="1533524"/>
          <a:ext cx="323850" cy="323850"/>
        </a:xfrm>
        <a:prstGeom prst="rect">
          <a:avLst/>
        </a:prstGeom>
        <a:ln>
          <a:noFill/>
        </a:ln>
        <a:effectLst>
          <a:outerShdw blurRad="50800" dist="38100" dir="5400000" algn="t" rotWithShape="0">
            <a:prstClr val="black">
              <a:alpha val="40000"/>
            </a:prstClr>
          </a:outerShdw>
          <a:reflection blurRad="6350" stA="50000" endA="300" endPos="55500" dist="50800" dir="5400000" sy="-100000" algn="bl" rotWithShape="0"/>
        </a:effectLst>
      </xdr:spPr>
    </xdr:pic>
    <xdr:clientData/>
  </xdr:twoCellAnchor>
  <xdr:twoCellAnchor>
    <xdr:from>
      <xdr:col>3</xdr:col>
      <xdr:colOff>152399</xdr:colOff>
      <xdr:row>8</xdr:row>
      <xdr:rowOff>47624</xdr:rowOff>
    </xdr:from>
    <xdr:to>
      <xdr:col>5</xdr:col>
      <xdr:colOff>352425</xdr:colOff>
      <xdr:row>11</xdr:row>
      <xdr:rowOff>47624</xdr:rowOff>
    </xdr:to>
    <xdr:sp macro="" textlink="">
      <xdr:nvSpPr>
        <xdr:cNvPr id="28" name="Rectangle: Rounded Corners 27">
          <a:extLst>
            <a:ext uri="{FF2B5EF4-FFF2-40B4-BE49-F238E27FC236}">
              <a16:creationId xmlns:a16="http://schemas.microsoft.com/office/drawing/2014/main" id="{BFB2D718-B24E-AE12-C84D-1AB90EB11714}"/>
            </a:ext>
          </a:extLst>
        </xdr:cNvPr>
        <xdr:cNvSpPr/>
      </xdr:nvSpPr>
      <xdr:spPr>
        <a:xfrm>
          <a:off x="2095499" y="1495424"/>
          <a:ext cx="1495426" cy="5429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14288</xdr:colOff>
      <xdr:row>8</xdr:row>
      <xdr:rowOff>80963</xdr:rowOff>
    </xdr:from>
    <xdr:to>
      <xdr:col>5</xdr:col>
      <xdr:colOff>276226</xdr:colOff>
      <xdr:row>10</xdr:row>
      <xdr:rowOff>38101</xdr:rowOff>
    </xdr:to>
    <xdr:sp macro="" textlink="">
      <xdr:nvSpPr>
        <xdr:cNvPr id="30" name="TextBox 29">
          <a:extLst>
            <a:ext uri="{FF2B5EF4-FFF2-40B4-BE49-F238E27FC236}">
              <a16:creationId xmlns:a16="http://schemas.microsoft.com/office/drawing/2014/main" id="{077B1C79-08FA-DD5A-62E6-4DEBB7234EDD}"/>
            </a:ext>
          </a:extLst>
        </xdr:cNvPr>
        <xdr:cNvSpPr txBox="1"/>
      </xdr:nvSpPr>
      <xdr:spPr>
        <a:xfrm>
          <a:off x="2605088" y="1528763"/>
          <a:ext cx="909638" cy="319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r>
            <a:rPr lang="en-US" sz="1200" b="1">
              <a:latin typeface="+mn-lt"/>
            </a:rPr>
            <a:t>Total Sales</a:t>
          </a:r>
        </a:p>
      </xdr:txBody>
    </xdr:sp>
    <xdr:clientData/>
  </xdr:twoCellAnchor>
  <xdr:twoCellAnchor editAs="oneCell">
    <xdr:from>
      <xdr:col>3</xdr:col>
      <xdr:colOff>304800</xdr:colOff>
      <xdr:row>8</xdr:row>
      <xdr:rowOff>65828</xdr:rowOff>
    </xdr:from>
    <xdr:to>
      <xdr:col>4</xdr:col>
      <xdr:colOff>57149</xdr:colOff>
      <xdr:row>10</xdr:row>
      <xdr:rowOff>119063</xdr:rowOff>
    </xdr:to>
    <xdr:pic>
      <xdr:nvPicPr>
        <xdr:cNvPr id="32" name="Graphic 31" descr="Business Growth with solid fill">
          <a:extLst>
            <a:ext uri="{FF2B5EF4-FFF2-40B4-BE49-F238E27FC236}">
              <a16:creationId xmlns:a16="http://schemas.microsoft.com/office/drawing/2014/main" id="{84996308-1A1D-6331-855C-BCD1DF7086D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247900" y="1513628"/>
          <a:ext cx="400049" cy="415185"/>
        </a:xfrm>
        <a:prstGeom prst="rect">
          <a:avLst/>
        </a:prstGeom>
        <a:effectLst/>
      </xdr:spPr>
    </xdr:pic>
    <xdr:clientData/>
  </xdr:twoCellAnchor>
  <xdr:twoCellAnchor>
    <xdr:from>
      <xdr:col>0</xdr:col>
      <xdr:colOff>319088</xdr:colOff>
      <xdr:row>11</xdr:row>
      <xdr:rowOff>180974</xdr:rowOff>
    </xdr:from>
    <xdr:to>
      <xdr:col>7</xdr:col>
      <xdr:colOff>266700</xdr:colOff>
      <xdr:row>25</xdr:row>
      <xdr:rowOff>171449</xdr:rowOff>
    </xdr:to>
    <xdr:sp macro="" textlink="">
      <xdr:nvSpPr>
        <xdr:cNvPr id="33" name="Rectangle 32">
          <a:extLst>
            <a:ext uri="{FF2B5EF4-FFF2-40B4-BE49-F238E27FC236}">
              <a16:creationId xmlns:a16="http://schemas.microsoft.com/office/drawing/2014/main" id="{C5BC7FFF-0E93-DC3F-440D-E80A7C7F6695}"/>
            </a:ext>
          </a:extLst>
        </xdr:cNvPr>
        <xdr:cNvSpPr/>
      </xdr:nvSpPr>
      <xdr:spPr>
        <a:xfrm>
          <a:off x="319088" y="2171699"/>
          <a:ext cx="4481512" cy="25241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590551</xdr:colOff>
      <xdr:row>12</xdr:row>
      <xdr:rowOff>9527</xdr:rowOff>
    </xdr:from>
    <xdr:to>
      <xdr:col>14</xdr:col>
      <xdr:colOff>433389</xdr:colOff>
      <xdr:row>25</xdr:row>
      <xdr:rowOff>133350</xdr:rowOff>
    </xdr:to>
    <xdr:sp macro="" textlink="">
      <xdr:nvSpPr>
        <xdr:cNvPr id="35" name="Rectangle 34">
          <a:extLst>
            <a:ext uri="{FF2B5EF4-FFF2-40B4-BE49-F238E27FC236}">
              <a16:creationId xmlns:a16="http://schemas.microsoft.com/office/drawing/2014/main" id="{55DA992D-3CB4-4510-AC00-687629C9005E}"/>
            </a:ext>
          </a:extLst>
        </xdr:cNvPr>
        <xdr:cNvSpPr/>
      </xdr:nvSpPr>
      <xdr:spPr>
        <a:xfrm>
          <a:off x="5124451" y="2181227"/>
          <a:ext cx="4376738" cy="247649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319086</xdr:colOff>
      <xdr:row>27</xdr:row>
      <xdr:rowOff>123825</xdr:rowOff>
    </xdr:from>
    <xdr:to>
      <xdr:col>7</xdr:col>
      <xdr:colOff>295275</xdr:colOff>
      <xdr:row>41</xdr:row>
      <xdr:rowOff>104775</xdr:rowOff>
    </xdr:to>
    <xdr:sp macro="" textlink="">
      <xdr:nvSpPr>
        <xdr:cNvPr id="36" name="Rectangle 35">
          <a:extLst>
            <a:ext uri="{FF2B5EF4-FFF2-40B4-BE49-F238E27FC236}">
              <a16:creationId xmlns:a16="http://schemas.microsoft.com/office/drawing/2014/main" id="{0B276805-0360-413D-A5BB-2BD4DD27066E}"/>
            </a:ext>
          </a:extLst>
        </xdr:cNvPr>
        <xdr:cNvSpPr/>
      </xdr:nvSpPr>
      <xdr:spPr>
        <a:xfrm>
          <a:off x="319086" y="5010150"/>
          <a:ext cx="4510089" cy="25146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581025</xdr:colOff>
      <xdr:row>27</xdr:row>
      <xdr:rowOff>109537</xdr:rowOff>
    </xdr:from>
    <xdr:to>
      <xdr:col>14</xdr:col>
      <xdr:colOff>442913</xdr:colOff>
      <xdr:row>41</xdr:row>
      <xdr:rowOff>104775</xdr:rowOff>
    </xdr:to>
    <xdr:sp macro="" textlink="">
      <xdr:nvSpPr>
        <xdr:cNvPr id="37" name="Rectangle 36">
          <a:extLst>
            <a:ext uri="{FF2B5EF4-FFF2-40B4-BE49-F238E27FC236}">
              <a16:creationId xmlns:a16="http://schemas.microsoft.com/office/drawing/2014/main" id="{1683E762-90AA-4D8E-8F03-139DFA90067A}"/>
            </a:ext>
          </a:extLst>
        </xdr:cNvPr>
        <xdr:cNvSpPr/>
      </xdr:nvSpPr>
      <xdr:spPr>
        <a:xfrm>
          <a:off x="5114925" y="4995862"/>
          <a:ext cx="4395788" cy="252888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95250</xdr:colOff>
      <xdr:row>12</xdr:row>
      <xdr:rowOff>9525</xdr:rowOff>
    </xdr:from>
    <xdr:to>
      <xdr:col>22</xdr:col>
      <xdr:colOff>295274</xdr:colOff>
      <xdr:row>25</xdr:row>
      <xdr:rowOff>128587</xdr:rowOff>
    </xdr:to>
    <xdr:sp macro="" textlink="">
      <xdr:nvSpPr>
        <xdr:cNvPr id="38" name="Rectangle 37">
          <a:extLst>
            <a:ext uri="{FF2B5EF4-FFF2-40B4-BE49-F238E27FC236}">
              <a16:creationId xmlns:a16="http://schemas.microsoft.com/office/drawing/2014/main" id="{EAC10D04-7E11-4001-B06B-EB0C16CA1568}"/>
            </a:ext>
          </a:extLst>
        </xdr:cNvPr>
        <xdr:cNvSpPr/>
      </xdr:nvSpPr>
      <xdr:spPr>
        <a:xfrm>
          <a:off x="9810750" y="2181225"/>
          <a:ext cx="4733924" cy="247173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109538</xdr:colOff>
      <xdr:row>27</xdr:row>
      <xdr:rowOff>90487</xdr:rowOff>
    </xdr:from>
    <xdr:to>
      <xdr:col>22</xdr:col>
      <xdr:colOff>347663</xdr:colOff>
      <xdr:row>41</xdr:row>
      <xdr:rowOff>109538</xdr:rowOff>
    </xdr:to>
    <xdr:sp macro="" textlink="">
      <xdr:nvSpPr>
        <xdr:cNvPr id="39" name="Rectangle 38">
          <a:extLst>
            <a:ext uri="{FF2B5EF4-FFF2-40B4-BE49-F238E27FC236}">
              <a16:creationId xmlns:a16="http://schemas.microsoft.com/office/drawing/2014/main" id="{3EA59BDD-915B-4A98-95AE-70B9F38776E5}"/>
            </a:ext>
          </a:extLst>
        </xdr:cNvPr>
        <xdr:cNvSpPr/>
      </xdr:nvSpPr>
      <xdr:spPr>
        <a:xfrm>
          <a:off x="9825038" y="4976812"/>
          <a:ext cx="4772025" cy="255270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590550</xdr:colOff>
      <xdr:row>12</xdr:row>
      <xdr:rowOff>123825</xdr:rowOff>
    </xdr:from>
    <xdr:to>
      <xdr:col>6</xdr:col>
      <xdr:colOff>471488</xdr:colOff>
      <xdr:row>14</xdr:row>
      <xdr:rowOff>14288</xdr:rowOff>
    </xdr:to>
    <xdr:sp macro="" textlink="">
      <xdr:nvSpPr>
        <xdr:cNvPr id="41" name="TextBox 40">
          <a:extLst>
            <a:ext uri="{FF2B5EF4-FFF2-40B4-BE49-F238E27FC236}">
              <a16:creationId xmlns:a16="http://schemas.microsoft.com/office/drawing/2014/main" id="{1FB4FC04-4D3A-40D9-B883-84874E2F49ED}"/>
            </a:ext>
          </a:extLst>
        </xdr:cNvPr>
        <xdr:cNvSpPr txBox="1"/>
      </xdr:nvSpPr>
      <xdr:spPr>
        <a:xfrm>
          <a:off x="590550" y="2295525"/>
          <a:ext cx="3767138" cy="2524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a:t>
          </a:r>
          <a:r>
            <a:rPr lang="en-US" sz="1200" b="1">
              <a:latin typeface="+mn-lt"/>
            </a:rPr>
            <a:t>Financial</a:t>
          </a:r>
          <a:r>
            <a:rPr lang="en-US" sz="1200" b="1" baseline="0">
              <a:latin typeface="+mn-lt"/>
            </a:rPr>
            <a:t> and Sales Performance by Plant Location</a:t>
          </a:r>
          <a:endParaRPr lang="en-US" sz="1200" b="1">
            <a:latin typeface="+mn-lt"/>
          </a:endParaRPr>
        </a:p>
      </xdr:txBody>
    </xdr:sp>
    <xdr:clientData/>
  </xdr:twoCellAnchor>
  <xdr:twoCellAnchor>
    <xdr:from>
      <xdr:col>8</xdr:col>
      <xdr:colOff>442912</xdr:colOff>
      <xdr:row>12</xdr:row>
      <xdr:rowOff>123826</xdr:rowOff>
    </xdr:from>
    <xdr:to>
      <xdr:col>14</xdr:col>
      <xdr:colOff>261938</xdr:colOff>
      <xdr:row>14</xdr:row>
      <xdr:rowOff>17860</xdr:rowOff>
    </xdr:to>
    <xdr:sp macro="" textlink="">
      <xdr:nvSpPr>
        <xdr:cNvPr id="42" name="TextBox 41">
          <a:extLst>
            <a:ext uri="{FF2B5EF4-FFF2-40B4-BE49-F238E27FC236}">
              <a16:creationId xmlns:a16="http://schemas.microsoft.com/office/drawing/2014/main" id="{189A74F3-6FEC-449B-B51D-0E1D8449E41F}"/>
            </a:ext>
          </a:extLst>
        </xdr:cNvPr>
        <xdr:cNvSpPr txBox="1"/>
      </xdr:nvSpPr>
      <xdr:spPr>
        <a:xfrm>
          <a:off x="5634037" y="2266951"/>
          <a:ext cx="3712370" cy="251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a:t>
          </a:r>
          <a:r>
            <a:rPr lang="en-US" sz="1200" b="1">
              <a:latin typeface="+mn-lt"/>
            </a:rPr>
            <a:t>Vendor</a:t>
          </a:r>
          <a:r>
            <a:rPr lang="en-US" sz="1200" b="1" baseline="0">
              <a:latin typeface="+mn-lt"/>
            </a:rPr>
            <a:t> Lead Time Analysis by Order Quantity</a:t>
          </a:r>
          <a:endParaRPr lang="en-US" sz="1200" b="1">
            <a:latin typeface="+mn-lt"/>
          </a:endParaRPr>
        </a:p>
      </xdr:txBody>
    </xdr:sp>
    <xdr:clientData/>
  </xdr:twoCellAnchor>
  <xdr:twoCellAnchor>
    <xdr:from>
      <xdr:col>15</xdr:col>
      <xdr:colOff>576262</xdr:colOff>
      <xdr:row>12</xdr:row>
      <xdr:rowOff>95250</xdr:rowOff>
    </xdr:from>
    <xdr:to>
      <xdr:col>21</xdr:col>
      <xdr:colOff>61912</xdr:colOff>
      <xdr:row>14</xdr:row>
      <xdr:rowOff>47625</xdr:rowOff>
    </xdr:to>
    <xdr:sp macro="" textlink="">
      <xdr:nvSpPr>
        <xdr:cNvPr id="43" name="TextBox 42">
          <a:extLst>
            <a:ext uri="{FF2B5EF4-FFF2-40B4-BE49-F238E27FC236}">
              <a16:creationId xmlns:a16="http://schemas.microsoft.com/office/drawing/2014/main" id="{7E2F3DA4-91FD-48F7-8BDB-47DBD51EC498}"/>
            </a:ext>
          </a:extLst>
        </xdr:cNvPr>
        <xdr:cNvSpPr txBox="1"/>
      </xdr:nvSpPr>
      <xdr:spPr>
        <a:xfrm>
          <a:off x="10291762" y="2266950"/>
          <a:ext cx="33718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a:t>
          </a:r>
          <a:r>
            <a:rPr lang="en-US" sz="1200" b="1">
              <a:latin typeface="+mn-lt"/>
            </a:rPr>
            <a:t>Monthly</a:t>
          </a:r>
          <a:r>
            <a:rPr lang="en-US" sz="1200" b="1" baseline="0">
              <a:latin typeface="+mn-lt"/>
            </a:rPr>
            <a:t> Shipping Times Trend</a:t>
          </a:r>
          <a:endParaRPr lang="en-US" sz="1200" b="1">
            <a:latin typeface="+mn-lt"/>
          </a:endParaRPr>
        </a:p>
      </xdr:txBody>
    </xdr:sp>
    <xdr:clientData/>
  </xdr:twoCellAnchor>
  <xdr:twoCellAnchor>
    <xdr:from>
      <xdr:col>1</xdr:col>
      <xdr:colOff>319086</xdr:colOff>
      <xdr:row>27</xdr:row>
      <xdr:rowOff>171450</xdr:rowOff>
    </xdr:from>
    <xdr:to>
      <xdr:col>5</xdr:col>
      <xdr:colOff>504826</xdr:colOff>
      <xdr:row>29</xdr:row>
      <xdr:rowOff>123825</xdr:rowOff>
    </xdr:to>
    <xdr:sp macro="" textlink="">
      <xdr:nvSpPr>
        <xdr:cNvPr id="44" name="TextBox 43">
          <a:extLst>
            <a:ext uri="{FF2B5EF4-FFF2-40B4-BE49-F238E27FC236}">
              <a16:creationId xmlns:a16="http://schemas.microsoft.com/office/drawing/2014/main" id="{615A3CBB-4EA4-470E-BB55-88BAD5C3FA7D}"/>
            </a:ext>
          </a:extLst>
        </xdr:cNvPr>
        <xdr:cNvSpPr txBox="1"/>
      </xdr:nvSpPr>
      <xdr:spPr>
        <a:xfrm>
          <a:off x="966786" y="5057775"/>
          <a:ext cx="277654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a:t>
          </a:r>
          <a:r>
            <a:rPr lang="en-US" sz="1200" b="1">
              <a:latin typeface="+mn-lt"/>
            </a:rPr>
            <a:t>Revenue</a:t>
          </a:r>
          <a:r>
            <a:rPr lang="en-US" sz="1200" b="1" baseline="0">
              <a:latin typeface="+mn-lt"/>
            </a:rPr>
            <a:t> Contribution by Plant Location</a:t>
          </a:r>
          <a:endParaRPr lang="en-US" sz="1200" b="1">
            <a:latin typeface="+mn-lt"/>
          </a:endParaRPr>
        </a:p>
      </xdr:txBody>
    </xdr:sp>
    <xdr:clientData/>
  </xdr:twoCellAnchor>
  <xdr:twoCellAnchor>
    <xdr:from>
      <xdr:col>8</xdr:col>
      <xdr:colOff>604838</xdr:colOff>
      <xdr:row>27</xdr:row>
      <xdr:rowOff>142874</xdr:rowOff>
    </xdr:from>
    <xdr:to>
      <xdr:col>13</xdr:col>
      <xdr:colOff>381001</xdr:colOff>
      <xdr:row>29</xdr:row>
      <xdr:rowOff>80963</xdr:rowOff>
    </xdr:to>
    <xdr:sp macro="" textlink="">
      <xdr:nvSpPr>
        <xdr:cNvPr id="46" name="TextBox 45">
          <a:extLst>
            <a:ext uri="{FF2B5EF4-FFF2-40B4-BE49-F238E27FC236}">
              <a16:creationId xmlns:a16="http://schemas.microsoft.com/office/drawing/2014/main" id="{51E21FE4-F99B-42A8-B819-0E3105DF0C04}"/>
            </a:ext>
          </a:extLst>
        </xdr:cNvPr>
        <xdr:cNvSpPr txBox="1"/>
      </xdr:nvSpPr>
      <xdr:spPr>
        <a:xfrm>
          <a:off x="5786438" y="5029199"/>
          <a:ext cx="3014663" cy="3000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mn-lt"/>
            </a:rPr>
            <a:t>Revenue</a:t>
          </a:r>
          <a:r>
            <a:rPr lang="en-US" sz="1200" b="1" baseline="0">
              <a:latin typeface="+mn-lt"/>
            </a:rPr>
            <a:t> Distribution by Product Category</a:t>
          </a:r>
          <a:endParaRPr lang="en-US" sz="1200" b="1">
            <a:latin typeface="+mn-lt"/>
          </a:endParaRPr>
        </a:p>
      </xdr:txBody>
    </xdr:sp>
    <xdr:clientData/>
  </xdr:twoCellAnchor>
  <xdr:twoCellAnchor>
    <xdr:from>
      <xdr:col>15</xdr:col>
      <xdr:colOff>528637</xdr:colOff>
      <xdr:row>28</xdr:row>
      <xdr:rowOff>28575</xdr:rowOff>
    </xdr:from>
    <xdr:to>
      <xdr:col>21</xdr:col>
      <xdr:colOff>257174</xdr:colOff>
      <xdr:row>30</xdr:row>
      <xdr:rowOff>28575</xdr:rowOff>
    </xdr:to>
    <xdr:sp macro="" textlink="">
      <xdr:nvSpPr>
        <xdr:cNvPr id="47" name="TextBox 46">
          <a:extLst>
            <a:ext uri="{FF2B5EF4-FFF2-40B4-BE49-F238E27FC236}">
              <a16:creationId xmlns:a16="http://schemas.microsoft.com/office/drawing/2014/main" id="{1E9F4466-FBB2-45D7-8D49-1E2271D403D5}"/>
            </a:ext>
          </a:extLst>
        </xdr:cNvPr>
        <xdr:cNvSpPr txBox="1"/>
      </xdr:nvSpPr>
      <xdr:spPr>
        <a:xfrm>
          <a:off x="10244137" y="5095875"/>
          <a:ext cx="3614737"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latin typeface="+mn-lt"/>
            </a:rPr>
            <a:t>Order Lead Time Analysis by Work Order Duration</a:t>
          </a:r>
          <a:endParaRPr lang="en-US" sz="1200" b="1">
            <a:latin typeface="+mn-lt"/>
          </a:endParaRPr>
        </a:p>
      </xdr:txBody>
    </xdr:sp>
    <xdr:clientData/>
  </xdr:twoCellAnchor>
  <xdr:twoCellAnchor>
    <xdr:from>
      <xdr:col>8</xdr:col>
      <xdr:colOff>114301</xdr:colOff>
      <xdr:row>13</xdr:row>
      <xdr:rowOff>176214</xdr:rowOff>
    </xdr:from>
    <xdr:to>
      <xdr:col>14</xdr:col>
      <xdr:colOff>261938</xdr:colOff>
      <xdr:row>25</xdr:row>
      <xdr:rowOff>0</xdr:rowOff>
    </xdr:to>
    <xdr:graphicFrame macro="">
      <xdr:nvGraphicFramePr>
        <xdr:cNvPr id="49" name="Chart 48">
          <a:extLst>
            <a:ext uri="{FF2B5EF4-FFF2-40B4-BE49-F238E27FC236}">
              <a16:creationId xmlns:a16="http://schemas.microsoft.com/office/drawing/2014/main" id="{559DCD10-3C18-41DB-9100-F8D76BD39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228601</xdr:colOff>
      <xdr:row>13</xdr:row>
      <xdr:rowOff>148828</xdr:rowOff>
    </xdr:from>
    <xdr:to>
      <xdr:col>22</xdr:col>
      <xdr:colOff>133351</xdr:colOff>
      <xdr:row>25</xdr:row>
      <xdr:rowOff>33338</xdr:rowOff>
    </xdr:to>
    <xdr:graphicFrame macro="">
      <xdr:nvGraphicFramePr>
        <xdr:cNvPr id="50" name="Chart 49">
          <a:extLst>
            <a:ext uri="{FF2B5EF4-FFF2-40B4-BE49-F238E27FC236}">
              <a16:creationId xmlns:a16="http://schemas.microsoft.com/office/drawing/2014/main" id="{26338E22-9CA2-4A10-BB4E-ACECE769B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176213</xdr:colOff>
      <xdr:row>29</xdr:row>
      <xdr:rowOff>90485</xdr:rowOff>
    </xdr:from>
    <xdr:to>
      <xdr:col>22</xdr:col>
      <xdr:colOff>214313</xdr:colOff>
      <xdr:row>40</xdr:row>
      <xdr:rowOff>152399</xdr:rowOff>
    </xdr:to>
    <xdr:graphicFrame macro="">
      <xdr:nvGraphicFramePr>
        <xdr:cNvPr id="55" name="Chart 54">
          <a:extLst>
            <a:ext uri="{FF2B5EF4-FFF2-40B4-BE49-F238E27FC236}">
              <a16:creationId xmlns:a16="http://schemas.microsoft.com/office/drawing/2014/main" id="{4560F44F-9191-4E6A-8C18-481983EB0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80965</xdr:colOff>
      <xdr:row>9</xdr:row>
      <xdr:rowOff>114299</xdr:rowOff>
    </xdr:from>
    <xdr:to>
      <xdr:col>2</xdr:col>
      <xdr:colOff>185737</xdr:colOff>
      <xdr:row>10</xdr:row>
      <xdr:rowOff>171449</xdr:rowOff>
    </xdr:to>
    <xdr:sp macro="" textlink="Slicer!G3">
      <xdr:nvSpPr>
        <xdr:cNvPr id="56" name="TextBox 55">
          <a:extLst>
            <a:ext uri="{FF2B5EF4-FFF2-40B4-BE49-F238E27FC236}">
              <a16:creationId xmlns:a16="http://schemas.microsoft.com/office/drawing/2014/main" id="{B62F3043-F8C1-479B-9B6D-14D44ECDBECC}"/>
            </a:ext>
          </a:extLst>
        </xdr:cNvPr>
        <xdr:cNvSpPr txBox="1"/>
      </xdr:nvSpPr>
      <xdr:spPr>
        <a:xfrm>
          <a:off x="728665" y="1743074"/>
          <a:ext cx="752472"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D49154-6F3A-4F57-9895-A58651EB60CF}" type="TxLink">
            <a:rPr lang="en-US" sz="1100" b="0" i="0" u="none" strike="noStrike">
              <a:solidFill>
                <a:srgbClr val="000000"/>
              </a:solidFill>
              <a:latin typeface="Calibri"/>
              <a:ea typeface="Calibri"/>
              <a:cs typeface="Calibri"/>
            </a:rPr>
            <a:pPr/>
            <a:t>577,605</a:t>
          </a:fld>
          <a:endParaRPr lang="en-US"/>
        </a:p>
      </xdr:txBody>
    </xdr:sp>
    <xdr:clientData/>
  </xdr:twoCellAnchor>
  <xdr:twoCellAnchor>
    <xdr:from>
      <xdr:col>4</xdr:col>
      <xdr:colOff>180975</xdr:colOff>
      <xdr:row>9</xdr:row>
      <xdr:rowOff>138113</xdr:rowOff>
    </xdr:from>
    <xdr:to>
      <xdr:col>4</xdr:col>
      <xdr:colOff>609600</xdr:colOff>
      <xdr:row>11</xdr:row>
      <xdr:rowOff>4763</xdr:rowOff>
    </xdr:to>
    <xdr:sp macro="" textlink="Slicer!G9">
      <xdr:nvSpPr>
        <xdr:cNvPr id="57" name="TextBox 56">
          <a:extLst>
            <a:ext uri="{FF2B5EF4-FFF2-40B4-BE49-F238E27FC236}">
              <a16:creationId xmlns:a16="http://schemas.microsoft.com/office/drawing/2014/main" id="{412B875C-1B5D-4849-A0DD-EF47E1FCC725}"/>
            </a:ext>
          </a:extLst>
        </xdr:cNvPr>
        <xdr:cNvSpPr txBox="1"/>
      </xdr:nvSpPr>
      <xdr:spPr>
        <a:xfrm>
          <a:off x="2771775" y="1766888"/>
          <a:ext cx="42862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209E7A-50C7-45B0-A323-B4EE2D9DBD67}" type="TxLink">
            <a:rPr lang="en-US" sz="1100" b="0" i="0" u="none" strike="noStrike">
              <a:solidFill>
                <a:srgbClr val="000000"/>
              </a:solidFill>
              <a:latin typeface="Calibri"/>
              <a:ea typeface="Calibri"/>
              <a:cs typeface="Calibri"/>
            </a:rPr>
            <a:pPr/>
            <a:t>100</a:t>
          </a:fld>
          <a:endParaRPr lang="en-US" sz="1200" b="1">
            <a:latin typeface="+mn-lt"/>
          </a:endParaRPr>
        </a:p>
      </xdr:txBody>
    </xdr:sp>
    <xdr:clientData/>
  </xdr:twoCellAnchor>
  <xdr:twoCellAnchor>
    <xdr:from>
      <xdr:col>0</xdr:col>
      <xdr:colOff>452438</xdr:colOff>
      <xdr:row>29</xdr:row>
      <xdr:rowOff>80962</xdr:rowOff>
    </xdr:from>
    <xdr:to>
      <xdr:col>7</xdr:col>
      <xdr:colOff>148827</xdr:colOff>
      <xdr:row>41</xdr:row>
      <xdr:rowOff>17859</xdr:rowOff>
    </xdr:to>
    <xdr:graphicFrame macro="">
      <xdr:nvGraphicFramePr>
        <xdr:cNvPr id="11" name="Chart 10">
          <a:extLst>
            <a:ext uri="{FF2B5EF4-FFF2-40B4-BE49-F238E27FC236}">
              <a16:creationId xmlns:a16="http://schemas.microsoft.com/office/drawing/2014/main" id="{12D09CAD-050A-4DF9-9165-97A7ABBF7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10716</xdr:colOff>
      <xdr:row>7</xdr:row>
      <xdr:rowOff>165499</xdr:rowOff>
    </xdr:from>
    <xdr:to>
      <xdr:col>14</xdr:col>
      <xdr:colOff>182167</xdr:colOff>
      <xdr:row>11</xdr:row>
      <xdr:rowOff>98826</xdr:rowOff>
    </xdr:to>
    <mc:AlternateContent xmlns:mc="http://schemas.openxmlformats.org/markup-compatibility/2006">
      <mc:Choice xmlns:a14="http://schemas.microsoft.com/office/drawing/2010/main" Requires="a14">
        <xdr:graphicFrame macro="">
          <xdr:nvGraphicFramePr>
            <xdr:cNvPr id="15" name="Plant Location 1">
              <a:extLst>
                <a:ext uri="{FF2B5EF4-FFF2-40B4-BE49-F238E27FC236}">
                  <a16:creationId xmlns:a16="http://schemas.microsoft.com/office/drawing/2014/main" id="{FBB48EF1-B589-433A-A738-1B48AEC9642E}"/>
                </a:ext>
              </a:extLst>
            </xdr:cNvPr>
            <xdr:cNvGraphicFramePr/>
          </xdr:nvGraphicFramePr>
          <xdr:xfrm>
            <a:off x="0" y="0"/>
            <a:ext cx="0" cy="0"/>
          </xdr:xfrm>
          <a:graphic>
            <a:graphicData uri="http://schemas.microsoft.com/office/drawing/2010/slicer">
              <sle:slicer xmlns:sle="http://schemas.microsoft.com/office/drawing/2010/slicer" name="Plant Location 1"/>
            </a:graphicData>
          </a:graphic>
        </xdr:graphicFrame>
      </mc:Choice>
      <mc:Fallback>
        <xdr:sp macro="" textlink="">
          <xdr:nvSpPr>
            <xdr:cNvPr id="0" name=""/>
            <xdr:cNvSpPr>
              <a:spLocks noTextEdit="1"/>
            </xdr:cNvSpPr>
          </xdr:nvSpPr>
          <xdr:spPr>
            <a:xfrm>
              <a:off x="3884216" y="1424916"/>
              <a:ext cx="5336118" cy="652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510779</xdr:colOff>
      <xdr:row>7</xdr:row>
      <xdr:rowOff>165499</xdr:rowOff>
    </xdr:from>
    <xdr:to>
      <xdr:col>20</xdr:col>
      <xdr:colOff>95249</xdr:colOff>
      <xdr:row>11</xdr:row>
      <xdr:rowOff>89299</xdr:rowOff>
    </xdr:to>
    <mc:AlternateContent xmlns:mc="http://schemas.openxmlformats.org/markup-compatibility/2006">
      <mc:Choice xmlns:a14="http://schemas.microsoft.com/office/drawing/2010/main" Requires="a14">
        <xdr:graphicFrame macro="">
          <xdr:nvGraphicFramePr>
            <xdr:cNvPr id="16" name="Business Unit 1">
              <a:extLst>
                <a:ext uri="{FF2B5EF4-FFF2-40B4-BE49-F238E27FC236}">
                  <a16:creationId xmlns:a16="http://schemas.microsoft.com/office/drawing/2014/main" id="{4F45FFC8-691A-4697-A29D-17BBADFEE47E}"/>
                </a:ext>
              </a:extLst>
            </xdr:cNvPr>
            <xdr:cNvGraphicFramePr/>
          </xdr:nvGraphicFramePr>
          <xdr:xfrm>
            <a:off x="0" y="0"/>
            <a:ext cx="0" cy="0"/>
          </xdr:xfrm>
          <a:graphic>
            <a:graphicData uri="http://schemas.microsoft.com/office/drawing/2010/slicer">
              <sle:slicer xmlns:sle="http://schemas.microsoft.com/office/drawing/2010/slicer" name="Business Unit 1"/>
            </a:graphicData>
          </a:graphic>
        </xdr:graphicFrame>
      </mc:Choice>
      <mc:Fallback>
        <xdr:sp macro="" textlink="">
          <xdr:nvSpPr>
            <xdr:cNvPr id="0" name=""/>
            <xdr:cNvSpPr>
              <a:spLocks noTextEdit="1"/>
            </xdr:cNvSpPr>
          </xdr:nvSpPr>
          <xdr:spPr>
            <a:xfrm>
              <a:off x="9548946" y="1424916"/>
              <a:ext cx="3457970" cy="643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273845</xdr:colOff>
      <xdr:row>28</xdr:row>
      <xdr:rowOff>178593</xdr:rowOff>
    </xdr:from>
    <xdr:to>
      <xdr:col>14</xdr:col>
      <xdr:colOff>5954</xdr:colOff>
      <xdr:row>41</xdr:row>
      <xdr:rowOff>29765</xdr:rowOff>
    </xdr:to>
    <xdr:graphicFrame macro="">
      <xdr:nvGraphicFramePr>
        <xdr:cNvPr id="17" name="Chart 16">
          <a:extLst>
            <a:ext uri="{FF2B5EF4-FFF2-40B4-BE49-F238E27FC236}">
              <a16:creationId xmlns:a16="http://schemas.microsoft.com/office/drawing/2014/main" id="{B5AEF55C-335D-4466-8E0E-B228F04E3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392906</xdr:colOff>
      <xdr:row>14</xdr:row>
      <xdr:rowOff>46433</xdr:rowOff>
    </xdr:from>
    <xdr:to>
      <xdr:col>7</xdr:col>
      <xdr:colOff>125014</xdr:colOff>
      <xdr:row>25</xdr:row>
      <xdr:rowOff>113109</xdr:rowOff>
    </xdr:to>
    <xdr:graphicFrame macro="">
      <xdr:nvGraphicFramePr>
        <xdr:cNvPr id="19" name="Chart 18">
          <a:extLst>
            <a:ext uri="{FF2B5EF4-FFF2-40B4-BE49-F238E27FC236}">
              <a16:creationId xmlns:a16="http://schemas.microsoft.com/office/drawing/2014/main" id="{B0FBB281-4990-477A-966E-47836D1F7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302418</xdr:colOff>
      <xdr:row>1</xdr:row>
      <xdr:rowOff>23811</xdr:rowOff>
    </xdr:from>
    <xdr:to>
      <xdr:col>12</xdr:col>
      <xdr:colOff>178593</xdr:colOff>
      <xdr:row>16</xdr:row>
      <xdr:rowOff>143826</xdr:rowOff>
    </xdr:to>
    <xdr:graphicFrame macro="">
      <xdr:nvGraphicFramePr>
        <xdr:cNvPr id="2" name="Chart 1">
          <a:extLst>
            <a:ext uri="{FF2B5EF4-FFF2-40B4-BE49-F238E27FC236}">
              <a16:creationId xmlns:a16="http://schemas.microsoft.com/office/drawing/2014/main" id="{8FB0D13A-0BA7-BA0A-869D-E780BF04E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202407</xdr:colOff>
      <xdr:row>0</xdr:row>
      <xdr:rowOff>152400</xdr:rowOff>
    </xdr:from>
    <xdr:to>
      <xdr:col>10</xdr:col>
      <xdr:colOff>381001</xdr:colOff>
      <xdr:row>14</xdr:row>
      <xdr:rowOff>142875</xdr:rowOff>
    </xdr:to>
    <xdr:graphicFrame macro="">
      <xdr:nvGraphicFramePr>
        <xdr:cNvPr id="2" name="Chart 1">
          <a:extLst>
            <a:ext uri="{FF2B5EF4-FFF2-40B4-BE49-F238E27FC236}">
              <a16:creationId xmlns:a16="http://schemas.microsoft.com/office/drawing/2014/main" id="{18E2BA83-FD25-D891-D60C-11A2A04B2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223838</xdr:colOff>
      <xdr:row>1</xdr:row>
      <xdr:rowOff>119062</xdr:rowOff>
    </xdr:from>
    <xdr:to>
      <xdr:col>11</xdr:col>
      <xdr:colOff>73818</xdr:colOff>
      <xdr:row>16</xdr:row>
      <xdr:rowOff>147637</xdr:rowOff>
    </xdr:to>
    <xdr:graphicFrame macro="">
      <xdr:nvGraphicFramePr>
        <xdr:cNvPr id="2" name="Chart 1">
          <a:extLst>
            <a:ext uri="{FF2B5EF4-FFF2-40B4-BE49-F238E27FC236}">
              <a16:creationId xmlns:a16="http://schemas.microsoft.com/office/drawing/2014/main" id="{91492521-F498-DDD1-3628-662BD84D0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314326</xdr:colOff>
      <xdr:row>1</xdr:row>
      <xdr:rowOff>100012</xdr:rowOff>
    </xdr:from>
    <xdr:to>
      <xdr:col>11</xdr:col>
      <xdr:colOff>657225</xdr:colOff>
      <xdr:row>17</xdr:row>
      <xdr:rowOff>0</xdr:rowOff>
    </xdr:to>
    <xdr:graphicFrame macro="">
      <xdr:nvGraphicFramePr>
        <xdr:cNvPr id="2" name="Chart 1">
          <a:extLst>
            <a:ext uri="{FF2B5EF4-FFF2-40B4-BE49-F238E27FC236}">
              <a16:creationId xmlns:a16="http://schemas.microsoft.com/office/drawing/2014/main" id="{7B9E97D6-3F46-F1DE-B9C3-946394B37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397669</xdr:colOff>
      <xdr:row>2</xdr:row>
      <xdr:rowOff>38100</xdr:rowOff>
    </xdr:from>
    <xdr:to>
      <xdr:col>9</xdr:col>
      <xdr:colOff>92607</xdr:colOff>
      <xdr:row>17</xdr:row>
      <xdr:rowOff>142256</xdr:rowOff>
    </xdr:to>
    <xdr:graphicFrame macro="">
      <xdr:nvGraphicFramePr>
        <xdr:cNvPr id="2" name="Chart 1">
          <a:extLst>
            <a:ext uri="{FF2B5EF4-FFF2-40B4-BE49-F238E27FC236}">
              <a16:creationId xmlns:a16="http://schemas.microsoft.com/office/drawing/2014/main" id="{055CF918-CBE2-3A16-B84B-DF567D7E8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733425</xdr:colOff>
      <xdr:row>118</xdr:row>
      <xdr:rowOff>147637</xdr:rowOff>
    </xdr:from>
    <xdr:to>
      <xdr:col>5</xdr:col>
      <xdr:colOff>1095375</xdr:colOff>
      <xdr:row>133</xdr:row>
      <xdr:rowOff>9523</xdr:rowOff>
    </xdr:to>
    <xdr:graphicFrame macro="">
      <xdr:nvGraphicFramePr>
        <xdr:cNvPr id="2" name="Chart 1">
          <a:extLst>
            <a:ext uri="{FF2B5EF4-FFF2-40B4-BE49-F238E27FC236}">
              <a16:creationId xmlns:a16="http://schemas.microsoft.com/office/drawing/2014/main" id="{10A687F0-E516-E3D9-48F5-328B87316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638173</xdr:colOff>
      <xdr:row>2</xdr:row>
      <xdr:rowOff>85725</xdr:rowOff>
    </xdr:from>
    <xdr:to>
      <xdr:col>13</xdr:col>
      <xdr:colOff>219075</xdr:colOff>
      <xdr:row>6</xdr:row>
      <xdr:rowOff>0</xdr:rowOff>
    </xdr:to>
    <mc:AlternateContent xmlns:mc="http://schemas.openxmlformats.org/markup-compatibility/2006">
      <mc:Choice xmlns:a14="http://schemas.microsoft.com/office/drawing/2010/main" Requires="a14">
        <xdr:graphicFrame macro="">
          <xdr:nvGraphicFramePr>
            <xdr:cNvPr id="2" name="Business Unit">
              <a:extLst>
                <a:ext uri="{FF2B5EF4-FFF2-40B4-BE49-F238E27FC236}">
                  <a16:creationId xmlns:a16="http://schemas.microsoft.com/office/drawing/2014/main" id="{FD2FE06C-2E5F-F0CC-3A2A-BB8CD79C2188}"/>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dr:sp macro="" textlink="">
          <xdr:nvSpPr>
            <xdr:cNvPr id="0" name=""/>
            <xdr:cNvSpPr>
              <a:spLocks noTextEdit="1"/>
            </xdr:cNvSpPr>
          </xdr:nvSpPr>
          <xdr:spPr>
            <a:xfrm>
              <a:off x="7910511" y="447675"/>
              <a:ext cx="2819402"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71436</xdr:colOff>
      <xdr:row>8</xdr:row>
      <xdr:rowOff>166687</xdr:rowOff>
    </xdr:from>
    <xdr:to>
      <xdr:col>16</xdr:col>
      <xdr:colOff>252412</xdr:colOff>
      <xdr:row>12</xdr:row>
      <xdr:rowOff>90489</xdr:rowOff>
    </xdr:to>
    <mc:AlternateContent xmlns:mc="http://schemas.openxmlformats.org/markup-compatibility/2006">
      <mc:Choice xmlns:a14="http://schemas.microsoft.com/office/drawing/2010/main" Requires="a14">
        <xdr:graphicFrame macro="">
          <xdr:nvGraphicFramePr>
            <xdr:cNvPr id="3" name="Plant Location">
              <a:extLst>
                <a:ext uri="{FF2B5EF4-FFF2-40B4-BE49-F238E27FC236}">
                  <a16:creationId xmlns:a16="http://schemas.microsoft.com/office/drawing/2014/main" id="{989076BA-D6AD-609C-AD82-AA6178FDF738}"/>
                </a:ext>
              </a:extLst>
            </xdr:cNvPr>
            <xdr:cNvGraphicFramePr/>
          </xdr:nvGraphicFramePr>
          <xdr:xfrm>
            <a:off x="0" y="0"/>
            <a:ext cx="0" cy="0"/>
          </xdr:xfrm>
          <a:graphic>
            <a:graphicData uri="http://schemas.microsoft.com/office/drawing/2010/slicer">
              <sle:slicer xmlns:sle="http://schemas.microsoft.com/office/drawing/2010/slicer" name="Plant Location"/>
            </a:graphicData>
          </a:graphic>
        </xdr:graphicFrame>
      </mc:Choice>
      <mc:Fallback>
        <xdr:sp macro="" textlink="">
          <xdr:nvSpPr>
            <xdr:cNvPr id="0" name=""/>
            <xdr:cNvSpPr>
              <a:spLocks noTextEdit="1"/>
            </xdr:cNvSpPr>
          </xdr:nvSpPr>
          <xdr:spPr>
            <a:xfrm>
              <a:off x="7343774" y="1614487"/>
              <a:ext cx="5362576" cy="647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persons/person6.xml><?xml version="1.0" encoding="utf-8"?>
<personList xmlns="http://schemas.microsoft.com/office/spreadsheetml/2018/threadedcomments" xmlns:x="http://schemas.openxmlformats.org/spreadsheetml/2006/main"/>
</file>

<file path=xl/persons/person7.xml><?xml version="1.0" encoding="utf-8"?>
<personList xmlns="http://schemas.microsoft.com/office/spreadsheetml/2018/threadedcomments" xmlns:x="http://schemas.openxmlformats.org/spreadsheetml/2006/main"/>
</file>

<file path=xl/persons/person8.xml><?xml version="1.0" encoding="utf-8"?>
<personList xmlns="http://schemas.microsoft.com/office/spreadsheetml/2018/threadedcomments" xmlns:x="http://schemas.openxmlformats.org/spreadsheetml/2006/main"/>
</file>

<file path=xl/persons/person9.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25" backgroundQuery="1" createdVersion="8" refreshedVersion="8" minRefreshableVersion="3" recordCount="0" supportSubquery="1" supportAdvancedDrill="1" xr:uid="{4288F989-4B2E-44BB-B30E-F15D458F0E4C}">
  <cacheSource type="external" connectionId="1"/>
  <cacheFields count="1">
    <cacheField name="[Range 1].[Plant Location].[Plant Location]" caption="Plant Location" numFmtId="0" hierarchy="53" level="1">
      <sharedItems containsSemiMixedTypes="0" containsNonDate="0" containsString="0"/>
    </cacheField>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0"/>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hidden="1">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hidden="1">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hidden="1">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2847223" backgroundQuery="1" createdVersion="8" refreshedVersion="8" minRefreshableVersion="3" recordCount="0" supportSubquery="1" supportAdvancedDrill="1" xr:uid="{3BFA15A2-7939-4B5F-BE0D-69F5D678A714}">
  <cacheSource type="external" connectionId="1"/>
  <cacheFields count="4">
    <cacheField name="[Range 1].[Order date (Month)].[Order date (Month)]" caption="Order date (Month)" numFmtId="0" hierarchy="73" level="1">
      <sharedItems count="12">
        <s v="Jan"/>
        <s v="Feb"/>
        <s v="Mar"/>
        <s v="Apr"/>
        <s v="May"/>
        <s v="Jun"/>
        <s v="Jul"/>
        <s v="Aug"/>
        <s v="Sep"/>
        <s v="Oct"/>
        <s v="Nov"/>
        <s v="Dec"/>
      </sharedItems>
    </cacheField>
    <cacheField name="[Range 1].[Order date (Year)].[Order date (Year)]" caption="Order date (Year)" numFmtId="0" hierarchy="71" level="1">
      <sharedItems containsSemiMixedTypes="0" containsNonDate="0" containsString="0"/>
    </cacheField>
    <cacheField name="[Measures].[Sum of Shipping times 2]" caption="Sum of Shipping times 2" numFmtId="0" hierarchy="93" level="32767"/>
    <cacheField name="[Range 1].[Plant Location].[Plant Location]" caption="Plant Location" numFmtId="0" hierarchy="53" level="1">
      <sharedItems containsSemiMixedTypes="0" containsNonDate="0" containsString="0"/>
    </cacheField>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3"/>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1"/>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0"/>
      </fieldsUsage>
    </cacheHierarchy>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hidden="1">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hidden="1">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hidden="1">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3194446" backgroundQuery="1" createdVersion="8" refreshedVersion="8" minRefreshableVersion="3" recordCount="0" supportSubquery="1" supportAdvancedDrill="1" xr:uid="{F7FA27DE-A87D-4BAE-948A-E7221A10ACE3}">
  <cacheSource type="external" connectionId="1"/>
  <cacheFields count="3">
    <cacheField name="[Range 1].[Plant Location].[Plant Location]" caption="Plant Location" numFmtId="0" hierarchy="53" level="1">
      <sharedItems count="5">
        <s v="Asia-Pacific"/>
        <s v="Europe"/>
        <s v="Middle East"/>
        <s v="North America"/>
        <s v="South America"/>
      </sharedItems>
    </cacheField>
    <cacheField name="[Measures].[Sum of Revenue generated 2]" caption="Sum of Revenue generated 2" numFmtId="0" hierarchy="90" level="32767"/>
    <cacheField name="[Range 1].[Order date (Year)].[Order date (Year)]" caption="Order date (Year)" numFmtId="0" hierarchy="71" level="1">
      <sharedItems count="3">
        <s v="2021"/>
        <s v="2022"/>
        <s v="2023"/>
      </sharedItems>
    </cacheField>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0"/>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2"/>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hidden="1">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hidden="1">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354167" backgroundQuery="1" createdVersion="8" refreshedVersion="8" minRefreshableVersion="3" recordCount="0" supportSubquery="1" supportAdvancedDrill="1" xr:uid="{730159DE-0FCF-4D60-9250-E3E6B7EFD128}">
  <cacheSource type="external" connectionId="1"/>
  <cacheFields count="3">
    <cacheField name="[Range 1].[Product Category].[Product Category]" caption="Product Category" numFmtId="0" hierarchy="38" level="1">
      <sharedItems count="3">
        <s v="Drill"/>
        <s v="Hammer"/>
        <s v="Nuts &amp; Bolts"/>
      </sharedItems>
    </cacheField>
    <cacheField name="[Measures].[Sum of Revenue generated 2]" caption="Sum of Revenue generated 2" numFmtId="0" hierarchy="90" level="32767"/>
    <cacheField name="[Range 1].[Plant Location].[Plant Location]" caption="Plant Location" numFmtId="0" hierarchy="53" level="1">
      <sharedItems containsSemiMixedTypes="0" containsNonDate="0" containsString="0"/>
    </cacheField>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2" memberValueDatatype="130" unbalanced="0">
      <fieldsUsage count="2">
        <fieldUsage x="-1"/>
        <fieldUsage x="0"/>
      </fieldsUsage>
    </cacheHierarchy>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2"/>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hidden="1">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hidden="1">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3657408" backgroundQuery="1" createdVersion="8" refreshedVersion="8" minRefreshableVersion="3" recordCount="0" supportSubquery="1" supportAdvancedDrill="1" xr:uid="{B9853D53-4406-4849-80B3-60D76EDF8E1C}">
  <cacheSource type="external" connectionId="1"/>
  <cacheFields count="2">
    <cacheField name="[Measures].[Sum of Revenue generated 2]" caption="Sum of Revenue generated 2" numFmtId="0" hierarchy="90" level="32767"/>
    <cacheField name="[Range 1].[Plant Location].[Plant Location]" caption="Plant Location" numFmtId="0" hierarchy="53" level="1">
      <sharedItems containsSemiMixedTypes="0" containsNonDate="0" containsString="0"/>
    </cacheField>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1"/>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hidden="1">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hidden="1">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3657408" backgroundQuery="1" createdVersion="8" refreshedVersion="8" minRefreshableVersion="3" recordCount="0" supportSubquery="1" supportAdvancedDrill="1" xr:uid="{5500479E-159E-4EEE-AF07-D568288F2D1F}">
  <cacheSource type="external" connectionId="1"/>
  <cacheFields count="2">
    <cacheField name="[Measures].[Count of Revenue generated]" caption="Count of Revenue generated" numFmtId="0" hierarchy="97" level="32767"/>
    <cacheField name="[Range 1].[Plant Location].[Plant Location]" caption="Plant Location" numFmtId="0" hierarchy="53" level="1">
      <sharedItems containsSemiMixedTypes="0" containsNonDate="0" containsString="0"/>
    </cacheField>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1"/>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hidden="1">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hidden="1">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hidden="1">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412037" backgroundQuery="1" createdVersion="8" refreshedVersion="8" minRefreshableVersion="3" recordCount="0" supportSubquery="1" supportAdvancedDrill="1" xr:uid="{090C038D-3CBB-49A2-B33C-4FEC9E16D755}">
  <cacheSource type="external" connectionId="1"/>
  <cacheFields count="5">
    <cacheField name="[Range 1].[Vendor name].[Vendor name]" caption="Vendor name" numFmtId="0" hierarchy="52" level="1">
      <sharedItems count="3">
        <s v="Vendor 1"/>
        <s v="Vendor 2"/>
        <s v="Vendor 4"/>
      </sharedItems>
    </cacheField>
    <cacheField name="[Measures].[Sum of Delivery Lead times 2]" caption="Sum of Delivery Lead times 2" numFmtId="0" hierarchy="92" level="32767"/>
    <cacheField name="[Measures].[Sum of Shipping times 2]" caption="Sum of Shipping times 2" numFmtId="0" hierarchy="93" level="32767"/>
    <cacheField name="[Measures].[Sum of Production lead time 2]" caption="Sum of Production lead time 2" numFmtId="0" hierarchy="94" level="32767"/>
    <cacheField name="[Range 1].[Plant Location].[Plant Location]" caption="Plant Location" numFmtId="0" hierarchy="53" level="1">
      <sharedItems containsSemiMixedTypes="0" containsNonDate="0" containsString="0"/>
    </cacheField>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2" memberValueDatatype="130" unbalanced="0">
      <fieldsUsage count="2">
        <fieldUsage x="-1"/>
        <fieldUsage x="0"/>
      </fieldsUsage>
    </cacheHierarchy>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4"/>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hidden="1">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oneField="1" hidden="1">
      <fieldsUsage count="1">
        <fieldUsage x="3"/>
      </fieldsUsage>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hidden="1">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hidden="1">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4467593" backgroundQuery="1" createdVersion="8" refreshedVersion="8" minRefreshableVersion="3" recordCount="0" supportSubquery="1" supportAdvancedDrill="1" xr:uid="{D56B915B-41BB-46E6-A6E6-9CEDD28BC7F4}">
  <cacheSource type="external" connectionId="1"/>
  <cacheFields count="4">
    <cacheField name="[Range 1].[Plant Location].[Plant Location]" caption="Plant Location" numFmtId="0" hierarchy="53" level="1">
      <sharedItems count="5">
        <s v="Asia-Pacific"/>
        <s v="Europe"/>
        <s v="Middle East"/>
        <s v="North America"/>
        <s v="South America"/>
      </sharedItems>
    </cacheField>
    <cacheField name="[Measures].[Sum of Revenue generated 2]" caption="Sum of Revenue generated 2" numFmtId="0" hierarchy="90" level="32767"/>
    <cacheField name="[Measures].[Sum of Total Costs 2]" caption="Sum of Total Costs 2" numFmtId="0" hierarchy="91" level="32767"/>
    <cacheField name="[Measures].[Sum of Qty Sold 2]" caption="Sum of Qty Sold 2" numFmtId="0" hierarchy="98" level="32767"/>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0"/>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oneField="1" hidden="1">
      <fieldsUsage count="1">
        <fieldUsage x="2"/>
      </fieldsUsage>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hidden="1">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556064814817" backgroundQuery="1" createdVersion="8" refreshedVersion="8" minRefreshableVersion="3" recordCount="0" supportSubquery="1" supportAdvancedDrill="1" xr:uid="{470C0BD1-C61E-4CCA-9845-F90C8941FEE9}">
  <cacheSource type="external" connectionId="1"/>
  <cacheFields count="3">
    <cacheField name="[Range 1].[Order Lead time].[Order Lead time]" caption="Order Lead time" numFmtId="0" hierarchy="55" level="1">
      <sharedItems containsSemiMixedTypes="0" containsString="0" containsNumber="1" containsInteger="1" minValue="1" maxValue="30" count="29">
        <n v="1"/>
        <n v="2"/>
        <n v="3"/>
        <n v="4"/>
        <n v="5"/>
        <n v="6"/>
        <n v="7"/>
        <n v="8"/>
        <n v="9"/>
        <n v="10"/>
        <n v="11"/>
        <n v="12"/>
        <n v="13"/>
        <n v="14"/>
        <n v="16"/>
        <n v="17"/>
        <n v="18"/>
        <n v="19"/>
        <n v="20"/>
        <n v="21"/>
        <n v="22"/>
        <n v="23"/>
        <n v="24"/>
        <n v="25"/>
        <n v="26"/>
        <n v="27"/>
        <n v="28"/>
        <n v="29"/>
        <n v="30"/>
      </sharedItems>
      <extLst>
        <ext xmlns:x15="http://schemas.microsoft.com/office/spreadsheetml/2010/11/main" uri="{4F2E5C28-24EA-4eb8-9CBF-B6C8F9C3D259}">
          <x15:cachedUniqueNames>
            <x15:cachedUniqueName index="0" name="[Range 1].[Order Lead time].&amp;[1]"/>
            <x15:cachedUniqueName index="1" name="[Range 1].[Order Lead time].&amp;[2]"/>
            <x15:cachedUniqueName index="2" name="[Range 1].[Order Lead time].&amp;[3]"/>
            <x15:cachedUniqueName index="3" name="[Range 1].[Order Lead time].&amp;[4]"/>
            <x15:cachedUniqueName index="4" name="[Range 1].[Order Lead time].&amp;[5]"/>
            <x15:cachedUniqueName index="5" name="[Range 1].[Order Lead time].&amp;[6]"/>
            <x15:cachedUniqueName index="6" name="[Range 1].[Order Lead time].&amp;[7]"/>
            <x15:cachedUniqueName index="7" name="[Range 1].[Order Lead time].&amp;[8]"/>
            <x15:cachedUniqueName index="8" name="[Range 1].[Order Lead time].&amp;[9]"/>
            <x15:cachedUniqueName index="9" name="[Range 1].[Order Lead time].&amp;[10]"/>
            <x15:cachedUniqueName index="10" name="[Range 1].[Order Lead time].&amp;[11]"/>
            <x15:cachedUniqueName index="11" name="[Range 1].[Order Lead time].&amp;[12]"/>
            <x15:cachedUniqueName index="12" name="[Range 1].[Order Lead time].&amp;[13]"/>
            <x15:cachedUniqueName index="13" name="[Range 1].[Order Lead time].&amp;[14]"/>
            <x15:cachedUniqueName index="14" name="[Range 1].[Order Lead time].&amp;[16]"/>
            <x15:cachedUniqueName index="15" name="[Range 1].[Order Lead time].&amp;[17]"/>
            <x15:cachedUniqueName index="16" name="[Range 1].[Order Lead time].&amp;[18]"/>
            <x15:cachedUniqueName index="17" name="[Range 1].[Order Lead time].&amp;[19]"/>
            <x15:cachedUniqueName index="18" name="[Range 1].[Order Lead time].&amp;[20]"/>
            <x15:cachedUniqueName index="19" name="[Range 1].[Order Lead time].&amp;[21]"/>
            <x15:cachedUniqueName index="20" name="[Range 1].[Order Lead time].&amp;[22]"/>
            <x15:cachedUniqueName index="21" name="[Range 1].[Order Lead time].&amp;[23]"/>
            <x15:cachedUniqueName index="22" name="[Range 1].[Order Lead time].&amp;[24]"/>
            <x15:cachedUniqueName index="23" name="[Range 1].[Order Lead time].&amp;[25]"/>
            <x15:cachedUniqueName index="24" name="[Range 1].[Order Lead time].&amp;[26]"/>
            <x15:cachedUniqueName index="25" name="[Range 1].[Order Lead time].&amp;[27]"/>
            <x15:cachedUniqueName index="26" name="[Range 1].[Order Lead time].&amp;[28]"/>
            <x15:cachedUniqueName index="27" name="[Range 1].[Order Lead time].&amp;[29]"/>
            <x15:cachedUniqueName index="28" name="[Range 1].[Order Lead time].&amp;[30]"/>
          </x15:cachedUniqueNames>
        </ext>
      </extLst>
    </cacheField>
    <cacheField name="[Range 1].[Plant Location].[Plant Location]" caption="Plant Location" numFmtId="0" hierarchy="53" level="1">
      <sharedItems containsSemiMixedTypes="0" containsNonDate="0" containsString="0"/>
    </cacheField>
    <cacheField name="[Measures].[Sum of Work Order in Days]" caption="Sum of Work Order in Days" numFmtId="0" hierarchy="99" level="32767"/>
  </cacheFields>
  <cacheHierarchies count="101">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0"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fieldsUsage count="2">
        <fieldUsage x="-1"/>
        <fieldUsage x="1"/>
      </fieldsUsage>
    </cacheHierarchy>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2" memberValueDatatype="20" unbalanced="0">
      <fieldsUsage count="2">
        <fieldUsage x="-1"/>
        <fieldUsage x="0"/>
      </fieldsUsage>
    </cacheHierarchy>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hidden="1">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y uniqueName="[Measures].[Sum of Qty Sold 2]" caption="Sum of Qty Sold 2" measure="1" displayFolder="" measureGroup="Range 1" count="0" hidden="1">
      <extLst>
        <ext xmlns:x15="http://schemas.microsoft.com/office/spreadsheetml/2010/11/main" uri="{B97F6D7D-B522-45F9-BDA1-12C45D357490}">
          <x15:cacheHierarchy aggregatedColumn="42"/>
        </ext>
      </extLst>
    </cacheHierarchy>
    <cacheHierarchy uniqueName="[Measures].[Sum of Work Order in Days]" caption="Sum of Work Order in Days" measure="1" displayFolder="" measureGroup="Range 1" count="0" oneField="1" hidden="1">
      <fieldsUsage count="1">
        <fieldUsage x="2"/>
      </fieldsUsage>
      <extLst>
        <ext xmlns:x15="http://schemas.microsoft.com/office/spreadsheetml/2010/11/main" uri="{B97F6D7D-B522-45F9-BDA1-12C45D357490}">
          <x15:cacheHierarchy aggregatedColumn="69"/>
        </ext>
      </extLst>
    </cacheHierarchy>
    <cacheHierarchy uniqueName="[Measures].[Average of Work Order in Days]" caption="Average of Work Order in Days" measure="1" displayFolder="" measureGroup="Range 1" count="0" hidden="1">
      <extLst>
        <ext xmlns:x15="http://schemas.microsoft.com/office/spreadsheetml/2010/11/main" uri="{B97F6D7D-B522-45F9-BDA1-12C45D357490}">
          <x15:cacheHierarchy aggregatedColumn="6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568374768518" backgroundQuery="1" createdVersion="3" refreshedVersion="8" minRefreshableVersion="3" recordCount="0" supportSubquery="1" supportAdvancedDrill="1" xr:uid="{929720C9-885C-4814-92E3-062418979594}">
  <cacheSource type="external" connectionId="1">
    <extLst>
      <ext xmlns:x14="http://schemas.microsoft.com/office/spreadsheetml/2009/9/main" uri="{F057638F-6D5F-4e77-A914-E7F072B9BCA8}">
        <x14:sourceConnection name="ThisWorkbookDataModel"/>
      </ext>
    </extLst>
  </cacheSource>
  <cacheFields count="0"/>
  <cacheHierarchies count="98">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2" memberValueDatatype="130" unbalanced="0"/>
    <cacheHierarchy uniqueName="[Range].[Business Unit]" caption="Business Unit" attribute="1" defaultMemberUniqueName="[Range].[Business Unit].[All]" allUniqueName="[Range].[Business Unit].[All]" dimensionUniqueName="[Range]" displayFolder="" count="0"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2"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cacheHierarchy uniqueName="[Range 1].[Business Unit]" caption="Business Unit" attribute="1" defaultMemberUniqueName="[Range 1].[Business Unit].[All]" allUniqueName="[Range 1].[Business Unit].[All]" dimensionUniqueName="[Range 1]" displayFolder="" count="2"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hidden="1">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148600793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7.476439467595" backgroundQuery="1" createdVersion="3" refreshedVersion="8" minRefreshableVersion="3" recordCount="0" supportSubquery="1" supportAdvancedDrill="1" xr:uid="{F00ED8A7-B049-4B55-91C8-9C317125B711}">
  <cacheSource type="external" connectionId="1">
    <extLst>
      <ext xmlns:x14="http://schemas.microsoft.com/office/spreadsheetml/2009/9/main" uri="{F057638F-6D5F-4e77-A914-E7F072B9BCA8}">
        <x14:sourceConnection name="ThisWorkbookDataModel"/>
      </ext>
    </extLst>
  </cacheSource>
  <cacheFields count="0"/>
  <cacheHierarchies count="98">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Sock Availability]" caption="Sock Availability" attribute="1" defaultMemberUniqueName="[Range].[Sock Availability].[All]" allUniqueName="[Range].[Sock Availability].[All]" dimensionUniqueName="[Range]" displayFolder="" count="0" memberValueDatatype="20" unbalanced="0"/>
    <cacheHierarchy uniqueName="[Range].[Qty Sold]" caption="Qty Sold" attribute="1" defaultMemberUniqueName="[Range].[Qty Sold].[All]" allUniqueName="[Range].[Qty Sold].[All]" dimensionUniqueName="[Range]" displayFolder="" count="0" memberValueDatatype="20" unbalanced="0"/>
    <cacheHierarchy uniqueName="[Range].[Revenue generated]" caption="Revenue generated" attribute="1" defaultMemberUniqueName="[Range].[Revenue generated].[All]" allUniqueName="[Range].[Revenue generated].[All]" dimensionUniqueName="[Range]" displayFolder="" count="0" memberValueDatatype="5"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Inventory level]" caption="Inventory level" attribute="1" defaultMemberUniqueName="[Range].[Inventory level].[All]" allUniqueName="[Range].[Inventory level].[All]" dimensionUniqueName="[Range]" displayFolder="" count="0" memberValueDatatype="20" unbalanced="0"/>
    <cacheHierarchy uniqueName="[Range].[Delivery Lead times]" caption="Delivery Lead times" attribute="1" defaultMemberUniqueName="[Range].[Delivery Lead times].[All]" allUniqueName="[Range].[Delivery Lead times].[All]" dimensionUniqueName="[Range]" displayFolder="" count="0" memberValueDatatype="20" unbalanced="0"/>
    <cacheHierarchy uniqueName="[Range].[Order Qty]" caption="Order Qty" attribute="1" defaultMemberUniqueName="[Range].[Order Qty].[All]" allUniqueName="[Range].[Order Qty].[All]" dimensionUniqueName="[Range]" displayFolder="" count="0" memberValueDatatype="20" unbalanced="0"/>
    <cacheHierarchy uniqueName="[Range].[Shipping times]" caption="Shipping times" attribute="1" defaultMemberUniqueName="[Range].[Shipping times].[All]" allUniqueName="[Range].[Shipping times].[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Delivery vendor]" caption="Delivery vendor" attribute="1" defaultMemberUniqueName="[Range].[Delivery vendor].[All]" allUniqueName="[Range].[Delivery vendor].[All]" dimensionUniqueName="[Range]" displayFolder="" count="0" memberValueDatatype="130" unbalanced="0"/>
    <cacheHierarchy uniqueName="[Range].[Shipping costs]" caption="Shipping costs" attribute="1" defaultMemberUniqueName="[Range].[Shipping costs].[All]" allUniqueName="[Range].[Shipping costs].[All]" dimensionUniqueName="[Range]" displayFolder="" count="0" memberValueDatatype="5" unbalanced="0"/>
    <cacheHierarchy uniqueName="[Range].[Vendor name]" caption="Vendor name" attribute="1" defaultMemberUniqueName="[Range].[Vendor name].[All]" allUniqueName="[Range].[Vendor name].[All]" dimensionUniqueName="[Range]" displayFolder="" count="0" memberValueDatatype="130" unbalanced="0"/>
    <cacheHierarchy uniqueName="[Range].[Plant Location]" caption="Plant Location" attribute="1" defaultMemberUniqueName="[Range].[Plant Location].[All]" allUniqueName="[Range].[Plant Location].[All]" dimensionUniqueName="[Range]" displayFolder="" count="2" memberValueDatatype="130" unbalanced="0"/>
    <cacheHierarchy uniqueName="[Range].[Business Unit]" caption="Business Unit" attribute="1" defaultMemberUniqueName="[Range].[Business Unit].[All]" allUniqueName="[Range].[Business Unit].[All]" dimensionUniqueName="[Range]" displayFolder="" count="2" memberValueDatatype="20" unbalanced="0"/>
    <cacheHierarchy uniqueName="[Range].[Order Lead time]" caption="Order Lead time" attribute="1" defaultMemberUniqueName="[Range].[Order Lead time].[All]" allUniqueName="[Range].[Order Lead time].[All]" dimensionUniqueName="[Range]" displayFolder="" count="0" memberValueDatatype="20" unbalanced="0"/>
    <cacheHierarchy uniqueName="[Range].[Units Produced]" caption="Units Produced" attribute="1" defaultMemberUniqueName="[Range].[Units Produced].[All]" allUniqueName="[Range].[Units Produced].[All]" dimensionUniqueName="[Range]" displayFolder="" count="0" memberValueDatatype="20" unbalanced="0"/>
    <cacheHierarchy uniqueName="[Range].[Production lead time]" caption="Production lead time" attribute="1" defaultMemberUniqueName="[Range].[Production lead time].[All]" allUniqueName="[Range].[Production lead time].[All]" dimensionUniqueName="[Range]" displayFolder="" count="0" memberValueDatatype="2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Shipping Status]" caption="Shipping Status" attribute="1" defaultMemberUniqueName="[Range].[Shipping Status].[All]" allUniqueName="[Range].[Shipping Status].[All]" dimensionUniqueName="[Range]" displayFolder="" count="0" memberValueDatatype="130" unbalanced="0"/>
    <cacheHierarchy uniqueName="[Range].[Qty Defect Rate]" caption="Qty Defect Rate" attribute="1" defaultMemberUniqueName="[Range].[Qty Defect Rate].[All]" allUniqueName="[Range].[Qty Defect Rate].[All]" dimensionUniqueName="[Range]" displayFolder="" count="0" memberValueDatatype="5" unbalanced="0"/>
    <cacheHierarchy uniqueName="[Range].[Transport Mode]" caption="Transport Mode" attribute="1" defaultMemberUniqueName="[Range].[Transport Mode].[All]" allUniqueName="[Range].[Transport Mode].[All]" dimensionUniqueName="[Range]" displayFolder="" count="0" memberValueDatatype="130" unbalanced="0"/>
    <cacheHierarchy uniqueName="[Range].[Shipping Route]" caption="Shipping Route" attribute="1" defaultMemberUniqueName="[Range].[Shipping Route].[All]" allUniqueName="[Range].[Shipping Route].[All]" dimensionUniqueName="[Range]" displayFolder="" count="0" memberValueDatatype="130" unbalanced="0"/>
    <cacheHierarchy uniqueName="[Range].[Total Costs]" caption="Total Costs" attribute="1" defaultMemberUniqueName="[Range].[Total Costs].[All]" allUniqueName="[Range].[Total Costs].[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Actual Delivery Date]" caption="Actual Delivery Date" attribute="1" time="1" defaultMemberUniqueName="[Range].[Actual Delivery Date].[All]" allUniqueName="[Range].[Actual Delivery Date].[All]" dimensionUniqueName="[Range]" displayFolder="" count="0" memberValueDatatype="7" unbalanced="0"/>
    <cacheHierarchy uniqueName="[Range].[Expected Delivery Date]" caption="Expected Delivery Date" attribute="1" time="1" defaultMemberUniqueName="[Range].[Expected Delivery Date].[All]" allUniqueName="[Range].[Expected Delivery Date].[All]" dimensionUniqueName="[Range]" displayFolder="" count="0" memberValueDatatype="7" unbalanced="0"/>
    <cacheHierarchy uniqueName="[Range].[Delivery Delay]" caption="Delivery Delay" attribute="1" defaultMemberUniqueName="[Range].[Delivery Delay].[All]" allUniqueName="[Range].[Delivery Delay].[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Work Order in Days]" caption="Work Order in Days" attribute="1" defaultMemberUniqueName="[Range].[Work Order in Days].[All]" allUniqueName="[Range].[Work Order in Days].[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Expected Delivery Date (Year)]" caption="Expected Delivery Date (Year)" attribute="1" defaultMemberUniqueName="[Range].[Expected Delivery Date (Year)].[All]" allUniqueName="[Range].[Expected Delivery Date (Year)].[All]" dimensionUniqueName="[Range]" displayFolder="" count="0" memberValueDatatype="130" unbalanced="0"/>
    <cacheHierarchy uniqueName="[Range].[Expected Delivery Date (Quarter)]" caption="Expected Delivery Date (Quarter)" attribute="1" defaultMemberUniqueName="[Range].[Expected Delivery Date (Quarter)].[All]" allUniqueName="[Range].[Expected Delivery Date (Quarter)].[All]" dimensionUniqueName="[Range]" displayFolder="" count="0" memberValueDatatype="130" unbalanced="0"/>
    <cacheHierarchy uniqueName="[Range].[Expected Delivery Date (Month)]" caption="Expected Delivery Date (Month)" attribute="1" defaultMemberUniqueName="[Range].[Expected Delivery Date (Month)].[All]" allUniqueName="[Range].[Expected Delivery Date (Month)].[All]" dimensionUniqueName="[Range]" displayFolder="" count="0" memberValueDatatype="130" unbalanced="0"/>
    <cacheHierarchy uniqueName="[Range 1].[Product Category]" caption="Product Category" attribute="1" defaultMemberUniqueName="[Range 1].[Product Category].[All]" allUniqueName="[Range 1].[Product Category].[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Sock Availability]" caption="Sock Availability" attribute="1" defaultMemberUniqueName="[Range 1].[Sock Availability].[All]" allUniqueName="[Range 1].[Sock Availability].[All]" dimensionUniqueName="[Range 1]" displayFolder="" count="0" memberValueDatatype="20" unbalanced="0"/>
    <cacheHierarchy uniqueName="[Range 1].[Qty Sold]" caption="Qty Sold" attribute="1" defaultMemberUniqueName="[Range 1].[Qty Sold].[All]" allUniqueName="[Range 1].[Qty Sold].[All]" dimensionUniqueName="[Range 1]" displayFolder="" count="0" memberValueDatatype="20" unbalanced="0"/>
    <cacheHierarchy uniqueName="[Range 1].[Revenue generated]" caption="Revenue generated" attribute="1" defaultMemberUniqueName="[Range 1].[Revenue generated].[All]" allUniqueName="[Range 1].[Revenue generated].[All]" dimensionUniqueName="[Range 1]" displayFolder="" count="0" memberValueDatatype="5" unbalanced="0"/>
    <cacheHierarchy uniqueName="[Range 1].[Customer Segment]" caption="Customer Segment" attribute="1" defaultMemberUniqueName="[Range 1].[Customer Segment].[All]" allUniqueName="[Range 1].[Customer Segment].[All]" dimensionUniqueName="[Range 1]" displayFolder="" count="0" memberValueDatatype="130" unbalanced="0"/>
    <cacheHierarchy uniqueName="[Range 1].[Inventory level]" caption="Inventory level" attribute="1" defaultMemberUniqueName="[Range 1].[Inventory level].[All]" allUniqueName="[Range 1].[Inventory level].[All]" dimensionUniqueName="[Range 1]" displayFolder="" count="0" memberValueDatatype="20" unbalanced="0"/>
    <cacheHierarchy uniqueName="[Range 1].[Delivery Lead times]" caption="Delivery Lead times" attribute="1" defaultMemberUniqueName="[Range 1].[Delivery Lead times].[All]" allUniqueName="[Range 1].[Delivery Lead times].[All]" dimensionUniqueName="[Range 1]" displayFolder="" count="0" memberValueDatatype="20" unbalanced="0"/>
    <cacheHierarchy uniqueName="[Range 1].[Order Qty]" caption="Order Qty" attribute="1" defaultMemberUniqueName="[Range 1].[Order Qty].[All]" allUniqueName="[Range 1].[Order Qty].[All]" dimensionUniqueName="[Range 1]" displayFolder="" count="0" memberValueDatatype="20" unbalanced="0"/>
    <cacheHierarchy uniqueName="[Range 1].[Shipping times]" caption="Shipping times" attribute="1" defaultMemberUniqueName="[Range 1].[Shipping times].[All]" allUniqueName="[Range 1].[Shipping times].[All]" dimensionUniqueName="[Range 1]" displayFolder="" count="0" memberValueDatatype="2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Delivery vendor]" caption="Delivery vendor" attribute="1" defaultMemberUniqueName="[Range 1].[Delivery vendor].[All]" allUniqueName="[Range 1].[Delivery vendor].[All]" dimensionUniqueName="[Range 1]" displayFolder="" count="0" memberValueDatatype="130" unbalanced="0"/>
    <cacheHierarchy uniqueName="[Range 1].[Shipping costs]" caption="Shipping costs" attribute="1" defaultMemberUniqueName="[Range 1].[Shipping costs].[All]" allUniqueName="[Range 1].[Shipping costs].[All]" dimensionUniqueName="[Range 1]" displayFolder="" count="0" memberValueDatatype="5" unbalanced="0"/>
    <cacheHierarchy uniqueName="[Range 1].[Vendor name]" caption="Vendor name" attribute="1" defaultMemberUniqueName="[Range 1].[Vendor name].[All]" allUniqueName="[Range 1].[Vendor name].[All]" dimensionUniqueName="[Range 1]" displayFolder="" count="0" memberValueDatatype="130" unbalanced="0"/>
    <cacheHierarchy uniqueName="[Range 1].[Plant Location]" caption="Plant Location" attribute="1" defaultMemberUniqueName="[Range 1].[Plant Location].[All]" allUniqueName="[Range 1].[Plant Location].[All]" dimensionUniqueName="[Range 1]" displayFolder="" count="2" memberValueDatatype="130" unbalanced="0"/>
    <cacheHierarchy uniqueName="[Range 1].[Business Unit]" caption="Business Unit" attribute="1" defaultMemberUniqueName="[Range 1].[Business Unit].[All]" allUniqueName="[Range 1].[Business Unit].[All]" dimensionUniqueName="[Range 1]" displayFolder="" count="0" memberValueDatatype="20" unbalanced="0"/>
    <cacheHierarchy uniqueName="[Range 1].[Order Lead time]" caption="Order Lead time" attribute="1" defaultMemberUniqueName="[Range 1].[Order Lead time].[All]" allUniqueName="[Range 1].[Order Lead time].[All]" dimensionUniqueName="[Range 1]" displayFolder="" count="0" memberValueDatatype="20" unbalanced="0"/>
    <cacheHierarchy uniqueName="[Range 1].[Units Produced]" caption="Units Produced" attribute="1" defaultMemberUniqueName="[Range 1].[Units Produced].[All]" allUniqueName="[Range 1].[Units Produced].[All]" dimensionUniqueName="[Range 1]" displayFolder="" count="0" memberValueDatatype="20" unbalanced="0"/>
    <cacheHierarchy uniqueName="[Range 1].[Production lead time]" caption="Production lead time" attribute="1" defaultMemberUniqueName="[Range 1].[Production lead time].[All]" allUniqueName="[Range 1].[Production lead time].[All]" dimensionUniqueName="[Range 1]" displayFolder="" count="0" memberValueDatatype="20" unbalanced="0"/>
    <cacheHierarchy uniqueName="[Range 1].[Production Cost]" caption="Production Cost" attribute="1" defaultMemberUniqueName="[Range 1].[Production Cost].[All]" allUniqueName="[Range 1].[Production Cost].[All]" dimensionUniqueName="[Range 1]" displayFolder="" count="0" memberValueDatatype="5" unbalanced="0"/>
    <cacheHierarchy uniqueName="[Range 1].[Shipping Status]" caption="Shipping Status" attribute="1" defaultMemberUniqueName="[Range 1].[Shipping Status].[All]" allUniqueName="[Range 1].[Shipping Status].[All]" dimensionUniqueName="[Range 1]" displayFolder="" count="0" memberValueDatatype="130" unbalanced="0"/>
    <cacheHierarchy uniqueName="[Range 1].[Qty Defect Rate]" caption="Qty Defect Rate" attribute="1" defaultMemberUniqueName="[Range 1].[Qty Defect Rate].[All]" allUniqueName="[Range 1].[Qty Defect Rate].[All]" dimensionUniqueName="[Range 1]" displayFolder="" count="0" memberValueDatatype="5" unbalanced="0"/>
    <cacheHierarchy uniqueName="[Range 1].[Transport Mode]" caption="Transport Mode" attribute="1" defaultMemberUniqueName="[Range 1].[Transport Mode].[All]" allUniqueName="[Range 1].[Transport Mode].[All]" dimensionUniqueName="[Range 1]" displayFolder="" count="0" memberValueDatatype="130" unbalanced="0"/>
    <cacheHierarchy uniqueName="[Range 1].[Shipping Route]" caption="Shipping Route" attribute="1" defaultMemberUniqueName="[Range 1].[Shipping Route].[All]" allUniqueName="[Range 1].[Shipping Route].[All]" dimensionUniqueName="[Range 1]" displayFolder="" count="0" memberValueDatatype="130" unbalanced="0"/>
    <cacheHierarchy uniqueName="[Range 1].[Total Costs]" caption="Total Costs" attribute="1" defaultMemberUniqueName="[Range 1].[Total Costs].[All]" allUniqueName="[Range 1].[Total Costs].[All]" dimensionUniqueName="[Range 1]" displayFolder="" count="0" memberValueDatatype="5" unbalanced="0"/>
    <cacheHierarchy uniqueName="[Range 1].[Unit Cost]" caption="Unit Cost" attribute="1" defaultMemberUniqueName="[Range 1].[Unit Cost].[All]" allUniqueName="[Range 1].[Unit Cost].[All]" dimensionUniqueName="[Range 1]" displayFolder="" count="0" memberValueDatatype="5" unbalanced="0"/>
    <cacheHierarchy uniqueName="[Range 1].[Actual Delivery Date]" caption="Actual Delivery Date" attribute="1" time="1" defaultMemberUniqueName="[Range 1].[Actual Delivery Date].[All]" allUniqueName="[Range 1].[Actual Delivery Date].[All]" dimensionUniqueName="[Range 1]" displayFolder="" count="0" memberValueDatatype="7" unbalanced="0"/>
    <cacheHierarchy uniqueName="[Range 1].[Expected Delivery Date]" caption="Expected Delivery Date" attribute="1" time="1" defaultMemberUniqueName="[Range 1].[Expected Delivery Date].[All]" allUniqueName="[Range 1].[Expected Delivery Date].[All]" dimensionUniqueName="[Range 1]" displayFolder="" count="0" memberValueDatatype="7" unbalanced="0"/>
    <cacheHierarchy uniqueName="[Range 1].[Delivery Delay]" caption="Delivery Delay" attribute="1" defaultMemberUniqueName="[Range 1].[Delivery Delay].[All]" allUniqueName="[Range 1].[Delivery Delay].[All]" dimensionUniqueName="[Range 1]" displayFolder="" count="0" memberValueDatatype="20" unbalanced="0"/>
    <cacheHierarchy uniqueName="[Range 1].[Delivery Status]" caption="Delivery Status" attribute="1" defaultMemberUniqueName="[Range 1].[Delivery Status].[All]" allUniqueName="[Range 1].[Delivery Status].[All]" dimensionUniqueName="[Range 1]" displayFolder="" count="0" memberValueDatatype="130" unbalanced="0"/>
    <cacheHierarchy uniqueName="[Range 1].[Work Order in Days]" caption="Work Order in Days" attribute="1" defaultMemberUniqueName="[Range 1].[Work Order in Days].[All]" allUniqueName="[Range 1].[Work Order in Days].[All]" dimensionUniqueName="[Range 1]" displayFolder="" count="0" memberValueDatatype="20" unbalanced="0"/>
    <cacheHierarchy uniqueName="[Range 1].[Total Profit]" caption="Total Profit" attribute="1" defaultMemberUniqueName="[Range 1].[Total Profit].[All]" allUniqueName="[Range 1].[Total Profit].[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Expected Delivery Date (Month Index)]" caption="Expected Delivery Date (Month Index)" attribute="1" defaultMemberUniqueName="[Range].[Expected Delivery Date (Month Index)].[All]" allUniqueName="[Range].[Expected Delivery Date (Month Index)].[All]" dimensionUniqueName="[Range]" displayFolder="" count="0" memberValueDatatype="20" unbalanced="0" hidden="1"/>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generated]" caption="Sum of Revenue generated" measure="1" displayFolder="" measureGroup="Range" count="0" hidden="1">
      <extLst>
        <ext xmlns:x15="http://schemas.microsoft.com/office/spreadsheetml/2010/11/main" uri="{B97F6D7D-B522-45F9-BDA1-12C45D357490}">
          <x15:cacheHierarchy aggregatedColumn="5"/>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4"/>
        </ext>
      </extLst>
    </cacheHierarchy>
    <cacheHierarchy uniqueName="[Measures].[Sum of Total Costs]" caption="Sum of Total Costs" measure="1" displayFolder="" measureGroup="Range" count="0" hidden="1">
      <extLst>
        <ext xmlns:x15="http://schemas.microsoft.com/office/spreadsheetml/2010/11/main" uri="{B97F6D7D-B522-45F9-BDA1-12C45D357490}">
          <x15:cacheHierarchy aggregatedColumn="25"/>
        </ext>
      </extLst>
    </cacheHierarchy>
    <cacheHierarchy uniqueName="[Measures].[Sum of Shipping times]" caption="Sum of Shipping times" measure="1" displayFolder="" measureGroup="Range" count="0" hidden="1">
      <extLst>
        <ext xmlns:x15="http://schemas.microsoft.com/office/spreadsheetml/2010/11/main" uri="{B97F6D7D-B522-45F9-BDA1-12C45D357490}">
          <x15:cacheHierarchy aggregatedColumn="10"/>
        </ext>
      </extLst>
    </cacheHierarchy>
    <cacheHierarchy uniqueName="[Measures].[Sum of Delivery Delay]" caption="Sum of Delivery Delay" measure="1" displayFolder="" measureGroup="Range" count="0" hidden="1">
      <extLst>
        <ext xmlns:x15="http://schemas.microsoft.com/office/spreadsheetml/2010/11/main" uri="{B97F6D7D-B522-45F9-BDA1-12C45D357490}">
          <x15:cacheHierarchy aggregatedColumn="29"/>
        </ext>
      </extLst>
    </cacheHierarchy>
    <cacheHierarchy uniqueName="[Measures].[Sum of Delivery Lead times]" caption="Sum of Delivery Lead times" measure="1" displayFolder="" measureGroup="Range" count="0" hidden="1">
      <extLst>
        <ext xmlns:x15="http://schemas.microsoft.com/office/spreadsheetml/2010/11/main" uri="{B97F6D7D-B522-45F9-BDA1-12C45D357490}">
          <x15:cacheHierarchy aggregatedColumn="8"/>
        </ext>
      </extLst>
    </cacheHierarchy>
    <cacheHierarchy uniqueName="[Measures].[Sum of Production lead time]" caption="Sum of Production lead time" measure="1" displayFolder="" measureGroup="Range" count="0" hidden="1">
      <extLst>
        <ext xmlns:x15="http://schemas.microsoft.com/office/spreadsheetml/2010/11/main" uri="{B97F6D7D-B522-45F9-BDA1-12C45D357490}">
          <x15:cacheHierarchy aggregatedColumn="19"/>
        </ext>
      </extLst>
    </cacheHierarchy>
    <cacheHierarchy uniqueName="[Measures].[Sum of Order Qty]" caption="Sum of Order Qty" measure="1" displayFolder="" measureGroup="Range" count="0" hidden="1">
      <extLst>
        <ext xmlns:x15="http://schemas.microsoft.com/office/spreadsheetml/2010/11/main" uri="{B97F6D7D-B522-45F9-BDA1-12C45D357490}">
          <x15:cacheHierarchy aggregatedColumn="9"/>
        </ext>
      </extLst>
    </cacheHierarchy>
    <cacheHierarchy uniqueName="[Measures].[Sum of Total Profit]" caption="Sum of Total Profit" measure="1" displayFolder="" measureGroup="Range 1" count="0" hidden="1">
      <extLst>
        <ext xmlns:x15="http://schemas.microsoft.com/office/spreadsheetml/2010/11/main" uri="{B97F6D7D-B522-45F9-BDA1-12C45D357490}">
          <x15:cacheHierarchy aggregatedColumn="70"/>
        </ext>
      </extLst>
    </cacheHierarchy>
    <cacheHierarchy uniqueName="[Measures].[Count of Product Category]" caption="Count of Product Category" measure="1" displayFolder="" measureGroup="Range 1" count="0" hidden="1">
      <extLst>
        <ext xmlns:x15="http://schemas.microsoft.com/office/spreadsheetml/2010/11/main" uri="{B97F6D7D-B522-45F9-BDA1-12C45D357490}">
          <x15:cacheHierarchy aggregatedColumn="38"/>
        </ext>
      </extLst>
    </cacheHierarchy>
    <cacheHierarchy uniqueName="[Measures].[Sum of Revenue generated 2]" caption="Sum of Revenue generated 2" measure="1" displayFolder="" measureGroup="Range 1" count="0" hidden="1">
      <extLst>
        <ext xmlns:x15="http://schemas.microsoft.com/office/spreadsheetml/2010/11/main" uri="{B97F6D7D-B522-45F9-BDA1-12C45D357490}">
          <x15:cacheHierarchy aggregatedColumn="43"/>
        </ext>
      </extLst>
    </cacheHierarchy>
    <cacheHierarchy uniqueName="[Measures].[Sum of Total Costs 2]" caption="Sum of Total Costs 2" measure="1" displayFolder="" measureGroup="Range 1" count="0" hidden="1">
      <extLst>
        <ext xmlns:x15="http://schemas.microsoft.com/office/spreadsheetml/2010/11/main" uri="{B97F6D7D-B522-45F9-BDA1-12C45D357490}">
          <x15:cacheHierarchy aggregatedColumn="63"/>
        </ext>
      </extLst>
    </cacheHierarchy>
    <cacheHierarchy uniqueName="[Measures].[Sum of Delivery Lead times 2]" caption="Sum of Delivery Lead times 2" measure="1" displayFolder="" measureGroup="Range 1" count="0" hidden="1">
      <extLst>
        <ext xmlns:x15="http://schemas.microsoft.com/office/spreadsheetml/2010/11/main" uri="{B97F6D7D-B522-45F9-BDA1-12C45D357490}">
          <x15:cacheHierarchy aggregatedColumn="46"/>
        </ext>
      </extLst>
    </cacheHierarchy>
    <cacheHierarchy uniqueName="[Measures].[Sum of Shipping times 2]" caption="Sum of Shipping times 2" measure="1" displayFolder="" measureGroup="Range 1" count="0" hidden="1">
      <extLst>
        <ext xmlns:x15="http://schemas.microsoft.com/office/spreadsheetml/2010/11/main" uri="{B97F6D7D-B522-45F9-BDA1-12C45D357490}">
          <x15:cacheHierarchy aggregatedColumn="48"/>
        </ext>
      </extLst>
    </cacheHierarchy>
    <cacheHierarchy uniqueName="[Measures].[Sum of Production lead time 2]" caption="Sum of Production lead time 2" measure="1" displayFolder="" measureGroup="Range 1" count="0" hidden="1">
      <extLst>
        <ext xmlns:x15="http://schemas.microsoft.com/office/spreadsheetml/2010/11/main" uri="{B97F6D7D-B522-45F9-BDA1-12C45D357490}">
          <x15:cacheHierarchy aggregatedColumn="57"/>
        </ext>
      </extLst>
    </cacheHierarchy>
    <cacheHierarchy uniqueName="[Measures].[Count of SKU]" caption="Count of SKU" measure="1" displayFolder="" measureGroup="Range 1" count="0" hidden="1">
      <extLst>
        <ext xmlns:x15="http://schemas.microsoft.com/office/spreadsheetml/2010/11/main" uri="{B97F6D7D-B522-45F9-BDA1-12C45D357490}">
          <x15:cacheHierarchy aggregatedColumn="39"/>
        </ext>
      </extLst>
    </cacheHierarchy>
    <cacheHierarchy uniqueName="[Measures].[Count of Delivery Status]" caption="Count of Delivery Status" measure="1" displayFolder="" measureGroup="Range 1" count="0" hidden="1">
      <extLst>
        <ext xmlns:x15="http://schemas.microsoft.com/office/spreadsheetml/2010/11/main" uri="{B97F6D7D-B522-45F9-BDA1-12C45D357490}">
          <x15:cacheHierarchy aggregatedColumn="68"/>
        </ext>
      </extLst>
    </cacheHierarchy>
    <cacheHierarchy uniqueName="[Measures].[Count of Revenue generated]" caption="Count of Revenue generated" measure="1" displayFolder="" measureGroup="Range 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4913346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4B2B37-E946-46EE-9774-560CF32AE03A}" name="PivotTable1" cacheId="35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D8"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Revenue generated" fld="1" baseField="0" baseItem="0"/>
    <dataField name="Sum of Qty Sold" fld="3" baseField="0" baseItem="0"/>
    <dataField name="Sum of Total Costs" fld="2"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2"/>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1"/>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893D2F-E651-42FC-858F-99C7EE1588A8}" name="PivotTable1" cacheId="35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2:D6" firstHeaderRow="0" firstDataRow="1" firstDataCol="1"/>
  <pivotFields count="5">
    <pivotField axis="axisRow" allDrilled="1" subtotalTop="0" showAll="0" measureFilter="1"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Delivery Lead times" fld="1" baseField="0" baseItem="0"/>
    <dataField name="Sum of Production lead time" fld="3" baseField="0" baseItem="0"/>
    <dataField name="Sum of Shipping times"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2">
      <autoFilter ref="A1">
        <filterColumn colId="0">
          <top10 val="3" filterVal="3"/>
        </filterColumn>
      </autoFilter>
    </filter>
  </filters>
  <rowHierarchiesUsage count="1">
    <rowHierarchyUsage hierarchyUsage="5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184BA2-CFC9-4775-AD22-48C74A3FD847}" name="PivotTable2" cacheId="35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B3:C16"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1" hier="71" name="[Range 1].[Order date (Year)].[All]" cap="All"/>
  </pageFields>
  <dataFields count="1">
    <dataField name="Sum of Shipping times" fld="2"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26E1A1-F2AA-4D13-9093-1951C92A5C15}" name="PivotTable3" cacheId="35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E10"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items count="3">
        <item x="0" e="0"/>
        <item x="1" e="0"/>
        <item x="2" e="0"/>
      </items>
    </pivotField>
  </pivotFields>
  <rowFields count="1">
    <field x="0"/>
  </rowFields>
  <rowItems count="6">
    <i>
      <x/>
    </i>
    <i>
      <x v="1"/>
    </i>
    <i>
      <x v="2"/>
    </i>
    <i>
      <x v="3"/>
    </i>
    <i>
      <x v="4"/>
    </i>
    <i t="grand">
      <x/>
    </i>
  </rowItems>
  <colFields count="1">
    <field x="2"/>
  </colFields>
  <colItems count="4">
    <i>
      <x/>
    </i>
    <i>
      <x v="1"/>
    </i>
    <i>
      <x v="2"/>
    </i>
    <i t="grand">
      <x/>
    </i>
  </colItems>
  <dataFields count="1">
    <dataField name="Sum of Revenue generated" fld="1" baseField="0" baseItem="0"/>
  </dataFields>
  <chartFormats count="35">
    <chartFormat chart="0" format="0" series="1">
      <pivotArea type="data" outline="0" fieldPosition="0">
        <references count="1">
          <reference field="4294967294" count="1" selected="0">
            <x v="0"/>
          </reference>
        </references>
      </pivotArea>
    </chartFormat>
    <chartFormat chart="0" format="263" series="1">
      <pivotArea type="data" outline="0" fieldPosition="0">
        <references count="2">
          <reference field="4294967294" count="1" selected="0">
            <x v="0"/>
          </reference>
          <reference field="2" count="1" selected="0">
            <x v="2"/>
          </reference>
        </references>
      </pivotArea>
    </chartFormat>
    <chartFormat chart="0" format="264" series="1">
      <pivotArea type="data" outline="0" fieldPosition="0">
        <references count="2">
          <reference field="4294967294" count="1" selected="0">
            <x v="0"/>
          </reference>
          <reference field="2" count="1" selected="0">
            <x v="0"/>
          </reference>
        </references>
      </pivotArea>
    </chartFormat>
    <chartFormat chart="0" format="265">
      <pivotArea type="data" outline="0" fieldPosition="0">
        <references count="3">
          <reference field="4294967294" count="1" selected="0">
            <x v="0"/>
          </reference>
          <reference field="0" count="1" selected="0">
            <x v="0"/>
          </reference>
          <reference field="2" count="1" selected="0">
            <x v="0"/>
          </reference>
        </references>
      </pivotArea>
    </chartFormat>
    <chartFormat chart="0" format="266">
      <pivotArea type="data" outline="0" fieldPosition="0">
        <references count="3">
          <reference field="4294967294" count="1" selected="0">
            <x v="0"/>
          </reference>
          <reference field="0" count="1" selected="0">
            <x v="1"/>
          </reference>
          <reference field="2" count="1" selected="0">
            <x v="0"/>
          </reference>
        </references>
      </pivotArea>
    </chartFormat>
    <chartFormat chart="0" format="267">
      <pivotArea type="data" outline="0" fieldPosition="0">
        <references count="3">
          <reference field="4294967294" count="1" selected="0">
            <x v="0"/>
          </reference>
          <reference field="0" count="1" selected="0">
            <x v="2"/>
          </reference>
          <reference field="2" count="1" selected="0">
            <x v="0"/>
          </reference>
        </references>
      </pivotArea>
    </chartFormat>
    <chartFormat chart="0" format="268">
      <pivotArea type="data" outline="0" fieldPosition="0">
        <references count="3">
          <reference field="4294967294" count="1" selected="0">
            <x v="0"/>
          </reference>
          <reference field="0" count="1" selected="0">
            <x v="3"/>
          </reference>
          <reference field="2" count="1" selected="0">
            <x v="0"/>
          </reference>
        </references>
      </pivotArea>
    </chartFormat>
    <chartFormat chart="0" format="269">
      <pivotArea type="data" outline="0" fieldPosition="0">
        <references count="3">
          <reference field="4294967294" count="1" selected="0">
            <x v="0"/>
          </reference>
          <reference field="0" count="1" selected="0">
            <x v="4"/>
          </reference>
          <reference field="2" count="1" selected="0">
            <x v="0"/>
          </reference>
        </references>
      </pivotArea>
    </chartFormat>
    <chartFormat chart="0" format="270" series="1">
      <pivotArea type="data" outline="0" fieldPosition="0">
        <references count="2">
          <reference field="4294967294" count="1" selected="0">
            <x v="0"/>
          </reference>
          <reference field="2" count="1" selected="0">
            <x v="1"/>
          </reference>
        </references>
      </pivotArea>
    </chartFormat>
    <chartFormat chart="0" format="271">
      <pivotArea type="data" outline="0" fieldPosition="0">
        <references count="3">
          <reference field="4294967294" count="1" selected="0">
            <x v="0"/>
          </reference>
          <reference field="0" count="1" selected="0">
            <x v="0"/>
          </reference>
          <reference field="2" count="1" selected="0">
            <x v="1"/>
          </reference>
        </references>
      </pivotArea>
    </chartFormat>
    <chartFormat chart="0" format="272">
      <pivotArea type="data" outline="0" fieldPosition="0">
        <references count="3">
          <reference field="4294967294" count="1" selected="0">
            <x v="0"/>
          </reference>
          <reference field="0" count="1" selected="0">
            <x v="1"/>
          </reference>
          <reference field="2" count="1" selected="0">
            <x v="1"/>
          </reference>
        </references>
      </pivotArea>
    </chartFormat>
    <chartFormat chart="0" format="273">
      <pivotArea type="data" outline="0" fieldPosition="0">
        <references count="3">
          <reference field="4294967294" count="1" selected="0">
            <x v="0"/>
          </reference>
          <reference field="0" count="1" selected="0">
            <x v="2"/>
          </reference>
          <reference field="2" count="1" selected="0">
            <x v="1"/>
          </reference>
        </references>
      </pivotArea>
    </chartFormat>
    <chartFormat chart="0" format="274">
      <pivotArea type="data" outline="0" fieldPosition="0">
        <references count="3">
          <reference field="4294967294" count="1" selected="0">
            <x v="0"/>
          </reference>
          <reference field="0" count="1" selected="0">
            <x v="3"/>
          </reference>
          <reference field="2" count="1" selected="0">
            <x v="1"/>
          </reference>
        </references>
      </pivotArea>
    </chartFormat>
    <chartFormat chart="0" format="275">
      <pivotArea type="data" outline="0" fieldPosition="0">
        <references count="3">
          <reference field="4294967294" count="1" selected="0">
            <x v="0"/>
          </reference>
          <reference field="0" count="1" selected="0">
            <x v="4"/>
          </reference>
          <reference field="2" count="1" selected="0">
            <x v="1"/>
          </reference>
        </references>
      </pivotArea>
    </chartFormat>
    <chartFormat chart="0" format="276">
      <pivotArea type="data" outline="0" fieldPosition="0">
        <references count="3">
          <reference field="4294967294" count="1" selected="0">
            <x v="0"/>
          </reference>
          <reference field="0" count="1" selected="0">
            <x v="0"/>
          </reference>
          <reference field="2" count="1" selected="0">
            <x v="2"/>
          </reference>
        </references>
      </pivotArea>
    </chartFormat>
    <chartFormat chart="0" format="277">
      <pivotArea type="data" outline="0" fieldPosition="0">
        <references count="3">
          <reference field="4294967294" count="1" selected="0">
            <x v="0"/>
          </reference>
          <reference field="0" count="1" selected="0">
            <x v="1"/>
          </reference>
          <reference field="2" count="1" selected="0">
            <x v="2"/>
          </reference>
        </references>
      </pivotArea>
    </chartFormat>
    <chartFormat chart="0" format="278">
      <pivotArea type="data" outline="0" fieldPosition="0">
        <references count="3">
          <reference field="4294967294" count="1" selected="0">
            <x v="0"/>
          </reference>
          <reference field="0" count="1" selected="0">
            <x v="2"/>
          </reference>
          <reference field="2" count="1" selected="0">
            <x v="2"/>
          </reference>
        </references>
      </pivotArea>
    </chartFormat>
    <chartFormat chart="0" format="279">
      <pivotArea type="data" outline="0" fieldPosition="0">
        <references count="3">
          <reference field="4294967294" count="1" selected="0">
            <x v="0"/>
          </reference>
          <reference field="0" count="1" selected="0">
            <x v="3"/>
          </reference>
          <reference field="2" count="1" selected="0">
            <x v="2"/>
          </reference>
        </references>
      </pivotArea>
    </chartFormat>
    <chartFormat chart="0" format="280">
      <pivotArea type="data" outline="0" fieldPosition="0">
        <references count="3">
          <reference field="4294967294" count="1" selected="0">
            <x v="0"/>
          </reference>
          <reference field="0" count="1" selected="0">
            <x v="4"/>
          </reference>
          <reference field="2" count="1" selected="0">
            <x v="2"/>
          </reference>
        </references>
      </pivotArea>
    </chartFormat>
    <chartFormat chart="9" format="297" series="1">
      <pivotArea type="data" outline="0" fieldPosition="0">
        <references count="2">
          <reference field="4294967294" count="1" selected="0">
            <x v="0"/>
          </reference>
          <reference field="2" count="1" selected="0">
            <x v="0"/>
          </reference>
        </references>
      </pivotArea>
    </chartFormat>
    <chartFormat chart="9" format="298">
      <pivotArea type="data" outline="0" fieldPosition="0">
        <references count="3">
          <reference field="4294967294" count="1" selected="0">
            <x v="0"/>
          </reference>
          <reference field="0" count="1" selected="0">
            <x v="0"/>
          </reference>
          <reference field="2" count="1" selected="0">
            <x v="0"/>
          </reference>
        </references>
      </pivotArea>
    </chartFormat>
    <chartFormat chart="9" format="299">
      <pivotArea type="data" outline="0" fieldPosition="0">
        <references count="3">
          <reference field="4294967294" count="1" selected="0">
            <x v="0"/>
          </reference>
          <reference field="0" count="1" selected="0">
            <x v="1"/>
          </reference>
          <reference field="2" count="1" selected="0">
            <x v="0"/>
          </reference>
        </references>
      </pivotArea>
    </chartFormat>
    <chartFormat chart="9" format="300">
      <pivotArea type="data" outline="0" fieldPosition="0">
        <references count="3">
          <reference field="4294967294" count="1" selected="0">
            <x v="0"/>
          </reference>
          <reference field="0" count="1" selected="0">
            <x v="2"/>
          </reference>
          <reference field="2" count="1" selected="0">
            <x v="0"/>
          </reference>
        </references>
      </pivotArea>
    </chartFormat>
    <chartFormat chart="9" format="301">
      <pivotArea type="data" outline="0" fieldPosition="0">
        <references count="3">
          <reference field="4294967294" count="1" selected="0">
            <x v="0"/>
          </reference>
          <reference field="0" count="1" selected="0">
            <x v="3"/>
          </reference>
          <reference field="2" count="1" selected="0">
            <x v="0"/>
          </reference>
        </references>
      </pivotArea>
    </chartFormat>
    <chartFormat chart="9" format="302">
      <pivotArea type="data" outline="0" fieldPosition="0">
        <references count="3">
          <reference field="4294967294" count="1" selected="0">
            <x v="0"/>
          </reference>
          <reference field="0" count="1" selected="0">
            <x v="4"/>
          </reference>
          <reference field="2" count="1" selected="0">
            <x v="0"/>
          </reference>
        </references>
      </pivotArea>
    </chartFormat>
    <chartFormat chart="9" format="303" series="1">
      <pivotArea type="data" outline="0" fieldPosition="0">
        <references count="2">
          <reference field="4294967294" count="1" selected="0">
            <x v="0"/>
          </reference>
          <reference field="2" count="1" selected="0">
            <x v="1"/>
          </reference>
        </references>
      </pivotArea>
    </chartFormat>
    <chartFormat chart="9" format="304">
      <pivotArea type="data" outline="0" fieldPosition="0">
        <references count="3">
          <reference field="4294967294" count="1" selected="0">
            <x v="0"/>
          </reference>
          <reference field="0" count="1" selected="0">
            <x v="1"/>
          </reference>
          <reference field="2" count="1" selected="0">
            <x v="1"/>
          </reference>
        </references>
      </pivotArea>
    </chartFormat>
    <chartFormat chart="9" format="305">
      <pivotArea type="data" outline="0" fieldPosition="0">
        <references count="3">
          <reference field="4294967294" count="1" selected="0">
            <x v="0"/>
          </reference>
          <reference field="0" count="1" selected="0">
            <x v="2"/>
          </reference>
          <reference field="2" count="1" selected="0">
            <x v="1"/>
          </reference>
        </references>
      </pivotArea>
    </chartFormat>
    <chartFormat chart="9" format="306">
      <pivotArea type="data" outline="0" fieldPosition="0">
        <references count="3">
          <reference field="4294967294" count="1" selected="0">
            <x v="0"/>
          </reference>
          <reference field="0" count="1" selected="0">
            <x v="3"/>
          </reference>
          <reference field="2" count="1" selected="0">
            <x v="1"/>
          </reference>
        </references>
      </pivotArea>
    </chartFormat>
    <chartFormat chart="9" format="307">
      <pivotArea type="data" outline="0" fieldPosition="0">
        <references count="3">
          <reference field="4294967294" count="1" selected="0">
            <x v="0"/>
          </reference>
          <reference field="0" count="1" selected="0">
            <x v="4"/>
          </reference>
          <reference field="2" count="1" selected="0">
            <x v="1"/>
          </reference>
        </references>
      </pivotArea>
    </chartFormat>
    <chartFormat chart="9" format="308" series="1">
      <pivotArea type="data" outline="0" fieldPosition="0">
        <references count="2">
          <reference field="4294967294" count="1" selected="0">
            <x v="0"/>
          </reference>
          <reference field="2" count="1" selected="0">
            <x v="2"/>
          </reference>
        </references>
      </pivotArea>
    </chartFormat>
    <chartFormat chart="9" format="309">
      <pivotArea type="data" outline="0" fieldPosition="0">
        <references count="3">
          <reference field="4294967294" count="1" selected="0">
            <x v="0"/>
          </reference>
          <reference field="0" count="1" selected="0">
            <x v="1"/>
          </reference>
          <reference field="2" count="1" selected="0">
            <x v="2"/>
          </reference>
        </references>
      </pivotArea>
    </chartFormat>
    <chartFormat chart="9" format="310">
      <pivotArea type="data" outline="0" fieldPosition="0">
        <references count="3">
          <reference field="4294967294" count="1" selected="0">
            <x v="0"/>
          </reference>
          <reference field="0" count="1" selected="0">
            <x v="2"/>
          </reference>
          <reference field="2" count="1" selected="0">
            <x v="2"/>
          </reference>
        </references>
      </pivotArea>
    </chartFormat>
    <chartFormat chart="9" format="311">
      <pivotArea type="data" outline="0" fieldPosition="0">
        <references count="3">
          <reference field="4294967294" count="1" selected="0">
            <x v="0"/>
          </reference>
          <reference field="0" count="1" selected="0">
            <x v="3"/>
          </reference>
          <reference field="2" count="1" selected="0">
            <x v="2"/>
          </reference>
        </references>
      </pivotArea>
    </chartFormat>
    <chartFormat chart="9" format="312">
      <pivotArea type="data" outline="0" fieldPosition="0">
        <references count="3">
          <reference field="4294967294" count="1" selected="0">
            <x v="0"/>
          </reference>
          <reference field="0" count="1" selected="0">
            <x v="4"/>
          </reference>
          <reference field="2" count="1" selected="0">
            <x v="2"/>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7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43843D-C11E-4E7B-A3BC-5287ACBB49B0}" name="PivotTable2" cacheId="35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generated" fld="1" baseField="0" baseItem="0"/>
  </dataFields>
  <chartFormats count="5">
    <chartFormat chart="0" format="5" series="1">
      <pivotArea type="data" outline="0" fieldPosition="0">
        <references count="1">
          <reference field="4294967294" count="1" selected="0">
            <x v="0"/>
          </reference>
        </references>
      </pivotArea>
    </chartFormat>
    <chartFormat chart="0" format="101">
      <pivotArea type="data" outline="0" fieldPosition="0">
        <references count="2">
          <reference field="4294967294" count="1" selected="0">
            <x v="0"/>
          </reference>
          <reference field="0" count="1" selected="0">
            <x v="0"/>
          </reference>
        </references>
      </pivotArea>
    </chartFormat>
    <chartFormat chart="0" format="102">
      <pivotArea type="data" outline="0" fieldPosition="0">
        <references count="2">
          <reference field="4294967294" count="1" selected="0">
            <x v="0"/>
          </reference>
          <reference field="0" count="1" selected="0">
            <x v="1"/>
          </reference>
        </references>
      </pivotArea>
    </chartFormat>
    <chartFormat chart="0" format="103">
      <pivotArea type="data" outline="0" fieldPosition="0">
        <references count="2">
          <reference field="4294967294" count="1" selected="0">
            <x v="0"/>
          </reference>
          <reference field="0" count="1" selected="0">
            <x v="2"/>
          </reference>
        </references>
      </pivotArea>
    </chartFormat>
    <chartFormat chart="16" format="105"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D3C87B-94CB-4754-9937-4796C738E22C}" name="PivotTable2" cacheId="36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1:B151" firstHeaderRow="1" firstDataRow="1" firstDataCol="1" rowPageCount="1" colPageCount="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Page"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ageFields count="1">
    <pageField fld="1" hier="53" name="[Range 1].[Plant Location].[All]" cap="All"/>
  </pageFields>
  <dataFields count="1">
    <dataField name="Sum of Work Order in Days" fld="2"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Work Order in Days"/>
    <pivotHierarchy dragToData="1" caption="Average of Work Order in Days"/>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FFEC24-2BEE-4DCA-8C98-C83A5B4E57A2}" name="PivotTable5" cacheId="35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8:F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venue generated" fld="0" subtotal="count"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venue generate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CDF1CE-85D4-4C53-9FAF-9429853B5488}" name="PivotTable2" cacheId="35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generated" fld="0"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5B3A37-8C4F-4757-81AF-826FCC461A1B}" name="PivotTable6" cacheId="35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2:H29" firstHeaderRow="1" firstDataRow="1" firstDataCol="0"/>
  <pivotFields count="1">
    <pivotField allDrilled="1" subtotalTop="0" showAll="0" dataSourceSort="1" defaultSubtotal="0" defaultAttributeDrillState="1"/>
  </pivot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Data!$A$1:$AG$1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3DD66678-C225-422B-922D-7A3910961087}" sourceName="[Range 1].[Business Unit]">
  <pivotTables>
    <pivotTable tabId="12" name="PivotTable6"/>
    <pivotTable tabId="10" name="PivotTable2"/>
    <pivotTable tabId="6" name="PivotTable3"/>
    <pivotTable tabId="5" name="PivotTable2"/>
    <pivotTable tabId="12" name="PivotTable2"/>
    <pivotTable tabId="12" name="PivotTable5"/>
    <pivotTable tabId="4" name="PivotTable1"/>
    <pivotTable tabId="14" name="PivotTable1"/>
    <pivotTable tabId="9" name="PivotTable2"/>
  </pivotTables>
  <data>
    <olap pivotCacheId="1486007934">
      <levels count="2">
        <level uniqueName="[Range 1].[Business Unit].[(All)]" sourceCaption="(All)" count="0"/>
        <level uniqueName="[Range 1].[Business Unit].[Business Unit]" sourceCaption="Business Unit" count="5">
          <ranges>
            <range startItem="0">
              <i n="[Range 1].[Business Unit].&amp;[1100]" c="1100"/>
              <i n="[Range 1].[Business Unit].&amp;[1200]" c="1200"/>
              <i n="[Range 1].[Business Unit].&amp;[1400]" c="1400"/>
              <i n="[Range 1].[Business Unit].&amp;[1600]" c="1600"/>
              <i n="[Range 1].[Business Unit].&amp;[2400]" c="2400"/>
            </range>
          </ranges>
        </level>
      </levels>
      <selections count="1">
        <selection n="[Range 1].[Business Uni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Location1" xr10:uid="{C9BE3A52-49DB-40D5-981A-411E424367F2}" sourceName="[Range 1].[Plant Location]">
  <pivotTables>
    <pivotTable tabId="12" name="PivotTable6"/>
    <pivotTable tabId="10" name="PivotTable2"/>
    <pivotTable tabId="6" name="PivotTable3"/>
    <pivotTable tabId="5" name="PivotTable2"/>
    <pivotTable tabId="12" name="PivotTable2"/>
    <pivotTable tabId="12" name="PivotTable5"/>
    <pivotTable tabId="4" name="PivotTable1"/>
    <pivotTable tabId="14" name="PivotTable1"/>
    <pivotTable tabId="9" name="PivotTable2"/>
  </pivotTables>
  <data>
    <olap pivotCacheId="491334640">
      <levels count="2">
        <level uniqueName="[Range 1].[Plant Location].[(All)]" sourceCaption="(All)" count="0"/>
        <level uniqueName="[Range 1].[Plant Location].[Plant Location]" sourceCaption="Plant Location" count="5">
          <ranges>
            <range startItem="0">
              <i n="[Range 1].[Plant Location].&amp;[Asia-Pacific]" c="Asia-Pacific"/>
              <i n="[Range 1].[Plant Location].&amp;[Europe]" c="Europe"/>
              <i n="[Range 1].[Plant Location].&amp;[Middle East]" c="Middle East"/>
              <i n="[Range 1].[Plant Location].&amp;[North America]" c="North America"/>
              <i n="[Range 1].[Plant Location].&amp;[South America]" c="South America"/>
            </range>
          </ranges>
        </level>
      </levels>
      <selections count="1">
        <selection n="[Range 1].[Plant 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Unit 1" xr10:uid="{81579234-3D37-4BF2-AE6A-604D9227EBDE}" cache="Slicer_Business_Unit" caption="Business Unit" columnCount="5" level="1" rowHeight="241300"/>
  <slicer name="Plant Location 1" xr10:uid="{5FFA1999-4C0B-4D9C-A786-9802FAA35A9B}" cache="Slicer_Plant_Location1" caption="Plant Location" columnCount="5"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Unit" xr10:uid="{90BA6ACF-C8EA-449E-B901-BF6196C7E8E0}" cache="Slicer_Business_Unit" caption="Business Unit" columnCount="5" level="1" rowHeight="241300"/>
  <slicer name="Plant Location" xr10:uid="{334DDEB5-4CF6-4A18-B5FA-FE59E1A2D9CF}" cache="Slicer_Plant_Location1" caption="Plant Location" columnCount="5"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drawing" Target="../drawings/drawing8.xml"/><Relationship Id="rId4"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BCD44-B249-42F8-AA89-3E98DEC2F0F1}">
  <dimension ref="A1"/>
  <sheetViews>
    <sheetView tabSelected="1" topLeftCell="A10" zoomScale="90" zoomScaleNormal="90" workbookViewId="0">
      <selection activeCell="D76" sqref="D76"/>
    </sheetView>
  </sheetViews>
  <sheetFormatPr defaultRowHeight="14.25" x14ac:dyDescent="0.45"/>
  <cols>
    <col min="1" max="1" width="9.0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E391F-B738-418C-B086-A62C9E3656AF}">
  <dimension ref="A2:D8"/>
  <sheetViews>
    <sheetView workbookViewId="0">
      <selection activeCell="D16" sqref="D16"/>
    </sheetView>
  </sheetViews>
  <sheetFormatPr defaultRowHeight="14.25" x14ac:dyDescent="0.45"/>
  <cols>
    <col min="1" max="1" width="12.265625" bestFit="1" customWidth="1"/>
    <col min="2" max="2" width="23.06640625" bestFit="1" customWidth="1"/>
    <col min="3" max="3" width="13.9296875" bestFit="1" customWidth="1"/>
    <col min="4" max="4" width="15.86328125" bestFit="1" customWidth="1"/>
  </cols>
  <sheetData>
    <row r="2" spans="1:4" x14ac:dyDescent="0.45">
      <c r="A2" s="13" t="s">
        <v>162</v>
      </c>
      <c r="B2" t="s">
        <v>165</v>
      </c>
      <c r="C2" t="s">
        <v>164</v>
      </c>
      <c r="D2" t="s">
        <v>166</v>
      </c>
    </row>
    <row r="3" spans="1:4" x14ac:dyDescent="0.45">
      <c r="A3" s="14" t="s">
        <v>47</v>
      </c>
      <c r="B3" s="34">
        <v>137077.54999999999</v>
      </c>
      <c r="C3" s="34">
        <v>12770</v>
      </c>
      <c r="D3" s="34">
        <v>12281.74</v>
      </c>
    </row>
    <row r="4" spans="1:4" x14ac:dyDescent="0.45">
      <c r="A4" s="14" t="s">
        <v>31</v>
      </c>
      <c r="B4" s="34">
        <v>137755.01999999999</v>
      </c>
      <c r="C4" s="34">
        <v>9426</v>
      </c>
      <c r="D4" s="34">
        <v>9423.52</v>
      </c>
    </row>
    <row r="5" spans="1:4" x14ac:dyDescent="0.45">
      <c r="A5" s="14" t="s">
        <v>64</v>
      </c>
      <c r="B5" s="34">
        <v>119142.84</v>
      </c>
      <c r="C5" s="34">
        <v>8768</v>
      </c>
      <c r="D5" s="34">
        <v>12435.02</v>
      </c>
    </row>
    <row r="6" spans="1:4" x14ac:dyDescent="0.45">
      <c r="A6" s="14" t="s">
        <v>52</v>
      </c>
      <c r="B6" s="34">
        <v>81027.72</v>
      </c>
      <c r="C6" s="34">
        <v>9715</v>
      </c>
      <c r="D6" s="34">
        <v>8223.57</v>
      </c>
    </row>
    <row r="7" spans="1:4" x14ac:dyDescent="0.45">
      <c r="A7" s="14" t="s">
        <v>55</v>
      </c>
      <c r="B7" s="34">
        <v>102601.73</v>
      </c>
      <c r="C7" s="34">
        <v>5420</v>
      </c>
      <c r="D7" s="34">
        <v>10560.72</v>
      </c>
    </row>
    <row r="8" spans="1:4" x14ac:dyDescent="0.45">
      <c r="A8" s="14" t="s">
        <v>163</v>
      </c>
      <c r="B8" s="34">
        <v>577604.86</v>
      </c>
      <c r="C8" s="34">
        <v>46099</v>
      </c>
      <c r="D8" s="34">
        <v>52924.57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B85C9-0FFA-4A9C-AF49-9E65F4E58E2A}">
  <dimension ref="A2:D6"/>
  <sheetViews>
    <sheetView topLeftCell="D1" workbookViewId="0">
      <selection activeCell="N8" sqref="N8"/>
    </sheetView>
  </sheetViews>
  <sheetFormatPr defaultRowHeight="14.25" x14ac:dyDescent="0.45"/>
  <cols>
    <col min="1" max="1" width="12.06640625" bestFit="1" customWidth="1"/>
    <col min="2" max="2" width="23.06640625" bestFit="1" customWidth="1"/>
    <col min="3" max="3" width="24.19921875" bestFit="1" customWidth="1"/>
    <col min="4" max="4" width="19.1328125" bestFit="1" customWidth="1"/>
  </cols>
  <sheetData>
    <row r="2" spans="1:4" x14ac:dyDescent="0.45">
      <c r="A2" s="13" t="s">
        <v>162</v>
      </c>
      <c r="B2" t="s">
        <v>167</v>
      </c>
      <c r="C2" t="s">
        <v>169</v>
      </c>
      <c r="D2" t="s">
        <v>168</v>
      </c>
    </row>
    <row r="3" spans="1:4" x14ac:dyDescent="0.45">
      <c r="A3" s="14" t="s">
        <v>41</v>
      </c>
      <c r="B3" s="34">
        <v>453</v>
      </c>
      <c r="C3" s="34">
        <v>340</v>
      </c>
      <c r="D3" s="34">
        <v>164</v>
      </c>
    </row>
    <row r="4" spans="1:4" x14ac:dyDescent="0.45">
      <c r="A4" s="14" t="s">
        <v>63</v>
      </c>
      <c r="B4" s="34">
        <v>357</v>
      </c>
      <c r="C4" s="34">
        <v>343</v>
      </c>
      <c r="D4" s="34">
        <v>121</v>
      </c>
    </row>
    <row r="5" spans="1:4" x14ac:dyDescent="0.45">
      <c r="A5" s="14" t="s">
        <v>54</v>
      </c>
      <c r="B5" s="34">
        <v>306</v>
      </c>
      <c r="C5" s="34">
        <v>276</v>
      </c>
      <c r="D5" s="34">
        <v>100</v>
      </c>
    </row>
    <row r="6" spans="1:4" x14ac:dyDescent="0.45">
      <c r="A6" s="14" t="s">
        <v>163</v>
      </c>
      <c r="B6" s="34">
        <v>1116</v>
      </c>
      <c r="C6" s="34">
        <v>959</v>
      </c>
      <c r="D6" s="34">
        <v>385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4A22-4C1E-460D-A501-0DECA1EA8D04}">
  <dimension ref="B1:C16"/>
  <sheetViews>
    <sheetView workbookViewId="0">
      <selection activeCell="D76" sqref="D76"/>
    </sheetView>
  </sheetViews>
  <sheetFormatPr defaultRowHeight="14.25" x14ac:dyDescent="0.45"/>
  <cols>
    <col min="2" max="2" width="14.46484375" bestFit="1" customWidth="1"/>
    <col min="3" max="3" width="19.1328125" bestFit="1" customWidth="1"/>
  </cols>
  <sheetData>
    <row r="1" spans="2:3" x14ac:dyDescent="0.45">
      <c r="B1" s="13" t="s">
        <v>184</v>
      </c>
      <c r="C1" t="s" vm="1">
        <v>174</v>
      </c>
    </row>
    <row r="3" spans="2:3" x14ac:dyDescent="0.45">
      <c r="B3" s="13" t="s">
        <v>162</v>
      </c>
      <c r="C3" t="s">
        <v>168</v>
      </c>
    </row>
    <row r="4" spans="2:3" x14ac:dyDescent="0.45">
      <c r="B4" s="14" t="s">
        <v>182</v>
      </c>
      <c r="C4" s="34">
        <v>45</v>
      </c>
    </row>
    <row r="5" spans="2:3" x14ac:dyDescent="0.45">
      <c r="B5" s="14" t="s">
        <v>176</v>
      </c>
      <c r="C5" s="34">
        <v>142</v>
      </c>
    </row>
    <row r="6" spans="2:3" x14ac:dyDescent="0.45">
      <c r="B6" s="14" t="s">
        <v>183</v>
      </c>
      <c r="C6" s="34">
        <v>79</v>
      </c>
    </row>
    <row r="7" spans="2:3" x14ac:dyDescent="0.45">
      <c r="B7" s="14" t="s">
        <v>177</v>
      </c>
      <c r="C7" s="34">
        <v>26</v>
      </c>
    </row>
    <row r="8" spans="2:3" x14ac:dyDescent="0.45">
      <c r="B8" s="14" t="s">
        <v>175</v>
      </c>
      <c r="C8" s="34">
        <v>20</v>
      </c>
    </row>
    <row r="9" spans="2:3" x14ac:dyDescent="0.45">
      <c r="B9" s="14" t="s">
        <v>186</v>
      </c>
      <c r="C9" s="34">
        <v>1</v>
      </c>
    </row>
    <row r="10" spans="2:3" x14ac:dyDescent="0.45">
      <c r="B10" s="14" t="s">
        <v>187</v>
      </c>
      <c r="C10" s="34">
        <v>10</v>
      </c>
    </row>
    <row r="11" spans="2:3" x14ac:dyDescent="0.45">
      <c r="B11" s="14" t="s">
        <v>188</v>
      </c>
      <c r="C11" s="34">
        <v>8</v>
      </c>
    </row>
    <row r="12" spans="2:3" x14ac:dyDescent="0.45">
      <c r="B12" s="14" t="s">
        <v>178</v>
      </c>
      <c r="C12" s="34">
        <v>27</v>
      </c>
    </row>
    <row r="13" spans="2:3" x14ac:dyDescent="0.45">
      <c r="B13" s="14" t="s">
        <v>179</v>
      </c>
      <c r="C13" s="34">
        <v>11</v>
      </c>
    </row>
    <row r="14" spans="2:3" x14ac:dyDescent="0.45">
      <c r="B14" s="14" t="s">
        <v>180</v>
      </c>
      <c r="C14" s="34">
        <v>65</v>
      </c>
    </row>
    <row r="15" spans="2:3" x14ac:dyDescent="0.45">
      <c r="B15" s="14" t="s">
        <v>181</v>
      </c>
      <c r="C15" s="34">
        <v>141</v>
      </c>
    </row>
    <row r="16" spans="2:3" x14ac:dyDescent="0.45">
      <c r="B16" s="14" t="s">
        <v>163</v>
      </c>
      <c r="C16" s="34">
        <v>575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F63D6-E51B-4A35-BB56-CD61DB583324}">
  <dimension ref="A3:E10"/>
  <sheetViews>
    <sheetView workbookViewId="0">
      <selection activeCell="L19" sqref="L19"/>
    </sheetView>
  </sheetViews>
  <sheetFormatPr defaultRowHeight="14.25" x14ac:dyDescent="0.45"/>
  <cols>
    <col min="1" max="1" width="23.06640625" bestFit="1" customWidth="1"/>
    <col min="2" max="2" width="14.73046875" bestFit="1" customWidth="1"/>
    <col min="3" max="4" width="9.73046875" bestFit="1" customWidth="1"/>
    <col min="5" max="5" width="10.19921875" bestFit="1" customWidth="1"/>
    <col min="6" max="6" width="7.73046875" bestFit="1" customWidth="1"/>
    <col min="7" max="7" width="8.73046875" bestFit="1" customWidth="1"/>
    <col min="8" max="8" width="7.73046875" bestFit="1" customWidth="1"/>
    <col min="9" max="9" width="8.73046875" bestFit="1" customWidth="1"/>
    <col min="10" max="10" width="9.73046875" bestFit="1" customWidth="1"/>
    <col min="11" max="11" width="8.73046875" bestFit="1" customWidth="1"/>
    <col min="12" max="12" width="9.73046875" bestFit="1" customWidth="1"/>
    <col min="13" max="14" width="8.73046875" bestFit="1" customWidth="1"/>
    <col min="15" max="18" width="7.73046875" bestFit="1" customWidth="1"/>
    <col min="19" max="19" width="10.19921875" bestFit="1" customWidth="1"/>
    <col min="20" max="25" width="9.33203125" bestFit="1" customWidth="1"/>
    <col min="26" max="31" width="10.33203125" bestFit="1" customWidth="1"/>
    <col min="32" max="35" width="9.33203125" bestFit="1" customWidth="1"/>
    <col min="36" max="36" width="8.33203125" bestFit="1" customWidth="1"/>
    <col min="37" max="40" width="9.33203125" bestFit="1" customWidth="1"/>
    <col min="41" max="41" width="9.73046875" bestFit="1" customWidth="1"/>
    <col min="42" max="42" width="8.33203125" bestFit="1" customWidth="1"/>
    <col min="43" max="46" width="9.33203125" bestFit="1" customWidth="1"/>
    <col min="47" max="47" width="8.33203125" bestFit="1" customWidth="1"/>
    <col min="48" max="52" width="9.33203125" bestFit="1" customWidth="1"/>
    <col min="53" max="53" width="10.33203125" bestFit="1" customWidth="1"/>
    <col min="54" max="54" width="10.19921875" bestFit="1" customWidth="1"/>
    <col min="55" max="56" width="7.73046875" bestFit="1" customWidth="1"/>
    <col min="57" max="57" width="6.73046875" bestFit="1" customWidth="1"/>
    <col min="58" max="62" width="7.73046875" bestFit="1" customWidth="1"/>
    <col min="63" max="63" width="4.73046875" bestFit="1" customWidth="1"/>
    <col min="64" max="74" width="7.73046875" bestFit="1" customWidth="1"/>
    <col min="75" max="75" width="6.73046875" bestFit="1" customWidth="1"/>
    <col min="76" max="78" width="7.73046875" bestFit="1" customWidth="1"/>
    <col min="79" max="79" width="4.73046875" bestFit="1" customWidth="1"/>
    <col min="80" max="93" width="7.73046875" bestFit="1" customWidth="1"/>
    <col min="94" max="94" width="8.73046875" bestFit="1" customWidth="1"/>
    <col min="95" max="97" width="7.73046875" bestFit="1" customWidth="1"/>
    <col min="98" max="98" width="10.19921875" bestFit="1" customWidth="1"/>
    <col min="99" max="101" width="7.73046875" bestFit="1" customWidth="1"/>
    <col min="102" max="102" width="10.19921875" bestFit="1" customWidth="1"/>
  </cols>
  <sheetData>
    <row r="3" spans="1:5" x14ac:dyDescent="0.45">
      <c r="A3" s="13" t="s">
        <v>165</v>
      </c>
      <c r="B3" s="13" t="s">
        <v>171</v>
      </c>
    </row>
    <row r="4" spans="1:5" x14ac:dyDescent="0.45">
      <c r="A4" s="13" t="s">
        <v>162</v>
      </c>
      <c r="B4" t="s">
        <v>189</v>
      </c>
      <c r="C4" t="s">
        <v>172</v>
      </c>
      <c r="D4" t="s">
        <v>173</v>
      </c>
      <c r="E4" t="s">
        <v>163</v>
      </c>
    </row>
    <row r="5" spans="1:5" x14ac:dyDescent="0.45">
      <c r="A5" s="14" t="s">
        <v>47</v>
      </c>
      <c r="B5" s="34"/>
      <c r="C5" s="34">
        <v>73456.06</v>
      </c>
      <c r="D5" s="34">
        <v>63621.49</v>
      </c>
      <c r="E5" s="34">
        <v>137077.54999999999</v>
      </c>
    </row>
    <row r="6" spans="1:5" x14ac:dyDescent="0.45">
      <c r="A6" s="14" t="s">
        <v>31</v>
      </c>
      <c r="B6" s="34">
        <v>2686.46</v>
      </c>
      <c r="C6" s="34">
        <v>83621.259999999995</v>
      </c>
      <c r="D6" s="34">
        <v>51447.3</v>
      </c>
      <c r="E6" s="34">
        <v>137755.01999999999</v>
      </c>
    </row>
    <row r="7" spans="1:5" x14ac:dyDescent="0.45">
      <c r="A7" s="14" t="s">
        <v>64</v>
      </c>
      <c r="B7" s="34"/>
      <c r="C7" s="34">
        <v>28333.57</v>
      </c>
      <c r="D7" s="34">
        <v>90809.27</v>
      </c>
      <c r="E7" s="34">
        <v>119142.84</v>
      </c>
    </row>
    <row r="8" spans="1:5" x14ac:dyDescent="0.45">
      <c r="A8" s="14" t="s">
        <v>52</v>
      </c>
      <c r="B8" s="34"/>
      <c r="C8" s="34">
        <v>38850.18</v>
      </c>
      <c r="D8" s="34">
        <v>42177.54</v>
      </c>
      <c r="E8" s="34">
        <v>81027.72</v>
      </c>
    </row>
    <row r="9" spans="1:5" x14ac:dyDescent="0.45">
      <c r="A9" s="14" t="s">
        <v>55</v>
      </c>
      <c r="B9" s="34"/>
      <c r="C9" s="34">
        <v>39606.370000000003</v>
      </c>
      <c r="D9" s="34">
        <v>62995.360000000001</v>
      </c>
      <c r="E9" s="34">
        <v>102601.73</v>
      </c>
    </row>
    <row r="10" spans="1:5" x14ac:dyDescent="0.45">
      <c r="A10" s="14" t="s">
        <v>163</v>
      </c>
      <c r="B10" s="34">
        <v>2686.46</v>
      </c>
      <c r="C10" s="34">
        <v>263867.44</v>
      </c>
      <c r="D10" s="34">
        <v>311050.96000000002</v>
      </c>
      <c r="E10" s="34">
        <v>577604.86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B66B-D5DA-4999-BDD0-B2DADD29FE57}">
  <dimension ref="A3:B7"/>
  <sheetViews>
    <sheetView workbookViewId="0">
      <selection activeCell="M6" sqref="M6"/>
    </sheetView>
  </sheetViews>
  <sheetFormatPr defaultRowHeight="14.25" x14ac:dyDescent="0.45"/>
  <cols>
    <col min="1" max="1" width="12.06640625" bestFit="1" customWidth="1"/>
    <col min="2" max="2" width="23.06640625" bestFit="1" customWidth="1"/>
    <col min="3" max="13" width="7.73046875" bestFit="1" customWidth="1"/>
    <col min="14" max="14" width="6.73046875" bestFit="1" customWidth="1"/>
    <col min="15" max="15" width="7.73046875" bestFit="1" customWidth="1"/>
    <col min="16" max="16" width="6.73046875" bestFit="1" customWidth="1"/>
    <col min="17" max="17" width="8.73046875" bestFit="1" customWidth="1"/>
    <col min="18" max="25" width="7.73046875" bestFit="1" customWidth="1"/>
    <col min="26" max="26" width="6.73046875" bestFit="1" customWidth="1"/>
    <col min="27" max="34" width="7.73046875" bestFit="1" customWidth="1"/>
    <col min="35" max="35" width="6.73046875" bestFit="1" customWidth="1"/>
    <col min="36" max="37" width="7.73046875" bestFit="1" customWidth="1"/>
    <col min="38" max="38" width="6.73046875" bestFit="1" customWidth="1"/>
    <col min="39" max="39" width="8.73046875" bestFit="1" customWidth="1"/>
    <col min="40" max="49" width="7.73046875" bestFit="1" customWidth="1"/>
    <col min="50" max="50" width="6.73046875" bestFit="1" customWidth="1"/>
    <col min="51" max="56" width="7.73046875" bestFit="1" customWidth="1"/>
    <col min="57" max="57" width="6.73046875" bestFit="1" customWidth="1"/>
    <col min="58" max="62" width="7.73046875" bestFit="1" customWidth="1"/>
    <col min="63" max="63" width="4.73046875" bestFit="1" customWidth="1"/>
    <col min="64" max="74" width="7.73046875" bestFit="1" customWidth="1"/>
    <col min="75" max="75" width="6.73046875" bestFit="1" customWidth="1"/>
    <col min="76" max="78" width="7.73046875" bestFit="1" customWidth="1"/>
    <col min="79" max="79" width="4.73046875" bestFit="1" customWidth="1"/>
    <col min="80" max="93" width="7.73046875" bestFit="1" customWidth="1"/>
    <col min="94" max="94" width="8.73046875" bestFit="1" customWidth="1"/>
    <col min="95" max="97" width="7.73046875" bestFit="1" customWidth="1"/>
    <col min="98" max="98" width="10.19921875" bestFit="1" customWidth="1"/>
  </cols>
  <sheetData>
    <row r="3" spans="1:2" x14ac:dyDescent="0.45">
      <c r="A3" s="13" t="s">
        <v>162</v>
      </c>
      <c r="B3" t="s">
        <v>165</v>
      </c>
    </row>
    <row r="4" spans="1:2" x14ac:dyDescent="0.45">
      <c r="A4" s="14" t="s">
        <v>26</v>
      </c>
      <c r="B4" s="34">
        <v>174455.42</v>
      </c>
    </row>
    <row r="5" spans="1:2" x14ac:dyDescent="0.45">
      <c r="A5" s="14" t="s">
        <v>35</v>
      </c>
      <c r="B5" s="34">
        <v>241628.17</v>
      </c>
    </row>
    <row r="6" spans="1:2" x14ac:dyDescent="0.45">
      <c r="A6" s="14" t="s">
        <v>59</v>
      </c>
      <c r="B6" s="34">
        <v>161521.26999999999</v>
      </c>
    </row>
    <row r="7" spans="1:2" x14ac:dyDescent="0.45">
      <c r="A7" s="14" t="s">
        <v>163</v>
      </c>
      <c r="B7" s="34">
        <v>577604.86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AC2AC-2172-47E4-9144-97E595A7CEA6}">
  <dimension ref="A1:M151"/>
  <sheetViews>
    <sheetView topLeftCell="A116" workbookViewId="0">
      <selection activeCell="H123" sqref="H123"/>
    </sheetView>
  </sheetViews>
  <sheetFormatPr defaultRowHeight="14.25" x14ac:dyDescent="0.45"/>
  <cols>
    <col min="1" max="1" width="12.06640625" bestFit="1" customWidth="1"/>
    <col min="2" max="2" width="23.06640625" bestFit="1" customWidth="1"/>
    <col min="3" max="3" width="17.19921875" customWidth="1"/>
    <col min="4" max="4" width="16.46484375" customWidth="1"/>
    <col min="5" max="5" width="22.53125" style="23" customWidth="1"/>
    <col min="6" max="6" width="22.265625" style="23" customWidth="1"/>
    <col min="7" max="7" width="15.265625" customWidth="1"/>
    <col min="8" max="8" width="16.3984375" customWidth="1"/>
    <col min="9" max="9" width="16.46484375" customWidth="1"/>
    <col min="10" max="10" width="16.73046875" customWidth="1"/>
  </cols>
  <sheetData>
    <row r="1" spans="1:13" x14ac:dyDescent="0.45">
      <c r="A1" s="5" t="s">
        <v>10</v>
      </c>
      <c r="B1" s="5" t="s">
        <v>19</v>
      </c>
      <c r="C1" s="5" t="s">
        <v>17</v>
      </c>
      <c r="D1" s="20" t="s">
        <v>160</v>
      </c>
      <c r="E1" s="21"/>
      <c r="F1" s="21"/>
      <c r="G1" s="20"/>
      <c r="H1" s="20"/>
      <c r="I1" s="20"/>
      <c r="J1" s="21"/>
      <c r="K1" s="21"/>
      <c r="L1" s="20"/>
      <c r="M1" s="20"/>
    </row>
    <row r="2" spans="1:13" x14ac:dyDescent="0.45">
      <c r="A2" s="3">
        <v>4</v>
      </c>
      <c r="B2" s="3">
        <v>29</v>
      </c>
      <c r="C2" s="3">
        <v>29</v>
      </c>
      <c r="D2" s="11">
        <f>B2+A2</f>
        <v>33</v>
      </c>
      <c r="E2" s="22"/>
      <c r="F2" s="22"/>
      <c r="I2" s="11"/>
      <c r="J2" s="22"/>
      <c r="K2" s="22"/>
    </row>
    <row r="3" spans="1:13" x14ac:dyDescent="0.45">
      <c r="A3" s="3">
        <v>2</v>
      </c>
      <c r="B3" s="3">
        <v>30</v>
      </c>
      <c r="C3" s="3">
        <v>23</v>
      </c>
      <c r="D3" s="11">
        <f t="shared" ref="D3:D66" si="0">B3+A3</f>
        <v>32</v>
      </c>
      <c r="E3" s="22"/>
      <c r="F3" s="22"/>
      <c r="I3" s="11"/>
      <c r="J3" s="22"/>
      <c r="K3" s="22"/>
    </row>
    <row r="4" spans="1:13" x14ac:dyDescent="0.45">
      <c r="A4" s="3">
        <v>2</v>
      </c>
      <c r="B4" s="3">
        <v>27</v>
      </c>
      <c r="C4" s="3">
        <v>12</v>
      </c>
      <c r="D4" s="11">
        <f t="shared" si="0"/>
        <v>29</v>
      </c>
      <c r="E4" s="22"/>
      <c r="F4" s="22"/>
      <c r="I4" s="11"/>
      <c r="J4" s="22"/>
      <c r="K4" s="22"/>
    </row>
    <row r="5" spans="1:13" x14ac:dyDescent="0.45">
      <c r="A5" s="3">
        <v>6</v>
      </c>
      <c r="B5" s="3">
        <v>18</v>
      </c>
      <c r="C5" s="3">
        <v>24</v>
      </c>
      <c r="D5" s="11">
        <f t="shared" si="0"/>
        <v>24</v>
      </c>
      <c r="E5" s="22"/>
      <c r="F5" s="22"/>
      <c r="I5" s="11"/>
      <c r="J5" s="22"/>
      <c r="K5" s="22"/>
    </row>
    <row r="6" spans="1:13" x14ac:dyDescent="0.45">
      <c r="A6" s="3">
        <v>8</v>
      </c>
      <c r="B6" s="3">
        <v>3</v>
      </c>
      <c r="C6" s="3">
        <v>5</v>
      </c>
      <c r="D6" s="11">
        <f t="shared" si="0"/>
        <v>11</v>
      </c>
      <c r="E6" s="22"/>
      <c r="F6" s="22"/>
      <c r="I6" s="11"/>
      <c r="J6" s="22"/>
      <c r="K6" s="22"/>
    </row>
    <row r="7" spans="1:13" x14ac:dyDescent="0.45">
      <c r="A7" s="3">
        <v>3</v>
      </c>
      <c r="B7" s="3">
        <v>17</v>
      </c>
      <c r="C7" s="3">
        <v>10</v>
      </c>
      <c r="D7" s="11">
        <f t="shared" si="0"/>
        <v>20</v>
      </c>
      <c r="E7" s="22"/>
      <c r="F7" s="22"/>
      <c r="I7" s="11"/>
      <c r="J7" s="22"/>
      <c r="K7" s="22"/>
    </row>
    <row r="8" spans="1:13" x14ac:dyDescent="0.45">
      <c r="A8" s="3">
        <v>8</v>
      </c>
      <c r="B8" s="3">
        <v>24</v>
      </c>
      <c r="C8" s="3">
        <v>14</v>
      </c>
      <c r="D8" s="11">
        <f t="shared" si="0"/>
        <v>32</v>
      </c>
      <c r="E8" s="22"/>
      <c r="F8" s="22"/>
      <c r="I8" s="11"/>
      <c r="J8" s="22"/>
      <c r="K8" s="22"/>
    </row>
    <row r="9" spans="1:13" x14ac:dyDescent="0.45">
      <c r="A9" s="3">
        <v>1</v>
      </c>
      <c r="B9" s="3">
        <v>1</v>
      </c>
      <c r="C9" s="3">
        <v>22</v>
      </c>
      <c r="D9" s="11">
        <f t="shared" si="0"/>
        <v>2</v>
      </c>
      <c r="E9" s="22"/>
      <c r="F9" s="22"/>
      <c r="I9" s="11"/>
      <c r="J9" s="22"/>
      <c r="K9" s="22"/>
    </row>
    <row r="10" spans="1:13" x14ac:dyDescent="0.45">
      <c r="A10" s="3">
        <v>7</v>
      </c>
      <c r="B10" s="3">
        <v>8</v>
      </c>
      <c r="C10" s="3">
        <v>13</v>
      </c>
      <c r="D10" s="11">
        <f t="shared" si="0"/>
        <v>15</v>
      </c>
      <c r="E10" s="22"/>
      <c r="F10" s="22"/>
      <c r="I10" s="11"/>
      <c r="J10" s="22"/>
      <c r="K10" s="22"/>
    </row>
    <row r="11" spans="1:13" x14ac:dyDescent="0.45">
      <c r="A11" s="3">
        <v>1</v>
      </c>
      <c r="B11" s="3">
        <v>23</v>
      </c>
      <c r="C11" s="3">
        <v>29</v>
      </c>
      <c r="D11" s="11">
        <f t="shared" si="0"/>
        <v>24</v>
      </c>
      <c r="E11" s="22"/>
      <c r="F11" s="22"/>
      <c r="I11" s="11"/>
      <c r="J11" s="22"/>
      <c r="K11" s="22"/>
    </row>
    <row r="12" spans="1:13" x14ac:dyDescent="0.45">
      <c r="A12" s="3">
        <v>2</v>
      </c>
      <c r="B12" s="3">
        <v>5</v>
      </c>
      <c r="C12" s="3">
        <v>18</v>
      </c>
      <c r="D12" s="11">
        <f t="shared" si="0"/>
        <v>7</v>
      </c>
      <c r="E12" s="22"/>
      <c r="F12" s="22"/>
      <c r="I12" s="11"/>
      <c r="J12" s="22"/>
      <c r="K12" s="22"/>
    </row>
    <row r="13" spans="1:13" x14ac:dyDescent="0.45">
      <c r="A13" s="3">
        <v>1</v>
      </c>
      <c r="B13" s="3">
        <v>11</v>
      </c>
      <c r="C13" s="3">
        <v>28</v>
      </c>
      <c r="D13" s="11">
        <f t="shared" si="0"/>
        <v>12</v>
      </c>
      <c r="E13" s="22"/>
      <c r="F13" s="22"/>
      <c r="I13" s="11"/>
      <c r="J13" s="22"/>
      <c r="K13" s="22"/>
    </row>
    <row r="14" spans="1:13" x14ac:dyDescent="0.45">
      <c r="A14" s="3">
        <v>4</v>
      </c>
      <c r="B14" s="3">
        <v>3</v>
      </c>
      <c r="C14" s="3">
        <v>3</v>
      </c>
      <c r="D14" s="11">
        <f t="shared" si="0"/>
        <v>7</v>
      </c>
      <c r="E14" s="22"/>
      <c r="F14" s="22"/>
      <c r="I14" s="11"/>
      <c r="J14" s="22"/>
      <c r="K14" s="22"/>
    </row>
    <row r="15" spans="1:13" x14ac:dyDescent="0.45">
      <c r="A15" s="3">
        <v>9</v>
      </c>
      <c r="B15" s="3">
        <v>10</v>
      </c>
      <c r="C15" s="3">
        <v>23</v>
      </c>
      <c r="D15" s="11">
        <f t="shared" si="0"/>
        <v>19</v>
      </c>
      <c r="E15" s="22"/>
      <c r="F15" s="22"/>
      <c r="I15" s="11"/>
      <c r="J15" s="22"/>
      <c r="K15" s="22"/>
    </row>
    <row r="16" spans="1:13" x14ac:dyDescent="0.45">
      <c r="A16" s="3">
        <v>5</v>
      </c>
      <c r="B16" s="3">
        <v>14</v>
      </c>
      <c r="C16" s="3">
        <v>25</v>
      </c>
      <c r="D16" s="11">
        <f t="shared" si="0"/>
        <v>19</v>
      </c>
      <c r="E16" s="22"/>
      <c r="F16" s="22"/>
      <c r="I16" s="11"/>
      <c r="J16" s="22"/>
      <c r="K16" s="22"/>
    </row>
    <row r="17" spans="1:11" x14ac:dyDescent="0.45">
      <c r="A17" s="3">
        <v>7</v>
      </c>
      <c r="B17" s="3">
        <v>7</v>
      </c>
      <c r="C17" s="3">
        <v>14</v>
      </c>
      <c r="D17" s="11">
        <f t="shared" si="0"/>
        <v>14</v>
      </c>
      <c r="E17" s="22"/>
      <c r="F17" s="22"/>
      <c r="I17" s="11"/>
      <c r="J17" s="22"/>
      <c r="K17" s="22"/>
    </row>
    <row r="18" spans="1:11" x14ac:dyDescent="0.45">
      <c r="A18" s="3">
        <v>1</v>
      </c>
      <c r="B18" s="3">
        <v>21</v>
      </c>
      <c r="C18" s="3">
        <v>3</v>
      </c>
      <c r="D18" s="11">
        <f t="shared" si="0"/>
        <v>22</v>
      </c>
      <c r="E18" s="22"/>
      <c r="F18" s="22"/>
      <c r="I18" s="11"/>
      <c r="J18" s="22"/>
      <c r="K18" s="22"/>
    </row>
    <row r="19" spans="1:11" x14ac:dyDescent="0.45">
      <c r="A19" s="3">
        <v>9</v>
      </c>
      <c r="B19" s="3">
        <v>16</v>
      </c>
      <c r="C19" s="3">
        <v>7</v>
      </c>
      <c r="D19" s="11">
        <f t="shared" si="0"/>
        <v>25</v>
      </c>
      <c r="E19" s="22"/>
      <c r="F19" s="22"/>
      <c r="I19" s="11"/>
      <c r="J19" s="22"/>
      <c r="K19" s="22"/>
    </row>
    <row r="20" spans="1:11" x14ac:dyDescent="0.45">
      <c r="A20" s="3">
        <v>8</v>
      </c>
      <c r="B20" s="3">
        <v>17</v>
      </c>
      <c r="C20" s="3">
        <v>18</v>
      </c>
      <c r="D20" s="11">
        <f t="shared" si="0"/>
        <v>25</v>
      </c>
      <c r="E20" s="22"/>
      <c r="F20" s="22"/>
      <c r="I20" s="11"/>
      <c r="J20" s="22"/>
      <c r="K20" s="22"/>
    </row>
    <row r="21" spans="1:11" x14ac:dyDescent="0.45">
      <c r="A21" s="3">
        <v>3</v>
      </c>
      <c r="B21" s="3">
        <v>16</v>
      </c>
      <c r="C21" s="3">
        <v>20</v>
      </c>
      <c r="D21" s="11">
        <f t="shared" si="0"/>
        <v>19</v>
      </c>
      <c r="E21" s="22"/>
      <c r="F21" s="22"/>
      <c r="I21" s="11"/>
      <c r="J21" s="22"/>
      <c r="K21" s="22"/>
    </row>
    <row r="22" spans="1:11" x14ac:dyDescent="0.45">
      <c r="A22" s="3">
        <v>6</v>
      </c>
      <c r="B22" s="3">
        <v>6</v>
      </c>
      <c r="C22" s="3">
        <v>29</v>
      </c>
      <c r="D22" s="11">
        <f t="shared" si="0"/>
        <v>12</v>
      </c>
      <c r="E22" s="22"/>
      <c r="F22" s="22"/>
      <c r="I22" s="11"/>
      <c r="J22" s="22"/>
      <c r="K22" s="22"/>
    </row>
    <row r="23" spans="1:11" x14ac:dyDescent="0.45">
      <c r="A23" s="3">
        <v>6</v>
      </c>
      <c r="B23" s="3">
        <v>4</v>
      </c>
      <c r="C23" s="3">
        <v>19</v>
      </c>
      <c r="D23" s="11">
        <f t="shared" si="0"/>
        <v>10</v>
      </c>
      <c r="E23" s="22"/>
      <c r="F23" s="22"/>
      <c r="I23" s="11"/>
      <c r="J23" s="22"/>
      <c r="K23" s="22"/>
    </row>
    <row r="24" spans="1:11" x14ac:dyDescent="0.45">
      <c r="A24" s="3">
        <v>10</v>
      </c>
      <c r="B24" s="3">
        <v>28</v>
      </c>
      <c r="C24" s="3">
        <v>22</v>
      </c>
      <c r="D24" s="11">
        <f t="shared" si="0"/>
        <v>38</v>
      </c>
      <c r="E24" s="22"/>
      <c r="F24" s="22"/>
      <c r="I24" s="11"/>
      <c r="J24" s="22"/>
      <c r="K24" s="22"/>
    </row>
    <row r="25" spans="1:11" x14ac:dyDescent="0.45">
      <c r="A25" s="3">
        <v>7</v>
      </c>
      <c r="B25" s="3">
        <v>29</v>
      </c>
      <c r="C25" s="3">
        <v>11</v>
      </c>
      <c r="D25" s="11">
        <f t="shared" si="0"/>
        <v>36</v>
      </c>
      <c r="E25" s="22"/>
      <c r="F25" s="22"/>
      <c r="I25" s="11"/>
      <c r="J25" s="22"/>
      <c r="K25" s="22"/>
    </row>
    <row r="26" spans="1:11" x14ac:dyDescent="0.45">
      <c r="A26" s="3">
        <v>8</v>
      </c>
      <c r="B26" s="3">
        <v>3</v>
      </c>
      <c r="C26" s="3">
        <v>28</v>
      </c>
      <c r="D26" s="11">
        <f t="shared" si="0"/>
        <v>11</v>
      </c>
      <c r="E26" s="22"/>
      <c r="F26" s="22"/>
      <c r="I26" s="11"/>
      <c r="J26" s="22"/>
      <c r="K26" s="22"/>
    </row>
    <row r="27" spans="1:11" x14ac:dyDescent="0.45">
      <c r="A27" s="3">
        <v>3</v>
      </c>
      <c r="B27" s="3">
        <v>23</v>
      </c>
      <c r="C27" s="3">
        <v>19</v>
      </c>
      <c r="D27" s="11">
        <f t="shared" si="0"/>
        <v>26</v>
      </c>
      <c r="E27" s="22"/>
      <c r="F27" s="22"/>
      <c r="I27" s="11"/>
      <c r="J27" s="22"/>
      <c r="K27" s="22"/>
    </row>
    <row r="28" spans="1:11" x14ac:dyDescent="0.45">
      <c r="A28" s="3">
        <v>4</v>
      </c>
      <c r="B28" s="3">
        <v>4</v>
      </c>
      <c r="C28" s="3">
        <v>26</v>
      </c>
      <c r="D28" s="11">
        <f t="shared" si="0"/>
        <v>8</v>
      </c>
      <c r="E28" s="22"/>
      <c r="F28" s="22"/>
      <c r="I28" s="11"/>
      <c r="J28" s="22"/>
      <c r="K28" s="22"/>
    </row>
    <row r="29" spans="1:11" x14ac:dyDescent="0.45">
      <c r="A29" s="3">
        <v>8</v>
      </c>
      <c r="B29" s="3">
        <v>4</v>
      </c>
      <c r="C29" s="3">
        <v>25</v>
      </c>
      <c r="D29" s="11">
        <f t="shared" si="0"/>
        <v>12</v>
      </c>
      <c r="E29" s="22"/>
      <c r="F29" s="22"/>
      <c r="I29" s="11"/>
      <c r="J29" s="22"/>
      <c r="K29" s="22"/>
    </row>
    <row r="30" spans="1:11" x14ac:dyDescent="0.45">
      <c r="A30" s="3">
        <v>4</v>
      </c>
      <c r="B30" s="3">
        <v>7</v>
      </c>
      <c r="C30" s="3">
        <v>13</v>
      </c>
      <c r="D30" s="11">
        <f t="shared" si="0"/>
        <v>11</v>
      </c>
      <c r="E30" s="22"/>
      <c r="F30" s="22"/>
      <c r="I30" s="11"/>
      <c r="J30" s="22"/>
      <c r="K30" s="22"/>
    </row>
    <row r="31" spans="1:11" x14ac:dyDescent="0.45">
      <c r="A31" s="3">
        <v>7</v>
      </c>
      <c r="B31" s="3">
        <v>7</v>
      </c>
      <c r="C31" s="3">
        <v>16</v>
      </c>
      <c r="D31" s="11">
        <f t="shared" si="0"/>
        <v>14</v>
      </c>
      <c r="E31" s="22"/>
      <c r="F31" s="22"/>
      <c r="I31" s="11"/>
      <c r="J31" s="22"/>
      <c r="K31" s="22"/>
    </row>
    <row r="32" spans="1:11" x14ac:dyDescent="0.45">
      <c r="A32" s="3">
        <v>7</v>
      </c>
      <c r="B32" s="3">
        <v>30</v>
      </c>
      <c r="C32" s="3">
        <v>27</v>
      </c>
      <c r="D32" s="11">
        <f t="shared" si="0"/>
        <v>37</v>
      </c>
      <c r="E32" s="22"/>
      <c r="F32" s="22"/>
      <c r="I32" s="11"/>
      <c r="J32" s="22"/>
      <c r="K32" s="22"/>
    </row>
    <row r="33" spans="1:11" x14ac:dyDescent="0.45">
      <c r="A33" s="3">
        <v>4</v>
      </c>
      <c r="B33" s="3">
        <v>8</v>
      </c>
      <c r="C33" s="3">
        <v>24</v>
      </c>
      <c r="D33" s="11">
        <f t="shared" si="0"/>
        <v>12</v>
      </c>
      <c r="E33" s="22"/>
      <c r="F33" s="22"/>
      <c r="I33" s="11"/>
      <c r="J33" s="22"/>
      <c r="K33" s="22"/>
    </row>
    <row r="34" spans="1:11" x14ac:dyDescent="0.45">
      <c r="A34" s="3">
        <v>4</v>
      </c>
      <c r="B34" s="3">
        <v>7</v>
      </c>
      <c r="C34" s="3">
        <v>30</v>
      </c>
      <c r="D34" s="11">
        <f t="shared" si="0"/>
        <v>11</v>
      </c>
      <c r="E34" s="22"/>
      <c r="F34" s="22"/>
      <c r="I34" s="11"/>
      <c r="J34" s="22"/>
      <c r="K34" s="22"/>
    </row>
    <row r="35" spans="1:11" x14ac:dyDescent="0.45">
      <c r="A35" s="3">
        <v>9</v>
      </c>
      <c r="B35" s="3">
        <v>23</v>
      </c>
      <c r="C35" s="3">
        <v>1</v>
      </c>
      <c r="D35" s="11">
        <f t="shared" si="0"/>
        <v>32</v>
      </c>
      <c r="E35" s="22"/>
      <c r="F35" s="22"/>
      <c r="I35" s="11"/>
      <c r="J35" s="22"/>
      <c r="K35" s="22"/>
    </row>
    <row r="36" spans="1:11" x14ac:dyDescent="0.45">
      <c r="A36" s="3">
        <v>7</v>
      </c>
      <c r="B36" s="3">
        <v>10</v>
      </c>
      <c r="C36" s="3">
        <v>4</v>
      </c>
      <c r="D36" s="11">
        <f t="shared" si="0"/>
        <v>17</v>
      </c>
      <c r="E36" s="22"/>
      <c r="F36" s="22"/>
      <c r="I36" s="11"/>
      <c r="J36" s="22"/>
      <c r="K36" s="22"/>
    </row>
    <row r="37" spans="1:11" x14ac:dyDescent="0.45">
      <c r="A37" s="3">
        <v>8</v>
      </c>
      <c r="B37" s="3">
        <v>2</v>
      </c>
      <c r="C37" s="3">
        <v>3</v>
      </c>
      <c r="D37" s="11">
        <f t="shared" si="0"/>
        <v>10</v>
      </c>
      <c r="E37" s="22"/>
      <c r="F37" s="22"/>
      <c r="I37" s="11"/>
      <c r="J37" s="22"/>
      <c r="K37" s="22"/>
    </row>
    <row r="38" spans="1:11" x14ac:dyDescent="0.45">
      <c r="A38" s="3">
        <v>3</v>
      </c>
      <c r="B38" s="3">
        <v>19</v>
      </c>
      <c r="C38" s="3">
        <v>26</v>
      </c>
      <c r="D38" s="11">
        <f t="shared" si="0"/>
        <v>22</v>
      </c>
      <c r="E38" s="22"/>
      <c r="F38" s="22"/>
      <c r="I38" s="11"/>
      <c r="J38" s="22"/>
      <c r="K38" s="22"/>
    </row>
    <row r="39" spans="1:11" x14ac:dyDescent="0.45">
      <c r="A39" s="3">
        <v>9</v>
      </c>
      <c r="B39" s="3">
        <v>15</v>
      </c>
      <c r="C39" s="3">
        <v>24</v>
      </c>
      <c r="D39" s="11">
        <f t="shared" si="0"/>
        <v>24</v>
      </c>
      <c r="E39" s="22"/>
      <c r="F39" s="22"/>
      <c r="I39" s="11"/>
      <c r="J39" s="22"/>
      <c r="K39" s="22"/>
    </row>
    <row r="40" spans="1:11" x14ac:dyDescent="0.45">
      <c r="A40" s="3">
        <v>5</v>
      </c>
      <c r="B40" s="3">
        <v>12</v>
      </c>
      <c r="C40" s="3">
        <v>10</v>
      </c>
      <c r="D40" s="11">
        <f t="shared" si="0"/>
        <v>17</v>
      </c>
      <c r="E40" s="22"/>
      <c r="F40" s="22"/>
      <c r="I40" s="11"/>
      <c r="J40" s="22"/>
      <c r="K40" s="22"/>
    </row>
    <row r="41" spans="1:11" x14ac:dyDescent="0.45">
      <c r="A41" s="3">
        <v>3</v>
      </c>
      <c r="B41" s="3">
        <v>6</v>
      </c>
      <c r="C41" s="3">
        <v>30</v>
      </c>
      <c r="D41" s="11">
        <f t="shared" si="0"/>
        <v>9</v>
      </c>
      <c r="E41" s="22"/>
      <c r="F41" s="22"/>
      <c r="I41" s="11"/>
      <c r="J41" s="22"/>
      <c r="K41" s="22"/>
    </row>
    <row r="42" spans="1:11" x14ac:dyDescent="0.45">
      <c r="A42" s="3">
        <v>8</v>
      </c>
      <c r="B42" s="3">
        <v>1</v>
      </c>
      <c r="C42" s="3">
        <v>18</v>
      </c>
      <c r="D42" s="11">
        <f t="shared" si="0"/>
        <v>9</v>
      </c>
      <c r="E42" s="22"/>
      <c r="F42" s="22"/>
      <c r="I42" s="11"/>
      <c r="J42" s="22"/>
      <c r="K42" s="22"/>
    </row>
    <row r="43" spans="1:11" x14ac:dyDescent="0.45">
      <c r="A43" s="3">
        <v>8</v>
      </c>
      <c r="B43" s="3">
        <v>7</v>
      </c>
      <c r="C43" s="3">
        <v>18</v>
      </c>
      <c r="D43" s="11">
        <f t="shared" si="0"/>
        <v>15</v>
      </c>
      <c r="E43" s="22"/>
      <c r="F43" s="22"/>
      <c r="I43" s="11"/>
      <c r="J43" s="22"/>
      <c r="K43" s="22"/>
    </row>
    <row r="44" spans="1:11" x14ac:dyDescent="0.45">
      <c r="A44" s="3">
        <v>4</v>
      </c>
      <c r="B44" s="3">
        <v>7</v>
      </c>
      <c r="C44" s="3">
        <v>26</v>
      </c>
      <c r="D44" s="11">
        <f t="shared" si="0"/>
        <v>11</v>
      </c>
      <c r="E44" s="22"/>
      <c r="F44" s="22"/>
      <c r="I44" s="11"/>
      <c r="J44" s="22"/>
      <c r="K44" s="22"/>
    </row>
    <row r="45" spans="1:11" x14ac:dyDescent="0.45">
      <c r="A45" s="3">
        <v>9</v>
      </c>
      <c r="B45" s="3">
        <v>23</v>
      </c>
      <c r="C45" s="3">
        <v>1</v>
      </c>
      <c r="D45" s="11">
        <f t="shared" si="0"/>
        <v>32</v>
      </c>
      <c r="E45" s="22"/>
      <c r="F45" s="22"/>
      <c r="I45" s="11"/>
      <c r="J45" s="22"/>
      <c r="K45" s="22"/>
    </row>
    <row r="46" spans="1:11" x14ac:dyDescent="0.45">
      <c r="A46" s="3">
        <v>6</v>
      </c>
      <c r="B46" s="3">
        <v>18</v>
      </c>
      <c r="C46" s="3">
        <v>7</v>
      </c>
      <c r="D46" s="11">
        <f t="shared" si="0"/>
        <v>24</v>
      </c>
      <c r="E46" s="22"/>
      <c r="F46" s="22"/>
      <c r="I46" s="11"/>
      <c r="J46" s="22"/>
      <c r="K46" s="22"/>
    </row>
    <row r="47" spans="1:11" x14ac:dyDescent="0.45">
      <c r="A47" s="3">
        <v>6</v>
      </c>
      <c r="B47" s="3">
        <v>25</v>
      </c>
      <c r="C47" s="3">
        <v>25</v>
      </c>
      <c r="D47" s="11">
        <f t="shared" si="0"/>
        <v>31</v>
      </c>
      <c r="E47" s="22"/>
      <c r="F47" s="22"/>
      <c r="I47" s="11"/>
      <c r="J47" s="22"/>
      <c r="K47" s="22"/>
    </row>
    <row r="48" spans="1:11" x14ac:dyDescent="0.45">
      <c r="A48" s="3">
        <v>8</v>
      </c>
      <c r="B48" s="3">
        <v>23</v>
      </c>
      <c r="C48" s="3">
        <v>18</v>
      </c>
      <c r="D48" s="11">
        <f t="shared" si="0"/>
        <v>31</v>
      </c>
      <c r="E48" s="22"/>
      <c r="F48" s="22"/>
      <c r="I48" s="11"/>
      <c r="J48" s="22"/>
      <c r="K48" s="22"/>
    </row>
    <row r="49" spans="1:11" x14ac:dyDescent="0.45">
      <c r="A49" s="3">
        <v>9</v>
      </c>
      <c r="B49" s="3">
        <v>20</v>
      </c>
      <c r="C49" s="3">
        <v>10</v>
      </c>
      <c r="D49" s="11">
        <f t="shared" si="0"/>
        <v>29</v>
      </c>
      <c r="E49" s="22"/>
      <c r="F49" s="22"/>
      <c r="I49" s="11"/>
      <c r="J49" s="22"/>
      <c r="K49" s="22"/>
    </row>
    <row r="50" spans="1:11" x14ac:dyDescent="0.45">
      <c r="A50" s="3">
        <v>3</v>
      </c>
      <c r="B50" s="3">
        <v>18</v>
      </c>
      <c r="C50" s="3">
        <v>9</v>
      </c>
      <c r="D50" s="11">
        <f t="shared" si="0"/>
        <v>21</v>
      </c>
      <c r="E50" s="22"/>
      <c r="F50" s="22"/>
      <c r="I50" s="11"/>
      <c r="J50" s="22"/>
      <c r="K50" s="22"/>
    </row>
    <row r="51" spans="1:11" x14ac:dyDescent="0.45">
      <c r="A51" s="3">
        <v>6</v>
      </c>
      <c r="B51" s="3">
        <v>28</v>
      </c>
      <c r="C51" s="3">
        <v>28</v>
      </c>
      <c r="D51" s="11">
        <f t="shared" si="0"/>
        <v>34</v>
      </c>
      <c r="E51" s="22"/>
      <c r="F51" s="22"/>
      <c r="I51" s="11"/>
      <c r="J51" s="22"/>
      <c r="K51" s="22"/>
    </row>
    <row r="52" spans="1:11" x14ac:dyDescent="0.45">
      <c r="A52" s="3">
        <v>10</v>
      </c>
      <c r="B52" s="3">
        <v>21</v>
      </c>
      <c r="C52" s="3">
        <v>20</v>
      </c>
      <c r="D52" s="11">
        <f t="shared" si="0"/>
        <v>31</v>
      </c>
      <c r="E52" s="22"/>
      <c r="F52" s="22"/>
      <c r="I52" s="11"/>
      <c r="J52" s="22"/>
      <c r="K52" s="22"/>
    </row>
    <row r="53" spans="1:11" x14ac:dyDescent="0.45">
      <c r="A53" s="3">
        <v>1</v>
      </c>
      <c r="B53" s="3">
        <v>28</v>
      </c>
      <c r="C53" s="3">
        <v>18</v>
      </c>
      <c r="D53" s="11">
        <f t="shared" si="0"/>
        <v>29</v>
      </c>
      <c r="E53" s="22"/>
      <c r="F53" s="22"/>
      <c r="I53" s="11"/>
      <c r="J53" s="22"/>
      <c r="K53" s="22"/>
    </row>
    <row r="54" spans="1:11" x14ac:dyDescent="0.45">
      <c r="A54" s="3">
        <v>1</v>
      </c>
      <c r="B54" s="3">
        <v>27</v>
      </c>
      <c r="C54" s="3">
        <v>10</v>
      </c>
      <c r="D54" s="11">
        <f t="shared" si="0"/>
        <v>28</v>
      </c>
      <c r="E54" s="22"/>
      <c r="F54" s="22"/>
      <c r="I54" s="11"/>
      <c r="J54" s="22"/>
      <c r="K54" s="22"/>
    </row>
    <row r="55" spans="1:11" x14ac:dyDescent="0.45">
      <c r="A55" s="3">
        <v>3</v>
      </c>
      <c r="B55" s="3">
        <v>17</v>
      </c>
      <c r="C55" s="3">
        <v>1</v>
      </c>
      <c r="D55" s="11">
        <f t="shared" si="0"/>
        <v>20</v>
      </c>
      <c r="E55" s="22"/>
      <c r="F55" s="22"/>
      <c r="I55" s="11"/>
      <c r="J55" s="22"/>
      <c r="K55" s="22"/>
    </row>
    <row r="56" spans="1:11" x14ac:dyDescent="0.45">
      <c r="A56" s="3">
        <v>3</v>
      </c>
      <c r="B56" s="3">
        <v>29</v>
      </c>
      <c r="C56" s="3">
        <v>26</v>
      </c>
      <c r="D56" s="11">
        <f t="shared" si="0"/>
        <v>32</v>
      </c>
      <c r="E56" s="22"/>
      <c r="F56" s="22"/>
      <c r="I56" s="11"/>
      <c r="J56" s="22"/>
      <c r="K56" s="22"/>
    </row>
    <row r="57" spans="1:11" x14ac:dyDescent="0.45">
      <c r="A57" s="3">
        <v>5</v>
      </c>
      <c r="B57" s="3">
        <v>5</v>
      </c>
      <c r="C57" s="3">
        <v>27</v>
      </c>
      <c r="D57" s="11">
        <f t="shared" si="0"/>
        <v>10</v>
      </c>
      <c r="E57" s="22"/>
      <c r="F57" s="22"/>
      <c r="I57" s="11"/>
      <c r="J57" s="22"/>
      <c r="K57" s="22"/>
    </row>
    <row r="58" spans="1:11" x14ac:dyDescent="0.45">
      <c r="A58" s="3">
        <v>5</v>
      </c>
      <c r="B58" s="3">
        <v>28</v>
      </c>
      <c r="C58" s="3">
        <v>24</v>
      </c>
      <c r="D58" s="11">
        <f t="shared" si="0"/>
        <v>33</v>
      </c>
      <c r="E58" s="22"/>
      <c r="F58" s="22"/>
      <c r="I58" s="11"/>
      <c r="J58" s="22"/>
      <c r="K58" s="22"/>
    </row>
    <row r="59" spans="1:11" x14ac:dyDescent="0.45">
      <c r="A59" s="3">
        <v>1</v>
      </c>
      <c r="B59" s="3">
        <v>25</v>
      </c>
      <c r="C59" s="3">
        <v>21</v>
      </c>
      <c r="D59" s="11">
        <f t="shared" si="0"/>
        <v>26</v>
      </c>
      <c r="E59" s="22"/>
      <c r="F59" s="22"/>
      <c r="I59" s="11"/>
      <c r="J59" s="22"/>
      <c r="K59" s="22"/>
    </row>
    <row r="60" spans="1:11" x14ac:dyDescent="0.45">
      <c r="A60" s="3">
        <v>7</v>
      </c>
      <c r="B60" s="3">
        <v>7</v>
      </c>
      <c r="C60" s="3">
        <v>18</v>
      </c>
      <c r="D60" s="11">
        <f t="shared" si="0"/>
        <v>14</v>
      </c>
      <c r="E60" s="22"/>
      <c r="F60" s="22"/>
      <c r="I60" s="11"/>
      <c r="J60" s="22"/>
      <c r="K60" s="22"/>
    </row>
    <row r="61" spans="1:11" x14ac:dyDescent="0.45">
      <c r="A61" s="3">
        <v>7</v>
      </c>
      <c r="B61" s="3">
        <v>4</v>
      </c>
      <c r="C61" s="3">
        <v>11</v>
      </c>
      <c r="D61" s="11">
        <f t="shared" si="0"/>
        <v>11</v>
      </c>
      <c r="E61" s="22"/>
      <c r="F61" s="22"/>
      <c r="I61" s="11"/>
      <c r="J61" s="22"/>
      <c r="K61" s="22"/>
    </row>
    <row r="62" spans="1:11" x14ac:dyDescent="0.45">
      <c r="A62" s="3">
        <v>8</v>
      </c>
      <c r="B62" s="3">
        <v>24</v>
      </c>
      <c r="C62" s="3">
        <v>29</v>
      </c>
      <c r="D62" s="11">
        <f t="shared" si="0"/>
        <v>32</v>
      </c>
      <c r="E62" s="22"/>
      <c r="F62" s="22"/>
      <c r="I62" s="11"/>
      <c r="J62" s="22"/>
      <c r="K62" s="22"/>
    </row>
    <row r="63" spans="1:11" x14ac:dyDescent="0.45">
      <c r="A63" s="3">
        <v>7</v>
      </c>
      <c r="B63" s="3">
        <v>12</v>
      </c>
      <c r="C63" s="3">
        <v>14</v>
      </c>
      <c r="D63" s="11">
        <f t="shared" si="0"/>
        <v>19</v>
      </c>
      <c r="E63" s="22"/>
      <c r="F63" s="22"/>
      <c r="I63" s="11"/>
      <c r="J63" s="22"/>
      <c r="K63" s="22"/>
    </row>
    <row r="64" spans="1:11" x14ac:dyDescent="0.45">
      <c r="A64" s="3">
        <v>7</v>
      </c>
      <c r="B64" s="3">
        <v>14</v>
      </c>
      <c r="C64" s="3">
        <v>13</v>
      </c>
      <c r="D64" s="11">
        <f t="shared" si="0"/>
        <v>21</v>
      </c>
      <c r="E64" s="22"/>
      <c r="F64" s="22"/>
      <c r="I64" s="11"/>
      <c r="J64" s="22"/>
      <c r="K64" s="22"/>
    </row>
    <row r="65" spans="1:11" x14ac:dyDescent="0.45">
      <c r="A65" s="3">
        <v>4</v>
      </c>
      <c r="B65" s="3">
        <v>10</v>
      </c>
      <c r="C65" s="3">
        <v>18</v>
      </c>
      <c r="D65" s="11">
        <f t="shared" si="0"/>
        <v>14</v>
      </c>
      <c r="E65" s="22"/>
      <c r="F65" s="22"/>
      <c r="I65" s="11"/>
      <c r="J65" s="22"/>
      <c r="K65" s="22"/>
    </row>
    <row r="66" spans="1:11" x14ac:dyDescent="0.45">
      <c r="A66" s="3">
        <v>6</v>
      </c>
      <c r="B66" s="3">
        <v>6</v>
      </c>
      <c r="C66" s="3">
        <v>17</v>
      </c>
      <c r="D66" s="11">
        <f t="shared" si="0"/>
        <v>12</v>
      </c>
      <c r="E66" s="22"/>
      <c r="F66" s="22"/>
      <c r="I66" s="11"/>
      <c r="J66" s="22"/>
      <c r="K66" s="22"/>
    </row>
    <row r="67" spans="1:11" x14ac:dyDescent="0.45">
      <c r="A67" s="3">
        <v>8</v>
      </c>
      <c r="B67" s="3">
        <v>21</v>
      </c>
      <c r="C67" s="3">
        <v>16</v>
      </c>
      <c r="D67" s="11">
        <f t="shared" ref="D67:D101" si="1">B67+A67</f>
        <v>29</v>
      </c>
      <c r="E67" s="22"/>
      <c r="F67" s="22"/>
      <c r="I67" s="11"/>
      <c r="J67" s="22"/>
      <c r="K67" s="22"/>
    </row>
    <row r="68" spans="1:11" x14ac:dyDescent="0.45">
      <c r="A68" s="3">
        <v>8</v>
      </c>
      <c r="B68" s="3">
        <v>28</v>
      </c>
      <c r="C68" s="3">
        <v>24</v>
      </c>
      <c r="D68" s="11">
        <f t="shared" si="1"/>
        <v>36</v>
      </c>
      <c r="E68" s="22"/>
      <c r="F68" s="22"/>
      <c r="I68" s="11"/>
      <c r="J68" s="22"/>
      <c r="K68" s="22"/>
    </row>
    <row r="69" spans="1:11" x14ac:dyDescent="0.45">
      <c r="A69" s="3">
        <v>9</v>
      </c>
      <c r="B69" s="3">
        <v>11</v>
      </c>
      <c r="C69" s="3">
        <v>10</v>
      </c>
      <c r="D69" s="11">
        <f t="shared" si="1"/>
        <v>20</v>
      </c>
      <c r="E69" s="22"/>
      <c r="F69" s="22"/>
      <c r="I69" s="11"/>
      <c r="J69" s="22"/>
      <c r="K69" s="22"/>
    </row>
    <row r="70" spans="1:11" x14ac:dyDescent="0.45">
      <c r="A70" s="3">
        <v>8</v>
      </c>
      <c r="B70" s="3">
        <v>18</v>
      </c>
      <c r="C70" s="3">
        <v>2</v>
      </c>
      <c r="D70" s="11">
        <f t="shared" si="1"/>
        <v>26</v>
      </c>
      <c r="E70" s="22"/>
      <c r="F70" s="22"/>
      <c r="I70" s="11"/>
      <c r="J70" s="22"/>
      <c r="K70" s="22"/>
    </row>
    <row r="71" spans="1:11" x14ac:dyDescent="0.45">
      <c r="A71" s="3">
        <v>3</v>
      </c>
      <c r="B71" s="3">
        <v>7</v>
      </c>
      <c r="C71" s="3">
        <v>9</v>
      </c>
      <c r="D71" s="11">
        <f t="shared" si="1"/>
        <v>10</v>
      </c>
      <c r="E71" s="22"/>
      <c r="F71" s="22"/>
      <c r="I71" s="11"/>
      <c r="J71" s="22"/>
      <c r="K71" s="22"/>
    </row>
    <row r="72" spans="1:11" x14ac:dyDescent="0.45">
      <c r="A72" s="3">
        <v>4</v>
      </c>
      <c r="B72" s="3">
        <v>16</v>
      </c>
      <c r="C72" s="3">
        <v>22</v>
      </c>
      <c r="D72" s="11">
        <f t="shared" si="1"/>
        <v>20</v>
      </c>
      <c r="E72" s="22"/>
      <c r="F72" s="22"/>
      <c r="I72" s="11"/>
      <c r="J72" s="22"/>
      <c r="K72" s="22"/>
    </row>
    <row r="73" spans="1:11" x14ac:dyDescent="0.45">
      <c r="A73" s="3">
        <v>6</v>
      </c>
      <c r="B73" s="3">
        <v>10</v>
      </c>
      <c r="C73" s="3">
        <v>2</v>
      </c>
      <c r="D73" s="11">
        <f t="shared" si="1"/>
        <v>16</v>
      </c>
      <c r="E73" s="22"/>
      <c r="F73" s="22"/>
      <c r="I73" s="11"/>
      <c r="J73" s="22"/>
      <c r="K73" s="22"/>
    </row>
    <row r="74" spans="1:11" x14ac:dyDescent="0.45">
      <c r="A74" s="3">
        <v>9</v>
      </c>
      <c r="B74" s="3">
        <v>11</v>
      </c>
      <c r="C74" s="3">
        <v>21</v>
      </c>
      <c r="D74" s="11">
        <f t="shared" si="1"/>
        <v>20</v>
      </c>
      <c r="E74" s="22"/>
      <c r="F74" s="22"/>
      <c r="I74" s="11"/>
      <c r="J74" s="22"/>
      <c r="K74" s="22"/>
    </row>
    <row r="75" spans="1:11" x14ac:dyDescent="0.45">
      <c r="A75" s="3">
        <v>5</v>
      </c>
      <c r="B75" s="3">
        <v>4</v>
      </c>
      <c r="C75" s="3">
        <v>13</v>
      </c>
      <c r="D75" s="11">
        <f t="shared" si="1"/>
        <v>9</v>
      </c>
      <c r="E75" s="22"/>
      <c r="F75" s="22"/>
      <c r="I75" s="11"/>
      <c r="J75" s="22"/>
      <c r="K75" s="22"/>
    </row>
    <row r="76" spans="1:11" x14ac:dyDescent="0.45">
      <c r="A76" s="3">
        <v>5</v>
      </c>
      <c r="B76" s="3">
        <v>9</v>
      </c>
      <c r="C76" s="3">
        <v>1</v>
      </c>
      <c r="D76" s="11">
        <f t="shared" si="1"/>
        <v>14</v>
      </c>
      <c r="E76" s="22"/>
      <c r="F76" s="22"/>
      <c r="I76" s="11"/>
      <c r="J76" s="22"/>
      <c r="K76" s="22"/>
    </row>
    <row r="77" spans="1:11" x14ac:dyDescent="0.45">
      <c r="A77" s="3">
        <v>10</v>
      </c>
      <c r="B77" s="3">
        <v>11</v>
      </c>
      <c r="C77" s="3">
        <v>25</v>
      </c>
      <c r="D77" s="11">
        <f t="shared" si="1"/>
        <v>21</v>
      </c>
      <c r="E77" s="22"/>
      <c r="F77" s="22"/>
      <c r="I77" s="11"/>
      <c r="J77" s="22"/>
      <c r="K77" s="22"/>
    </row>
    <row r="78" spans="1:11" x14ac:dyDescent="0.45">
      <c r="A78" s="3">
        <v>10</v>
      </c>
      <c r="B78" s="3">
        <v>24</v>
      </c>
      <c r="C78" s="3">
        <v>25</v>
      </c>
      <c r="D78" s="11">
        <f t="shared" si="1"/>
        <v>34</v>
      </c>
      <c r="E78" s="22"/>
      <c r="F78" s="22"/>
      <c r="I78" s="11"/>
      <c r="J78" s="22"/>
      <c r="K78" s="22"/>
    </row>
    <row r="79" spans="1:11" x14ac:dyDescent="0.45">
      <c r="A79" s="3">
        <v>4</v>
      </c>
      <c r="B79" s="3">
        <v>5</v>
      </c>
      <c r="C79" s="3">
        <v>26</v>
      </c>
      <c r="D79" s="11">
        <f t="shared" si="1"/>
        <v>9</v>
      </c>
      <c r="E79" s="22"/>
      <c r="F79" s="22"/>
      <c r="I79" s="11"/>
      <c r="J79" s="22"/>
      <c r="K79" s="22"/>
    </row>
    <row r="80" spans="1:11" x14ac:dyDescent="0.45">
      <c r="A80" s="3">
        <v>5</v>
      </c>
      <c r="B80" s="3">
        <v>21</v>
      </c>
      <c r="C80" s="3">
        <v>25</v>
      </c>
      <c r="D80" s="11">
        <f t="shared" si="1"/>
        <v>26</v>
      </c>
      <c r="E80" s="22"/>
      <c r="F80" s="22"/>
      <c r="I80" s="11"/>
      <c r="J80" s="22"/>
      <c r="K80" s="22"/>
    </row>
    <row r="81" spans="1:11" x14ac:dyDescent="0.45">
      <c r="A81" s="3">
        <v>1</v>
      </c>
      <c r="B81" s="3">
        <v>12</v>
      </c>
      <c r="C81" s="3">
        <v>5</v>
      </c>
      <c r="D81" s="11">
        <f t="shared" si="1"/>
        <v>13</v>
      </c>
      <c r="E81" s="22"/>
      <c r="F81" s="22"/>
      <c r="I81" s="11"/>
      <c r="J81" s="22"/>
      <c r="K81" s="22"/>
    </row>
    <row r="82" spans="1:11" x14ac:dyDescent="0.45">
      <c r="A82" s="3">
        <v>2</v>
      </c>
      <c r="B82" s="3">
        <v>5</v>
      </c>
      <c r="C82" s="3">
        <v>8</v>
      </c>
      <c r="D82" s="11">
        <f t="shared" si="1"/>
        <v>7</v>
      </c>
      <c r="E82" s="22"/>
      <c r="F82" s="22"/>
      <c r="I82" s="11"/>
      <c r="J82" s="22"/>
      <c r="K82" s="22"/>
    </row>
    <row r="83" spans="1:11" x14ac:dyDescent="0.45">
      <c r="A83" s="3">
        <v>5</v>
      </c>
      <c r="B83" s="3">
        <v>1</v>
      </c>
      <c r="C83" s="3">
        <v>28</v>
      </c>
      <c r="D83" s="11">
        <f t="shared" si="1"/>
        <v>6</v>
      </c>
      <c r="E83" s="22"/>
      <c r="F83" s="22"/>
      <c r="I83" s="11"/>
      <c r="J83" s="22"/>
      <c r="K83" s="22"/>
    </row>
    <row r="84" spans="1:11" x14ac:dyDescent="0.45">
      <c r="A84" s="3">
        <v>1</v>
      </c>
      <c r="B84" s="3">
        <v>26</v>
      </c>
      <c r="C84" s="3">
        <v>6</v>
      </c>
      <c r="D84" s="11">
        <f t="shared" si="1"/>
        <v>27</v>
      </c>
      <c r="E84" s="22"/>
      <c r="F84" s="22"/>
      <c r="I84" s="11"/>
      <c r="J84" s="22"/>
      <c r="K84" s="22"/>
    </row>
    <row r="85" spans="1:11" x14ac:dyDescent="0.45">
      <c r="A85" s="3">
        <v>8</v>
      </c>
      <c r="B85" s="3">
        <v>5</v>
      </c>
      <c r="C85" s="3">
        <v>20</v>
      </c>
      <c r="D85" s="11">
        <f t="shared" si="1"/>
        <v>13</v>
      </c>
      <c r="E85" s="22"/>
      <c r="F85" s="22"/>
      <c r="I85" s="11"/>
      <c r="J85" s="22"/>
      <c r="K85" s="22"/>
    </row>
    <row r="86" spans="1:11" x14ac:dyDescent="0.45">
      <c r="A86" s="3">
        <v>10</v>
      </c>
      <c r="B86" s="3">
        <v>22</v>
      </c>
      <c r="C86" s="3">
        <v>24</v>
      </c>
      <c r="D86" s="11">
        <f t="shared" si="1"/>
        <v>32</v>
      </c>
      <c r="E86" s="22"/>
      <c r="F86" s="22"/>
      <c r="I86" s="11"/>
      <c r="J86" s="22"/>
      <c r="K86" s="22"/>
    </row>
    <row r="87" spans="1:11" x14ac:dyDescent="0.45">
      <c r="A87" s="3">
        <v>2</v>
      </c>
      <c r="B87" s="3">
        <v>2</v>
      </c>
      <c r="C87" s="3">
        <v>4</v>
      </c>
      <c r="D87" s="11">
        <f t="shared" si="1"/>
        <v>4</v>
      </c>
      <c r="E87" s="22"/>
      <c r="F87" s="22"/>
      <c r="I87" s="11"/>
      <c r="J87" s="22"/>
      <c r="K87" s="22"/>
    </row>
    <row r="88" spans="1:11" x14ac:dyDescent="0.45">
      <c r="A88" s="3">
        <v>6</v>
      </c>
      <c r="B88" s="3">
        <v>18</v>
      </c>
      <c r="C88" s="3">
        <v>4</v>
      </c>
      <c r="D88" s="11">
        <f t="shared" si="1"/>
        <v>24</v>
      </c>
      <c r="E88" s="22"/>
      <c r="F88" s="22"/>
      <c r="I88" s="11"/>
      <c r="J88" s="22"/>
      <c r="K88" s="22"/>
    </row>
    <row r="89" spans="1:11" x14ac:dyDescent="0.45">
      <c r="A89" s="3">
        <v>10</v>
      </c>
      <c r="B89" s="3">
        <v>17</v>
      </c>
      <c r="C89" s="3">
        <v>27</v>
      </c>
      <c r="D89" s="11">
        <f t="shared" si="1"/>
        <v>27</v>
      </c>
      <c r="E89" s="22"/>
      <c r="F89" s="22"/>
      <c r="I89" s="11"/>
      <c r="J89" s="22"/>
      <c r="K89" s="22"/>
    </row>
    <row r="90" spans="1:11" x14ac:dyDescent="0.45">
      <c r="A90" s="3">
        <v>7</v>
      </c>
      <c r="B90" s="3">
        <v>11</v>
      </c>
      <c r="C90" s="3">
        <v>21</v>
      </c>
      <c r="D90" s="11">
        <f t="shared" si="1"/>
        <v>18</v>
      </c>
      <c r="E90" s="22"/>
      <c r="F90" s="22"/>
      <c r="I90" s="11"/>
      <c r="J90" s="22"/>
      <c r="K90" s="22"/>
    </row>
    <row r="91" spans="1:11" x14ac:dyDescent="0.45">
      <c r="A91" s="3">
        <v>8</v>
      </c>
      <c r="B91" s="3">
        <v>11</v>
      </c>
      <c r="C91" s="3">
        <v>23</v>
      </c>
      <c r="D91" s="11">
        <f t="shared" si="1"/>
        <v>19</v>
      </c>
      <c r="E91" s="22"/>
      <c r="F91" s="22"/>
      <c r="I91" s="11"/>
      <c r="J91" s="22"/>
      <c r="K91" s="22"/>
    </row>
    <row r="92" spans="1:11" x14ac:dyDescent="0.45">
      <c r="A92" s="3">
        <v>7</v>
      </c>
      <c r="B92" s="3">
        <v>8</v>
      </c>
      <c r="C92" s="3">
        <v>8</v>
      </c>
      <c r="D92" s="11">
        <f t="shared" si="1"/>
        <v>15</v>
      </c>
      <c r="E92" s="22"/>
      <c r="F92" s="22"/>
      <c r="I92" s="11"/>
      <c r="J92" s="22"/>
      <c r="K92" s="22"/>
    </row>
    <row r="93" spans="1:11" x14ac:dyDescent="0.45">
      <c r="A93" s="3">
        <v>7</v>
      </c>
      <c r="B93" s="3">
        <v>28</v>
      </c>
      <c r="C93" s="3">
        <v>5</v>
      </c>
      <c r="D93" s="11">
        <f t="shared" si="1"/>
        <v>35</v>
      </c>
      <c r="E93" s="22"/>
      <c r="F93" s="22"/>
      <c r="I93" s="11"/>
      <c r="J93" s="22"/>
      <c r="K93" s="22"/>
    </row>
    <row r="94" spans="1:11" x14ac:dyDescent="0.45">
      <c r="A94" s="3">
        <v>8</v>
      </c>
      <c r="B94" s="3">
        <v>29</v>
      </c>
      <c r="C94" s="3">
        <v>4</v>
      </c>
      <c r="D94" s="11">
        <f t="shared" si="1"/>
        <v>37</v>
      </c>
      <c r="E94" s="22"/>
      <c r="F94" s="22"/>
      <c r="I94" s="11"/>
      <c r="J94" s="22"/>
      <c r="K94" s="22"/>
    </row>
    <row r="95" spans="1:11" x14ac:dyDescent="0.45">
      <c r="A95" s="3">
        <v>1</v>
      </c>
      <c r="B95" s="3">
        <v>20</v>
      </c>
      <c r="C95" s="3">
        <v>21</v>
      </c>
      <c r="D95" s="11">
        <f t="shared" si="1"/>
        <v>21</v>
      </c>
      <c r="E95" s="22"/>
      <c r="F95" s="22"/>
      <c r="I95" s="11"/>
      <c r="J95" s="22"/>
      <c r="K95" s="22"/>
    </row>
    <row r="96" spans="1:11" x14ac:dyDescent="0.45">
      <c r="A96" s="3">
        <v>9</v>
      </c>
      <c r="B96" s="3">
        <v>14</v>
      </c>
      <c r="C96" s="3">
        <v>12</v>
      </c>
      <c r="D96" s="11">
        <f t="shared" si="1"/>
        <v>23</v>
      </c>
      <c r="E96" s="22"/>
      <c r="F96" s="22"/>
      <c r="I96" s="11"/>
      <c r="J96" s="22"/>
      <c r="K96" s="22"/>
    </row>
    <row r="97" spans="1:11" x14ac:dyDescent="0.45">
      <c r="A97" s="3">
        <v>9</v>
      </c>
      <c r="B97" s="3">
        <v>26</v>
      </c>
      <c r="C97" s="3">
        <v>18</v>
      </c>
      <c r="D97" s="11">
        <f t="shared" si="1"/>
        <v>35</v>
      </c>
      <c r="E97" s="22"/>
      <c r="F97" s="22"/>
      <c r="I97" s="11"/>
      <c r="J97" s="22"/>
      <c r="K97" s="22"/>
    </row>
    <row r="98" spans="1:11" x14ac:dyDescent="0.45">
      <c r="A98" s="3">
        <v>3</v>
      </c>
      <c r="B98" s="3">
        <v>28</v>
      </c>
      <c r="C98" s="3">
        <v>28</v>
      </c>
      <c r="D98" s="11">
        <f t="shared" si="1"/>
        <v>31</v>
      </c>
      <c r="E98" s="22"/>
      <c r="F98" s="22"/>
      <c r="I98" s="11"/>
      <c r="J98" s="22"/>
      <c r="K98" s="22"/>
    </row>
    <row r="99" spans="1:11" x14ac:dyDescent="0.45">
      <c r="A99" s="3">
        <v>9</v>
      </c>
      <c r="B99" s="3">
        <v>13</v>
      </c>
      <c r="C99" s="3">
        <v>10</v>
      </c>
      <c r="D99" s="11">
        <f t="shared" si="1"/>
        <v>22</v>
      </c>
      <c r="E99" s="22"/>
      <c r="F99" s="22"/>
      <c r="I99" s="11"/>
      <c r="J99" s="22"/>
      <c r="K99" s="22"/>
    </row>
    <row r="100" spans="1:11" x14ac:dyDescent="0.45">
      <c r="A100" s="3">
        <v>7</v>
      </c>
      <c r="B100" s="3">
        <v>9</v>
      </c>
      <c r="C100" s="3">
        <v>28</v>
      </c>
      <c r="D100" s="11">
        <f t="shared" si="1"/>
        <v>16</v>
      </c>
      <c r="E100" s="22"/>
      <c r="F100" s="22"/>
      <c r="I100" s="11"/>
      <c r="J100" s="22"/>
      <c r="K100" s="22"/>
    </row>
    <row r="101" spans="1:11" x14ac:dyDescent="0.45">
      <c r="A101" s="3">
        <v>6</v>
      </c>
      <c r="B101" s="3">
        <v>2</v>
      </c>
      <c r="C101" s="3">
        <v>29</v>
      </c>
      <c r="D101" s="11">
        <f t="shared" si="1"/>
        <v>8</v>
      </c>
      <c r="E101" s="22"/>
      <c r="F101" s="22"/>
      <c r="I101" s="11"/>
      <c r="J101" s="22"/>
      <c r="K101" s="22"/>
    </row>
    <row r="119" spans="1:2" x14ac:dyDescent="0.45">
      <c r="A119" s="13" t="s">
        <v>15</v>
      </c>
      <c r="B119" t="s" vm="2">
        <v>174</v>
      </c>
    </row>
    <row r="121" spans="1:2" x14ac:dyDescent="0.45">
      <c r="A121" s="13" t="s">
        <v>162</v>
      </c>
      <c r="B121" t="s">
        <v>190</v>
      </c>
    </row>
    <row r="122" spans="1:2" x14ac:dyDescent="0.45">
      <c r="A122" s="14">
        <v>1</v>
      </c>
      <c r="B122" s="34">
        <v>98</v>
      </c>
    </row>
    <row r="123" spans="1:2" x14ac:dyDescent="0.45">
      <c r="A123" s="14">
        <v>2</v>
      </c>
      <c r="B123" s="34">
        <v>42</v>
      </c>
    </row>
    <row r="124" spans="1:2" x14ac:dyDescent="0.45">
      <c r="A124" s="14">
        <v>3</v>
      </c>
      <c r="B124" s="34">
        <v>39</v>
      </c>
    </row>
    <row r="125" spans="1:2" x14ac:dyDescent="0.45">
      <c r="A125" s="14">
        <v>4</v>
      </c>
      <c r="B125" s="34">
        <v>82</v>
      </c>
    </row>
    <row r="126" spans="1:2" x14ac:dyDescent="0.45">
      <c r="A126" s="14">
        <v>5</v>
      </c>
      <c r="B126" s="34">
        <v>59</v>
      </c>
    </row>
    <row r="127" spans="1:2" x14ac:dyDescent="0.45">
      <c r="A127" s="14">
        <v>6</v>
      </c>
      <c r="B127" s="34">
        <v>27</v>
      </c>
    </row>
    <row r="128" spans="1:2" x14ac:dyDescent="0.45">
      <c r="A128" s="14">
        <v>7</v>
      </c>
      <c r="B128" s="34">
        <v>49</v>
      </c>
    </row>
    <row r="129" spans="1:2" x14ac:dyDescent="0.45">
      <c r="A129" s="14">
        <v>8</v>
      </c>
      <c r="B129" s="34">
        <v>22</v>
      </c>
    </row>
    <row r="130" spans="1:2" x14ac:dyDescent="0.45">
      <c r="A130" s="14">
        <v>9</v>
      </c>
      <c r="B130" s="34">
        <v>31</v>
      </c>
    </row>
    <row r="131" spans="1:2" x14ac:dyDescent="0.45">
      <c r="A131" s="14">
        <v>10</v>
      </c>
      <c r="B131" s="34">
        <v>136</v>
      </c>
    </row>
    <row r="132" spans="1:2" x14ac:dyDescent="0.45">
      <c r="A132" s="14">
        <v>11</v>
      </c>
      <c r="B132" s="34">
        <v>47</v>
      </c>
    </row>
    <row r="133" spans="1:2" x14ac:dyDescent="0.45">
      <c r="A133" s="14">
        <v>12</v>
      </c>
      <c r="B133" s="34">
        <v>52</v>
      </c>
    </row>
    <row r="134" spans="1:2" x14ac:dyDescent="0.45">
      <c r="A134" s="14">
        <v>13</v>
      </c>
      <c r="B134" s="34">
        <v>56</v>
      </c>
    </row>
    <row r="135" spans="1:2" x14ac:dyDescent="0.45">
      <c r="A135" s="14">
        <v>14</v>
      </c>
      <c r="B135" s="34">
        <v>65</v>
      </c>
    </row>
    <row r="136" spans="1:2" x14ac:dyDescent="0.45">
      <c r="A136" s="14">
        <v>16</v>
      </c>
      <c r="B136" s="34">
        <v>43</v>
      </c>
    </row>
    <row r="137" spans="1:2" x14ac:dyDescent="0.45">
      <c r="A137" s="14">
        <v>17</v>
      </c>
      <c r="B137" s="34">
        <v>12</v>
      </c>
    </row>
    <row r="138" spans="1:2" x14ac:dyDescent="0.45">
      <c r="A138" s="14">
        <v>18</v>
      </c>
      <c r="B138" s="34">
        <v>179</v>
      </c>
    </row>
    <row r="139" spans="1:2" x14ac:dyDescent="0.45">
      <c r="A139" s="14">
        <v>19</v>
      </c>
      <c r="B139" s="34">
        <v>36</v>
      </c>
    </row>
    <row r="140" spans="1:2" x14ac:dyDescent="0.45">
      <c r="A140" s="14">
        <v>20</v>
      </c>
      <c r="B140" s="34">
        <v>63</v>
      </c>
    </row>
    <row r="141" spans="1:2" x14ac:dyDescent="0.45">
      <c r="A141" s="14">
        <v>21</v>
      </c>
      <c r="B141" s="34">
        <v>85</v>
      </c>
    </row>
    <row r="142" spans="1:2" x14ac:dyDescent="0.45">
      <c r="A142" s="14">
        <v>22</v>
      </c>
      <c r="B142" s="34">
        <v>60</v>
      </c>
    </row>
    <row r="143" spans="1:2" x14ac:dyDescent="0.45">
      <c r="A143" s="14">
        <v>23</v>
      </c>
      <c r="B143" s="34">
        <v>70</v>
      </c>
    </row>
    <row r="144" spans="1:2" x14ac:dyDescent="0.45">
      <c r="A144" s="14">
        <v>24</v>
      </c>
      <c r="B144" s="34">
        <v>161</v>
      </c>
    </row>
    <row r="145" spans="1:2" x14ac:dyDescent="0.45">
      <c r="A145" s="14">
        <v>25</v>
      </c>
      <c r="B145" s="34">
        <v>143</v>
      </c>
    </row>
    <row r="146" spans="1:2" x14ac:dyDescent="0.45">
      <c r="A146" s="14">
        <v>26</v>
      </c>
      <c r="B146" s="34">
        <v>82</v>
      </c>
    </row>
    <row r="147" spans="1:2" x14ac:dyDescent="0.45">
      <c r="A147" s="14">
        <v>27</v>
      </c>
      <c r="B147" s="34">
        <v>74</v>
      </c>
    </row>
    <row r="148" spans="1:2" x14ac:dyDescent="0.45">
      <c r="A148" s="14">
        <v>28</v>
      </c>
      <c r="B148" s="34">
        <v>110</v>
      </c>
    </row>
    <row r="149" spans="1:2" x14ac:dyDescent="0.45">
      <c r="A149" s="14">
        <v>29</v>
      </c>
      <c r="B149" s="34">
        <v>109</v>
      </c>
    </row>
    <row r="150" spans="1:2" x14ac:dyDescent="0.45">
      <c r="A150" s="14">
        <v>30</v>
      </c>
      <c r="B150" s="34">
        <v>20</v>
      </c>
    </row>
    <row r="151" spans="1:2" x14ac:dyDescent="0.45">
      <c r="A151" s="14" t="s">
        <v>163</v>
      </c>
      <c r="B151" s="34">
        <v>2052</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5154-718E-43F5-92C4-0BE2018F587E}">
  <dimension ref="F2:H29"/>
  <sheetViews>
    <sheetView topLeftCell="C2" workbookViewId="0">
      <selection activeCell="M16" sqref="M16"/>
    </sheetView>
  </sheetViews>
  <sheetFormatPr defaultRowHeight="14.25" x14ac:dyDescent="0.45"/>
  <cols>
    <col min="6" max="6" width="24.33203125" bestFit="1" customWidth="1"/>
    <col min="7" max="7" width="23.06640625" bestFit="1" customWidth="1"/>
  </cols>
  <sheetData>
    <row r="2" spans="6:8" x14ac:dyDescent="0.45">
      <c r="F2" t="s">
        <v>165</v>
      </c>
    </row>
    <row r="3" spans="6:8" x14ac:dyDescent="0.45">
      <c r="F3" s="34">
        <v>577604.86</v>
      </c>
      <c r="G3" s="33">
        <f>GETPIVOTDATA("[Measures].[Sum of Revenue generated 2]",$F$2)</f>
        <v>577604.86</v>
      </c>
    </row>
    <row r="8" spans="6:8" x14ac:dyDescent="0.45">
      <c r="F8" t="s">
        <v>185</v>
      </c>
    </row>
    <row r="9" spans="6:8" x14ac:dyDescent="0.45">
      <c r="F9" s="34">
        <v>100</v>
      </c>
      <c r="G9">
        <f>GETPIVOTDATA("[Measures].[Count of Revenue generated]",$F$8)</f>
        <v>100</v>
      </c>
    </row>
    <row r="12" spans="6:8" x14ac:dyDescent="0.45">
      <c r="F12" s="24"/>
      <c r="G12" s="25"/>
      <c r="H12" s="26"/>
    </row>
    <row r="13" spans="6:8" x14ac:dyDescent="0.45">
      <c r="F13" s="27"/>
      <c r="G13" s="28"/>
      <c r="H13" s="29"/>
    </row>
    <row r="14" spans="6:8" x14ac:dyDescent="0.45">
      <c r="F14" s="27"/>
      <c r="G14" s="28"/>
      <c r="H14" s="29"/>
    </row>
    <row r="15" spans="6:8" x14ac:dyDescent="0.45">
      <c r="F15" s="27"/>
      <c r="G15" s="28"/>
      <c r="H15" s="29"/>
    </row>
    <row r="16" spans="6:8" x14ac:dyDescent="0.45">
      <c r="F16" s="27"/>
      <c r="G16" s="28"/>
      <c r="H16" s="29"/>
    </row>
    <row r="17" spans="6:8" x14ac:dyDescent="0.45">
      <c r="F17" s="27"/>
      <c r="G17" s="28"/>
      <c r="H17" s="29"/>
    </row>
    <row r="18" spans="6:8" x14ac:dyDescent="0.45">
      <c r="F18" s="27"/>
      <c r="G18" s="28"/>
      <c r="H18" s="29"/>
    </row>
    <row r="19" spans="6:8" x14ac:dyDescent="0.45">
      <c r="F19" s="27"/>
      <c r="G19" s="28"/>
      <c r="H19" s="29"/>
    </row>
    <row r="20" spans="6:8" x14ac:dyDescent="0.45">
      <c r="F20" s="27"/>
      <c r="G20" s="28"/>
      <c r="H20" s="29"/>
    </row>
    <row r="21" spans="6:8" x14ac:dyDescent="0.45">
      <c r="F21" s="27"/>
      <c r="G21" s="28"/>
      <c r="H21" s="29"/>
    </row>
    <row r="22" spans="6:8" x14ac:dyDescent="0.45">
      <c r="F22" s="27"/>
      <c r="G22" s="28"/>
      <c r="H22" s="29"/>
    </row>
    <row r="23" spans="6:8" x14ac:dyDescent="0.45">
      <c r="F23" s="27"/>
      <c r="G23" s="28"/>
      <c r="H23" s="29"/>
    </row>
    <row r="24" spans="6:8" x14ac:dyDescent="0.45">
      <c r="F24" s="27"/>
      <c r="G24" s="28"/>
      <c r="H24" s="29"/>
    </row>
    <row r="25" spans="6:8" x14ac:dyDescent="0.45">
      <c r="F25" s="27"/>
      <c r="G25" s="28"/>
      <c r="H25" s="29"/>
    </row>
    <row r="26" spans="6:8" x14ac:dyDescent="0.45">
      <c r="F26" s="27"/>
      <c r="G26" s="28"/>
      <c r="H26" s="29"/>
    </row>
    <row r="27" spans="6:8" x14ac:dyDescent="0.45">
      <c r="F27" s="27"/>
      <c r="G27" s="28"/>
      <c r="H27" s="29"/>
    </row>
    <row r="28" spans="6:8" x14ac:dyDescent="0.45">
      <c r="F28" s="27"/>
      <c r="G28" s="28"/>
      <c r="H28" s="29"/>
    </row>
    <row r="29" spans="6:8" x14ac:dyDescent="0.45">
      <c r="F29" s="30"/>
      <c r="G29" s="31"/>
      <c r="H29" s="32"/>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E9CD-60B6-48B8-8B87-74AFA628968C}">
  <dimension ref="A1:AG101"/>
  <sheetViews>
    <sheetView topLeftCell="Z1" workbookViewId="0">
      <selection activeCell="AE116" sqref="AE116"/>
    </sheetView>
  </sheetViews>
  <sheetFormatPr defaultRowHeight="14.25" x14ac:dyDescent="0.45"/>
  <cols>
    <col min="3" max="3" width="15.53125" style="12" customWidth="1"/>
    <col min="4" max="4" width="18.3984375" customWidth="1"/>
    <col min="5" max="5" width="16.59765625" customWidth="1"/>
    <col min="11" max="11" width="15.86328125" customWidth="1"/>
    <col min="12" max="12" width="21" customWidth="1"/>
    <col min="14" max="14" width="18.19921875" customWidth="1"/>
    <col min="18" max="18" width="15.3984375" customWidth="1"/>
    <col min="20" max="20" width="22.265625" customWidth="1"/>
    <col min="21" max="21" width="16.86328125" customWidth="1"/>
    <col min="22" max="22" width="14.19921875" customWidth="1"/>
    <col min="26" max="26" width="19.265625" customWidth="1"/>
    <col min="27" max="27" width="19.265625" style="12" customWidth="1"/>
    <col min="28" max="28" width="23.33203125" style="7" customWidth="1"/>
    <col min="29" max="29" width="26" customWidth="1"/>
    <col min="30" max="30" width="14.33203125" customWidth="1"/>
    <col min="31" max="31" width="14.59765625" customWidth="1"/>
    <col min="32" max="32" width="18.86328125" customWidth="1"/>
    <col min="33" max="33" width="14.86328125" customWidth="1"/>
  </cols>
  <sheetData>
    <row r="1" spans="1:33" x14ac:dyDescent="0.45">
      <c r="A1" s="5" t="s">
        <v>0</v>
      </c>
      <c r="B1" s="5" t="s">
        <v>1</v>
      </c>
      <c r="C1" s="17"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15" t="s">
        <v>161</v>
      </c>
      <c r="AB1" s="8" t="s">
        <v>158</v>
      </c>
      <c r="AC1" s="9" t="s">
        <v>157</v>
      </c>
      <c r="AD1" s="9" t="s">
        <v>156</v>
      </c>
      <c r="AE1" s="10" t="s">
        <v>159</v>
      </c>
      <c r="AF1" s="10" t="s">
        <v>160</v>
      </c>
      <c r="AG1" s="10" t="s">
        <v>170</v>
      </c>
    </row>
    <row r="2" spans="1:33" x14ac:dyDescent="0.45">
      <c r="A2" s="1" t="s">
        <v>26</v>
      </c>
      <c r="B2" s="1" t="s">
        <v>27</v>
      </c>
      <c r="C2" s="18">
        <v>69.81</v>
      </c>
      <c r="D2" s="3">
        <v>55</v>
      </c>
      <c r="E2" s="3">
        <v>802</v>
      </c>
      <c r="F2" s="2">
        <v>8662</v>
      </c>
      <c r="G2" s="1" t="s">
        <v>28</v>
      </c>
      <c r="H2" s="3">
        <v>58</v>
      </c>
      <c r="I2" s="3">
        <v>7</v>
      </c>
      <c r="J2" s="3">
        <v>96</v>
      </c>
      <c r="K2" s="3">
        <v>4</v>
      </c>
      <c r="L2" s="4">
        <v>44608</v>
      </c>
      <c r="M2" s="1" t="s">
        <v>29</v>
      </c>
      <c r="N2" s="2">
        <v>2.96</v>
      </c>
      <c r="O2" s="1" t="s">
        <v>30</v>
      </c>
      <c r="P2" s="1" t="s">
        <v>31</v>
      </c>
      <c r="Q2" s="3">
        <v>2400</v>
      </c>
      <c r="R2" s="3">
        <v>29</v>
      </c>
      <c r="S2" s="3">
        <v>215</v>
      </c>
      <c r="T2" s="3">
        <v>29</v>
      </c>
      <c r="U2" s="2">
        <v>46.28</v>
      </c>
      <c r="V2" s="1" t="s">
        <v>32</v>
      </c>
      <c r="W2" s="1">
        <v>0.226410361</v>
      </c>
      <c r="X2" s="1" t="s">
        <v>33</v>
      </c>
      <c r="Y2" s="1" t="s">
        <v>34</v>
      </c>
      <c r="Z2" s="2">
        <v>187.75</v>
      </c>
      <c r="AA2" s="16">
        <f>(Z2/E2)</f>
        <v>0.23410224438902744</v>
      </c>
      <c r="AB2" s="6">
        <f>(L2+T2+K2)</f>
        <v>44641</v>
      </c>
      <c r="AC2" s="4">
        <f>(L2+R2+K2)</f>
        <v>44641</v>
      </c>
      <c r="AD2">
        <f>(AB2-AC2)</f>
        <v>0</v>
      </c>
      <c r="AE2" t="str">
        <f>IF(AD2=0,"On Time",IF(AD2&lt;0,"Early","Late"))</f>
        <v>On Time</v>
      </c>
      <c r="AF2" s="11">
        <f>(T2+K2)</f>
        <v>33</v>
      </c>
      <c r="AG2" s="19">
        <f>F2-Z2</f>
        <v>8474.25</v>
      </c>
    </row>
    <row r="3" spans="1:33" x14ac:dyDescent="0.45">
      <c r="A3" s="1" t="s">
        <v>35</v>
      </c>
      <c r="B3" s="1" t="s">
        <v>36</v>
      </c>
      <c r="C3" s="18">
        <v>14.84</v>
      </c>
      <c r="D3" s="3">
        <v>95</v>
      </c>
      <c r="E3" s="3">
        <v>736</v>
      </c>
      <c r="F3" s="2">
        <v>7460.9</v>
      </c>
      <c r="G3" s="1" t="s">
        <v>37</v>
      </c>
      <c r="H3" s="3">
        <v>53</v>
      </c>
      <c r="I3" s="3">
        <v>30</v>
      </c>
      <c r="J3" s="3">
        <v>37</v>
      </c>
      <c r="K3" s="3">
        <v>2</v>
      </c>
      <c r="L3" s="4">
        <v>44924</v>
      </c>
      <c r="M3" s="1" t="s">
        <v>38</v>
      </c>
      <c r="N3" s="2">
        <v>9.7200000000000006</v>
      </c>
      <c r="O3" s="1" t="s">
        <v>30</v>
      </c>
      <c r="P3" s="1" t="s">
        <v>31</v>
      </c>
      <c r="Q3" s="3">
        <v>2400</v>
      </c>
      <c r="R3" s="3">
        <v>23</v>
      </c>
      <c r="S3" s="3">
        <v>517</v>
      </c>
      <c r="T3" s="3">
        <v>30</v>
      </c>
      <c r="U3" s="2">
        <v>33.619999999999997</v>
      </c>
      <c r="V3" s="1" t="s">
        <v>32</v>
      </c>
      <c r="W3" s="1">
        <v>4.8540680260000002</v>
      </c>
      <c r="X3" s="1" t="s">
        <v>33</v>
      </c>
      <c r="Y3" s="1" t="s">
        <v>34</v>
      </c>
      <c r="Z3" s="2">
        <v>503.07</v>
      </c>
      <c r="AA3" s="16">
        <f t="shared" ref="AA3:AA66" si="0">(Z3/E3)</f>
        <v>0.68351902173913037</v>
      </c>
      <c r="AB3" s="6">
        <f t="shared" ref="AB3:AB66" si="1">(L3+T3+K3)</f>
        <v>44956</v>
      </c>
      <c r="AC3" s="4">
        <f t="shared" ref="AC3:AC66" si="2">(L3+R3+K3)</f>
        <v>44949</v>
      </c>
      <c r="AD3">
        <f t="shared" ref="AD3:AD66" si="3">(AB3-AC3)</f>
        <v>7</v>
      </c>
      <c r="AE3" t="str">
        <f t="shared" ref="AE3:AE66" si="4">IF(AD3=0,"On Time",IF(AD3&lt;0,"Early","Late"))</f>
        <v>Late</v>
      </c>
      <c r="AF3" s="11">
        <f t="shared" ref="AF3:AF66" si="5">(T3+K3)</f>
        <v>32</v>
      </c>
      <c r="AG3" s="19">
        <f t="shared" ref="AG3:AG66" si="6">F3-Z3</f>
        <v>6957.83</v>
      </c>
    </row>
    <row r="4" spans="1:33" x14ac:dyDescent="0.45">
      <c r="A4" s="1" t="s">
        <v>26</v>
      </c>
      <c r="B4" s="1" t="s">
        <v>39</v>
      </c>
      <c r="C4" s="18">
        <v>11.32</v>
      </c>
      <c r="D4" s="3">
        <v>34</v>
      </c>
      <c r="E4" s="3">
        <v>8</v>
      </c>
      <c r="F4" s="2">
        <v>9577.75</v>
      </c>
      <c r="G4" s="1" t="s">
        <v>40</v>
      </c>
      <c r="H4" s="3">
        <v>1</v>
      </c>
      <c r="I4" s="3">
        <v>10</v>
      </c>
      <c r="J4" s="3">
        <v>88</v>
      </c>
      <c r="K4" s="3">
        <v>2</v>
      </c>
      <c r="L4" s="4">
        <v>44925</v>
      </c>
      <c r="M4" s="1" t="s">
        <v>29</v>
      </c>
      <c r="N4" s="2">
        <v>8.0500000000000007</v>
      </c>
      <c r="O4" s="1" t="s">
        <v>41</v>
      </c>
      <c r="P4" s="1" t="s">
        <v>31</v>
      </c>
      <c r="Q4" s="3">
        <v>2400</v>
      </c>
      <c r="R4" s="3">
        <v>12</v>
      </c>
      <c r="S4" s="3">
        <v>971</v>
      </c>
      <c r="T4" s="3">
        <v>27</v>
      </c>
      <c r="U4" s="2">
        <v>30.69</v>
      </c>
      <c r="V4" s="1" t="s">
        <v>32</v>
      </c>
      <c r="W4" s="1">
        <v>4.5805926189999999</v>
      </c>
      <c r="X4" s="1" t="s">
        <v>42</v>
      </c>
      <c r="Y4" s="1" t="s">
        <v>43</v>
      </c>
      <c r="Z4" s="2">
        <v>141.91999999999999</v>
      </c>
      <c r="AA4" s="16">
        <f t="shared" si="0"/>
        <v>17.739999999999998</v>
      </c>
      <c r="AB4" s="6">
        <f t="shared" si="1"/>
        <v>44954</v>
      </c>
      <c r="AC4" s="4">
        <f t="shared" si="2"/>
        <v>44939</v>
      </c>
      <c r="AD4">
        <f t="shared" si="3"/>
        <v>15</v>
      </c>
      <c r="AE4" t="str">
        <f t="shared" si="4"/>
        <v>Late</v>
      </c>
      <c r="AF4" s="11">
        <f t="shared" si="5"/>
        <v>29</v>
      </c>
      <c r="AG4" s="19">
        <f t="shared" si="6"/>
        <v>9435.83</v>
      </c>
    </row>
    <row r="5" spans="1:33" x14ac:dyDescent="0.45">
      <c r="A5" s="1" t="s">
        <v>35</v>
      </c>
      <c r="B5" s="1" t="s">
        <v>44</v>
      </c>
      <c r="C5" s="18">
        <v>61.16</v>
      </c>
      <c r="D5" s="3">
        <v>68</v>
      </c>
      <c r="E5" s="3">
        <v>83</v>
      </c>
      <c r="F5" s="2">
        <v>7766.84</v>
      </c>
      <c r="G5" s="1" t="s">
        <v>28</v>
      </c>
      <c r="H5" s="3">
        <v>23</v>
      </c>
      <c r="I5" s="3">
        <v>13</v>
      </c>
      <c r="J5" s="3">
        <v>59</v>
      </c>
      <c r="K5" s="3">
        <v>6</v>
      </c>
      <c r="L5" s="4">
        <v>44985</v>
      </c>
      <c r="M5" s="1" t="s">
        <v>45</v>
      </c>
      <c r="N5" s="2">
        <v>1.73</v>
      </c>
      <c r="O5" s="1" t="s">
        <v>46</v>
      </c>
      <c r="P5" s="1" t="s">
        <v>47</v>
      </c>
      <c r="Q5" s="3">
        <v>1200</v>
      </c>
      <c r="R5" s="3">
        <v>24</v>
      </c>
      <c r="S5" s="3">
        <v>937</v>
      </c>
      <c r="T5" s="3">
        <v>18</v>
      </c>
      <c r="U5" s="2">
        <v>35.619999999999997</v>
      </c>
      <c r="V5" s="1" t="s">
        <v>48</v>
      </c>
      <c r="W5" s="1">
        <v>4.7466486210000003</v>
      </c>
      <c r="X5" s="1" t="s">
        <v>49</v>
      </c>
      <c r="Y5" s="1" t="s">
        <v>50</v>
      </c>
      <c r="Z5" s="2">
        <v>254.78</v>
      </c>
      <c r="AA5" s="16">
        <f t="shared" si="0"/>
        <v>3.0696385542168674</v>
      </c>
      <c r="AB5" s="6">
        <f t="shared" si="1"/>
        <v>45009</v>
      </c>
      <c r="AC5" s="4">
        <f t="shared" si="2"/>
        <v>45015</v>
      </c>
      <c r="AD5">
        <f t="shared" si="3"/>
        <v>-6</v>
      </c>
      <c r="AE5" t="str">
        <f t="shared" si="4"/>
        <v>Early</v>
      </c>
      <c r="AF5" s="11">
        <f t="shared" si="5"/>
        <v>24</v>
      </c>
      <c r="AG5" s="19">
        <f t="shared" si="6"/>
        <v>7512.06</v>
      </c>
    </row>
    <row r="6" spans="1:33" x14ac:dyDescent="0.45">
      <c r="A6" s="1" t="s">
        <v>35</v>
      </c>
      <c r="B6" s="1" t="s">
        <v>51</v>
      </c>
      <c r="C6" s="18">
        <v>4.8099999999999996</v>
      </c>
      <c r="D6" s="3">
        <v>26</v>
      </c>
      <c r="E6" s="3">
        <v>871</v>
      </c>
      <c r="F6" s="2">
        <v>2686.51</v>
      </c>
      <c r="G6" s="1" t="s">
        <v>28</v>
      </c>
      <c r="H6" s="3">
        <v>5</v>
      </c>
      <c r="I6" s="3">
        <v>3</v>
      </c>
      <c r="J6" s="3">
        <v>56</v>
      </c>
      <c r="K6" s="3">
        <v>8</v>
      </c>
      <c r="L6" s="4">
        <v>44946</v>
      </c>
      <c r="M6" s="1" t="s">
        <v>38</v>
      </c>
      <c r="N6" s="2">
        <v>3.89</v>
      </c>
      <c r="O6" s="1" t="s">
        <v>41</v>
      </c>
      <c r="P6" s="1" t="s">
        <v>52</v>
      </c>
      <c r="Q6" s="3">
        <v>1400</v>
      </c>
      <c r="R6" s="3">
        <v>5</v>
      </c>
      <c r="S6" s="3">
        <v>414</v>
      </c>
      <c r="T6" s="3">
        <v>3</v>
      </c>
      <c r="U6" s="2">
        <v>92.07</v>
      </c>
      <c r="V6" s="1" t="s">
        <v>48</v>
      </c>
      <c r="W6" s="1">
        <v>3.1455795229999999</v>
      </c>
      <c r="X6" s="1" t="s">
        <v>42</v>
      </c>
      <c r="Y6" s="1" t="s">
        <v>50</v>
      </c>
      <c r="Z6" s="2">
        <v>923.44</v>
      </c>
      <c r="AA6" s="16">
        <f t="shared" si="0"/>
        <v>1.0602066590126291</v>
      </c>
      <c r="AB6" s="6">
        <f t="shared" si="1"/>
        <v>44957</v>
      </c>
      <c r="AC6" s="4">
        <f t="shared" si="2"/>
        <v>44959</v>
      </c>
      <c r="AD6">
        <f t="shared" si="3"/>
        <v>-2</v>
      </c>
      <c r="AE6" t="str">
        <f t="shared" si="4"/>
        <v>Early</v>
      </c>
      <c r="AF6" s="11">
        <f t="shared" si="5"/>
        <v>11</v>
      </c>
      <c r="AG6" s="19">
        <f t="shared" si="6"/>
        <v>1763.0700000000002</v>
      </c>
    </row>
    <row r="7" spans="1:33" x14ac:dyDescent="0.45">
      <c r="A7" s="1" t="s">
        <v>26</v>
      </c>
      <c r="B7" s="1" t="s">
        <v>53</v>
      </c>
      <c r="C7" s="18">
        <v>1.7</v>
      </c>
      <c r="D7" s="3">
        <v>87</v>
      </c>
      <c r="E7" s="3">
        <v>147</v>
      </c>
      <c r="F7" s="2">
        <v>2828.35</v>
      </c>
      <c r="G7" s="1" t="s">
        <v>28</v>
      </c>
      <c r="H7" s="3">
        <v>90</v>
      </c>
      <c r="I7" s="3">
        <v>27</v>
      </c>
      <c r="J7" s="3">
        <v>66</v>
      </c>
      <c r="K7" s="3">
        <v>3</v>
      </c>
      <c r="L7" s="4">
        <v>44895</v>
      </c>
      <c r="M7" s="1" t="s">
        <v>29</v>
      </c>
      <c r="N7" s="2">
        <v>4.4400000000000004</v>
      </c>
      <c r="O7" s="1" t="s">
        <v>54</v>
      </c>
      <c r="P7" s="1" t="s">
        <v>55</v>
      </c>
      <c r="Q7" s="3">
        <v>1600</v>
      </c>
      <c r="R7" s="3">
        <v>10</v>
      </c>
      <c r="S7" s="3">
        <v>104</v>
      </c>
      <c r="T7" s="3">
        <v>17</v>
      </c>
      <c r="U7" s="2">
        <v>56.77</v>
      </c>
      <c r="V7" s="1" t="s">
        <v>48</v>
      </c>
      <c r="W7" s="1">
        <v>2.779193512</v>
      </c>
      <c r="X7" s="1" t="s">
        <v>33</v>
      </c>
      <c r="Y7" s="1" t="s">
        <v>50</v>
      </c>
      <c r="Z7" s="2">
        <v>235.46</v>
      </c>
      <c r="AA7" s="16">
        <f t="shared" si="0"/>
        <v>1.6017687074829932</v>
      </c>
      <c r="AB7" s="6">
        <f t="shared" si="1"/>
        <v>44915</v>
      </c>
      <c r="AC7" s="4">
        <f t="shared" si="2"/>
        <v>44908</v>
      </c>
      <c r="AD7">
        <f t="shared" si="3"/>
        <v>7</v>
      </c>
      <c r="AE7" t="str">
        <f t="shared" si="4"/>
        <v>Late</v>
      </c>
      <c r="AF7" s="11">
        <f t="shared" si="5"/>
        <v>20</v>
      </c>
      <c r="AG7" s="19">
        <f t="shared" si="6"/>
        <v>2592.89</v>
      </c>
    </row>
    <row r="8" spans="1:33" x14ac:dyDescent="0.45">
      <c r="A8" s="1" t="s">
        <v>35</v>
      </c>
      <c r="B8" s="1" t="s">
        <v>56</v>
      </c>
      <c r="C8" s="18">
        <v>4.08</v>
      </c>
      <c r="D8" s="3">
        <v>48</v>
      </c>
      <c r="E8" s="3">
        <v>65</v>
      </c>
      <c r="F8" s="2">
        <v>7823.48</v>
      </c>
      <c r="G8" s="1" t="s">
        <v>57</v>
      </c>
      <c r="H8" s="3">
        <v>11</v>
      </c>
      <c r="I8" s="3">
        <v>15</v>
      </c>
      <c r="J8" s="3">
        <v>58</v>
      </c>
      <c r="K8" s="3">
        <v>8</v>
      </c>
      <c r="L8" s="4">
        <v>44957</v>
      </c>
      <c r="M8" s="1" t="s">
        <v>45</v>
      </c>
      <c r="N8" s="2">
        <v>3.88</v>
      </c>
      <c r="O8" s="1" t="s">
        <v>30</v>
      </c>
      <c r="P8" s="1" t="s">
        <v>47</v>
      </c>
      <c r="Q8" s="3">
        <v>1200</v>
      </c>
      <c r="R8" s="3">
        <v>14</v>
      </c>
      <c r="S8" s="3">
        <v>314</v>
      </c>
      <c r="T8" s="3">
        <v>24</v>
      </c>
      <c r="U8" s="2">
        <v>1.0900000000000001</v>
      </c>
      <c r="V8" s="1" t="s">
        <v>32</v>
      </c>
      <c r="W8" s="1">
        <v>1.0009106189999999</v>
      </c>
      <c r="X8" s="1" t="s">
        <v>58</v>
      </c>
      <c r="Y8" s="1" t="s">
        <v>50</v>
      </c>
      <c r="Z8" s="2">
        <v>134.37</v>
      </c>
      <c r="AA8" s="16">
        <f t="shared" si="0"/>
        <v>2.0672307692307692</v>
      </c>
      <c r="AB8" s="6">
        <f t="shared" si="1"/>
        <v>44989</v>
      </c>
      <c r="AC8" s="4">
        <f t="shared" si="2"/>
        <v>44979</v>
      </c>
      <c r="AD8">
        <f t="shared" si="3"/>
        <v>10</v>
      </c>
      <c r="AE8" t="str">
        <f t="shared" si="4"/>
        <v>Late</v>
      </c>
      <c r="AF8" s="11">
        <f t="shared" si="5"/>
        <v>32</v>
      </c>
      <c r="AG8" s="19">
        <f t="shared" si="6"/>
        <v>7689.11</v>
      </c>
    </row>
    <row r="9" spans="1:33" x14ac:dyDescent="0.45">
      <c r="A9" s="1" t="s">
        <v>59</v>
      </c>
      <c r="B9" s="1" t="s">
        <v>60</v>
      </c>
      <c r="C9" s="18">
        <v>42.96</v>
      </c>
      <c r="D9" s="3">
        <v>59</v>
      </c>
      <c r="E9" s="3">
        <v>426</v>
      </c>
      <c r="F9" s="2">
        <v>8496.1</v>
      </c>
      <c r="G9" s="1" t="s">
        <v>37</v>
      </c>
      <c r="H9" s="3">
        <v>93</v>
      </c>
      <c r="I9" s="3">
        <v>17</v>
      </c>
      <c r="J9" s="3">
        <v>11</v>
      </c>
      <c r="K9" s="3">
        <v>1</v>
      </c>
      <c r="L9" s="4">
        <v>44925</v>
      </c>
      <c r="M9" s="1" t="s">
        <v>29</v>
      </c>
      <c r="N9" s="2">
        <v>2.35</v>
      </c>
      <c r="O9" s="1" t="s">
        <v>54</v>
      </c>
      <c r="P9" s="1" t="s">
        <v>55</v>
      </c>
      <c r="Q9" s="3">
        <v>1600</v>
      </c>
      <c r="R9" s="3">
        <v>22</v>
      </c>
      <c r="S9" s="3">
        <v>564</v>
      </c>
      <c r="T9" s="3">
        <v>1</v>
      </c>
      <c r="U9" s="2">
        <v>99.47</v>
      </c>
      <c r="V9" s="1" t="s">
        <v>48</v>
      </c>
      <c r="W9" s="1">
        <v>0.39817718699999999</v>
      </c>
      <c r="X9" s="1" t="s">
        <v>33</v>
      </c>
      <c r="Y9" s="1" t="s">
        <v>43</v>
      </c>
      <c r="Z9" s="2">
        <v>802.06</v>
      </c>
      <c r="AA9" s="16">
        <f t="shared" si="0"/>
        <v>1.8827699530516431</v>
      </c>
      <c r="AB9" s="6">
        <f t="shared" si="1"/>
        <v>44927</v>
      </c>
      <c r="AC9" s="4">
        <f t="shared" si="2"/>
        <v>44948</v>
      </c>
      <c r="AD9">
        <f t="shared" si="3"/>
        <v>-21</v>
      </c>
      <c r="AE9" t="str">
        <f t="shared" si="4"/>
        <v>Early</v>
      </c>
      <c r="AF9" s="11">
        <f t="shared" si="5"/>
        <v>2</v>
      </c>
      <c r="AG9" s="19">
        <f t="shared" si="6"/>
        <v>7694.0400000000009</v>
      </c>
    </row>
    <row r="10" spans="1:33" x14ac:dyDescent="0.45">
      <c r="A10" s="1" t="s">
        <v>59</v>
      </c>
      <c r="B10" s="1" t="s">
        <v>61</v>
      </c>
      <c r="C10" s="18">
        <v>68.72</v>
      </c>
      <c r="D10" s="3">
        <v>78</v>
      </c>
      <c r="E10" s="3">
        <v>150</v>
      </c>
      <c r="F10" s="2">
        <v>7517.36</v>
      </c>
      <c r="G10" s="1" t="s">
        <v>37</v>
      </c>
      <c r="H10" s="3">
        <v>5</v>
      </c>
      <c r="I10" s="3">
        <v>10</v>
      </c>
      <c r="J10" s="3">
        <v>15</v>
      </c>
      <c r="K10" s="3">
        <v>7</v>
      </c>
      <c r="L10" s="4">
        <v>44926</v>
      </c>
      <c r="M10" s="1" t="s">
        <v>45</v>
      </c>
      <c r="N10" s="2">
        <v>3.4</v>
      </c>
      <c r="O10" s="1" t="s">
        <v>54</v>
      </c>
      <c r="P10" s="1" t="s">
        <v>31</v>
      </c>
      <c r="Q10" s="3">
        <v>2400</v>
      </c>
      <c r="R10" s="3">
        <v>13</v>
      </c>
      <c r="S10" s="3">
        <v>769</v>
      </c>
      <c r="T10" s="3">
        <v>8</v>
      </c>
      <c r="U10" s="2">
        <v>11.42</v>
      </c>
      <c r="V10" s="1" t="s">
        <v>32</v>
      </c>
      <c r="W10" s="1">
        <v>2.7098626910000001</v>
      </c>
      <c r="X10" s="1" t="s">
        <v>58</v>
      </c>
      <c r="Y10" s="1" t="s">
        <v>34</v>
      </c>
      <c r="Z10" s="2">
        <v>505.56</v>
      </c>
      <c r="AA10" s="16">
        <f t="shared" si="0"/>
        <v>3.3704000000000001</v>
      </c>
      <c r="AB10" s="6">
        <f t="shared" si="1"/>
        <v>44941</v>
      </c>
      <c r="AC10" s="4">
        <f t="shared" si="2"/>
        <v>44946</v>
      </c>
      <c r="AD10">
        <f t="shared" si="3"/>
        <v>-5</v>
      </c>
      <c r="AE10" t="str">
        <f t="shared" si="4"/>
        <v>Early</v>
      </c>
      <c r="AF10" s="11">
        <f t="shared" si="5"/>
        <v>15</v>
      </c>
      <c r="AG10" s="19">
        <f t="shared" si="6"/>
        <v>7011.7999999999993</v>
      </c>
    </row>
    <row r="11" spans="1:33" x14ac:dyDescent="0.45">
      <c r="A11" s="1" t="s">
        <v>35</v>
      </c>
      <c r="B11" s="1" t="s">
        <v>62</v>
      </c>
      <c r="C11" s="18">
        <v>64.02</v>
      </c>
      <c r="D11" s="3">
        <v>35</v>
      </c>
      <c r="E11" s="3">
        <v>980</v>
      </c>
      <c r="F11" s="2">
        <v>4971.1499999999996</v>
      </c>
      <c r="G11" s="1" t="s">
        <v>40</v>
      </c>
      <c r="H11" s="3">
        <v>14</v>
      </c>
      <c r="I11" s="3">
        <v>27</v>
      </c>
      <c r="J11" s="3">
        <v>83</v>
      </c>
      <c r="K11" s="3">
        <v>1</v>
      </c>
      <c r="L11" s="4">
        <v>45044</v>
      </c>
      <c r="M11" s="1" t="s">
        <v>38</v>
      </c>
      <c r="N11" s="2">
        <v>7.17</v>
      </c>
      <c r="O11" s="1" t="s">
        <v>63</v>
      </c>
      <c r="P11" s="1" t="s">
        <v>64</v>
      </c>
      <c r="Q11" s="3">
        <v>1100</v>
      </c>
      <c r="R11" s="3">
        <v>29</v>
      </c>
      <c r="S11" s="3">
        <v>963</v>
      </c>
      <c r="T11" s="3">
        <v>23</v>
      </c>
      <c r="U11" s="2">
        <v>47.96</v>
      </c>
      <c r="V11" s="1" t="s">
        <v>32</v>
      </c>
      <c r="W11" s="1">
        <v>3.8446144790000001</v>
      </c>
      <c r="X11" s="1" t="s">
        <v>49</v>
      </c>
      <c r="Y11" s="1" t="s">
        <v>34</v>
      </c>
      <c r="Z11" s="2">
        <v>995.93</v>
      </c>
      <c r="AA11" s="16">
        <f t="shared" si="0"/>
        <v>1.0162551020408164</v>
      </c>
      <c r="AB11" s="6">
        <f t="shared" si="1"/>
        <v>45068</v>
      </c>
      <c r="AC11" s="4">
        <f t="shared" si="2"/>
        <v>45074</v>
      </c>
      <c r="AD11">
        <f t="shared" si="3"/>
        <v>-6</v>
      </c>
      <c r="AE11" t="str">
        <f t="shared" si="4"/>
        <v>Early</v>
      </c>
      <c r="AF11" s="11">
        <f t="shared" si="5"/>
        <v>24</v>
      </c>
      <c r="AG11" s="19">
        <f t="shared" si="6"/>
        <v>3975.22</v>
      </c>
    </row>
    <row r="12" spans="1:33" x14ac:dyDescent="0.45">
      <c r="A12" s="1" t="s">
        <v>35</v>
      </c>
      <c r="B12" s="1" t="s">
        <v>65</v>
      </c>
      <c r="C12" s="18">
        <v>15.71</v>
      </c>
      <c r="D12" s="3">
        <v>11</v>
      </c>
      <c r="E12" s="3">
        <v>996</v>
      </c>
      <c r="F12" s="2">
        <v>2330.9699999999998</v>
      </c>
      <c r="G12" s="1" t="s">
        <v>28</v>
      </c>
      <c r="H12" s="3">
        <v>51</v>
      </c>
      <c r="I12" s="3">
        <v>13</v>
      </c>
      <c r="J12" s="3">
        <v>80</v>
      </c>
      <c r="K12" s="3">
        <v>2</v>
      </c>
      <c r="L12" s="4">
        <v>45044</v>
      </c>
      <c r="M12" s="1" t="s">
        <v>45</v>
      </c>
      <c r="N12" s="2">
        <v>8.67</v>
      </c>
      <c r="O12" s="1" t="s">
        <v>46</v>
      </c>
      <c r="P12" s="1" t="s">
        <v>47</v>
      </c>
      <c r="Q12" s="3">
        <v>1200</v>
      </c>
      <c r="R12" s="3">
        <v>18</v>
      </c>
      <c r="S12" s="3">
        <v>830</v>
      </c>
      <c r="T12" s="3">
        <v>5</v>
      </c>
      <c r="U12" s="2">
        <v>96.53</v>
      </c>
      <c r="V12" s="1" t="s">
        <v>66</v>
      </c>
      <c r="W12" s="1">
        <v>1.7273139280000001</v>
      </c>
      <c r="X12" s="1" t="s">
        <v>33</v>
      </c>
      <c r="Y12" s="1" t="s">
        <v>34</v>
      </c>
      <c r="Z12" s="2">
        <v>806.1</v>
      </c>
      <c r="AA12" s="16">
        <f t="shared" si="0"/>
        <v>0.80933734939759039</v>
      </c>
      <c r="AB12" s="6">
        <f t="shared" si="1"/>
        <v>45051</v>
      </c>
      <c r="AC12" s="4">
        <f t="shared" si="2"/>
        <v>45064</v>
      </c>
      <c r="AD12">
        <f t="shared" si="3"/>
        <v>-13</v>
      </c>
      <c r="AE12" t="str">
        <f t="shared" si="4"/>
        <v>Early</v>
      </c>
      <c r="AF12" s="11">
        <f t="shared" si="5"/>
        <v>7</v>
      </c>
      <c r="AG12" s="19">
        <f t="shared" si="6"/>
        <v>1524.87</v>
      </c>
    </row>
    <row r="13" spans="1:33" x14ac:dyDescent="0.45">
      <c r="A13" s="1" t="s">
        <v>35</v>
      </c>
      <c r="B13" s="1" t="s">
        <v>67</v>
      </c>
      <c r="C13" s="18">
        <v>90.64</v>
      </c>
      <c r="D13" s="3">
        <v>95</v>
      </c>
      <c r="E13" s="3">
        <v>960</v>
      </c>
      <c r="F13" s="2">
        <v>6099.94</v>
      </c>
      <c r="G13" s="1" t="s">
        <v>37</v>
      </c>
      <c r="H13" s="3">
        <v>46</v>
      </c>
      <c r="I13" s="3">
        <v>23</v>
      </c>
      <c r="J13" s="3">
        <v>60</v>
      </c>
      <c r="K13" s="3">
        <v>1</v>
      </c>
      <c r="L13" s="4">
        <v>44985</v>
      </c>
      <c r="M13" s="1" t="s">
        <v>38</v>
      </c>
      <c r="N13" s="2">
        <v>4.5199999999999996</v>
      </c>
      <c r="O13" s="1" t="s">
        <v>63</v>
      </c>
      <c r="P13" s="1" t="s">
        <v>47</v>
      </c>
      <c r="Q13" s="3">
        <v>1200</v>
      </c>
      <c r="R13" s="3">
        <v>28</v>
      </c>
      <c r="S13" s="3">
        <v>362</v>
      </c>
      <c r="T13" s="3">
        <v>11</v>
      </c>
      <c r="U13" s="2">
        <v>27.59</v>
      </c>
      <c r="V13" s="1" t="s">
        <v>32</v>
      </c>
      <c r="W13" s="1">
        <v>2.1169820999999998E-2</v>
      </c>
      <c r="X13" s="1" t="s">
        <v>42</v>
      </c>
      <c r="Y13" s="1" t="s">
        <v>50</v>
      </c>
      <c r="Z13" s="2">
        <v>126.72</v>
      </c>
      <c r="AA13" s="16">
        <f t="shared" si="0"/>
        <v>0.13200000000000001</v>
      </c>
      <c r="AB13" s="6">
        <f t="shared" si="1"/>
        <v>44997</v>
      </c>
      <c r="AC13" s="4">
        <f t="shared" si="2"/>
        <v>45014</v>
      </c>
      <c r="AD13">
        <f t="shared" si="3"/>
        <v>-17</v>
      </c>
      <c r="AE13" t="str">
        <f t="shared" si="4"/>
        <v>Early</v>
      </c>
      <c r="AF13" s="11">
        <f t="shared" si="5"/>
        <v>12</v>
      </c>
      <c r="AG13" s="19">
        <f t="shared" si="6"/>
        <v>5973.2199999999993</v>
      </c>
    </row>
    <row r="14" spans="1:33" x14ac:dyDescent="0.45">
      <c r="A14" s="1" t="s">
        <v>26</v>
      </c>
      <c r="B14" s="1" t="s">
        <v>68</v>
      </c>
      <c r="C14" s="18">
        <v>71.209999999999994</v>
      </c>
      <c r="D14" s="3">
        <v>41</v>
      </c>
      <c r="E14" s="3">
        <v>336</v>
      </c>
      <c r="F14" s="2">
        <v>2873.74</v>
      </c>
      <c r="G14" s="1" t="s">
        <v>40</v>
      </c>
      <c r="H14" s="3">
        <v>100</v>
      </c>
      <c r="I14" s="3">
        <v>30</v>
      </c>
      <c r="J14" s="3">
        <v>85</v>
      </c>
      <c r="K14" s="3">
        <v>4</v>
      </c>
      <c r="L14" s="4">
        <v>44896</v>
      </c>
      <c r="M14" s="1" t="s">
        <v>38</v>
      </c>
      <c r="N14" s="2">
        <v>1.33</v>
      </c>
      <c r="O14" s="1" t="s">
        <v>54</v>
      </c>
      <c r="P14" s="1" t="s">
        <v>47</v>
      </c>
      <c r="Q14" s="3">
        <v>1200</v>
      </c>
      <c r="R14" s="3">
        <v>3</v>
      </c>
      <c r="S14" s="3">
        <v>563</v>
      </c>
      <c r="T14" s="3">
        <v>3</v>
      </c>
      <c r="U14" s="2">
        <v>32.32</v>
      </c>
      <c r="V14" s="1" t="s">
        <v>48</v>
      </c>
      <c r="W14" s="1">
        <v>2.161253748</v>
      </c>
      <c r="X14" s="1" t="s">
        <v>33</v>
      </c>
      <c r="Y14" s="1" t="s">
        <v>34</v>
      </c>
      <c r="Z14" s="2">
        <v>402.97</v>
      </c>
      <c r="AA14" s="16">
        <f t="shared" si="0"/>
        <v>1.1993154761904763</v>
      </c>
      <c r="AB14" s="6">
        <f t="shared" si="1"/>
        <v>44903</v>
      </c>
      <c r="AC14" s="4">
        <f t="shared" si="2"/>
        <v>44903</v>
      </c>
      <c r="AD14">
        <f t="shared" si="3"/>
        <v>0</v>
      </c>
      <c r="AE14" t="str">
        <f t="shared" si="4"/>
        <v>On Time</v>
      </c>
      <c r="AF14" s="11">
        <f t="shared" si="5"/>
        <v>7</v>
      </c>
      <c r="AG14" s="19">
        <f t="shared" si="6"/>
        <v>2470.7699999999995</v>
      </c>
    </row>
    <row r="15" spans="1:33" x14ac:dyDescent="0.45">
      <c r="A15" s="1" t="s">
        <v>35</v>
      </c>
      <c r="B15" s="1" t="s">
        <v>69</v>
      </c>
      <c r="C15" s="18">
        <v>16.16</v>
      </c>
      <c r="D15" s="3">
        <v>5</v>
      </c>
      <c r="E15" s="3">
        <v>249</v>
      </c>
      <c r="F15" s="2">
        <v>4052.74</v>
      </c>
      <c r="G15" s="1" t="s">
        <v>57</v>
      </c>
      <c r="H15" s="3">
        <v>80</v>
      </c>
      <c r="I15" s="3">
        <v>8</v>
      </c>
      <c r="J15" s="3">
        <v>48</v>
      </c>
      <c r="K15" s="3">
        <v>9</v>
      </c>
      <c r="L15" s="4">
        <v>44985</v>
      </c>
      <c r="M15" s="1" t="s">
        <v>38</v>
      </c>
      <c r="N15" s="2">
        <v>9.5399999999999991</v>
      </c>
      <c r="O15" s="1" t="s">
        <v>46</v>
      </c>
      <c r="P15" s="1" t="s">
        <v>55</v>
      </c>
      <c r="Q15" s="3">
        <v>1600</v>
      </c>
      <c r="R15" s="3">
        <v>23</v>
      </c>
      <c r="S15" s="3">
        <v>173</v>
      </c>
      <c r="T15" s="3">
        <v>10</v>
      </c>
      <c r="U15" s="2">
        <v>97.83</v>
      </c>
      <c r="V15" s="1" t="s">
        <v>32</v>
      </c>
      <c r="W15" s="1">
        <v>1.6310742300000001</v>
      </c>
      <c r="X15" s="1" t="s">
        <v>33</v>
      </c>
      <c r="Y15" s="1" t="s">
        <v>34</v>
      </c>
      <c r="Z15" s="2">
        <v>547.24</v>
      </c>
      <c r="AA15" s="16">
        <f t="shared" si="0"/>
        <v>2.1977510040160642</v>
      </c>
      <c r="AB15" s="6">
        <f t="shared" si="1"/>
        <v>45004</v>
      </c>
      <c r="AC15" s="4">
        <f t="shared" si="2"/>
        <v>45017</v>
      </c>
      <c r="AD15">
        <f t="shared" si="3"/>
        <v>-13</v>
      </c>
      <c r="AE15" t="str">
        <f t="shared" si="4"/>
        <v>Early</v>
      </c>
      <c r="AF15" s="11">
        <f t="shared" si="5"/>
        <v>19</v>
      </c>
      <c r="AG15" s="19">
        <f t="shared" si="6"/>
        <v>3505.5</v>
      </c>
    </row>
    <row r="16" spans="1:33" x14ac:dyDescent="0.45">
      <c r="A16" s="1" t="s">
        <v>35</v>
      </c>
      <c r="B16" s="1" t="s">
        <v>70</v>
      </c>
      <c r="C16" s="18">
        <v>99.17</v>
      </c>
      <c r="D16" s="3">
        <v>26</v>
      </c>
      <c r="E16" s="3">
        <v>562</v>
      </c>
      <c r="F16" s="2">
        <v>8653.57</v>
      </c>
      <c r="G16" s="1" t="s">
        <v>28</v>
      </c>
      <c r="H16" s="3">
        <v>54</v>
      </c>
      <c r="I16" s="3">
        <v>29</v>
      </c>
      <c r="J16" s="3">
        <v>78</v>
      </c>
      <c r="K16" s="3">
        <v>5</v>
      </c>
      <c r="L16" s="4">
        <v>44925</v>
      </c>
      <c r="M16" s="1" t="s">
        <v>29</v>
      </c>
      <c r="N16" s="2">
        <v>2.04</v>
      </c>
      <c r="O16" s="1" t="s">
        <v>41</v>
      </c>
      <c r="P16" s="1" t="s">
        <v>47</v>
      </c>
      <c r="Q16" s="3">
        <v>1200</v>
      </c>
      <c r="R16" s="3">
        <v>25</v>
      </c>
      <c r="S16" s="3">
        <v>558</v>
      </c>
      <c r="T16" s="3">
        <v>14</v>
      </c>
      <c r="U16" s="2">
        <v>5.79</v>
      </c>
      <c r="V16" s="1" t="s">
        <v>32</v>
      </c>
      <c r="W16" s="1">
        <v>0.100682852</v>
      </c>
      <c r="X16" s="1" t="s">
        <v>42</v>
      </c>
      <c r="Y16" s="1" t="s">
        <v>34</v>
      </c>
      <c r="Z16" s="2">
        <v>929.24</v>
      </c>
      <c r="AA16" s="16">
        <f t="shared" si="0"/>
        <v>1.6534519572953736</v>
      </c>
      <c r="AB16" s="6">
        <f t="shared" si="1"/>
        <v>44944</v>
      </c>
      <c r="AC16" s="4">
        <f t="shared" si="2"/>
        <v>44955</v>
      </c>
      <c r="AD16">
        <f t="shared" si="3"/>
        <v>-11</v>
      </c>
      <c r="AE16" t="str">
        <f t="shared" si="4"/>
        <v>Early</v>
      </c>
      <c r="AF16" s="11">
        <f t="shared" si="5"/>
        <v>19</v>
      </c>
      <c r="AG16" s="19">
        <f t="shared" si="6"/>
        <v>7724.33</v>
      </c>
    </row>
    <row r="17" spans="1:33" x14ac:dyDescent="0.45">
      <c r="A17" s="1" t="s">
        <v>35</v>
      </c>
      <c r="B17" s="1" t="s">
        <v>71</v>
      </c>
      <c r="C17" s="18">
        <v>36.99</v>
      </c>
      <c r="D17" s="3">
        <v>94</v>
      </c>
      <c r="E17" s="3">
        <v>469</v>
      </c>
      <c r="F17" s="2">
        <v>5442.09</v>
      </c>
      <c r="G17" s="1" t="s">
        <v>28</v>
      </c>
      <c r="H17" s="3">
        <v>9</v>
      </c>
      <c r="I17" s="3">
        <v>8</v>
      </c>
      <c r="J17" s="3">
        <v>69</v>
      </c>
      <c r="K17" s="3">
        <v>7</v>
      </c>
      <c r="L17" s="4">
        <v>45016</v>
      </c>
      <c r="M17" s="1" t="s">
        <v>29</v>
      </c>
      <c r="N17" s="2">
        <v>2.42</v>
      </c>
      <c r="O17" s="1" t="s">
        <v>41</v>
      </c>
      <c r="P17" s="1" t="s">
        <v>55</v>
      </c>
      <c r="Q17" s="3">
        <v>1600</v>
      </c>
      <c r="R17" s="3">
        <v>14</v>
      </c>
      <c r="S17" s="3">
        <v>580</v>
      </c>
      <c r="T17" s="3">
        <v>7</v>
      </c>
      <c r="U17" s="2">
        <v>97.12</v>
      </c>
      <c r="V17" s="1" t="s">
        <v>66</v>
      </c>
      <c r="W17" s="1">
        <v>2.2644057609999999</v>
      </c>
      <c r="X17" s="1" t="s">
        <v>58</v>
      </c>
      <c r="Y17" s="1" t="s">
        <v>34</v>
      </c>
      <c r="Z17" s="2">
        <v>127.86</v>
      </c>
      <c r="AA17" s="16">
        <f t="shared" si="0"/>
        <v>0.2726226012793177</v>
      </c>
      <c r="AB17" s="6">
        <f t="shared" si="1"/>
        <v>45030</v>
      </c>
      <c r="AC17" s="4">
        <f t="shared" si="2"/>
        <v>45037</v>
      </c>
      <c r="AD17">
        <f t="shared" si="3"/>
        <v>-7</v>
      </c>
      <c r="AE17" t="str">
        <f t="shared" si="4"/>
        <v>Early</v>
      </c>
      <c r="AF17" s="11">
        <f t="shared" si="5"/>
        <v>14</v>
      </c>
      <c r="AG17" s="19">
        <f t="shared" si="6"/>
        <v>5314.2300000000005</v>
      </c>
    </row>
    <row r="18" spans="1:33" x14ac:dyDescent="0.45">
      <c r="A18" s="1" t="s">
        <v>35</v>
      </c>
      <c r="B18" s="1" t="s">
        <v>72</v>
      </c>
      <c r="C18" s="18">
        <v>7.55</v>
      </c>
      <c r="D18" s="3">
        <v>74</v>
      </c>
      <c r="E18" s="3">
        <v>280</v>
      </c>
      <c r="F18" s="2">
        <v>6453.8</v>
      </c>
      <c r="G18" s="1" t="s">
        <v>37</v>
      </c>
      <c r="H18" s="3">
        <v>2</v>
      </c>
      <c r="I18" s="3">
        <v>5</v>
      </c>
      <c r="J18" s="3">
        <v>78</v>
      </c>
      <c r="K18" s="3">
        <v>1</v>
      </c>
      <c r="L18" s="4">
        <v>44974</v>
      </c>
      <c r="M18" s="1" t="s">
        <v>29</v>
      </c>
      <c r="N18" s="2">
        <v>4.1900000000000004</v>
      </c>
      <c r="O18" s="1" t="s">
        <v>41</v>
      </c>
      <c r="P18" s="1" t="s">
        <v>55</v>
      </c>
      <c r="Q18" s="3">
        <v>1600</v>
      </c>
      <c r="R18" s="3">
        <v>3</v>
      </c>
      <c r="S18" s="3">
        <v>399</v>
      </c>
      <c r="T18" s="3">
        <v>21</v>
      </c>
      <c r="U18" s="2">
        <v>77.11</v>
      </c>
      <c r="V18" s="1" t="s">
        <v>66</v>
      </c>
      <c r="W18" s="1">
        <v>1.0125630889999999</v>
      </c>
      <c r="X18" s="1" t="s">
        <v>42</v>
      </c>
      <c r="Y18" s="1" t="s">
        <v>50</v>
      </c>
      <c r="Z18" s="2">
        <v>865.53</v>
      </c>
      <c r="AA18" s="16">
        <f t="shared" si="0"/>
        <v>3.0911785714285713</v>
      </c>
      <c r="AB18" s="6">
        <f t="shared" si="1"/>
        <v>44996</v>
      </c>
      <c r="AC18" s="4">
        <f t="shared" si="2"/>
        <v>44978</v>
      </c>
      <c r="AD18">
        <f t="shared" si="3"/>
        <v>18</v>
      </c>
      <c r="AE18" t="str">
        <f t="shared" si="4"/>
        <v>Late</v>
      </c>
      <c r="AF18" s="11">
        <f t="shared" si="5"/>
        <v>22</v>
      </c>
      <c r="AG18" s="19">
        <f t="shared" si="6"/>
        <v>5588.27</v>
      </c>
    </row>
    <row r="19" spans="1:33" x14ac:dyDescent="0.45">
      <c r="A19" s="1" t="s">
        <v>59</v>
      </c>
      <c r="B19" s="1" t="s">
        <v>73</v>
      </c>
      <c r="C19" s="18">
        <v>81.459999999999994</v>
      </c>
      <c r="D19" s="3">
        <v>82</v>
      </c>
      <c r="E19" s="3">
        <v>126</v>
      </c>
      <c r="F19" s="2">
        <v>2629.4</v>
      </c>
      <c r="G19" s="1" t="s">
        <v>37</v>
      </c>
      <c r="H19" s="3">
        <v>45</v>
      </c>
      <c r="I19" s="3">
        <v>17</v>
      </c>
      <c r="J19" s="3">
        <v>85</v>
      </c>
      <c r="K19" s="3">
        <v>9</v>
      </c>
      <c r="L19" s="4">
        <v>44866</v>
      </c>
      <c r="M19" s="1" t="s">
        <v>45</v>
      </c>
      <c r="N19" s="2">
        <v>3.59</v>
      </c>
      <c r="O19" s="1" t="s">
        <v>41</v>
      </c>
      <c r="P19" s="1" t="s">
        <v>64</v>
      </c>
      <c r="Q19" s="3">
        <v>1100</v>
      </c>
      <c r="R19" s="3">
        <v>7</v>
      </c>
      <c r="S19" s="3">
        <v>453</v>
      </c>
      <c r="T19" s="3">
        <v>16</v>
      </c>
      <c r="U19" s="2">
        <v>47.68</v>
      </c>
      <c r="V19" s="1" t="s">
        <v>48</v>
      </c>
      <c r="W19" s="1">
        <v>0.102020755</v>
      </c>
      <c r="X19" s="1" t="s">
        <v>42</v>
      </c>
      <c r="Y19" s="1" t="s">
        <v>43</v>
      </c>
      <c r="Z19" s="2">
        <v>670.93</v>
      </c>
      <c r="AA19" s="16">
        <f t="shared" si="0"/>
        <v>5.3248412698412695</v>
      </c>
      <c r="AB19" s="6">
        <f t="shared" si="1"/>
        <v>44891</v>
      </c>
      <c r="AC19" s="4">
        <f t="shared" si="2"/>
        <v>44882</v>
      </c>
      <c r="AD19">
        <f t="shared" si="3"/>
        <v>9</v>
      </c>
      <c r="AE19" t="str">
        <f t="shared" si="4"/>
        <v>Late</v>
      </c>
      <c r="AF19" s="11">
        <f t="shared" si="5"/>
        <v>25</v>
      </c>
      <c r="AG19" s="19">
        <f t="shared" si="6"/>
        <v>1958.4700000000003</v>
      </c>
    </row>
    <row r="20" spans="1:33" x14ac:dyDescent="0.45">
      <c r="A20" s="1" t="s">
        <v>26</v>
      </c>
      <c r="B20" s="1" t="s">
        <v>74</v>
      </c>
      <c r="C20" s="18">
        <v>36.44</v>
      </c>
      <c r="D20" s="3">
        <v>23</v>
      </c>
      <c r="E20" s="3">
        <v>620</v>
      </c>
      <c r="F20" s="2">
        <v>9364.67</v>
      </c>
      <c r="G20" s="1" t="s">
        <v>40</v>
      </c>
      <c r="H20" s="3">
        <v>10</v>
      </c>
      <c r="I20" s="3">
        <v>10</v>
      </c>
      <c r="J20" s="3">
        <v>46</v>
      </c>
      <c r="K20" s="3">
        <v>8</v>
      </c>
      <c r="L20" s="4">
        <v>45016</v>
      </c>
      <c r="M20" s="1" t="s">
        <v>45</v>
      </c>
      <c r="N20" s="2">
        <v>4.34</v>
      </c>
      <c r="O20" s="1" t="s">
        <v>63</v>
      </c>
      <c r="P20" s="1" t="s">
        <v>47</v>
      </c>
      <c r="Q20" s="3">
        <v>1200</v>
      </c>
      <c r="R20" s="3">
        <v>18</v>
      </c>
      <c r="S20" s="3">
        <v>374</v>
      </c>
      <c r="T20" s="3">
        <v>17</v>
      </c>
      <c r="U20" s="2">
        <v>27.11</v>
      </c>
      <c r="V20" s="1" t="s">
        <v>32</v>
      </c>
      <c r="W20" s="1">
        <v>2.231939111</v>
      </c>
      <c r="X20" s="1" t="s">
        <v>58</v>
      </c>
      <c r="Y20" s="1" t="s">
        <v>50</v>
      </c>
      <c r="Z20" s="2">
        <v>593.48</v>
      </c>
      <c r="AA20" s="16">
        <f t="shared" si="0"/>
        <v>0.95722580645161293</v>
      </c>
      <c r="AB20" s="6">
        <f t="shared" si="1"/>
        <v>45041</v>
      </c>
      <c r="AC20" s="4">
        <f t="shared" si="2"/>
        <v>45042</v>
      </c>
      <c r="AD20">
        <f t="shared" si="3"/>
        <v>-1</v>
      </c>
      <c r="AE20" t="str">
        <f t="shared" si="4"/>
        <v>Early</v>
      </c>
      <c r="AF20" s="11">
        <f t="shared" si="5"/>
        <v>25</v>
      </c>
      <c r="AG20" s="19">
        <f t="shared" si="6"/>
        <v>8771.19</v>
      </c>
    </row>
    <row r="21" spans="1:33" x14ac:dyDescent="0.45">
      <c r="A21" s="1" t="s">
        <v>35</v>
      </c>
      <c r="B21" s="1" t="s">
        <v>75</v>
      </c>
      <c r="C21" s="18">
        <v>51.12</v>
      </c>
      <c r="D21" s="3">
        <v>100</v>
      </c>
      <c r="E21" s="3">
        <v>187</v>
      </c>
      <c r="F21" s="2">
        <v>2553.5</v>
      </c>
      <c r="G21" s="1" t="s">
        <v>40</v>
      </c>
      <c r="H21" s="3">
        <v>48</v>
      </c>
      <c r="I21" s="3">
        <v>11</v>
      </c>
      <c r="J21" s="3">
        <v>94</v>
      </c>
      <c r="K21" s="3">
        <v>3</v>
      </c>
      <c r="L21" s="4">
        <v>45016</v>
      </c>
      <c r="M21" s="1" t="s">
        <v>38</v>
      </c>
      <c r="N21" s="2">
        <v>4.74</v>
      </c>
      <c r="O21" s="1" t="s">
        <v>54</v>
      </c>
      <c r="P21" s="1" t="s">
        <v>64</v>
      </c>
      <c r="Q21" s="3">
        <v>1100</v>
      </c>
      <c r="R21" s="3">
        <v>20</v>
      </c>
      <c r="S21" s="3">
        <v>694</v>
      </c>
      <c r="T21" s="3">
        <v>16</v>
      </c>
      <c r="U21" s="2">
        <v>82.37</v>
      </c>
      <c r="V21" s="1" t="s">
        <v>48</v>
      </c>
      <c r="W21" s="1">
        <v>3.6464508649999998</v>
      </c>
      <c r="X21" s="1" t="s">
        <v>33</v>
      </c>
      <c r="Y21" s="1" t="s">
        <v>43</v>
      </c>
      <c r="Z21" s="2">
        <v>477.31</v>
      </c>
      <c r="AA21" s="16">
        <f t="shared" si="0"/>
        <v>2.5524598930481281</v>
      </c>
      <c r="AB21" s="6">
        <f t="shared" si="1"/>
        <v>45035</v>
      </c>
      <c r="AC21" s="4">
        <f t="shared" si="2"/>
        <v>45039</v>
      </c>
      <c r="AD21">
        <f t="shared" si="3"/>
        <v>-4</v>
      </c>
      <c r="AE21" t="str">
        <f t="shared" si="4"/>
        <v>Early</v>
      </c>
      <c r="AF21" s="11">
        <f t="shared" si="5"/>
        <v>19</v>
      </c>
      <c r="AG21" s="19">
        <f t="shared" si="6"/>
        <v>2076.19</v>
      </c>
    </row>
    <row r="22" spans="1:33" x14ac:dyDescent="0.45">
      <c r="A22" s="1" t="s">
        <v>35</v>
      </c>
      <c r="B22" s="1" t="s">
        <v>76</v>
      </c>
      <c r="C22" s="18">
        <v>96.34</v>
      </c>
      <c r="D22" s="3">
        <v>22</v>
      </c>
      <c r="E22" s="3">
        <v>320</v>
      </c>
      <c r="F22" s="2">
        <v>8128.03</v>
      </c>
      <c r="G22" s="1" t="s">
        <v>40</v>
      </c>
      <c r="H22" s="3">
        <v>27</v>
      </c>
      <c r="I22" s="3">
        <v>12</v>
      </c>
      <c r="J22" s="3">
        <v>68</v>
      </c>
      <c r="K22" s="3">
        <v>6</v>
      </c>
      <c r="L22" s="4">
        <v>44911</v>
      </c>
      <c r="M22" s="1" t="s">
        <v>38</v>
      </c>
      <c r="N22" s="2">
        <v>8.8800000000000008</v>
      </c>
      <c r="O22" s="1" t="s">
        <v>41</v>
      </c>
      <c r="P22" s="1" t="s">
        <v>64</v>
      </c>
      <c r="Q22" s="3">
        <v>1100</v>
      </c>
      <c r="R22" s="3">
        <v>29</v>
      </c>
      <c r="S22" s="3">
        <v>309</v>
      </c>
      <c r="T22" s="3">
        <v>6</v>
      </c>
      <c r="U22" s="2">
        <v>65.69</v>
      </c>
      <c r="V22" s="1" t="s">
        <v>66</v>
      </c>
      <c r="W22" s="1">
        <v>4.2314165739999998</v>
      </c>
      <c r="X22" s="1" t="s">
        <v>42</v>
      </c>
      <c r="Y22" s="1" t="s">
        <v>34</v>
      </c>
      <c r="Z22" s="2">
        <v>493.87</v>
      </c>
      <c r="AA22" s="16">
        <f t="shared" si="0"/>
        <v>1.54334375</v>
      </c>
      <c r="AB22" s="6">
        <f t="shared" si="1"/>
        <v>44923</v>
      </c>
      <c r="AC22" s="4">
        <f t="shared" si="2"/>
        <v>44946</v>
      </c>
      <c r="AD22">
        <f t="shared" si="3"/>
        <v>-23</v>
      </c>
      <c r="AE22" t="str">
        <f t="shared" si="4"/>
        <v>Early</v>
      </c>
      <c r="AF22" s="11">
        <f t="shared" si="5"/>
        <v>12</v>
      </c>
      <c r="AG22" s="19">
        <f t="shared" si="6"/>
        <v>7634.16</v>
      </c>
    </row>
    <row r="23" spans="1:33" x14ac:dyDescent="0.45">
      <c r="A23" s="1" t="s">
        <v>59</v>
      </c>
      <c r="B23" s="1" t="s">
        <v>77</v>
      </c>
      <c r="C23" s="18">
        <v>84.89</v>
      </c>
      <c r="D23" s="3">
        <v>60</v>
      </c>
      <c r="E23" s="3">
        <v>601</v>
      </c>
      <c r="F23" s="2">
        <v>7087.05</v>
      </c>
      <c r="G23" s="1" t="s">
        <v>40</v>
      </c>
      <c r="H23" s="3">
        <v>69</v>
      </c>
      <c r="I23" s="3">
        <v>25</v>
      </c>
      <c r="J23" s="3">
        <v>7</v>
      </c>
      <c r="K23" s="3">
        <v>6</v>
      </c>
      <c r="L23" s="4">
        <v>45015</v>
      </c>
      <c r="M23" s="1" t="s">
        <v>29</v>
      </c>
      <c r="N23" s="2">
        <v>6.04</v>
      </c>
      <c r="O23" s="1" t="s">
        <v>46</v>
      </c>
      <c r="P23" s="1" t="s">
        <v>64</v>
      </c>
      <c r="Q23" s="3">
        <v>1100</v>
      </c>
      <c r="R23" s="3">
        <v>19</v>
      </c>
      <c r="S23" s="3">
        <v>791</v>
      </c>
      <c r="T23" s="3">
        <v>4</v>
      </c>
      <c r="U23" s="2">
        <v>61.74</v>
      </c>
      <c r="V23" s="1" t="s">
        <v>32</v>
      </c>
      <c r="W23" s="1">
        <v>1.8607568000000001E-2</v>
      </c>
      <c r="X23" s="1" t="s">
        <v>42</v>
      </c>
      <c r="Y23" s="1" t="s">
        <v>43</v>
      </c>
      <c r="Z23" s="2">
        <v>523.36</v>
      </c>
      <c r="AA23" s="16">
        <f t="shared" si="0"/>
        <v>0.87081530782029948</v>
      </c>
      <c r="AB23" s="6">
        <f t="shared" si="1"/>
        <v>45025</v>
      </c>
      <c r="AC23" s="4">
        <f t="shared" si="2"/>
        <v>45040</v>
      </c>
      <c r="AD23">
        <f t="shared" si="3"/>
        <v>-15</v>
      </c>
      <c r="AE23" t="str">
        <f t="shared" si="4"/>
        <v>Early</v>
      </c>
      <c r="AF23" s="11">
        <f t="shared" si="5"/>
        <v>10</v>
      </c>
      <c r="AG23" s="19">
        <f t="shared" si="6"/>
        <v>6563.6900000000005</v>
      </c>
    </row>
    <row r="24" spans="1:33" x14ac:dyDescent="0.45">
      <c r="A24" s="1" t="s">
        <v>26</v>
      </c>
      <c r="B24" s="1" t="s">
        <v>78</v>
      </c>
      <c r="C24" s="18">
        <v>27.68</v>
      </c>
      <c r="D24" s="3">
        <v>55</v>
      </c>
      <c r="E24" s="3">
        <v>884</v>
      </c>
      <c r="F24" s="2">
        <v>2390.81</v>
      </c>
      <c r="G24" s="1" t="s">
        <v>40</v>
      </c>
      <c r="H24" s="3">
        <v>71</v>
      </c>
      <c r="I24" s="3">
        <v>1</v>
      </c>
      <c r="J24" s="3">
        <v>63</v>
      </c>
      <c r="K24" s="3">
        <v>10</v>
      </c>
      <c r="L24" s="4">
        <v>44684</v>
      </c>
      <c r="M24" s="1" t="s">
        <v>38</v>
      </c>
      <c r="N24" s="2">
        <v>9.57</v>
      </c>
      <c r="O24" s="1" t="s">
        <v>54</v>
      </c>
      <c r="P24" s="1" t="s">
        <v>47</v>
      </c>
      <c r="Q24" s="3">
        <v>1200</v>
      </c>
      <c r="R24" s="3">
        <v>22</v>
      </c>
      <c r="S24" s="3">
        <v>780</v>
      </c>
      <c r="T24" s="3">
        <v>28</v>
      </c>
      <c r="U24" s="2">
        <v>50.12</v>
      </c>
      <c r="V24" s="1" t="s">
        <v>48</v>
      </c>
      <c r="W24" s="1">
        <v>2.5912754730000001</v>
      </c>
      <c r="X24" s="1" t="s">
        <v>49</v>
      </c>
      <c r="Y24" s="1" t="s">
        <v>43</v>
      </c>
      <c r="Z24" s="2">
        <v>205.57</v>
      </c>
      <c r="AA24" s="16">
        <f t="shared" si="0"/>
        <v>0.23254524886877828</v>
      </c>
      <c r="AB24" s="6">
        <f t="shared" si="1"/>
        <v>44722</v>
      </c>
      <c r="AC24" s="4">
        <f t="shared" si="2"/>
        <v>44716</v>
      </c>
      <c r="AD24">
        <f t="shared" si="3"/>
        <v>6</v>
      </c>
      <c r="AE24" t="str">
        <f t="shared" si="4"/>
        <v>Late</v>
      </c>
      <c r="AF24" s="11">
        <f t="shared" si="5"/>
        <v>38</v>
      </c>
      <c r="AG24" s="19">
        <f t="shared" si="6"/>
        <v>2185.2399999999998</v>
      </c>
    </row>
    <row r="25" spans="1:33" x14ac:dyDescent="0.45">
      <c r="A25" s="1" t="s">
        <v>59</v>
      </c>
      <c r="B25" s="1" t="s">
        <v>79</v>
      </c>
      <c r="C25" s="18">
        <v>4.32</v>
      </c>
      <c r="D25" s="3">
        <v>30</v>
      </c>
      <c r="E25" s="3">
        <v>391</v>
      </c>
      <c r="F25" s="2">
        <v>8858.3700000000008</v>
      </c>
      <c r="G25" s="1" t="s">
        <v>40</v>
      </c>
      <c r="H25" s="3">
        <v>84</v>
      </c>
      <c r="I25" s="3">
        <v>5</v>
      </c>
      <c r="J25" s="3">
        <v>29</v>
      </c>
      <c r="K25" s="3">
        <v>7</v>
      </c>
      <c r="L25" s="4">
        <v>44680</v>
      </c>
      <c r="M25" s="1" t="s">
        <v>38</v>
      </c>
      <c r="N25" s="2">
        <v>2.92</v>
      </c>
      <c r="O25" s="1" t="s">
        <v>46</v>
      </c>
      <c r="P25" s="1" t="s">
        <v>47</v>
      </c>
      <c r="Q25" s="3">
        <v>1200</v>
      </c>
      <c r="R25" s="3">
        <v>11</v>
      </c>
      <c r="S25" s="3">
        <v>568</v>
      </c>
      <c r="T25" s="3">
        <v>29</v>
      </c>
      <c r="U25" s="2">
        <v>98.61</v>
      </c>
      <c r="V25" s="1" t="s">
        <v>32</v>
      </c>
      <c r="W25" s="1">
        <v>1.3422915630000001</v>
      </c>
      <c r="X25" s="1" t="s">
        <v>49</v>
      </c>
      <c r="Y25" s="1" t="s">
        <v>50</v>
      </c>
      <c r="Z25" s="2">
        <v>196.33</v>
      </c>
      <c r="AA25" s="16">
        <f t="shared" si="0"/>
        <v>0.50212276214833762</v>
      </c>
      <c r="AB25" s="6">
        <f t="shared" si="1"/>
        <v>44716</v>
      </c>
      <c r="AC25" s="4">
        <f t="shared" si="2"/>
        <v>44698</v>
      </c>
      <c r="AD25">
        <f t="shared" si="3"/>
        <v>18</v>
      </c>
      <c r="AE25" t="str">
        <f t="shared" si="4"/>
        <v>Late</v>
      </c>
      <c r="AF25" s="11">
        <f t="shared" si="5"/>
        <v>36</v>
      </c>
      <c r="AG25" s="19">
        <f t="shared" si="6"/>
        <v>8662.0400000000009</v>
      </c>
    </row>
    <row r="26" spans="1:33" x14ac:dyDescent="0.45">
      <c r="A26" s="1" t="s">
        <v>26</v>
      </c>
      <c r="B26" s="1" t="s">
        <v>80</v>
      </c>
      <c r="C26" s="18">
        <v>4.16</v>
      </c>
      <c r="D26" s="3">
        <v>32</v>
      </c>
      <c r="E26" s="3">
        <v>209</v>
      </c>
      <c r="F26" s="2">
        <v>9049.08</v>
      </c>
      <c r="G26" s="1" t="s">
        <v>57</v>
      </c>
      <c r="H26" s="3">
        <v>4</v>
      </c>
      <c r="I26" s="3">
        <v>26</v>
      </c>
      <c r="J26" s="3">
        <v>2</v>
      </c>
      <c r="K26" s="3">
        <v>8</v>
      </c>
      <c r="L26" s="4">
        <v>44985</v>
      </c>
      <c r="M26" s="1" t="s">
        <v>45</v>
      </c>
      <c r="N26" s="2">
        <v>9.74</v>
      </c>
      <c r="O26" s="1" t="s">
        <v>63</v>
      </c>
      <c r="P26" s="1" t="s">
        <v>55</v>
      </c>
      <c r="Q26" s="3">
        <v>1600</v>
      </c>
      <c r="R26" s="3">
        <v>28</v>
      </c>
      <c r="S26" s="3">
        <v>447</v>
      </c>
      <c r="T26" s="3">
        <v>3</v>
      </c>
      <c r="U26" s="2">
        <v>40.380000000000003</v>
      </c>
      <c r="V26" s="1" t="s">
        <v>32</v>
      </c>
      <c r="W26" s="1">
        <v>3.6913102929999999</v>
      </c>
      <c r="X26" s="1" t="s">
        <v>42</v>
      </c>
      <c r="Y26" s="1" t="s">
        <v>50</v>
      </c>
      <c r="Z26" s="2">
        <v>758.72</v>
      </c>
      <c r="AA26" s="16">
        <f t="shared" si="0"/>
        <v>3.6302392344497609</v>
      </c>
      <c r="AB26" s="6">
        <f t="shared" si="1"/>
        <v>44996</v>
      </c>
      <c r="AC26" s="4">
        <f t="shared" si="2"/>
        <v>45021</v>
      </c>
      <c r="AD26">
        <f t="shared" si="3"/>
        <v>-25</v>
      </c>
      <c r="AE26" t="str">
        <f t="shared" si="4"/>
        <v>Early</v>
      </c>
      <c r="AF26" s="11">
        <f t="shared" si="5"/>
        <v>11</v>
      </c>
      <c r="AG26" s="19">
        <f t="shared" si="6"/>
        <v>8290.36</v>
      </c>
    </row>
    <row r="27" spans="1:33" x14ac:dyDescent="0.45">
      <c r="A27" s="1" t="s">
        <v>26</v>
      </c>
      <c r="B27" s="1" t="s">
        <v>81</v>
      </c>
      <c r="C27" s="18">
        <v>39.630000000000003</v>
      </c>
      <c r="D27" s="3">
        <v>73</v>
      </c>
      <c r="E27" s="3">
        <v>142</v>
      </c>
      <c r="F27" s="2">
        <v>2174.7800000000002</v>
      </c>
      <c r="G27" s="1" t="s">
        <v>57</v>
      </c>
      <c r="H27" s="3">
        <v>82</v>
      </c>
      <c r="I27" s="3">
        <v>11</v>
      </c>
      <c r="J27" s="3">
        <v>52</v>
      </c>
      <c r="K27" s="3">
        <v>3</v>
      </c>
      <c r="L27" s="4">
        <v>44869</v>
      </c>
      <c r="M27" s="1" t="s">
        <v>45</v>
      </c>
      <c r="N27" s="2">
        <v>2.23</v>
      </c>
      <c r="O27" s="1" t="s">
        <v>54</v>
      </c>
      <c r="P27" s="1" t="s">
        <v>47</v>
      </c>
      <c r="Q27" s="3">
        <v>1200</v>
      </c>
      <c r="R27" s="3">
        <v>19</v>
      </c>
      <c r="S27" s="3">
        <v>934</v>
      </c>
      <c r="T27" s="3">
        <v>23</v>
      </c>
      <c r="U27" s="2">
        <v>78.28</v>
      </c>
      <c r="V27" s="1" t="s">
        <v>32</v>
      </c>
      <c r="W27" s="1">
        <v>3.7972312170000002</v>
      </c>
      <c r="X27" s="1" t="s">
        <v>33</v>
      </c>
      <c r="Y27" s="1" t="s">
        <v>34</v>
      </c>
      <c r="Z27" s="2">
        <v>458.54</v>
      </c>
      <c r="AA27" s="16">
        <f t="shared" si="0"/>
        <v>3.2291549295774651</v>
      </c>
      <c r="AB27" s="6">
        <f t="shared" si="1"/>
        <v>44895</v>
      </c>
      <c r="AC27" s="4">
        <f t="shared" si="2"/>
        <v>44891</v>
      </c>
      <c r="AD27">
        <f t="shared" si="3"/>
        <v>4</v>
      </c>
      <c r="AE27" t="str">
        <f t="shared" si="4"/>
        <v>Late</v>
      </c>
      <c r="AF27" s="11">
        <f t="shared" si="5"/>
        <v>26</v>
      </c>
      <c r="AG27" s="19">
        <f t="shared" si="6"/>
        <v>1716.2400000000002</v>
      </c>
    </row>
    <row r="28" spans="1:33" x14ac:dyDescent="0.45">
      <c r="A28" s="1" t="s">
        <v>26</v>
      </c>
      <c r="B28" s="1" t="s">
        <v>82</v>
      </c>
      <c r="C28" s="18">
        <v>97.45</v>
      </c>
      <c r="D28" s="3">
        <v>9</v>
      </c>
      <c r="E28" s="3">
        <v>353</v>
      </c>
      <c r="F28" s="2">
        <v>3716.49</v>
      </c>
      <c r="G28" s="1" t="s">
        <v>57</v>
      </c>
      <c r="H28" s="3">
        <v>59</v>
      </c>
      <c r="I28" s="3">
        <v>16</v>
      </c>
      <c r="J28" s="3">
        <v>48</v>
      </c>
      <c r="K28" s="3">
        <v>4</v>
      </c>
      <c r="L28" s="4">
        <v>44950</v>
      </c>
      <c r="M28" s="1" t="s">
        <v>29</v>
      </c>
      <c r="N28" s="2">
        <v>6.51</v>
      </c>
      <c r="O28" s="1" t="s">
        <v>63</v>
      </c>
      <c r="P28" s="1" t="s">
        <v>55</v>
      </c>
      <c r="Q28" s="3">
        <v>1600</v>
      </c>
      <c r="R28" s="3">
        <v>26</v>
      </c>
      <c r="S28" s="3">
        <v>171</v>
      </c>
      <c r="T28" s="3">
        <v>4</v>
      </c>
      <c r="U28" s="2">
        <v>15.97</v>
      </c>
      <c r="V28" s="1" t="s">
        <v>66</v>
      </c>
      <c r="W28" s="1">
        <v>2.1193197370000001</v>
      </c>
      <c r="X28" s="1" t="s">
        <v>49</v>
      </c>
      <c r="Y28" s="1" t="s">
        <v>50</v>
      </c>
      <c r="Z28" s="2">
        <v>617.87</v>
      </c>
      <c r="AA28" s="16">
        <f t="shared" si="0"/>
        <v>1.7503399433427762</v>
      </c>
      <c r="AB28" s="6">
        <f t="shared" si="1"/>
        <v>44958</v>
      </c>
      <c r="AC28" s="4">
        <f t="shared" si="2"/>
        <v>44980</v>
      </c>
      <c r="AD28">
        <f t="shared" si="3"/>
        <v>-22</v>
      </c>
      <c r="AE28" t="str">
        <f t="shared" si="4"/>
        <v>Early</v>
      </c>
      <c r="AF28" s="11">
        <f t="shared" si="5"/>
        <v>8</v>
      </c>
      <c r="AG28" s="19">
        <f t="shared" si="6"/>
        <v>3098.62</v>
      </c>
    </row>
    <row r="29" spans="1:33" x14ac:dyDescent="0.45">
      <c r="A29" s="1" t="s">
        <v>59</v>
      </c>
      <c r="B29" s="1" t="s">
        <v>83</v>
      </c>
      <c r="C29" s="18">
        <v>92.56</v>
      </c>
      <c r="D29" s="3">
        <v>42</v>
      </c>
      <c r="E29" s="3">
        <v>352</v>
      </c>
      <c r="F29" s="2">
        <v>2686.46</v>
      </c>
      <c r="G29" s="1" t="s">
        <v>40</v>
      </c>
      <c r="H29" s="3">
        <v>47</v>
      </c>
      <c r="I29" s="3">
        <v>9</v>
      </c>
      <c r="J29" s="3">
        <v>62</v>
      </c>
      <c r="K29" s="3">
        <v>8</v>
      </c>
      <c r="L29" s="4">
        <v>44347</v>
      </c>
      <c r="M29" s="1" t="s">
        <v>45</v>
      </c>
      <c r="N29" s="2">
        <v>7.41</v>
      </c>
      <c r="O29" s="1" t="s">
        <v>46</v>
      </c>
      <c r="P29" s="1" t="s">
        <v>31</v>
      </c>
      <c r="Q29" s="3">
        <v>2400</v>
      </c>
      <c r="R29" s="3">
        <v>25</v>
      </c>
      <c r="S29" s="3">
        <v>291</v>
      </c>
      <c r="T29" s="3">
        <v>4</v>
      </c>
      <c r="U29" s="2">
        <v>10.53</v>
      </c>
      <c r="V29" s="1" t="s">
        <v>48</v>
      </c>
      <c r="W29" s="1">
        <v>2.8646678379999999</v>
      </c>
      <c r="X29" s="1" t="s">
        <v>58</v>
      </c>
      <c r="Y29" s="1" t="s">
        <v>34</v>
      </c>
      <c r="Z29" s="2">
        <v>762.46</v>
      </c>
      <c r="AA29" s="16">
        <f t="shared" si="0"/>
        <v>2.1660795454545454</v>
      </c>
      <c r="AB29" s="6">
        <f t="shared" si="1"/>
        <v>44359</v>
      </c>
      <c r="AC29" s="4">
        <f t="shared" si="2"/>
        <v>44380</v>
      </c>
      <c r="AD29">
        <f t="shared" si="3"/>
        <v>-21</v>
      </c>
      <c r="AE29" t="str">
        <f t="shared" si="4"/>
        <v>Early</v>
      </c>
      <c r="AF29" s="11">
        <f t="shared" si="5"/>
        <v>12</v>
      </c>
      <c r="AG29" s="19">
        <f t="shared" si="6"/>
        <v>1924</v>
      </c>
    </row>
    <row r="30" spans="1:33" x14ac:dyDescent="0.45">
      <c r="A30" s="1" t="s">
        <v>59</v>
      </c>
      <c r="B30" s="1" t="s">
        <v>84</v>
      </c>
      <c r="C30" s="18">
        <v>2.4</v>
      </c>
      <c r="D30" s="3">
        <v>12</v>
      </c>
      <c r="E30" s="3">
        <v>394</v>
      </c>
      <c r="F30" s="2">
        <v>6117.32</v>
      </c>
      <c r="G30" s="1" t="s">
        <v>37</v>
      </c>
      <c r="H30" s="3">
        <v>48</v>
      </c>
      <c r="I30" s="3">
        <v>15</v>
      </c>
      <c r="J30" s="3">
        <v>24</v>
      </c>
      <c r="K30" s="3">
        <v>4</v>
      </c>
      <c r="L30" s="4">
        <v>45044</v>
      </c>
      <c r="M30" s="1" t="s">
        <v>29</v>
      </c>
      <c r="N30" s="2">
        <v>9.9</v>
      </c>
      <c r="O30" s="1" t="s">
        <v>41</v>
      </c>
      <c r="P30" s="1" t="s">
        <v>31</v>
      </c>
      <c r="Q30" s="3">
        <v>2400</v>
      </c>
      <c r="R30" s="3">
        <v>13</v>
      </c>
      <c r="S30" s="3">
        <v>171</v>
      </c>
      <c r="T30" s="3">
        <v>7</v>
      </c>
      <c r="U30" s="2">
        <v>59.43</v>
      </c>
      <c r="V30" s="1" t="s">
        <v>48</v>
      </c>
      <c r="W30" s="1">
        <v>0.81575707900000005</v>
      </c>
      <c r="X30" s="1" t="s">
        <v>42</v>
      </c>
      <c r="Y30" s="1" t="s">
        <v>50</v>
      </c>
      <c r="Z30" s="2">
        <v>123.44</v>
      </c>
      <c r="AA30" s="16">
        <f t="shared" si="0"/>
        <v>0.3132994923857868</v>
      </c>
      <c r="AB30" s="6">
        <f t="shared" si="1"/>
        <v>45055</v>
      </c>
      <c r="AC30" s="4">
        <f t="shared" si="2"/>
        <v>45061</v>
      </c>
      <c r="AD30">
        <f t="shared" si="3"/>
        <v>-6</v>
      </c>
      <c r="AE30" t="str">
        <f t="shared" si="4"/>
        <v>Early</v>
      </c>
      <c r="AF30" s="11">
        <f t="shared" si="5"/>
        <v>11</v>
      </c>
      <c r="AG30" s="19">
        <f t="shared" si="6"/>
        <v>5993.88</v>
      </c>
    </row>
    <row r="31" spans="1:33" x14ac:dyDescent="0.45">
      <c r="A31" s="1" t="s">
        <v>59</v>
      </c>
      <c r="B31" s="1" t="s">
        <v>85</v>
      </c>
      <c r="C31" s="18">
        <v>63.45</v>
      </c>
      <c r="D31" s="3">
        <v>3</v>
      </c>
      <c r="E31" s="3">
        <v>253</v>
      </c>
      <c r="F31" s="2">
        <v>8318.9</v>
      </c>
      <c r="G31" s="1" t="s">
        <v>37</v>
      </c>
      <c r="H31" s="3">
        <v>45</v>
      </c>
      <c r="I31" s="3">
        <v>5</v>
      </c>
      <c r="J31" s="3">
        <v>67</v>
      </c>
      <c r="K31" s="3">
        <v>7</v>
      </c>
      <c r="L31" s="4">
        <v>45021</v>
      </c>
      <c r="M31" s="1" t="s">
        <v>29</v>
      </c>
      <c r="N31" s="2">
        <v>8.1</v>
      </c>
      <c r="O31" s="1" t="s">
        <v>41</v>
      </c>
      <c r="P31" s="1" t="s">
        <v>47</v>
      </c>
      <c r="Q31" s="3">
        <v>1200</v>
      </c>
      <c r="R31" s="3">
        <v>16</v>
      </c>
      <c r="S31" s="3">
        <v>329</v>
      </c>
      <c r="T31" s="3">
        <v>7</v>
      </c>
      <c r="U31" s="2">
        <v>39.29</v>
      </c>
      <c r="V31" s="1" t="s">
        <v>66</v>
      </c>
      <c r="W31" s="1">
        <v>3.8780989369999999</v>
      </c>
      <c r="X31" s="1" t="s">
        <v>33</v>
      </c>
      <c r="Y31" s="1" t="s">
        <v>34</v>
      </c>
      <c r="Z31" s="2">
        <v>764.94</v>
      </c>
      <c r="AA31" s="16">
        <f t="shared" si="0"/>
        <v>3.0234782608695654</v>
      </c>
      <c r="AB31" s="6">
        <f t="shared" si="1"/>
        <v>45035</v>
      </c>
      <c r="AC31" s="4">
        <f t="shared" si="2"/>
        <v>45044</v>
      </c>
      <c r="AD31">
        <f t="shared" si="3"/>
        <v>-9</v>
      </c>
      <c r="AE31" t="str">
        <f t="shared" si="4"/>
        <v>Early</v>
      </c>
      <c r="AF31" s="11">
        <f t="shared" si="5"/>
        <v>14</v>
      </c>
      <c r="AG31" s="19">
        <f t="shared" si="6"/>
        <v>7553.9599999999991</v>
      </c>
    </row>
    <row r="32" spans="1:33" x14ac:dyDescent="0.45">
      <c r="A32" s="1" t="s">
        <v>26</v>
      </c>
      <c r="B32" s="1" t="s">
        <v>86</v>
      </c>
      <c r="C32" s="18">
        <v>8.02</v>
      </c>
      <c r="D32" s="3">
        <v>10</v>
      </c>
      <c r="E32" s="3">
        <v>327</v>
      </c>
      <c r="F32" s="2">
        <v>2766.34</v>
      </c>
      <c r="G32" s="1" t="s">
        <v>57</v>
      </c>
      <c r="H32" s="3">
        <v>60</v>
      </c>
      <c r="I32" s="3">
        <v>26</v>
      </c>
      <c r="J32" s="3">
        <v>35</v>
      </c>
      <c r="K32" s="3">
        <v>7</v>
      </c>
      <c r="L32" s="4">
        <v>44805</v>
      </c>
      <c r="M32" s="1" t="s">
        <v>29</v>
      </c>
      <c r="N32" s="2">
        <v>8.9499999999999993</v>
      </c>
      <c r="O32" s="1" t="s">
        <v>54</v>
      </c>
      <c r="P32" s="1" t="s">
        <v>47</v>
      </c>
      <c r="Q32" s="3">
        <v>1200</v>
      </c>
      <c r="R32" s="3">
        <v>27</v>
      </c>
      <c r="S32" s="3">
        <v>806</v>
      </c>
      <c r="T32" s="3">
        <v>30</v>
      </c>
      <c r="U32" s="2">
        <v>51.63</v>
      </c>
      <c r="V32" s="1" t="s">
        <v>32</v>
      </c>
      <c r="W32" s="1">
        <v>0.96539470500000002</v>
      </c>
      <c r="X32" s="1" t="s">
        <v>33</v>
      </c>
      <c r="Y32" s="1" t="s">
        <v>43</v>
      </c>
      <c r="Z32" s="2">
        <v>880.08</v>
      </c>
      <c r="AA32" s="16">
        <f t="shared" si="0"/>
        <v>2.6913761467889907</v>
      </c>
      <c r="AB32" s="6">
        <f t="shared" si="1"/>
        <v>44842</v>
      </c>
      <c r="AC32" s="4">
        <f t="shared" si="2"/>
        <v>44839</v>
      </c>
      <c r="AD32">
        <f t="shared" si="3"/>
        <v>3</v>
      </c>
      <c r="AE32" t="str">
        <f t="shared" si="4"/>
        <v>Late</v>
      </c>
      <c r="AF32" s="11">
        <f t="shared" si="5"/>
        <v>37</v>
      </c>
      <c r="AG32" s="19">
        <f t="shared" si="6"/>
        <v>1886.2600000000002</v>
      </c>
    </row>
    <row r="33" spans="1:33" x14ac:dyDescent="0.45">
      <c r="A33" s="1" t="s">
        <v>35</v>
      </c>
      <c r="B33" s="1" t="s">
        <v>87</v>
      </c>
      <c r="C33" s="18">
        <v>50.85</v>
      </c>
      <c r="D33" s="3">
        <v>28</v>
      </c>
      <c r="E33" s="3">
        <v>168</v>
      </c>
      <c r="F33" s="2">
        <v>9655.14</v>
      </c>
      <c r="G33" s="1" t="s">
        <v>57</v>
      </c>
      <c r="H33" s="3">
        <v>6</v>
      </c>
      <c r="I33" s="3">
        <v>17</v>
      </c>
      <c r="J33" s="3">
        <v>44</v>
      </c>
      <c r="K33" s="3">
        <v>4</v>
      </c>
      <c r="L33" s="4">
        <v>44988</v>
      </c>
      <c r="M33" s="1" t="s">
        <v>29</v>
      </c>
      <c r="N33" s="2">
        <v>2.68</v>
      </c>
      <c r="O33" s="1" t="s">
        <v>30</v>
      </c>
      <c r="P33" s="1" t="s">
        <v>64</v>
      </c>
      <c r="Q33" s="3">
        <v>1100</v>
      </c>
      <c r="R33" s="3">
        <v>24</v>
      </c>
      <c r="S33" s="3">
        <v>461</v>
      </c>
      <c r="T33" s="3">
        <v>8</v>
      </c>
      <c r="U33" s="2">
        <v>60.25</v>
      </c>
      <c r="V33" s="1" t="s">
        <v>32</v>
      </c>
      <c r="W33" s="1">
        <v>2.989000007</v>
      </c>
      <c r="X33" s="1" t="s">
        <v>49</v>
      </c>
      <c r="Y33" s="1" t="s">
        <v>43</v>
      </c>
      <c r="Z33" s="2">
        <v>609.38</v>
      </c>
      <c r="AA33" s="16">
        <f t="shared" si="0"/>
        <v>3.6272619047619048</v>
      </c>
      <c r="AB33" s="6">
        <f t="shared" si="1"/>
        <v>45000</v>
      </c>
      <c r="AC33" s="4">
        <f t="shared" si="2"/>
        <v>45016</v>
      </c>
      <c r="AD33">
        <f t="shared" si="3"/>
        <v>-16</v>
      </c>
      <c r="AE33" t="str">
        <f t="shared" si="4"/>
        <v>Early</v>
      </c>
      <c r="AF33" s="11">
        <f t="shared" si="5"/>
        <v>12</v>
      </c>
      <c r="AG33" s="19">
        <f t="shared" si="6"/>
        <v>9045.76</v>
      </c>
    </row>
    <row r="34" spans="1:33" x14ac:dyDescent="0.45">
      <c r="A34" s="1" t="s">
        <v>35</v>
      </c>
      <c r="B34" s="1" t="s">
        <v>88</v>
      </c>
      <c r="C34" s="18">
        <v>79.209999999999994</v>
      </c>
      <c r="D34" s="3">
        <v>43</v>
      </c>
      <c r="E34" s="3">
        <v>781</v>
      </c>
      <c r="F34" s="2">
        <v>9571.5499999999993</v>
      </c>
      <c r="G34" s="1" t="s">
        <v>40</v>
      </c>
      <c r="H34" s="3">
        <v>89</v>
      </c>
      <c r="I34" s="3">
        <v>13</v>
      </c>
      <c r="J34" s="3">
        <v>64</v>
      </c>
      <c r="K34" s="3">
        <v>4</v>
      </c>
      <c r="L34" s="4">
        <v>44925</v>
      </c>
      <c r="M34" s="1" t="s">
        <v>45</v>
      </c>
      <c r="N34" s="2">
        <v>6.6</v>
      </c>
      <c r="O34" s="1" t="s">
        <v>30</v>
      </c>
      <c r="P34" s="1" t="s">
        <v>47</v>
      </c>
      <c r="Q34" s="3">
        <v>1200</v>
      </c>
      <c r="R34" s="3">
        <v>30</v>
      </c>
      <c r="S34" s="3">
        <v>737</v>
      </c>
      <c r="T34" s="3">
        <v>7</v>
      </c>
      <c r="U34" s="2">
        <v>29.69</v>
      </c>
      <c r="V34" s="1" t="s">
        <v>66</v>
      </c>
      <c r="W34" s="1">
        <v>1.946036119</v>
      </c>
      <c r="X34" s="1" t="s">
        <v>33</v>
      </c>
      <c r="Y34" s="1" t="s">
        <v>50</v>
      </c>
      <c r="Z34" s="2">
        <v>761.17</v>
      </c>
      <c r="AA34" s="16">
        <f t="shared" si="0"/>
        <v>0.97460947503201023</v>
      </c>
      <c r="AB34" s="6">
        <f t="shared" si="1"/>
        <v>44936</v>
      </c>
      <c r="AC34" s="4">
        <f t="shared" si="2"/>
        <v>44959</v>
      </c>
      <c r="AD34">
        <f t="shared" si="3"/>
        <v>-23</v>
      </c>
      <c r="AE34" t="str">
        <f t="shared" si="4"/>
        <v>Early</v>
      </c>
      <c r="AF34" s="11">
        <f t="shared" si="5"/>
        <v>11</v>
      </c>
      <c r="AG34" s="19">
        <f t="shared" si="6"/>
        <v>8810.3799999999992</v>
      </c>
    </row>
    <row r="35" spans="1:33" x14ac:dyDescent="0.45">
      <c r="A35" s="1" t="s">
        <v>59</v>
      </c>
      <c r="B35" s="1" t="s">
        <v>89</v>
      </c>
      <c r="C35" s="18">
        <v>64.8</v>
      </c>
      <c r="D35" s="3">
        <v>63</v>
      </c>
      <c r="E35" s="3">
        <v>616</v>
      </c>
      <c r="F35" s="2">
        <v>5150</v>
      </c>
      <c r="G35" s="1" t="s">
        <v>28</v>
      </c>
      <c r="H35" s="3">
        <v>4</v>
      </c>
      <c r="I35" s="3">
        <v>17</v>
      </c>
      <c r="J35" s="3">
        <v>95</v>
      </c>
      <c r="K35" s="3">
        <v>9</v>
      </c>
      <c r="L35" s="4">
        <v>44980</v>
      </c>
      <c r="M35" s="1" t="s">
        <v>45</v>
      </c>
      <c r="N35" s="2">
        <v>4.8600000000000003</v>
      </c>
      <c r="O35" s="1" t="s">
        <v>46</v>
      </c>
      <c r="P35" s="1" t="s">
        <v>64</v>
      </c>
      <c r="Q35" s="3">
        <v>1100</v>
      </c>
      <c r="R35" s="3">
        <v>1</v>
      </c>
      <c r="S35" s="3">
        <v>251</v>
      </c>
      <c r="T35" s="3">
        <v>23</v>
      </c>
      <c r="U35" s="2">
        <v>23.85</v>
      </c>
      <c r="V35" s="1" t="s">
        <v>48</v>
      </c>
      <c r="W35" s="1">
        <v>3.5410460119999998</v>
      </c>
      <c r="X35" s="1" t="s">
        <v>58</v>
      </c>
      <c r="Y35" s="1" t="s">
        <v>50</v>
      </c>
      <c r="Z35" s="2">
        <v>371.26</v>
      </c>
      <c r="AA35" s="16">
        <f t="shared" si="0"/>
        <v>0.60269480519480523</v>
      </c>
      <c r="AB35" s="6">
        <f t="shared" si="1"/>
        <v>45012</v>
      </c>
      <c r="AC35" s="4">
        <f t="shared" si="2"/>
        <v>44990</v>
      </c>
      <c r="AD35">
        <f t="shared" si="3"/>
        <v>22</v>
      </c>
      <c r="AE35" t="str">
        <f t="shared" si="4"/>
        <v>Late</v>
      </c>
      <c r="AF35" s="11">
        <f t="shared" si="5"/>
        <v>32</v>
      </c>
      <c r="AG35" s="19">
        <f t="shared" si="6"/>
        <v>4778.74</v>
      </c>
    </row>
    <row r="36" spans="1:33" x14ac:dyDescent="0.45">
      <c r="A36" s="1" t="s">
        <v>35</v>
      </c>
      <c r="B36" s="1" t="s">
        <v>90</v>
      </c>
      <c r="C36" s="18">
        <v>37.47</v>
      </c>
      <c r="D36" s="3">
        <v>96</v>
      </c>
      <c r="E36" s="3">
        <v>602</v>
      </c>
      <c r="F36" s="2">
        <v>9061.7099999999991</v>
      </c>
      <c r="G36" s="1" t="s">
        <v>40</v>
      </c>
      <c r="H36" s="3">
        <v>1</v>
      </c>
      <c r="I36" s="3">
        <v>26</v>
      </c>
      <c r="J36" s="3">
        <v>21</v>
      </c>
      <c r="K36" s="3">
        <v>7</v>
      </c>
      <c r="L36" s="4">
        <v>44985</v>
      </c>
      <c r="M36" s="1" t="s">
        <v>38</v>
      </c>
      <c r="N36" s="2">
        <v>1.02</v>
      </c>
      <c r="O36" s="1" t="s">
        <v>41</v>
      </c>
      <c r="P36" s="1" t="s">
        <v>64</v>
      </c>
      <c r="Q36" s="3">
        <v>1100</v>
      </c>
      <c r="R36" s="3">
        <v>4</v>
      </c>
      <c r="S36" s="3">
        <v>452</v>
      </c>
      <c r="T36" s="3">
        <v>10</v>
      </c>
      <c r="U36" s="2">
        <v>10.75</v>
      </c>
      <c r="V36" s="1" t="s">
        <v>66</v>
      </c>
      <c r="W36" s="1">
        <v>0.64660455900000002</v>
      </c>
      <c r="X36" s="1" t="s">
        <v>33</v>
      </c>
      <c r="Y36" s="1" t="s">
        <v>34</v>
      </c>
      <c r="Z36" s="2">
        <v>510.36</v>
      </c>
      <c r="AA36" s="16">
        <f t="shared" si="0"/>
        <v>0.84777408637873752</v>
      </c>
      <c r="AB36" s="6">
        <f t="shared" si="1"/>
        <v>45002</v>
      </c>
      <c r="AC36" s="4">
        <f t="shared" si="2"/>
        <v>44996</v>
      </c>
      <c r="AD36">
        <f t="shared" si="3"/>
        <v>6</v>
      </c>
      <c r="AE36" t="str">
        <f t="shared" si="4"/>
        <v>Late</v>
      </c>
      <c r="AF36" s="11">
        <f t="shared" si="5"/>
        <v>17</v>
      </c>
      <c r="AG36" s="19">
        <f t="shared" si="6"/>
        <v>8551.3499999999985</v>
      </c>
    </row>
    <row r="37" spans="1:33" x14ac:dyDescent="0.45">
      <c r="A37" s="1" t="s">
        <v>59</v>
      </c>
      <c r="B37" s="1" t="s">
        <v>91</v>
      </c>
      <c r="C37" s="18">
        <v>84.96</v>
      </c>
      <c r="D37" s="3">
        <v>11</v>
      </c>
      <c r="E37" s="3">
        <v>449</v>
      </c>
      <c r="F37" s="2">
        <v>6541.33</v>
      </c>
      <c r="G37" s="1" t="s">
        <v>37</v>
      </c>
      <c r="H37" s="3">
        <v>42</v>
      </c>
      <c r="I37" s="3">
        <v>27</v>
      </c>
      <c r="J37" s="3">
        <v>85</v>
      </c>
      <c r="K37" s="3">
        <v>8</v>
      </c>
      <c r="L37" s="4">
        <v>44943</v>
      </c>
      <c r="M37" s="1" t="s">
        <v>45</v>
      </c>
      <c r="N37" s="2">
        <v>5.29</v>
      </c>
      <c r="O37" s="1" t="s">
        <v>41</v>
      </c>
      <c r="P37" s="1" t="s">
        <v>52</v>
      </c>
      <c r="Q37" s="3">
        <v>1400</v>
      </c>
      <c r="R37" s="3">
        <v>3</v>
      </c>
      <c r="S37" s="3">
        <v>367</v>
      </c>
      <c r="T37" s="3">
        <v>2</v>
      </c>
      <c r="U37" s="2">
        <v>58</v>
      </c>
      <c r="V37" s="1" t="s">
        <v>66</v>
      </c>
      <c r="W37" s="1">
        <v>0.54115409800000003</v>
      </c>
      <c r="X37" s="1" t="s">
        <v>58</v>
      </c>
      <c r="Y37" s="1" t="s">
        <v>43</v>
      </c>
      <c r="Z37" s="2">
        <v>553.41999999999996</v>
      </c>
      <c r="AA37" s="16">
        <f t="shared" si="0"/>
        <v>1.2325612472160354</v>
      </c>
      <c r="AB37" s="6">
        <f t="shared" si="1"/>
        <v>44953</v>
      </c>
      <c r="AC37" s="4">
        <f t="shared" si="2"/>
        <v>44954</v>
      </c>
      <c r="AD37">
        <f t="shared" si="3"/>
        <v>-1</v>
      </c>
      <c r="AE37" t="str">
        <f t="shared" si="4"/>
        <v>Early</v>
      </c>
      <c r="AF37" s="11">
        <f t="shared" si="5"/>
        <v>10</v>
      </c>
      <c r="AG37" s="19">
        <f t="shared" si="6"/>
        <v>5987.91</v>
      </c>
    </row>
    <row r="38" spans="1:33" x14ac:dyDescent="0.45">
      <c r="A38" s="1" t="s">
        <v>35</v>
      </c>
      <c r="B38" s="1" t="s">
        <v>92</v>
      </c>
      <c r="C38" s="18">
        <v>9.81</v>
      </c>
      <c r="D38" s="3">
        <v>34</v>
      </c>
      <c r="E38" s="3">
        <v>963</v>
      </c>
      <c r="F38" s="2">
        <v>7573.4</v>
      </c>
      <c r="G38" s="1" t="s">
        <v>37</v>
      </c>
      <c r="H38" s="3">
        <v>18</v>
      </c>
      <c r="I38" s="3">
        <v>23</v>
      </c>
      <c r="J38" s="3">
        <v>28</v>
      </c>
      <c r="K38" s="3">
        <v>3</v>
      </c>
      <c r="L38" s="4">
        <v>45016</v>
      </c>
      <c r="M38" s="1" t="s">
        <v>29</v>
      </c>
      <c r="N38" s="2">
        <v>2.11</v>
      </c>
      <c r="O38" s="1" t="s">
        <v>63</v>
      </c>
      <c r="P38" s="1" t="s">
        <v>52</v>
      </c>
      <c r="Q38" s="3">
        <v>1400</v>
      </c>
      <c r="R38" s="3">
        <v>26</v>
      </c>
      <c r="S38" s="3">
        <v>671</v>
      </c>
      <c r="T38" s="3">
        <v>19</v>
      </c>
      <c r="U38" s="2">
        <v>45.53</v>
      </c>
      <c r="V38" s="1" t="s">
        <v>48</v>
      </c>
      <c r="W38" s="1">
        <v>3.8055333789999999</v>
      </c>
      <c r="X38" s="1" t="s">
        <v>42</v>
      </c>
      <c r="Y38" s="1" t="s">
        <v>43</v>
      </c>
      <c r="Z38" s="2">
        <v>403.81</v>
      </c>
      <c r="AA38" s="16">
        <f t="shared" si="0"/>
        <v>0.41932502596054</v>
      </c>
      <c r="AB38" s="6">
        <f t="shared" si="1"/>
        <v>45038</v>
      </c>
      <c r="AC38" s="4">
        <f t="shared" si="2"/>
        <v>45045</v>
      </c>
      <c r="AD38">
        <f t="shared" si="3"/>
        <v>-7</v>
      </c>
      <c r="AE38" t="str">
        <f t="shared" si="4"/>
        <v>Early</v>
      </c>
      <c r="AF38" s="11">
        <f t="shared" si="5"/>
        <v>22</v>
      </c>
      <c r="AG38" s="19">
        <f t="shared" si="6"/>
        <v>7169.5899999999992</v>
      </c>
    </row>
    <row r="39" spans="1:33" x14ac:dyDescent="0.45">
      <c r="A39" s="1" t="s">
        <v>35</v>
      </c>
      <c r="B39" s="1" t="s">
        <v>93</v>
      </c>
      <c r="C39" s="18">
        <v>23.4</v>
      </c>
      <c r="D39" s="3">
        <v>5</v>
      </c>
      <c r="E39" s="3">
        <v>963</v>
      </c>
      <c r="F39" s="2">
        <v>2438.34</v>
      </c>
      <c r="G39" s="1" t="s">
        <v>37</v>
      </c>
      <c r="H39" s="3">
        <v>25</v>
      </c>
      <c r="I39" s="3">
        <v>8</v>
      </c>
      <c r="J39" s="3">
        <v>21</v>
      </c>
      <c r="K39" s="3">
        <v>9</v>
      </c>
      <c r="L39" s="4">
        <v>44914</v>
      </c>
      <c r="M39" s="1" t="s">
        <v>38</v>
      </c>
      <c r="N39" s="2">
        <v>1.53</v>
      </c>
      <c r="O39" s="1" t="s">
        <v>30</v>
      </c>
      <c r="P39" s="1" t="s">
        <v>47</v>
      </c>
      <c r="Q39" s="3">
        <v>1200</v>
      </c>
      <c r="R39" s="3">
        <v>24</v>
      </c>
      <c r="S39" s="3">
        <v>867</v>
      </c>
      <c r="T39" s="3">
        <v>15</v>
      </c>
      <c r="U39" s="2">
        <v>34.340000000000003</v>
      </c>
      <c r="V39" s="1" t="s">
        <v>32</v>
      </c>
      <c r="W39" s="1">
        <v>2.6102880850000001</v>
      </c>
      <c r="X39" s="1" t="s">
        <v>58</v>
      </c>
      <c r="Y39" s="1" t="s">
        <v>50</v>
      </c>
      <c r="Z39" s="2">
        <v>183.93</v>
      </c>
      <c r="AA39" s="16">
        <f t="shared" si="0"/>
        <v>0.19099688473520249</v>
      </c>
      <c r="AB39" s="6">
        <f t="shared" si="1"/>
        <v>44938</v>
      </c>
      <c r="AC39" s="4">
        <f t="shared" si="2"/>
        <v>44947</v>
      </c>
      <c r="AD39">
        <f t="shared" si="3"/>
        <v>-9</v>
      </c>
      <c r="AE39" t="str">
        <f t="shared" si="4"/>
        <v>Early</v>
      </c>
      <c r="AF39" s="11">
        <f t="shared" si="5"/>
        <v>24</v>
      </c>
      <c r="AG39" s="19">
        <f t="shared" si="6"/>
        <v>2254.4100000000003</v>
      </c>
    </row>
    <row r="40" spans="1:33" x14ac:dyDescent="0.45">
      <c r="A40" s="1" t="s">
        <v>59</v>
      </c>
      <c r="B40" s="1" t="s">
        <v>94</v>
      </c>
      <c r="C40" s="18">
        <v>52.08</v>
      </c>
      <c r="D40" s="3">
        <v>75</v>
      </c>
      <c r="E40" s="3">
        <v>705</v>
      </c>
      <c r="F40" s="2">
        <v>9692.32</v>
      </c>
      <c r="G40" s="1" t="s">
        <v>28</v>
      </c>
      <c r="H40" s="3">
        <v>69</v>
      </c>
      <c r="I40" s="3">
        <v>1</v>
      </c>
      <c r="J40" s="3">
        <v>88</v>
      </c>
      <c r="K40" s="3">
        <v>5</v>
      </c>
      <c r="L40" s="4">
        <v>44985</v>
      </c>
      <c r="M40" s="1" t="s">
        <v>29</v>
      </c>
      <c r="N40" s="2">
        <v>9.24</v>
      </c>
      <c r="O40" s="1" t="s">
        <v>46</v>
      </c>
      <c r="P40" s="1" t="s">
        <v>31</v>
      </c>
      <c r="Q40" s="3">
        <v>2400</v>
      </c>
      <c r="R40" s="3">
        <v>10</v>
      </c>
      <c r="S40" s="3">
        <v>841</v>
      </c>
      <c r="T40" s="3">
        <v>12</v>
      </c>
      <c r="U40" s="2">
        <v>5.93</v>
      </c>
      <c r="V40" s="1" t="s">
        <v>32</v>
      </c>
      <c r="W40" s="1">
        <v>0.61332689900000004</v>
      </c>
      <c r="X40" s="1" t="s">
        <v>42</v>
      </c>
      <c r="Y40" s="1" t="s">
        <v>34</v>
      </c>
      <c r="Z40" s="2">
        <v>339.67</v>
      </c>
      <c r="AA40" s="16">
        <f t="shared" si="0"/>
        <v>0.48180141843971636</v>
      </c>
      <c r="AB40" s="6">
        <f t="shared" si="1"/>
        <v>45002</v>
      </c>
      <c r="AC40" s="4">
        <f t="shared" si="2"/>
        <v>45000</v>
      </c>
      <c r="AD40">
        <f t="shared" si="3"/>
        <v>2</v>
      </c>
      <c r="AE40" t="str">
        <f t="shared" si="4"/>
        <v>Late</v>
      </c>
      <c r="AF40" s="11">
        <f t="shared" si="5"/>
        <v>17</v>
      </c>
      <c r="AG40" s="19">
        <f t="shared" si="6"/>
        <v>9352.65</v>
      </c>
    </row>
    <row r="41" spans="1:33" x14ac:dyDescent="0.45">
      <c r="A41" s="1" t="s">
        <v>35</v>
      </c>
      <c r="B41" s="1" t="s">
        <v>95</v>
      </c>
      <c r="C41" s="18">
        <v>19.13</v>
      </c>
      <c r="D41" s="3">
        <v>26</v>
      </c>
      <c r="E41" s="3">
        <v>176</v>
      </c>
      <c r="F41" s="2">
        <v>1912.47</v>
      </c>
      <c r="G41" s="1" t="s">
        <v>37</v>
      </c>
      <c r="H41" s="3">
        <v>78</v>
      </c>
      <c r="I41" s="3">
        <v>29</v>
      </c>
      <c r="J41" s="3">
        <v>34</v>
      </c>
      <c r="K41" s="3">
        <v>3</v>
      </c>
      <c r="L41" s="4">
        <v>45046</v>
      </c>
      <c r="M41" s="1" t="s">
        <v>38</v>
      </c>
      <c r="N41" s="2">
        <v>5.56</v>
      </c>
      <c r="O41" s="1" t="s">
        <v>63</v>
      </c>
      <c r="P41" s="1" t="s">
        <v>47</v>
      </c>
      <c r="Q41" s="3">
        <v>1200</v>
      </c>
      <c r="R41" s="3">
        <v>30</v>
      </c>
      <c r="S41" s="3">
        <v>791</v>
      </c>
      <c r="T41" s="3">
        <v>6</v>
      </c>
      <c r="U41" s="2">
        <v>9.01</v>
      </c>
      <c r="V41" s="1" t="s">
        <v>48</v>
      </c>
      <c r="W41" s="1">
        <v>1.451972204</v>
      </c>
      <c r="X41" s="1" t="s">
        <v>42</v>
      </c>
      <c r="Y41" s="1" t="s">
        <v>34</v>
      </c>
      <c r="Z41" s="2">
        <v>653.66999999999996</v>
      </c>
      <c r="AA41" s="16">
        <f t="shared" si="0"/>
        <v>3.7140340909090908</v>
      </c>
      <c r="AB41" s="6">
        <f t="shared" si="1"/>
        <v>45055</v>
      </c>
      <c r="AC41" s="4">
        <f t="shared" si="2"/>
        <v>45079</v>
      </c>
      <c r="AD41">
        <f t="shared" si="3"/>
        <v>-24</v>
      </c>
      <c r="AE41" t="str">
        <f t="shared" si="4"/>
        <v>Early</v>
      </c>
      <c r="AF41" s="11">
        <f t="shared" si="5"/>
        <v>9</v>
      </c>
      <c r="AG41" s="19">
        <f t="shared" si="6"/>
        <v>1258.8000000000002</v>
      </c>
    </row>
    <row r="42" spans="1:33" x14ac:dyDescent="0.45">
      <c r="A42" s="1" t="s">
        <v>35</v>
      </c>
      <c r="B42" s="1" t="s">
        <v>96</v>
      </c>
      <c r="C42" s="18">
        <v>80.540000000000006</v>
      </c>
      <c r="D42" s="3">
        <v>97</v>
      </c>
      <c r="E42" s="3">
        <v>933</v>
      </c>
      <c r="F42" s="2">
        <v>5724.96</v>
      </c>
      <c r="G42" s="1" t="s">
        <v>37</v>
      </c>
      <c r="H42" s="3">
        <v>90</v>
      </c>
      <c r="I42" s="3">
        <v>20</v>
      </c>
      <c r="J42" s="3">
        <v>39</v>
      </c>
      <c r="K42" s="3">
        <v>8</v>
      </c>
      <c r="L42" s="4">
        <v>45290</v>
      </c>
      <c r="M42" s="1" t="s">
        <v>45</v>
      </c>
      <c r="N42" s="2">
        <v>7.23</v>
      </c>
      <c r="O42" s="1" t="s">
        <v>41</v>
      </c>
      <c r="P42" s="1" t="s">
        <v>47</v>
      </c>
      <c r="Q42" s="3">
        <v>1200</v>
      </c>
      <c r="R42" s="3">
        <v>18</v>
      </c>
      <c r="S42" s="3">
        <v>793</v>
      </c>
      <c r="T42" s="3">
        <v>1</v>
      </c>
      <c r="U42" s="2">
        <v>88.18</v>
      </c>
      <c r="V42" s="1" t="s">
        <v>32</v>
      </c>
      <c r="W42" s="1">
        <v>4.2132694309999996</v>
      </c>
      <c r="X42" s="1" t="s">
        <v>33</v>
      </c>
      <c r="Y42" s="1" t="s">
        <v>50</v>
      </c>
      <c r="Z42" s="2">
        <v>529.80999999999995</v>
      </c>
      <c r="AA42" s="16">
        <f t="shared" si="0"/>
        <v>0.56785637727759908</v>
      </c>
      <c r="AB42" s="6">
        <f t="shared" si="1"/>
        <v>45299</v>
      </c>
      <c r="AC42" s="4">
        <f t="shared" si="2"/>
        <v>45316</v>
      </c>
      <c r="AD42">
        <f t="shared" si="3"/>
        <v>-17</v>
      </c>
      <c r="AE42" t="str">
        <f t="shared" si="4"/>
        <v>Early</v>
      </c>
      <c r="AF42" s="11">
        <f t="shared" si="5"/>
        <v>9</v>
      </c>
      <c r="AG42" s="19">
        <f t="shared" si="6"/>
        <v>5195.1499999999996</v>
      </c>
    </row>
    <row r="43" spans="1:33" x14ac:dyDescent="0.45">
      <c r="A43" s="1" t="s">
        <v>35</v>
      </c>
      <c r="B43" s="1" t="s">
        <v>97</v>
      </c>
      <c r="C43" s="18">
        <v>99.11</v>
      </c>
      <c r="D43" s="3">
        <v>35</v>
      </c>
      <c r="E43" s="3">
        <v>556</v>
      </c>
      <c r="F43" s="2">
        <v>5521.21</v>
      </c>
      <c r="G43" s="1" t="s">
        <v>37</v>
      </c>
      <c r="H43" s="3">
        <v>64</v>
      </c>
      <c r="I43" s="3">
        <v>19</v>
      </c>
      <c r="J43" s="3">
        <v>38</v>
      </c>
      <c r="K43" s="3">
        <v>8</v>
      </c>
      <c r="L43" s="4">
        <v>45169</v>
      </c>
      <c r="M43" s="1" t="s">
        <v>29</v>
      </c>
      <c r="N43" s="2">
        <v>5.77</v>
      </c>
      <c r="O43" s="1" t="s">
        <v>54</v>
      </c>
      <c r="P43" s="1" t="s">
        <v>64</v>
      </c>
      <c r="Q43" s="3">
        <v>1100</v>
      </c>
      <c r="R43" s="3">
        <v>18</v>
      </c>
      <c r="S43" s="3">
        <v>892</v>
      </c>
      <c r="T43" s="3">
        <v>7</v>
      </c>
      <c r="U43" s="2">
        <v>95.33</v>
      </c>
      <c r="V43" s="1" t="s">
        <v>48</v>
      </c>
      <c r="W43" s="1">
        <v>4.5302262000000003E-2</v>
      </c>
      <c r="X43" s="1" t="s">
        <v>58</v>
      </c>
      <c r="Y43" s="1" t="s">
        <v>50</v>
      </c>
      <c r="Z43" s="2">
        <v>275.52</v>
      </c>
      <c r="AA43" s="16">
        <f t="shared" si="0"/>
        <v>0.4955395683453237</v>
      </c>
      <c r="AB43" s="6">
        <f t="shared" si="1"/>
        <v>45184</v>
      </c>
      <c r="AC43" s="4">
        <f t="shared" si="2"/>
        <v>45195</v>
      </c>
      <c r="AD43">
        <f t="shared" si="3"/>
        <v>-11</v>
      </c>
      <c r="AE43" t="str">
        <f t="shared" si="4"/>
        <v>Early</v>
      </c>
      <c r="AF43" s="11">
        <f t="shared" si="5"/>
        <v>15</v>
      </c>
      <c r="AG43" s="19">
        <f t="shared" si="6"/>
        <v>5245.6900000000005</v>
      </c>
    </row>
    <row r="44" spans="1:33" x14ac:dyDescent="0.45">
      <c r="A44" s="1" t="s">
        <v>35</v>
      </c>
      <c r="B44" s="1" t="s">
        <v>98</v>
      </c>
      <c r="C44" s="18">
        <v>46.53</v>
      </c>
      <c r="D44" s="3">
        <v>98</v>
      </c>
      <c r="E44" s="3">
        <v>155</v>
      </c>
      <c r="F44" s="2">
        <v>1839.61</v>
      </c>
      <c r="G44" s="1" t="s">
        <v>37</v>
      </c>
      <c r="H44" s="3">
        <v>22</v>
      </c>
      <c r="I44" s="3">
        <v>27</v>
      </c>
      <c r="J44" s="3">
        <v>57</v>
      </c>
      <c r="K44" s="3">
        <v>4</v>
      </c>
      <c r="L44" s="4">
        <v>44865</v>
      </c>
      <c r="M44" s="1" t="s">
        <v>45</v>
      </c>
      <c r="N44" s="2">
        <v>7.53</v>
      </c>
      <c r="O44" s="1" t="s">
        <v>46</v>
      </c>
      <c r="P44" s="1" t="s">
        <v>55</v>
      </c>
      <c r="Q44" s="3">
        <v>1600</v>
      </c>
      <c r="R44" s="3">
        <v>26</v>
      </c>
      <c r="S44" s="3">
        <v>179</v>
      </c>
      <c r="T44" s="3">
        <v>7</v>
      </c>
      <c r="U44" s="2">
        <v>96.42</v>
      </c>
      <c r="V44" s="1" t="s">
        <v>48</v>
      </c>
      <c r="W44" s="1">
        <v>4.9392552890000001</v>
      </c>
      <c r="X44" s="1" t="s">
        <v>33</v>
      </c>
      <c r="Y44" s="1" t="s">
        <v>50</v>
      </c>
      <c r="Z44" s="2">
        <v>635.66</v>
      </c>
      <c r="AA44" s="16">
        <f t="shared" si="0"/>
        <v>4.1010322580645155</v>
      </c>
      <c r="AB44" s="6">
        <f t="shared" si="1"/>
        <v>44876</v>
      </c>
      <c r="AC44" s="4">
        <f t="shared" si="2"/>
        <v>44895</v>
      </c>
      <c r="AD44">
        <f t="shared" si="3"/>
        <v>-19</v>
      </c>
      <c r="AE44" t="str">
        <f t="shared" si="4"/>
        <v>Early</v>
      </c>
      <c r="AF44" s="11">
        <f t="shared" si="5"/>
        <v>11</v>
      </c>
      <c r="AG44" s="19">
        <f t="shared" si="6"/>
        <v>1203.9499999999998</v>
      </c>
    </row>
    <row r="45" spans="1:33" x14ac:dyDescent="0.45">
      <c r="A45" s="1" t="s">
        <v>26</v>
      </c>
      <c r="B45" s="1" t="s">
        <v>99</v>
      </c>
      <c r="C45" s="18">
        <v>11.74</v>
      </c>
      <c r="D45" s="3">
        <v>6</v>
      </c>
      <c r="E45" s="3">
        <v>598</v>
      </c>
      <c r="F45" s="2">
        <v>5737.43</v>
      </c>
      <c r="G45" s="1" t="s">
        <v>40</v>
      </c>
      <c r="H45" s="3">
        <v>36</v>
      </c>
      <c r="I45" s="3">
        <v>29</v>
      </c>
      <c r="J45" s="3">
        <v>85</v>
      </c>
      <c r="K45" s="3">
        <v>9</v>
      </c>
      <c r="L45" s="4">
        <v>44957</v>
      </c>
      <c r="M45" s="1" t="s">
        <v>29</v>
      </c>
      <c r="N45" s="2">
        <v>3.69</v>
      </c>
      <c r="O45" s="1" t="s">
        <v>46</v>
      </c>
      <c r="P45" s="1" t="s">
        <v>31</v>
      </c>
      <c r="Q45" s="3">
        <v>2400</v>
      </c>
      <c r="R45" s="3">
        <v>1</v>
      </c>
      <c r="S45" s="3">
        <v>206</v>
      </c>
      <c r="T45" s="3">
        <v>23</v>
      </c>
      <c r="U45" s="2">
        <v>26.28</v>
      </c>
      <c r="V45" s="1" t="s">
        <v>32</v>
      </c>
      <c r="W45" s="1">
        <v>0.37230476800000001</v>
      </c>
      <c r="X45" s="1" t="s">
        <v>42</v>
      </c>
      <c r="Y45" s="1" t="s">
        <v>50</v>
      </c>
      <c r="Z45" s="2">
        <v>716.04</v>
      </c>
      <c r="AA45" s="16">
        <f t="shared" si="0"/>
        <v>1.1973913043478259</v>
      </c>
      <c r="AB45" s="6">
        <f t="shared" si="1"/>
        <v>44989</v>
      </c>
      <c r="AC45" s="4">
        <f t="shared" si="2"/>
        <v>44967</v>
      </c>
      <c r="AD45">
        <f t="shared" si="3"/>
        <v>22</v>
      </c>
      <c r="AE45" t="str">
        <f t="shared" si="4"/>
        <v>Late</v>
      </c>
      <c r="AF45" s="11">
        <f t="shared" si="5"/>
        <v>32</v>
      </c>
      <c r="AG45" s="19">
        <f t="shared" si="6"/>
        <v>5021.3900000000003</v>
      </c>
    </row>
    <row r="46" spans="1:33" x14ac:dyDescent="0.45">
      <c r="A46" s="1" t="s">
        <v>59</v>
      </c>
      <c r="B46" s="1" t="s">
        <v>100</v>
      </c>
      <c r="C46" s="18">
        <v>51.36</v>
      </c>
      <c r="D46" s="3">
        <v>34</v>
      </c>
      <c r="E46" s="3">
        <v>919</v>
      </c>
      <c r="F46" s="2">
        <v>7152.29</v>
      </c>
      <c r="G46" s="1" t="s">
        <v>37</v>
      </c>
      <c r="H46" s="3">
        <v>13</v>
      </c>
      <c r="I46" s="3">
        <v>19</v>
      </c>
      <c r="J46" s="3">
        <v>72</v>
      </c>
      <c r="K46" s="3">
        <v>6</v>
      </c>
      <c r="L46" s="4">
        <v>44925</v>
      </c>
      <c r="M46" s="1" t="s">
        <v>45</v>
      </c>
      <c r="N46" s="2">
        <v>7.58</v>
      </c>
      <c r="O46" s="1" t="s">
        <v>63</v>
      </c>
      <c r="P46" s="1" t="s">
        <v>52</v>
      </c>
      <c r="Q46" s="3">
        <v>1400</v>
      </c>
      <c r="R46" s="3">
        <v>7</v>
      </c>
      <c r="S46" s="3">
        <v>834</v>
      </c>
      <c r="T46" s="3">
        <v>18</v>
      </c>
      <c r="U46" s="2">
        <v>22.55</v>
      </c>
      <c r="V46" s="1" t="s">
        <v>48</v>
      </c>
      <c r="W46" s="1">
        <v>2.96262632</v>
      </c>
      <c r="X46" s="1" t="s">
        <v>49</v>
      </c>
      <c r="Y46" s="1" t="s">
        <v>50</v>
      </c>
      <c r="Z46" s="2">
        <v>610.45000000000005</v>
      </c>
      <c r="AA46" s="16">
        <f t="shared" si="0"/>
        <v>0.66425462459194784</v>
      </c>
      <c r="AB46" s="6">
        <f t="shared" si="1"/>
        <v>44949</v>
      </c>
      <c r="AC46" s="4">
        <f t="shared" si="2"/>
        <v>44938</v>
      </c>
      <c r="AD46">
        <f t="shared" si="3"/>
        <v>11</v>
      </c>
      <c r="AE46" t="str">
        <f t="shared" si="4"/>
        <v>Late</v>
      </c>
      <c r="AF46" s="11">
        <f t="shared" si="5"/>
        <v>24</v>
      </c>
      <c r="AG46" s="19">
        <f t="shared" si="6"/>
        <v>6541.84</v>
      </c>
    </row>
    <row r="47" spans="1:33" x14ac:dyDescent="0.45">
      <c r="A47" s="1" t="s">
        <v>26</v>
      </c>
      <c r="B47" s="1" t="s">
        <v>101</v>
      </c>
      <c r="C47" s="18">
        <v>33.78</v>
      </c>
      <c r="D47" s="3">
        <v>1</v>
      </c>
      <c r="E47" s="3">
        <v>24</v>
      </c>
      <c r="F47" s="2">
        <v>5267.96</v>
      </c>
      <c r="G47" s="1" t="s">
        <v>57</v>
      </c>
      <c r="H47" s="3">
        <v>93</v>
      </c>
      <c r="I47" s="3">
        <v>7</v>
      </c>
      <c r="J47" s="3">
        <v>52</v>
      </c>
      <c r="K47" s="3">
        <v>6</v>
      </c>
      <c r="L47" s="4">
        <v>45016</v>
      </c>
      <c r="M47" s="1" t="s">
        <v>29</v>
      </c>
      <c r="N47" s="2">
        <v>5.22</v>
      </c>
      <c r="O47" s="1" t="s">
        <v>63</v>
      </c>
      <c r="P47" s="1" t="s">
        <v>64</v>
      </c>
      <c r="Q47" s="3">
        <v>1100</v>
      </c>
      <c r="R47" s="3">
        <v>25</v>
      </c>
      <c r="S47" s="3">
        <v>794</v>
      </c>
      <c r="T47" s="3">
        <v>25</v>
      </c>
      <c r="U47" s="2">
        <v>66.31</v>
      </c>
      <c r="V47" s="1" t="s">
        <v>66</v>
      </c>
      <c r="W47" s="1">
        <v>3.2196046119999999</v>
      </c>
      <c r="X47" s="1" t="s">
        <v>49</v>
      </c>
      <c r="Y47" s="1" t="s">
        <v>50</v>
      </c>
      <c r="Z47" s="2">
        <v>495.31</v>
      </c>
      <c r="AA47" s="16">
        <f t="shared" si="0"/>
        <v>20.637916666666666</v>
      </c>
      <c r="AB47" s="6">
        <f t="shared" si="1"/>
        <v>45047</v>
      </c>
      <c r="AC47" s="4">
        <f t="shared" si="2"/>
        <v>45047</v>
      </c>
      <c r="AD47">
        <f t="shared" si="3"/>
        <v>0</v>
      </c>
      <c r="AE47" t="str">
        <f t="shared" si="4"/>
        <v>On Time</v>
      </c>
      <c r="AF47" s="11">
        <f t="shared" si="5"/>
        <v>31</v>
      </c>
      <c r="AG47" s="19">
        <f t="shared" si="6"/>
        <v>4772.6499999999996</v>
      </c>
    </row>
    <row r="48" spans="1:33" x14ac:dyDescent="0.45">
      <c r="A48" s="1" t="s">
        <v>26</v>
      </c>
      <c r="B48" s="1" t="s">
        <v>102</v>
      </c>
      <c r="C48" s="18">
        <v>27.08</v>
      </c>
      <c r="D48" s="3">
        <v>75</v>
      </c>
      <c r="E48" s="3">
        <v>859</v>
      </c>
      <c r="F48" s="2">
        <v>2556.77</v>
      </c>
      <c r="G48" s="1" t="s">
        <v>28</v>
      </c>
      <c r="H48" s="3">
        <v>92</v>
      </c>
      <c r="I48" s="3">
        <v>29</v>
      </c>
      <c r="J48" s="3">
        <v>6</v>
      </c>
      <c r="K48" s="3">
        <v>8</v>
      </c>
      <c r="L48" s="4">
        <v>44981</v>
      </c>
      <c r="M48" s="1" t="s">
        <v>29</v>
      </c>
      <c r="N48" s="2">
        <v>4.07</v>
      </c>
      <c r="O48" s="1" t="s">
        <v>30</v>
      </c>
      <c r="P48" s="1" t="s">
        <v>64</v>
      </c>
      <c r="Q48" s="3">
        <v>1100</v>
      </c>
      <c r="R48" s="3">
        <v>18</v>
      </c>
      <c r="S48" s="3">
        <v>870</v>
      </c>
      <c r="T48" s="3">
        <v>23</v>
      </c>
      <c r="U48" s="2">
        <v>77.319999999999993</v>
      </c>
      <c r="V48" s="1" t="s">
        <v>32</v>
      </c>
      <c r="W48" s="1">
        <v>3.6486105929999999</v>
      </c>
      <c r="X48" s="1" t="s">
        <v>33</v>
      </c>
      <c r="Y48" s="1" t="s">
        <v>34</v>
      </c>
      <c r="Z48" s="2">
        <v>380.44</v>
      </c>
      <c r="AA48" s="16">
        <f t="shared" si="0"/>
        <v>0.44288707799767169</v>
      </c>
      <c r="AB48" s="6">
        <f t="shared" si="1"/>
        <v>45012</v>
      </c>
      <c r="AC48" s="4">
        <f t="shared" si="2"/>
        <v>45007</v>
      </c>
      <c r="AD48">
        <f t="shared" si="3"/>
        <v>5</v>
      </c>
      <c r="AE48" t="str">
        <f t="shared" si="4"/>
        <v>Late</v>
      </c>
      <c r="AF48" s="11">
        <f t="shared" si="5"/>
        <v>31</v>
      </c>
      <c r="AG48" s="19">
        <f t="shared" si="6"/>
        <v>2176.33</v>
      </c>
    </row>
    <row r="49" spans="1:33" x14ac:dyDescent="0.45">
      <c r="A49" s="1" t="s">
        <v>35</v>
      </c>
      <c r="B49" s="1" t="s">
        <v>103</v>
      </c>
      <c r="C49" s="18">
        <v>95.71</v>
      </c>
      <c r="D49" s="3">
        <v>93</v>
      </c>
      <c r="E49" s="3">
        <v>910</v>
      </c>
      <c r="F49" s="2">
        <v>7089.47</v>
      </c>
      <c r="G49" s="1" t="s">
        <v>57</v>
      </c>
      <c r="H49" s="3">
        <v>4</v>
      </c>
      <c r="I49" s="3">
        <v>15</v>
      </c>
      <c r="J49" s="3">
        <v>51</v>
      </c>
      <c r="K49" s="3">
        <v>9</v>
      </c>
      <c r="L49" s="4">
        <v>44918</v>
      </c>
      <c r="M49" s="1" t="s">
        <v>29</v>
      </c>
      <c r="N49" s="2">
        <v>8.98</v>
      </c>
      <c r="O49" s="1" t="s">
        <v>41</v>
      </c>
      <c r="P49" s="1" t="s">
        <v>47</v>
      </c>
      <c r="Q49" s="3">
        <v>1200</v>
      </c>
      <c r="R49" s="3">
        <v>10</v>
      </c>
      <c r="S49" s="3">
        <v>964</v>
      </c>
      <c r="T49" s="3">
        <v>20</v>
      </c>
      <c r="U49" s="2">
        <v>19.71</v>
      </c>
      <c r="V49" s="1" t="s">
        <v>32</v>
      </c>
      <c r="W49" s="1">
        <v>0.38057358699999999</v>
      </c>
      <c r="X49" s="1" t="s">
        <v>49</v>
      </c>
      <c r="Y49" s="1" t="s">
        <v>50</v>
      </c>
      <c r="Z49" s="2">
        <v>581.6</v>
      </c>
      <c r="AA49" s="16">
        <f t="shared" si="0"/>
        <v>0.63912087912087912</v>
      </c>
      <c r="AB49" s="6">
        <f t="shared" si="1"/>
        <v>44947</v>
      </c>
      <c r="AC49" s="4">
        <f t="shared" si="2"/>
        <v>44937</v>
      </c>
      <c r="AD49">
        <f t="shared" si="3"/>
        <v>10</v>
      </c>
      <c r="AE49" t="str">
        <f t="shared" si="4"/>
        <v>Late</v>
      </c>
      <c r="AF49" s="11">
        <f t="shared" si="5"/>
        <v>29</v>
      </c>
      <c r="AG49" s="19">
        <f t="shared" si="6"/>
        <v>6507.87</v>
      </c>
    </row>
    <row r="50" spans="1:33" x14ac:dyDescent="0.45">
      <c r="A50" s="1" t="s">
        <v>26</v>
      </c>
      <c r="B50" s="1" t="s">
        <v>104</v>
      </c>
      <c r="C50" s="18">
        <v>76.040000000000006</v>
      </c>
      <c r="D50" s="3">
        <v>28</v>
      </c>
      <c r="E50" s="3">
        <v>29</v>
      </c>
      <c r="F50" s="2">
        <v>7397.07</v>
      </c>
      <c r="G50" s="1" t="s">
        <v>28</v>
      </c>
      <c r="H50" s="3">
        <v>30</v>
      </c>
      <c r="I50" s="3">
        <v>16</v>
      </c>
      <c r="J50" s="3">
        <v>9</v>
      </c>
      <c r="K50" s="3">
        <v>3</v>
      </c>
      <c r="L50" s="4">
        <v>44887</v>
      </c>
      <c r="M50" s="1" t="s">
        <v>45</v>
      </c>
      <c r="N50" s="2">
        <v>7.1</v>
      </c>
      <c r="O50" s="1" t="s">
        <v>63</v>
      </c>
      <c r="P50" s="1" t="s">
        <v>31</v>
      </c>
      <c r="Q50" s="3">
        <v>2400</v>
      </c>
      <c r="R50" s="3">
        <v>9</v>
      </c>
      <c r="S50" s="3">
        <v>109</v>
      </c>
      <c r="T50" s="3">
        <v>18</v>
      </c>
      <c r="U50" s="2">
        <v>23.13</v>
      </c>
      <c r="V50" s="1" t="s">
        <v>48</v>
      </c>
      <c r="W50" s="1">
        <v>1.698112541</v>
      </c>
      <c r="X50" s="1" t="s">
        <v>49</v>
      </c>
      <c r="Y50" s="1" t="s">
        <v>34</v>
      </c>
      <c r="Z50" s="2">
        <v>768.65</v>
      </c>
      <c r="AA50" s="16">
        <f t="shared" si="0"/>
        <v>26.505172413793101</v>
      </c>
      <c r="AB50" s="6">
        <f t="shared" si="1"/>
        <v>44908</v>
      </c>
      <c r="AC50" s="4">
        <f t="shared" si="2"/>
        <v>44899</v>
      </c>
      <c r="AD50">
        <f t="shared" si="3"/>
        <v>9</v>
      </c>
      <c r="AE50" t="str">
        <f t="shared" si="4"/>
        <v>Late</v>
      </c>
      <c r="AF50" s="11">
        <f t="shared" si="5"/>
        <v>21</v>
      </c>
      <c r="AG50" s="19">
        <f t="shared" si="6"/>
        <v>6628.42</v>
      </c>
    </row>
    <row r="51" spans="1:33" x14ac:dyDescent="0.45">
      <c r="A51" s="1" t="s">
        <v>59</v>
      </c>
      <c r="B51" s="1" t="s">
        <v>105</v>
      </c>
      <c r="C51" s="18">
        <v>78.900000000000006</v>
      </c>
      <c r="D51" s="3">
        <v>19</v>
      </c>
      <c r="E51" s="3">
        <v>99</v>
      </c>
      <c r="F51" s="2">
        <v>8001.61</v>
      </c>
      <c r="G51" s="1" t="s">
        <v>40</v>
      </c>
      <c r="H51" s="3">
        <v>97</v>
      </c>
      <c r="I51" s="3">
        <v>24</v>
      </c>
      <c r="J51" s="3">
        <v>9</v>
      </c>
      <c r="K51" s="3">
        <v>6</v>
      </c>
      <c r="L51" s="4">
        <v>45009</v>
      </c>
      <c r="M51" s="1" t="s">
        <v>45</v>
      </c>
      <c r="N51" s="2">
        <v>2.5099999999999998</v>
      </c>
      <c r="O51" s="1" t="s">
        <v>46</v>
      </c>
      <c r="P51" s="1" t="s">
        <v>52</v>
      </c>
      <c r="Q51" s="3">
        <v>1400</v>
      </c>
      <c r="R51" s="3">
        <v>28</v>
      </c>
      <c r="S51" s="3">
        <v>177</v>
      </c>
      <c r="T51" s="3">
        <v>28</v>
      </c>
      <c r="U51" s="2">
        <v>14.15</v>
      </c>
      <c r="V51" s="1" t="s">
        <v>66</v>
      </c>
      <c r="W51" s="1">
        <v>2.8258139849999999</v>
      </c>
      <c r="X51" s="1" t="s">
        <v>49</v>
      </c>
      <c r="Y51" s="1" t="s">
        <v>50</v>
      </c>
      <c r="Z51" s="2">
        <v>336.89</v>
      </c>
      <c r="AA51" s="16">
        <f t="shared" si="0"/>
        <v>3.4029292929292927</v>
      </c>
      <c r="AB51" s="6">
        <f t="shared" si="1"/>
        <v>45043</v>
      </c>
      <c r="AC51" s="4">
        <f t="shared" si="2"/>
        <v>45043</v>
      </c>
      <c r="AD51">
        <f t="shared" si="3"/>
        <v>0</v>
      </c>
      <c r="AE51" t="str">
        <f t="shared" si="4"/>
        <v>On Time</v>
      </c>
      <c r="AF51" s="11">
        <f t="shared" si="5"/>
        <v>34</v>
      </c>
      <c r="AG51" s="19">
        <f t="shared" si="6"/>
        <v>7664.7199999999993</v>
      </c>
    </row>
    <row r="52" spans="1:33" x14ac:dyDescent="0.45">
      <c r="A52" s="1" t="s">
        <v>59</v>
      </c>
      <c r="B52" s="1" t="s">
        <v>106</v>
      </c>
      <c r="C52" s="18">
        <v>14.2</v>
      </c>
      <c r="D52" s="3">
        <v>91</v>
      </c>
      <c r="E52" s="3">
        <v>633</v>
      </c>
      <c r="F52" s="2">
        <v>5910.89</v>
      </c>
      <c r="G52" s="1" t="s">
        <v>37</v>
      </c>
      <c r="H52" s="3">
        <v>31</v>
      </c>
      <c r="I52" s="3">
        <v>23</v>
      </c>
      <c r="J52" s="3">
        <v>82</v>
      </c>
      <c r="K52" s="3">
        <v>10</v>
      </c>
      <c r="L52" s="4">
        <v>44869</v>
      </c>
      <c r="M52" s="1" t="s">
        <v>38</v>
      </c>
      <c r="N52" s="2">
        <v>6.25</v>
      </c>
      <c r="O52" s="1" t="s">
        <v>63</v>
      </c>
      <c r="P52" s="1" t="s">
        <v>52</v>
      </c>
      <c r="Q52" s="3">
        <v>1400</v>
      </c>
      <c r="R52" s="3">
        <v>20</v>
      </c>
      <c r="S52" s="3">
        <v>306</v>
      </c>
      <c r="T52" s="3">
        <v>21</v>
      </c>
      <c r="U52" s="2">
        <v>45.18</v>
      </c>
      <c r="V52" s="1" t="s">
        <v>48</v>
      </c>
      <c r="W52" s="1">
        <v>4.7548008050000004</v>
      </c>
      <c r="X52" s="1" t="s">
        <v>49</v>
      </c>
      <c r="Y52" s="1" t="s">
        <v>34</v>
      </c>
      <c r="Z52" s="2">
        <v>496.25</v>
      </c>
      <c r="AA52" s="16">
        <f t="shared" si="0"/>
        <v>0.78396524486571884</v>
      </c>
      <c r="AB52" s="6">
        <f t="shared" si="1"/>
        <v>44900</v>
      </c>
      <c r="AC52" s="4">
        <f t="shared" si="2"/>
        <v>44899</v>
      </c>
      <c r="AD52">
        <f t="shared" si="3"/>
        <v>1</v>
      </c>
      <c r="AE52" t="str">
        <f t="shared" si="4"/>
        <v>Late</v>
      </c>
      <c r="AF52" s="11">
        <f t="shared" si="5"/>
        <v>31</v>
      </c>
      <c r="AG52" s="19">
        <f t="shared" si="6"/>
        <v>5414.64</v>
      </c>
    </row>
    <row r="53" spans="1:33" x14ac:dyDescent="0.45">
      <c r="A53" s="1" t="s">
        <v>26</v>
      </c>
      <c r="B53" s="1" t="s">
        <v>107</v>
      </c>
      <c r="C53" s="18">
        <v>26.7</v>
      </c>
      <c r="D53" s="3">
        <v>61</v>
      </c>
      <c r="E53" s="3">
        <v>154</v>
      </c>
      <c r="F53" s="2">
        <v>9866.4699999999993</v>
      </c>
      <c r="G53" s="1" t="s">
        <v>57</v>
      </c>
      <c r="H53" s="3">
        <v>100</v>
      </c>
      <c r="I53" s="3">
        <v>4</v>
      </c>
      <c r="J53" s="3">
        <v>52</v>
      </c>
      <c r="K53" s="3">
        <v>1</v>
      </c>
      <c r="L53" s="4">
        <v>45107</v>
      </c>
      <c r="M53" s="1" t="s">
        <v>38</v>
      </c>
      <c r="N53" s="2">
        <v>4.78</v>
      </c>
      <c r="O53" s="1" t="s">
        <v>46</v>
      </c>
      <c r="P53" s="1" t="s">
        <v>55</v>
      </c>
      <c r="Q53" s="3">
        <v>1600</v>
      </c>
      <c r="R53" s="3">
        <v>18</v>
      </c>
      <c r="S53" s="3">
        <v>673</v>
      </c>
      <c r="T53" s="3">
        <v>28</v>
      </c>
      <c r="U53" s="2">
        <v>14.19</v>
      </c>
      <c r="V53" s="1" t="s">
        <v>32</v>
      </c>
      <c r="W53" s="1">
        <v>1.772951172</v>
      </c>
      <c r="X53" s="1" t="s">
        <v>33</v>
      </c>
      <c r="Y53" s="1" t="s">
        <v>50</v>
      </c>
      <c r="Z53" s="2">
        <v>694.98</v>
      </c>
      <c r="AA53" s="16">
        <f t="shared" si="0"/>
        <v>4.5128571428571433</v>
      </c>
      <c r="AB53" s="6">
        <f t="shared" si="1"/>
        <v>45136</v>
      </c>
      <c r="AC53" s="4">
        <f t="shared" si="2"/>
        <v>45126</v>
      </c>
      <c r="AD53">
        <f t="shared" si="3"/>
        <v>10</v>
      </c>
      <c r="AE53" t="str">
        <f t="shared" si="4"/>
        <v>Late</v>
      </c>
      <c r="AF53" s="11">
        <f t="shared" si="5"/>
        <v>29</v>
      </c>
      <c r="AG53" s="19">
        <f t="shared" si="6"/>
        <v>9171.49</v>
      </c>
    </row>
    <row r="54" spans="1:33" x14ac:dyDescent="0.45">
      <c r="A54" s="1" t="s">
        <v>35</v>
      </c>
      <c r="B54" s="1" t="s">
        <v>108</v>
      </c>
      <c r="C54" s="18">
        <v>98.03</v>
      </c>
      <c r="D54" s="3">
        <v>1</v>
      </c>
      <c r="E54" s="3">
        <v>820</v>
      </c>
      <c r="F54" s="2">
        <v>9435.76</v>
      </c>
      <c r="G54" s="1" t="s">
        <v>57</v>
      </c>
      <c r="H54" s="3">
        <v>64</v>
      </c>
      <c r="I54" s="3">
        <v>11</v>
      </c>
      <c r="J54" s="3">
        <v>11</v>
      </c>
      <c r="K54" s="3">
        <v>1</v>
      </c>
      <c r="L54" s="4">
        <v>44985</v>
      </c>
      <c r="M54" s="1" t="s">
        <v>29</v>
      </c>
      <c r="N54" s="2">
        <v>8.6300000000000008</v>
      </c>
      <c r="O54" s="1" t="s">
        <v>41</v>
      </c>
      <c r="P54" s="1" t="s">
        <v>31</v>
      </c>
      <c r="Q54" s="3">
        <v>2400</v>
      </c>
      <c r="R54" s="3">
        <v>10</v>
      </c>
      <c r="S54" s="3">
        <v>727</v>
      </c>
      <c r="T54" s="3">
        <v>27</v>
      </c>
      <c r="U54" s="2">
        <v>9.17</v>
      </c>
      <c r="V54" s="1" t="s">
        <v>32</v>
      </c>
      <c r="W54" s="1">
        <v>2.1224716190000001</v>
      </c>
      <c r="X54" s="1" t="s">
        <v>42</v>
      </c>
      <c r="Y54" s="1" t="s">
        <v>43</v>
      </c>
      <c r="Z54" s="2">
        <v>602.9</v>
      </c>
      <c r="AA54" s="16">
        <f t="shared" si="0"/>
        <v>0.73524390243902438</v>
      </c>
      <c r="AB54" s="6">
        <f t="shared" si="1"/>
        <v>45013</v>
      </c>
      <c r="AC54" s="4">
        <f t="shared" si="2"/>
        <v>44996</v>
      </c>
      <c r="AD54">
        <f t="shared" si="3"/>
        <v>17</v>
      </c>
      <c r="AE54" t="str">
        <f t="shared" si="4"/>
        <v>Late</v>
      </c>
      <c r="AF54" s="11">
        <f t="shared" si="5"/>
        <v>28</v>
      </c>
      <c r="AG54" s="19">
        <f t="shared" si="6"/>
        <v>8832.86</v>
      </c>
    </row>
    <row r="55" spans="1:33" x14ac:dyDescent="0.45">
      <c r="A55" s="1" t="s">
        <v>35</v>
      </c>
      <c r="B55" s="1" t="s">
        <v>109</v>
      </c>
      <c r="C55" s="18">
        <v>30.34</v>
      </c>
      <c r="D55" s="3">
        <v>93</v>
      </c>
      <c r="E55" s="3">
        <v>242</v>
      </c>
      <c r="F55" s="2">
        <v>8232.33</v>
      </c>
      <c r="G55" s="1" t="s">
        <v>57</v>
      </c>
      <c r="H55" s="3">
        <v>96</v>
      </c>
      <c r="I55" s="3">
        <v>25</v>
      </c>
      <c r="J55" s="3">
        <v>54</v>
      </c>
      <c r="K55" s="3">
        <v>3</v>
      </c>
      <c r="L55" s="4">
        <v>44925</v>
      </c>
      <c r="M55" s="1" t="s">
        <v>29</v>
      </c>
      <c r="N55" s="2">
        <v>1.01</v>
      </c>
      <c r="O55" s="1" t="s">
        <v>41</v>
      </c>
      <c r="P55" s="1" t="s">
        <v>52</v>
      </c>
      <c r="Q55" s="3">
        <v>1400</v>
      </c>
      <c r="R55" s="3">
        <v>1</v>
      </c>
      <c r="S55" s="3">
        <v>631</v>
      </c>
      <c r="T55" s="3">
        <v>17</v>
      </c>
      <c r="U55" s="2">
        <v>83.34</v>
      </c>
      <c r="V55" s="1" t="s">
        <v>32</v>
      </c>
      <c r="W55" s="1">
        <v>1.4103475759999999</v>
      </c>
      <c r="X55" s="1" t="s">
        <v>42</v>
      </c>
      <c r="Y55" s="1" t="s">
        <v>34</v>
      </c>
      <c r="Z55" s="2">
        <v>750.74</v>
      </c>
      <c r="AA55" s="16">
        <f t="shared" si="0"/>
        <v>3.1022314049586779</v>
      </c>
      <c r="AB55" s="6">
        <f t="shared" si="1"/>
        <v>44945</v>
      </c>
      <c r="AC55" s="4">
        <f t="shared" si="2"/>
        <v>44929</v>
      </c>
      <c r="AD55">
        <f t="shared" si="3"/>
        <v>16</v>
      </c>
      <c r="AE55" t="str">
        <f t="shared" si="4"/>
        <v>Late</v>
      </c>
      <c r="AF55" s="11">
        <f t="shared" si="5"/>
        <v>20</v>
      </c>
      <c r="AG55" s="19">
        <f t="shared" si="6"/>
        <v>7481.59</v>
      </c>
    </row>
    <row r="56" spans="1:33" x14ac:dyDescent="0.45">
      <c r="A56" s="1" t="s">
        <v>26</v>
      </c>
      <c r="B56" s="1" t="s">
        <v>110</v>
      </c>
      <c r="C56" s="18">
        <v>31.15</v>
      </c>
      <c r="D56" s="3">
        <v>11</v>
      </c>
      <c r="E56" s="3">
        <v>622</v>
      </c>
      <c r="F56" s="2">
        <v>6088.02</v>
      </c>
      <c r="G56" s="1" t="s">
        <v>28</v>
      </c>
      <c r="H56" s="3">
        <v>33</v>
      </c>
      <c r="I56" s="3">
        <v>22</v>
      </c>
      <c r="J56" s="3">
        <v>61</v>
      </c>
      <c r="K56" s="3">
        <v>3</v>
      </c>
      <c r="L56" s="4">
        <v>44895</v>
      </c>
      <c r="M56" s="1" t="s">
        <v>29</v>
      </c>
      <c r="N56" s="2">
        <v>4.3099999999999996</v>
      </c>
      <c r="O56" s="1" t="s">
        <v>41</v>
      </c>
      <c r="P56" s="1" t="s">
        <v>47</v>
      </c>
      <c r="Q56" s="3">
        <v>1200</v>
      </c>
      <c r="R56" s="3">
        <v>26</v>
      </c>
      <c r="S56" s="3">
        <v>497</v>
      </c>
      <c r="T56" s="3">
        <v>29</v>
      </c>
      <c r="U56" s="2">
        <v>30.19</v>
      </c>
      <c r="V56" s="1" t="s">
        <v>66</v>
      </c>
      <c r="W56" s="1">
        <v>2.478771976</v>
      </c>
      <c r="X56" s="1" t="s">
        <v>33</v>
      </c>
      <c r="Y56" s="1" t="s">
        <v>34</v>
      </c>
      <c r="Z56" s="2">
        <v>814.07</v>
      </c>
      <c r="AA56" s="16">
        <f t="shared" si="0"/>
        <v>1.3087942122186496</v>
      </c>
      <c r="AB56" s="6">
        <f t="shared" si="1"/>
        <v>44927</v>
      </c>
      <c r="AC56" s="4">
        <f t="shared" si="2"/>
        <v>44924</v>
      </c>
      <c r="AD56">
        <f t="shared" si="3"/>
        <v>3</v>
      </c>
      <c r="AE56" t="str">
        <f t="shared" si="4"/>
        <v>Late</v>
      </c>
      <c r="AF56" s="11">
        <f t="shared" si="5"/>
        <v>32</v>
      </c>
      <c r="AG56" s="19">
        <f t="shared" si="6"/>
        <v>5273.9500000000007</v>
      </c>
    </row>
    <row r="57" spans="1:33" x14ac:dyDescent="0.45">
      <c r="A57" s="1" t="s">
        <v>26</v>
      </c>
      <c r="B57" s="1" t="s">
        <v>111</v>
      </c>
      <c r="C57" s="18">
        <v>79.86</v>
      </c>
      <c r="D57" s="3">
        <v>16</v>
      </c>
      <c r="E57" s="3">
        <v>701</v>
      </c>
      <c r="F57" s="2">
        <v>2925.68</v>
      </c>
      <c r="G57" s="1" t="s">
        <v>57</v>
      </c>
      <c r="H57" s="3">
        <v>97</v>
      </c>
      <c r="I57" s="3">
        <v>11</v>
      </c>
      <c r="J57" s="3">
        <v>11</v>
      </c>
      <c r="K57" s="3">
        <v>5</v>
      </c>
      <c r="L57" s="4">
        <v>44985</v>
      </c>
      <c r="M57" s="1" t="s">
        <v>38</v>
      </c>
      <c r="N57" s="2">
        <v>5.01</v>
      </c>
      <c r="O57" s="1" t="s">
        <v>63</v>
      </c>
      <c r="P57" s="1" t="s">
        <v>52</v>
      </c>
      <c r="Q57" s="3">
        <v>1400</v>
      </c>
      <c r="R57" s="3">
        <v>27</v>
      </c>
      <c r="S57" s="3">
        <v>918</v>
      </c>
      <c r="T57" s="3">
        <v>5</v>
      </c>
      <c r="U57" s="2">
        <v>30.32</v>
      </c>
      <c r="V57" s="1" t="s">
        <v>48</v>
      </c>
      <c r="W57" s="1">
        <v>4.5489196590000001</v>
      </c>
      <c r="X57" s="1" t="s">
        <v>58</v>
      </c>
      <c r="Y57" s="1" t="s">
        <v>34</v>
      </c>
      <c r="Z57" s="2">
        <v>323.01</v>
      </c>
      <c r="AA57" s="16">
        <f t="shared" si="0"/>
        <v>0.46078459343794576</v>
      </c>
      <c r="AB57" s="6">
        <f t="shared" si="1"/>
        <v>44995</v>
      </c>
      <c r="AC57" s="4">
        <f t="shared" si="2"/>
        <v>45017</v>
      </c>
      <c r="AD57">
        <f t="shared" si="3"/>
        <v>-22</v>
      </c>
      <c r="AE57" t="str">
        <f t="shared" si="4"/>
        <v>Early</v>
      </c>
      <c r="AF57" s="11">
        <f t="shared" si="5"/>
        <v>10</v>
      </c>
      <c r="AG57" s="19">
        <f t="shared" si="6"/>
        <v>2602.67</v>
      </c>
    </row>
    <row r="58" spans="1:33" x14ac:dyDescent="0.45">
      <c r="A58" s="1" t="s">
        <v>35</v>
      </c>
      <c r="B58" s="1" t="s">
        <v>112</v>
      </c>
      <c r="C58" s="18">
        <v>20.99</v>
      </c>
      <c r="D58" s="3">
        <v>90</v>
      </c>
      <c r="E58" s="3">
        <v>93</v>
      </c>
      <c r="F58" s="2">
        <v>4767.0200000000004</v>
      </c>
      <c r="G58" s="1" t="s">
        <v>28</v>
      </c>
      <c r="H58" s="3">
        <v>25</v>
      </c>
      <c r="I58" s="3">
        <v>23</v>
      </c>
      <c r="J58" s="3">
        <v>83</v>
      </c>
      <c r="K58" s="3">
        <v>5</v>
      </c>
      <c r="L58" s="4">
        <v>44886</v>
      </c>
      <c r="M58" s="1" t="s">
        <v>45</v>
      </c>
      <c r="N58" s="2">
        <v>1.77</v>
      </c>
      <c r="O58" s="1" t="s">
        <v>41</v>
      </c>
      <c r="P58" s="1" t="s">
        <v>31</v>
      </c>
      <c r="Q58" s="3">
        <v>2400</v>
      </c>
      <c r="R58" s="3">
        <v>24</v>
      </c>
      <c r="S58" s="3">
        <v>826</v>
      </c>
      <c r="T58" s="3">
        <v>28</v>
      </c>
      <c r="U58" s="2">
        <v>12.84</v>
      </c>
      <c r="V58" s="1" t="s">
        <v>66</v>
      </c>
      <c r="W58" s="1">
        <v>1.173755495</v>
      </c>
      <c r="X58" s="1" t="s">
        <v>42</v>
      </c>
      <c r="Y58" s="1" t="s">
        <v>34</v>
      </c>
      <c r="Z58" s="2">
        <v>832.21</v>
      </c>
      <c r="AA58" s="16">
        <f t="shared" si="0"/>
        <v>8.9484946236559146</v>
      </c>
      <c r="AB58" s="6">
        <f t="shared" si="1"/>
        <v>44919</v>
      </c>
      <c r="AC58" s="4">
        <f t="shared" si="2"/>
        <v>44915</v>
      </c>
      <c r="AD58">
        <f t="shared" si="3"/>
        <v>4</v>
      </c>
      <c r="AE58" t="str">
        <f t="shared" si="4"/>
        <v>Late</v>
      </c>
      <c r="AF58" s="11">
        <f t="shared" si="5"/>
        <v>33</v>
      </c>
      <c r="AG58" s="19">
        <f t="shared" si="6"/>
        <v>3934.8100000000004</v>
      </c>
    </row>
    <row r="59" spans="1:33" x14ac:dyDescent="0.45">
      <c r="A59" s="1" t="s">
        <v>26</v>
      </c>
      <c r="B59" s="1" t="s">
        <v>113</v>
      </c>
      <c r="C59" s="18">
        <v>49.26</v>
      </c>
      <c r="D59" s="3">
        <v>65</v>
      </c>
      <c r="E59" s="3">
        <v>227</v>
      </c>
      <c r="F59" s="2">
        <v>1605.87</v>
      </c>
      <c r="G59" s="1" t="s">
        <v>40</v>
      </c>
      <c r="H59" s="3">
        <v>5</v>
      </c>
      <c r="I59" s="3">
        <v>18</v>
      </c>
      <c r="J59" s="3">
        <v>51</v>
      </c>
      <c r="K59" s="3">
        <v>1</v>
      </c>
      <c r="L59" s="4">
        <v>45005</v>
      </c>
      <c r="M59" s="1" t="s">
        <v>29</v>
      </c>
      <c r="N59" s="2">
        <v>9.16</v>
      </c>
      <c r="O59" s="1" t="s">
        <v>63</v>
      </c>
      <c r="P59" s="1" t="s">
        <v>52</v>
      </c>
      <c r="Q59" s="3">
        <v>1400</v>
      </c>
      <c r="R59" s="3">
        <v>21</v>
      </c>
      <c r="S59" s="3">
        <v>588</v>
      </c>
      <c r="T59" s="3">
        <v>25</v>
      </c>
      <c r="U59" s="2">
        <v>67.78</v>
      </c>
      <c r="V59" s="1" t="s">
        <v>32</v>
      </c>
      <c r="W59" s="1">
        <v>2.5111748299999999</v>
      </c>
      <c r="X59" s="1" t="s">
        <v>49</v>
      </c>
      <c r="Y59" s="1" t="s">
        <v>50</v>
      </c>
      <c r="Z59" s="2">
        <v>482.19</v>
      </c>
      <c r="AA59" s="16">
        <f t="shared" si="0"/>
        <v>2.1241850220264316</v>
      </c>
      <c r="AB59" s="6">
        <f t="shared" si="1"/>
        <v>45031</v>
      </c>
      <c r="AC59" s="4">
        <f t="shared" si="2"/>
        <v>45027</v>
      </c>
      <c r="AD59">
        <f t="shared" si="3"/>
        <v>4</v>
      </c>
      <c r="AE59" t="str">
        <f t="shared" si="4"/>
        <v>Late</v>
      </c>
      <c r="AF59" s="11">
        <f t="shared" si="5"/>
        <v>26</v>
      </c>
      <c r="AG59" s="19">
        <f t="shared" si="6"/>
        <v>1123.6799999999998</v>
      </c>
    </row>
    <row r="60" spans="1:33" x14ac:dyDescent="0.45">
      <c r="A60" s="1" t="s">
        <v>35</v>
      </c>
      <c r="B60" s="1" t="s">
        <v>114</v>
      </c>
      <c r="C60" s="18">
        <v>59.84</v>
      </c>
      <c r="D60" s="3">
        <v>81</v>
      </c>
      <c r="E60" s="3">
        <v>896</v>
      </c>
      <c r="F60" s="2">
        <v>2021.15</v>
      </c>
      <c r="G60" s="1" t="s">
        <v>28</v>
      </c>
      <c r="H60" s="3">
        <v>10</v>
      </c>
      <c r="I60" s="3">
        <v>5</v>
      </c>
      <c r="J60" s="3">
        <v>44</v>
      </c>
      <c r="K60" s="3">
        <v>7</v>
      </c>
      <c r="L60" s="4">
        <v>44889</v>
      </c>
      <c r="M60" s="1" t="s">
        <v>38</v>
      </c>
      <c r="N60" s="2">
        <v>4.9400000000000004</v>
      </c>
      <c r="O60" s="1" t="s">
        <v>30</v>
      </c>
      <c r="P60" s="1" t="s">
        <v>52</v>
      </c>
      <c r="Q60" s="3">
        <v>1400</v>
      </c>
      <c r="R60" s="3">
        <v>18</v>
      </c>
      <c r="S60" s="3">
        <v>396</v>
      </c>
      <c r="T60" s="3">
        <v>7</v>
      </c>
      <c r="U60" s="2">
        <v>65.05</v>
      </c>
      <c r="V60" s="1" t="s">
        <v>48</v>
      </c>
      <c r="W60" s="1">
        <v>1.7303747199999999</v>
      </c>
      <c r="X60" s="1" t="s">
        <v>33</v>
      </c>
      <c r="Y60" s="1" t="s">
        <v>34</v>
      </c>
      <c r="Z60" s="2">
        <v>110.36</v>
      </c>
      <c r="AA60" s="16">
        <f t="shared" si="0"/>
        <v>0.12316964285714285</v>
      </c>
      <c r="AB60" s="6">
        <f t="shared" si="1"/>
        <v>44903</v>
      </c>
      <c r="AC60" s="4">
        <f t="shared" si="2"/>
        <v>44914</v>
      </c>
      <c r="AD60">
        <f t="shared" si="3"/>
        <v>-11</v>
      </c>
      <c r="AE60" t="str">
        <f t="shared" si="4"/>
        <v>Early</v>
      </c>
      <c r="AF60" s="11">
        <f t="shared" si="5"/>
        <v>14</v>
      </c>
      <c r="AG60" s="19">
        <f t="shared" si="6"/>
        <v>1910.7900000000002</v>
      </c>
    </row>
    <row r="61" spans="1:33" x14ac:dyDescent="0.45">
      <c r="A61" s="1" t="s">
        <v>59</v>
      </c>
      <c r="B61" s="1" t="s">
        <v>115</v>
      </c>
      <c r="C61" s="18">
        <v>63.83</v>
      </c>
      <c r="D61" s="3">
        <v>30</v>
      </c>
      <c r="E61" s="3">
        <v>484</v>
      </c>
      <c r="F61" s="2">
        <v>1061.6199999999999</v>
      </c>
      <c r="G61" s="1" t="s">
        <v>28</v>
      </c>
      <c r="H61" s="3">
        <v>100</v>
      </c>
      <c r="I61" s="3">
        <v>16</v>
      </c>
      <c r="J61" s="3">
        <v>26</v>
      </c>
      <c r="K61" s="3">
        <v>7</v>
      </c>
      <c r="L61" s="4">
        <v>44895</v>
      </c>
      <c r="M61" s="1" t="s">
        <v>29</v>
      </c>
      <c r="N61" s="2">
        <v>7.29</v>
      </c>
      <c r="O61" s="1" t="s">
        <v>41</v>
      </c>
      <c r="P61" s="1" t="s">
        <v>47</v>
      </c>
      <c r="Q61" s="3">
        <v>1200</v>
      </c>
      <c r="R61" s="3">
        <v>11</v>
      </c>
      <c r="S61" s="3">
        <v>176</v>
      </c>
      <c r="T61" s="3">
        <v>4</v>
      </c>
      <c r="U61" s="2">
        <v>1.9</v>
      </c>
      <c r="V61" s="1" t="s">
        <v>48</v>
      </c>
      <c r="W61" s="1">
        <v>0.447194015</v>
      </c>
      <c r="X61" s="1" t="s">
        <v>42</v>
      </c>
      <c r="Y61" s="1" t="s">
        <v>50</v>
      </c>
      <c r="Z61" s="2">
        <v>312.57</v>
      </c>
      <c r="AA61" s="16">
        <f t="shared" si="0"/>
        <v>0.64580578512396691</v>
      </c>
      <c r="AB61" s="6">
        <f t="shared" si="1"/>
        <v>44906</v>
      </c>
      <c r="AC61" s="4">
        <f t="shared" si="2"/>
        <v>44913</v>
      </c>
      <c r="AD61">
        <f t="shared" si="3"/>
        <v>-7</v>
      </c>
      <c r="AE61" t="str">
        <f t="shared" si="4"/>
        <v>Early</v>
      </c>
      <c r="AF61" s="11">
        <f t="shared" si="5"/>
        <v>11</v>
      </c>
      <c r="AG61" s="19">
        <f t="shared" si="6"/>
        <v>749.05</v>
      </c>
    </row>
    <row r="62" spans="1:33" x14ac:dyDescent="0.45">
      <c r="A62" s="1" t="s">
        <v>35</v>
      </c>
      <c r="B62" s="1" t="s">
        <v>116</v>
      </c>
      <c r="C62" s="18">
        <v>17.03</v>
      </c>
      <c r="D62" s="3">
        <v>16</v>
      </c>
      <c r="E62" s="3">
        <v>380</v>
      </c>
      <c r="F62" s="2">
        <v>8864.08</v>
      </c>
      <c r="G62" s="1" t="s">
        <v>37</v>
      </c>
      <c r="H62" s="3">
        <v>41</v>
      </c>
      <c r="I62" s="3">
        <v>27</v>
      </c>
      <c r="J62" s="3">
        <v>72</v>
      </c>
      <c r="K62" s="3">
        <v>8</v>
      </c>
      <c r="L62" s="4">
        <v>44964</v>
      </c>
      <c r="M62" s="1" t="s">
        <v>45</v>
      </c>
      <c r="N62" s="2">
        <v>4.38</v>
      </c>
      <c r="O62" s="1" t="s">
        <v>54</v>
      </c>
      <c r="P62" s="1" t="s">
        <v>31</v>
      </c>
      <c r="Q62" s="3">
        <v>2400</v>
      </c>
      <c r="R62" s="3">
        <v>29</v>
      </c>
      <c r="S62" s="3">
        <v>929</v>
      </c>
      <c r="T62" s="3">
        <v>24</v>
      </c>
      <c r="U62" s="2">
        <v>87.21</v>
      </c>
      <c r="V62" s="1" t="s">
        <v>48</v>
      </c>
      <c r="W62" s="1">
        <v>2.8530906169999999</v>
      </c>
      <c r="X62" s="1" t="s">
        <v>49</v>
      </c>
      <c r="Y62" s="1" t="s">
        <v>50</v>
      </c>
      <c r="Z62" s="2">
        <v>430.17</v>
      </c>
      <c r="AA62" s="16">
        <f t="shared" si="0"/>
        <v>1.1320263157894737</v>
      </c>
      <c r="AB62" s="6">
        <f t="shared" si="1"/>
        <v>44996</v>
      </c>
      <c r="AC62" s="4">
        <f t="shared" si="2"/>
        <v>45001</v>
      </c>
      <c r="AD62">
        <f t="shared" si="3"/>
        <v>-5</v>
      </c>
      <c r="AE62" t="str">
        <f t="shared" si="4"/>
        <v>Early</v>
      </c>
      <c r="AF62" s="11">
        <f t="shared" si="5"/>
        <v>32</v>
      </c>
      <c r="AG62" s="19">
        <f t="shared" si="6"/>
        <v>8433.91</v>
      </c>
    </row>
    <row r="63" spans="1:33" x14ac:dyDescent="0.45">
      <c r="A63" s="1" t="s">
        <v>26</v>
      </c>
      <c r="B63" s="1" t="s">
        <v>117</v>
      </c>
      <c r="C63" s="18">
        <v>52.03</v>
      </c>
      <c r="D63" s="3">
        <v>23</v>
      </c>
      <c r="E63" s="3">
        <v>117</v>
      </c>
      <c r="F63" s="2">
        <v>6885.59</v>
      </c>
      <c r="G63" s="1" t="s">
        <v>40</v>
      </c>
      <c r="H63" s="3">
        <v>32</v>
      </c>
      <c r="I63" s="3">
        <v>23</v>
      </c>
      <c r="J63" s="3">
        <v>36</v>
      </c>
      <c r="K63" s="3">
        <v>7</v>
      </c>
      <c r="L63" s="4">
        <v>44841</v>
      </c>
      <c r="M63" s="1" t="s">
        <v>45</v>
      </c>
      <c r="N63" s="2">
        <v>9.0299999999999994</v>
      </c>
      <c r="O63" s="1" t="s">
        <v>54</v>
      </c>
      <c r="P63" s="1" t="s">
        <v>47</v>
      </c>
      <c r="Q63" s="3">
        <v>1200</v>
      </c>
      <c r="R63" s="3">
        <v>14</v>
      </c>
      <c r="S63" s="3">
        <v>480</v>
      </c>
      <c r="T63" s="3">
        <v>12</v>
      </c>
      <c r="U63" s="2">
        <v>78.7</v>
      </c>
      <c r="V63" s="1" t="s">
        <v>48</v>
      </c>
      <c r="W63" s="1">
        <v>4.3674705380000001</v>
      </c>
      <c r="X63" s="1" t="s">
        <v>42</v>
      </c>
      <c r="Y63" s="1" t="s">
        <v>50</v>
      </c>
      <c r="Z63" s="2">
        <v>164.37</v>
      </c>
      <c r="AA63" s="16">
        <f t="shared" si="0"/>
        <v>1.4048717948717948</v>
      </c>
      <c r="AB63" s="6">
        <f t="shared" si="1"/>
        <v>44860</v>
      </c>
      <c r="AC63" s="4">
        <f t="shared" si="2"/>
        <v>44862</v>
      </c>
      <c r="AD63">
        <f t="shared" si="3"/>
        <v>-2</v>
      </c>
      <c r="AE63" t="str">
        <f t="shared" si="4"/>
        <v>Early</v>
      </c>
      <c r="AF63" s="11">
        <f t="shared" si="5"/>
        <v>19</v>
      </c>
      <c r="AG63" s="19">
        <f t="shared" si="6"/>
        <v>6721.22</v>
      </c>
    </row>
    <row r="64" spans="1:33" x14ac:dyDescent="0.45">
      <c r="A64" s="1" t="s">
        <v>59</v>
      </c>
      <c r="B64" s="1" t="s">
        <v>118</v>
      </c>
      <c r="C64" s="18">
        <v>72.8</v>
      </c>
      <c r="D64" s="3">
        <v>89</v>
      </c>
      <c r="E64" s="3">
        <v>270</v>
      </c>
      <c r="F64" s="2">
        <v>3899.75</v>
      </c>
      <c r="G64" s="1" t="s">
        <v>40</v>
      </c>
      <c r="H64" s="3">
        <v>86</v>
      </c>
      <c r="I64" s="3">
        <v>2</v>
      </c>
      <c r="J64" s="3">
        <v>40</v>
      </c>
      <c r="K64" s="3">
        <v>7</v>
      </c>
      <c r="L64" s="4">
        <v>44985</v>
      </c>
      <c r="M64" s="1" t="s">
        <v>45</v>
      </c>
      <c r="N64" s="2">
        <v>7.29</v>
      </c>
      <c r="O64" s="1" t="s">
        <v>63</v>
      </c>
      <c r="P64" s="1" t="s">
        <v>31</v>
      </c>
      <c r="Q64" s="3">
        <v>2400</v>
      </c>
      <c r="R64" s="3">
        <v>13</v>
      </c>
      <c r="S64" s="3">
        <v>751</v>
      </c>
      <c r="T64" s="3">
        <v>14</v>
      </c>
      <c r="U64" s="2">
        <v>21.05</v>
      </c>
      <c r="V64" s="1" t="s">
        <v>66</v>
      </c>
      <c r="W64" s="1">
        <v>1.8740014039999999</v>
      </c>
      <c r="X64" s="1" t="s">
        <v>58</v>
      </c>
      <c r="Y64" s="1" t="s">
        <v>43</v>
      </c>
      <c r="Z64" s="2">
        <v>320.85000000000002</v>
      </c>
      <c r="AA64" s="16">
        <f t="shared" si="0"/>
        <v>1.1883333333333335</v>
      </c>
      <c r="AB64" s="6">
        <f t="shared" si="1"/>
        <v>45006</v>
      </c>
      <c r="AC64" s="4">
        <f t="shared" si="2"/>
        <v>45005</v>
      </c>
      <c r="AD64">
        <f t="shared" si="3"/>
        <v>1</v>
      </c>
      <c r="AE64" t="str">
        <f t="shared" si="4"/>
        <v>Late</v>
      </c>
      <c r="AF64" s="11">
        <f t="shared" si="5"/>
        <v>21</v>
      </c>
      <c r="AG64" s="19">
        <f t="shared" si="6"/>
        <v>3578.9</v>
      </c>
    </row>
    <row r="65" spans="1:33" x14ac:dyDescent="0.45">
      <c r="A65" s="1" t="s">
        <v>35</v>
      </c>
      <c r="B65" s="1" t="s">
        <v>119</v>
      </c>
      <c r="C65" s="18">
        <v>13.02</v>
      </c>
      <c r="D65" s="3">
        <v>55</v>
      </c>
      <c r="E65" s="3">
        <v>246</v>
      </c>
      <c r="F65" s="2">
        <v>4256.95</v>
      </c>
      <c r="G65" s="1" t="s">
        <v>28</v>
      </c>
      <c r="H65" s="3">
        <v>54</v>
      </c>
      <c r="I65" s="3">
        <v>19</v>
      </c>
      <c r="J65" s="3">
        <v>10</v>
      </c>
      <c r="K65" s="3">
        <v>4</v>
      </c>
      <c r="L65" s="4">
        <v>45015</v>
      </c>
      <c r="M65" s="1" t="s">
        <v>38</v>
      </c>
      <c r="N65" s="2">
        <v>2.46</v>
      </c>
      <c r="O65" s="1" t="s">
        <v>30</v>
      </c>
      <c r="P65" s="1" t="s">
        <v>55</v>
      </c>
      <c r="Q65" s="3">
        <v>1600</v>
      </c>
      <c r="R65" s="3">
        <v>18</v>
      </c>
      <c r="S65" s="3">
        <v>736</v>
      </c>
      <c r="T65" s="3">
        <v>10</v>
      </c>
      <c r="U65" s="2">
        <v>20.079999999999998</v>
      </c>
      <c r="V65" s="1" t="s">
        <v>32</v>
      </c>
      <c r="W65" s="1">
        <v>3.6328432899999998</v>
      </c>
      <c r="X65" s="1" t="s">
        <v>58</v>
      </c>
      <c r="Y65" s="1" t="s">
        <v>50</v>
      </c>
      <c r="Z65" s="2">
        <v>687.29</v>
      </c>
      <c r="AA65" s="16">
        <f t="shared" si="0"/>
        <v>2.7938617886178858</v>
      </c>
      <c r="AB65" s="6">
        <f t="shared" si="1"/>
        <v>45029</v>
      </c>
      <c r="AC65" s="4">
        <f t="shared" si="2"/>
        <v>45037</v>
      </c>
      <c r="AD65">
        <f t="shared" si="3"/>
        <v>-8</v>
      </c>
      <c r="AE65" t="str">
        <f t="shared" si="4"/>
        <v>Early</v>
      </c>
      <c r="AF65" s="11">
        <f t="shared" si="5"/>
        <v>14</v>
      </c>
      <c r="AG65" s="19">
        <f t="shared" si="6"/>
        <v>3569.66</v>
      </c>
    </row>
    <row r="66" spans="1:33" x14ac:dyDescent="0.45">
      <c r="A66" s="1" t="s">
        <v>35</v>
      </c>
      <c r="B66" s="1" t="s">
        <v>120</v>
      </c>
      <c r="C66" s="18">
        <v>89.63</v>
      </c>
      <c r="D66" s="3">
        <v>11</v>
      </c>
      <c r="E66" s="3">
        <v>134</v>
      </c>
      <c r="F66" s="2">
        <v>8458.73</v>
      </c>
      <c r="G66" s="1" t="s">
        <v>37</v>
      </c>
      <c r="H66" s="3">
        <v>73</v>
      </c>
      <c r="I66" s="3">
        <v>27</v>
      </c>
      <c r="J66" s="3">
        <v>75</v>
      </c>
      <c r="K66" s="3">
        <v>6</v>
      </c>
      <c r="L66" s="4">
        <v>44985</v>
      </c>
      <c r="M66" s="1" t="s">
        <v>45</v>
      </c>
      <c r="N66" s="2">
        <v>4.59</v>
      </c>
      <c r="O66" s="1" t="s">
        <v>41</v>
      </c>
      <c r="P66" s="1" t="s">
        <v>52</v>
      </c>
      <c r="Q66" s="3">
        <v>1400</v>
      </c>
      <c r="R66" s="3">
        <v>17</v>
      </c>
      <c r="S66" s="3">
        <v>328</v>
      </c>
      <c r="T66" s="3">
        <v>6</v>
      </c>
      <c r="U66" s="2">
        <v>8.69</v>
      </c>
      <c r="V66" s="1" t="s">
        <v>48</v>
      </c>
      <c r="W66" s="1">
        <v>0.15948631499999999</v>
      </c>
      <c r="X66" s="1" t="s">
        <v>42</v>
      </c>
      <c r="Y66" s="1" t="s">
        <v>43</v>
      </c>
      <c r="Z66" s="2">
        <v>771.23</v>
      </c>
      <c r="AA66" s="16">
        <f t="shared" si="0"/>
        <v>5.7554477611940298</v>
      </c>
      <c r="AB66" s="6">
        <f t="shared" si="1"/>
        <v>44997</v>
      </c>
      <c r="AC66" s="4">
        <f t="shared" si="2"/>
        <v>45008</v>
      </c>
      <c r="AD66">
        <f t="shared" si="3"/>
        <v>-11</v>
      </c>
      <c r="AE66" t="str">
        <f t="shared" si="4"/>
        <v>Early</v>
      </c>
      <c r="AF66" s="11">
        <f t="shared" si="5"/>
        <v>12</v>
      </c>
      <c r="AG66" s="19">
        <f t="shared" si="6"/>
        <v>7687.5</v>
      </c>
    </row>
    <row r="67" spans="1:33" x14ac:dyDescent="0.45">
      <c r="A67" s="1" t="s">
        <v>35</v>
      </c>
      <c r="B67" s="1" t="s">
        <v>121</v>
      </c>
      <c r="C67" s="18">
        <v>33.700000000000003</v>
      </c>
      <c r="D67" s="3">
        <v>72</v>
      </c>
      <c r="E67" s="3">
        <v>457</v>
      </c>
      <c r="F67" s="2">
        <v>8354.58</v>
      </c>
      <c r="G67" s="1" t="s">
        <v>57</v>
      </c>
      <c r="H67" s="3">
        <v>57</v>
      </c>
      <c r="I67" s="3">
        <v>24</v>
      </c>
      <c r="J67" s="3">
        <v>54</v>
      </c>
      <c r="K67" s="3">
        <v>8</v>
      </c>
      <c r="L67" s="4">
        <v>44985</v>
      </c>
      <c r="M67" s="1" t="s">
        <v>45</v>
      </c>
      <c r="N67" s="2">
        <v>6.58</v>
      </c>
      <c r="O67" s="1" t="s">
        <v>46</v>
      </c>
      <c r="P67" s="1" t="s">
        <v>47</v>
      </c>
      <c r="Q67" s="3">
        <v>1200</v>
      </c>
      <c r="R67" s="3">
        <v>16</v>
      </c>
      <c r="S67" s="3">
        <v>358</v>
      </c>
      <c r="T67" s="3">
        <v>21</v>
      </c>
      <c r="U67" s="2">
        <v>1.6</v>
      </c>
      <c r="V67" s="1" t="s">
        <v>48</v>
      </c>
      <c r="W67" s="1">
        <v>4.9110959550000004</v>
      </c>
      <c r="X67" s="1" t="s">
        <v>49</v>
      </c>
      <c r="Y67" s="1" t="s">
        <v>43</v>
      </c>
      <c r="Z67" s="2">
        <v>555.86</v>
      </c>
      <c r="AA67" s="16">
        <f t="shared" ref="AA67:AA101" si="7">(Z67/E67)</f>
        <v>1.2163238512035011</v>
      </c>
      <c r="AB67" s="6">
        <f t="shared" ref="AB67:AB101" si="8">(L67+T67+K67)</f>
        <v>45014</v>
      </c>
      <c r="AC67" s="4">
        <f t="shared" ref="AC67:AC101" si="9">(L67+R67+K67)</f>
        <v>45009</v>
      </c>
      <c r="AD67">
        <f t="shared" ref="AD67:AD101" si="10">(AB67-AC67)</f>
        <v>5</v>
      </c>
      <c r="AE67" t="str">
        <f t="shared" ref="AE67:AE101" si="11">IF(AD67=0,"On Time",IF(AD67&lt;0,"Early","Late"))</f>
        <v>Late</v>
      </c>
      <c r="AF67" s="11">
        <f t="shared" ref="AF67:AF101" si="12">(T67+K67)</f>
        <v>29</v>
      </c>
      <c r="AG67" s="19">
        <f t="shared" ref="AG67:AG101" si="13">F67-Z67</f>
        <v>7798.72</v>
      </c>
    </row>
    <row r="68" spans="1:33" x14ac:dyDescent="0.45">
      <c r="A68" s="1" t="s">
        <v>35</v>
      </c>
      <c r="B68" s="1" t="s">
        <v>122</v>
      </c>
      <c r="C68" s="18">
        <v>26.03</v>
      </c>
      <c r="D68" s="3">
        <v>52</v>
      </c>
      <c r="E68" s="3">
        <v>704</v>
      </c>
      <c r="F68" s="2">
        <v>8367.7199999999993</v>
      </c>
      <c r="G68" s="1" t="s">
        <v>37</v>
      </c>
      <c r="H68" s="3">
        <v>13</v>
      </c>
      <c r="I68" s="3">
        <v>17</v>
      </c>
      <c r="J68" s="3">
        <v>19</v>
      </c>
      <c r="K68" s="3">
        <v>8</v>
      </c>
      <c r="L68" s="4">
        <v>44895</v>
      </c>
      <c r="M68" s="1" t="s">
        <v>38</v>
      </c>
      <c r="N68" s="2">
        <v>2.2200000000000002</v>
      </c>
      <c r="O68" s="1" t="s">
        <v>46</v>
      </c>
      <c r="P68" s="1" t="s">
        <v>47</v>
      </c>
      <c r="Q68" s="3">
        <v>1200</v>
      </c>
      <c r="R68" s="3">
        <v>24</v>
      </c>
      <c r="S68" s="3">
        <v>867</v>
      </c>
      <c r="T68" s="3">
        <v>28</v>
      </c>
      <c r="U68" s="2">
        <v>42.08</v>
      </c>
      <c r="V68" s="1" t="s">
        <v>48</v>
      </c>
      <c r="W68" s="1">
        <v>3.4480632880000002</v>
      </c>
      <c r="X68" s="1" t="s">
        <v>33</v>
      </c>
      <c r="Y68" s="1" t="s">
        <v>50</v>
      </c>
      <c r="Z68" s="2">
        <v>393.84</v>
      </c>
      <c r="AA68" s="16">
        <f t="shared" si="7"/>
        <v>0.5594318181818182</v>
      </c>
      <c r="AB68" s="6">
        <f t="shared" si="8"/>
        <v>44931</v>
      </c>
      <c r="AC68" s="4">
        <f t="shared" si="9"/>
        <v>44927</v>
      </c>
      <c r="AD68">
        <f t="shared" si="10"/>
        <v>4</v>
      </c>
      <c r="AE68" t="str">
        <f t="shared" si="11"/>
        <v>Late</v>
      </c>
      <c r="AF68" s="11">
        <f t="shared" si="12"/>
        <v>36</v>
      </c>
      <c r="AG68" s="19">
        <f t="shared" si="13"/>
        <v>7973.8799999999992</v>
      </c>
    </row>
    <row r="69" spans="1:33" x14ac:dyDescent="0.45">
      <c r="A69" s="1" t="s">
        <v>35</v>
      </c>
      <c r="B69" s="1" t="s">
        <v>123</v>
      </c>
      <c r="C69" s="18">
        <v>87.76</v>
      </c>
      <c r="D69" s="3">
        <v>16</v>
      </c>
      <c r="E69" s="3">
        <v>513</v>
      </c>
      <c r="F69" s="2">
        <v>9473.7999999999993</v>
      </c>
      <c r="G69" s="1" t="s">
        <v>40</v>
      </c>
      <c r="H69" s="3">
        <v>12</v>
      </c>
      <c r="I69" s="3">
        <v>9</v>
      </c>
      <c r="J69" s="3">
        <v>71</v>
      </c>
      <c r="K69" s="3">
        <v>9</v>
      </c>
      <c r="L69" s="4">
        <v>44834</v>
      </c>
      <c r="M69" s="1" t="s">
        <v>45</v>
      </c>
      <c r="N69" s="2">
        <v>9.15</v>
      </c>
      <c r="O69" s="1" t="s">
        <v>41</v>
      </c>
      <c r="P69" s="1" t="s">
        <v>31</v>
      </c>
      <c r="Q69" s="3">
        <v>2400</v>
      </c>
      <c r="R69" s="3">
        <v>10</v>
      </c>
      <c r="S69" s="3">
        <v>198</v>
      </c>
      <c r="T69" s="3">
        <v>11</v>
      </c>
      <c r="U69" s="2">
        <v>7.06</v>
      </c>
      <c r="V69" s="1" t="s">
        <v>66</v>
      </c>
      <c r="W69" s="1">
        <v>0.13195544400000001</v>
      </c>
      <c r="X69" s="1" t="s">
        <v>58</v>
      </c>
      <c r="Y69" s="1" t="s">
        <v>43</v>
      </c>
      <c r="Z69" s="2">
        <v>169.27</v>
      </c>
      <c r="AA69" s="16">
        <f t="shared" si="7"/>
        <v>0.32996101364522418</v>
      </c>
      <c r="AB69" s="6">
        <f t="shared" si="8"/>
        <v>44854</v>
      </c>
      <c r="AC69" s="4">
        <f t="shared" si="9"/>
        <v>44853</v>
      </c>
      <c r="AD69">
        <f t="shared" si="10"/>
        <v>1</v>
      </c>
      <c r="AE69" t="str">
        <f t="shared" si="11"/>
        <v>Late</v>
      </c>
      <c r="AF69" s="11">
        <f t="shared" si="12"/>
        <v>20</v>
      </c>
      <c r="AG69" s="19">
        <f t="shared" si="13"/>
        <v>9304.5299999999988</v>
      </c>
    </row>
    <row r="70" spans="1:33" x14ac:dyDescent="0.45">
      <c r="A70" s="1" t="s">
        <v>26</v>
      </c>
      <c r="B70" s="1" t="s">
        <v>124</v>
      </c>
      <c r="C70" s="18">
        <v>37.93</v>
      </c>
      <c r="D70" s="3">
        <v>29</v>
      </c>
      <c r="E70" s="3">
        <v>163</v>
      </c>
      <c r="F70" s="2">
        <v>3550.22</v>
      </c>
      <c r="G70" s="1" t="s">
        <v>28</v>
      </c>
      <c r="H70" s="3">
        <v>0</v>
      </c>
      <c r="I70" s="3">
        <v>8</v>
      </c>
      <c r="J70" s="3">
        <v>58</v>
      </c>
      <c r="K70" s="3">
        <v>8</v>
      </c>
      <c r="L70" s="4">
        <v>45016</v>
      </c>
      <c r="M70" s="1" t="s">
        <v>29</v>
      </c>
      <c r="N70" s="2">
        <v>1.19</v>
      </c>
      <c r="O70" s="1" t="s">
        <v>63</v>
      </c>
      <c r="P70" s="1" t="s">
        <v>55</v>
      </c>
      <c r="Q70" s="3">
        <v>1600</v>
      </c>
      <c r="R70" s="3">
        <v>2</v>
      </c>
      <c r="S70" s="3">
        <v>375</v>
      </c>
      <c r="T70" s="3">
        <v>18</v>
      </c>
      <c r="U70" s="2">
        <v>97.11</v>
      </c>
      <c r="V70" s="1" t="s">
        <v>48</v>
      </c>
      <c r="W70" s="1">
        <v>1.9834678720000001</v>
      </c>
      <c r="X70" s="1" t="s">
        <v>49</v>
      </c>
      <c r="Y70" s="1" t="s">
        <v>50</v>
      </c>
      <c r="Z70" s="2">
        <v>299.70999999999998</v>
      </c>
      <c r="AA70" s="16">
        <f t="shared" si="7"/>
        <v>1.8387116564417176</v>
      </c>
      <c r="AB70" s="6">
        <f t="shared" si="8"/>
        <v>45042</v>
      </c>
      <c r="AC70" s="4">
        <f t="shared" si="9"/>
        <v>45026</v>
      </c>
      <c r="AD70">
        <f t="shared" si="10"/>
        <v>16</v>
      </c>
      <c r="AE70" t="str">
        <f t="shared" si="11"/>
        <v>Late</v>
      </c>
      <c r="AF70" s="11">
        <f t="shared" si="12"/>
        <v>26</v>
      </c>
      <c r="AG70" s="19">
        <f t="shared" si="13"/>
        <v>3250.5099999999998</v>
      </c>
    </row>
    <row r="71" spans="1:33" x14ac:dyDescent="0.45">
      <c r="A71" s="1" t="s">
        <v>35</v>
      </c>
      <c r="B71" s="1" t="s">
        <v>125</v>
      </c>
      <c r="C71" s="18">
        <v>54.87</v>
      </c>
      <c r="D71" s="3">
        <v>62</v>
      </c>
      <c r="E71" s="3">
        <v>511</v>
      </c>
      <c r="F71" s="2">
        <v>1752.38</v>
      </c>
      <c r="G71" s="1" t="s">
        <v>28</v>
      </c>
      <c r="H71" s="3">
        <v>95</v>
      </c>
      <c r="I71" s="3">
        <v>1</v>
      </c>
      <c r="J71" s="3">
        <v>27</v>
      </c>
      <c r="K71" s="3">
        <v>3</v>
      </c>
      <c r="L71" s="4">
        <v>44872</v>
      </c>
      <c r="M71" s="1" t="s">
        <v>29</v>
      </c>
      <c r="N71" s="2">
        <v>9.7100000000000009</v>
      </c>
      <c r="O71" s="1" t="s">
        <v>54</v>
      </c>
      <c r="P71" s="1" t="s">
        <v>47</v>
      </c>
      <c r="Q71" s="3">
        <v>1200</v>
      </c>
      <c r="R71" s="3">
        <v>9</v>
      </c>
      <c r="S71" s="3">
        <v>862</v>
      </c>
      <c r="T71" s="3">
        <v>7</v>
      </c>
      <c r="U71" s="2">
        <v>77.63</v>
      </c>
      <c r="V71" s="1" t="s">
        <v>32</v>
      </c>
      <c r="W71" s="1">
        <v>1.3623879889999999</v>
      </c>
      <c r="X71" s="1" t="s">
        <v>42</v>
      </c>
      <c r="Y71" s="1" t="s">
        <v>50</v>
      </c>
      <c r="Z71" s="2">
        <v>207.66</v>
      </c>
      <c r="AA71" s="16">
        <f t="shared" si="7"/>
        <v>0.40637964774951074</v>
      </c>
      <c r="AB71" s="6">
        <f t="shared" si="8"/>
        <v>44882</v>
      </c>
      <c r="AC71" s="4">
        <f t="shared" si="9"/>
        <v>44884</v>
      </c>
      <c r="AD71">
        <f t="shared" si="10"/>
        <v>-2</v>
      </c>
      <c r="AE71" t="str">
        <f t="shared" si="11"/>
        <v>Early</v>
      </c>
      <c r="AF71" s="11">
        <f t="shared" si="12"/>
        <v>10</v>
      </c>
      <c r="AG71" s="19">
        <f t="shared" si="13"/>
        <v>1544.72</v>
      </c>
    </row>
    <row r="72" spans="1:33" x14ac:dyDescent="0.45">
      <c r="A72" s="1" t="s">
        <v>26</v>
      </c>
      <c r="B72" s="1" t="s">
        <v>126</v>
      </c>
      <c r="C72" s="18">
        <v>47.91</v>
      </c>
      <c r="D72" s="3">
        <v>90</v>
      </c>
      <c r="E72" s="3">
        <v>32</v>
      </c>
      <c r="F72" s="2">
        <v>7014.89</v>
      </c>
      <c r="G72" s="1" t="s">
        <v>37</v>
      </c>
      <c r="H72" s="3">
        <v>10</v>
      </c>
      <c r="I72" s="3">
        <v>12</v>
      </c>
      <c r="J72" s="3">
        <v>22</v>
      </c>
      <c r="K72" s="3">
        <v>4</v>
      </c>
      <c r="L72" s="4">
        <v>44985</v>
      </c>
      <c r="M72" s="1" t="s">
        <v>29</v>
      </c>
      <c r="N72" s="2">
        <v>6.32</v>
      </c>
      <c r="O72" s="1" t="s">
        <v>41</v>
      </c>
      <c r="P72" s="1" t="s">
        <v>55</v>
      </c>
      <c r="Q72" s="3">
        <v>1600</v>
      </c>
      <c r="R72" s="3">
        <v>22</v>
      </c>
      <c r="S72" s="3">
        <v>775</v>
      </c>
      <c r="T72" s="3">
        <v>16</v>
      </c>
      <c r="U72" s="2">
        <v>11.44</v>
      </c>
      <c r="V72" s="1" t="s">
        <v>66</v>
      </c>
      <c r="W72" s="1">
        <v>1.8305755990000001</v>
      </c>
      <c r="X72" s="1" t="s">
        <v>33</v>
      </c>
      <c r="Y72" s="1" t="s">
        <v>43</v>
      </c>
      <c r="Z72" s="2">
        <v>183.27</v>
      </c>
      <c r="AA72" s="16">
        <f t="shared" si="7"/>
        <v>5.7271875000000003</v>
      </c>
      <c r="AB72" s="6">
        <f t="shared" si="8"/>
        <v>45005</v>
      </c>
      <c r="AC72" s="4">
        <f t="shared" si="9"/>
        <v>45011</v>
      </c>
      <c r="AD72">
        <f t="shared" si="10"/>
        <v>-6</v>
      </c>
      <c r="AE72" t="str">
        <f t="shared" si="11"/>
        <v>Early</v>
      </c>
      <c r="AF72" s="11">
        <f t="shared" si="12"/>
        <v>20</v>
      </c>
      <c r="AG72" s="19">
        <f t="shared" si="13"/>
        <v>6831.62</v>
      </c>
    </row>
    <row r="73" spans="1:33" x14ac:dyDescent="0.45">
      <c r="A73" s="1" t="s">
        <v>59</v>
      </c>
      <c r="B73" s="1" t="s">
        <v>127</v>
      </c>
      <c r="C73" s="18">
        <v>6.38</v>
      </c>
      <c r="D73" s="3">
        <v>14</v>
      </c>
      <c r="E73" s="3">
        <v>637</v>
      </c>
      <c r="F73" s="2">
        <v>8180.34</v>
      </c>
      <c r="G73" s="1" t="s">
        <v>37</v>
      </c>
      <c r="H73" s="3">
        <v>76</v>
      </c>
      <c r="I73" s="3">
        <v>2</v>
      </c>
      <c r="J73" s="3">
        <v>26</v>
      </c>
      <c r="K73" s="3">
        <v>6</v>
      </c>
      <c r="L73" s="4">
        <v>44827</v>
      </c>
      <c r="M73" s="1" t="s">
        <v>38</v>
      </c>
      <c r="N73" s="2">
        <v>9.23</v>
      </c>
      <c r="O73" s="1" t="s">
        <v>63</v>
      </c>
      <c r="P73" s="1" t="s">
        <v>55</v>
      </c>
      <c r="Q73" s="3">
        <v>1600</v>
      </c>
      <c r="R73" s="3">
        <v>2</v>
      </c>
      <c r="S73" s="3">
        <v>258</v>
      </c>
      <c r="T73" s="3">
        <v>10</v>
      </c>
      <c r="U73" s="2">
        <v>30.66</v>
      </c>
      <c r="V73" s="1" t="s">
        <v>32</v>
      </c>
      <c r="W73" s="1">
        <v>2.078750608</v>
      </c>
      <c r="X73" s="1" t="s">
        <v>33</v>
      </c>
      <c r="Y73" s="1" t="s">
        <v>50</v>
      </c>
      <c r="Z73" s="2">
        <v>405.17</v>
      </c>
      <c r="AA73" s="16">
        <f t="shared" si="7"/>
        <v>0.63605965463108327</v>
      </c>
      <c r="AB73" s="6">
        <f t="shared" si="8"/>
        <v>44843</v>
      </c>
      <c r="AC73" s="4">
        <f t="shared" si="9"/>
        <v>44835</v>
      </c>
      <c r="AD73">
        <f t="shared" si="10"/>
        <v>8</v>
      </c>
      <c r="AE73" t="str">
        <f t="shared" si="11"/>
        <v>Late</v>
      </c>
      <c r="AF73" s="11">
        <f t="shared" si="12"/>
        <v>16</v>
      </c>
      <c r="AG73" s="19">
        <f t="shared" si="13"/>
        <v>7775.17</v>
      </c>
    </row>
    <row r="74" spans="1:33" x14ac:dyDescent="0.45">
      <c r="A74" s="1" t="s">
        <v>59</v>
      </c>
      <c r="B74" s="1" t="s">
        <v>128</v>
      </c>
      <c r="C74" s="18">
        <v>90.2</v>
      </c>
      <c r="D74" s="3">
        <v>88</v>
      </c>
      <c r="E74" s="3">
        <v>478</v>
      </c>
      <c r="F74" s="2">
        <v>2633.12</v>
      </c>
      <c r="G74" s="1" t="s">
        <v>28</v>
      </c>
      <c r="H74" s="3">
        <v>57</v>
      </c>
      <c r="I74" s="3">
        <v>29</v>
      </c>
      <c r="J74" s="3">
        <v>77</v>
      </c>
      <c r="K74" s="3">
        <v>9</v>
      </c>
      <c r="L74" s="4">
        <v>44900</v>
      </c>
      <c r="M74" s="1" t="s">
        <v>38</v>
      </c>
      <c r="N74" s="2">
        <v>6.6</v>
      </c>
      <c r="O74" s="1" t="s">
        <v>41</v>
      </c>
      <c r="P74" s="1" t="s">
        <v>55</v>
      </c>
      <c r="Q74" s="3">
        <v>1600</v>
      </c>
      <c r="R74" s="3">
        <v>21</v>
      </c>
      <c r="S74" s="3">
        <v>152</v>
      </c>
      <c r="T74" s="3">
        <v>11</v>
      </c>
      <c r="U74" s="2">
        <v>55.76</v>
      </c>
      <c r="V74" s="1" t="s">
        <v>32</v>
      </c>
      <c r="W74" s="1">
        <v>3.2133296069999999</v>
      </c>
      <c r="X74" s="1" t="s">
        <v>49</v>
      </c>
      <c r="Y74" s="1" t="s">
        <v>34</v>
      </c>
      <c r="Z74" s="2">
        <v>677.94</v>
      </c>
      <c r="AA74" s="16">
        <f t="shared" si="7"/>
        <v>1.4182845188284521</v>
      </c>
      <c r="AB74" s="6">
        <f t="shared" si="8"/>
        <v>44920</v>
      </c>
      <c r="AC74" s="4">
        <f t="shared" si="9"/>
        <v>44930</v>
      </c>
      <c r="AD74">
        <f t="shared" si="10"/>
        <v>-10</v>
      </c>
      <c r="AE74" t="str">
        <f t="shared" si="11"/>
        <v>Early</v>
      </c>
      <c r="AF74" s="11">
        <f t="shared" si="12"/>
        <v>20</v>
      </c>
      <c r="AG74" s="19">
        <f t="shared" si="13"/>
        <v>1955.1799999999998</v>
      </c>
    </row>
    <row r="75" spans="1:33" x14ac:dyDescent="0.45">
      <c r="A75" s="1" t="s">
        <v>59</v>
      </c>
      <c r="B75" s="1" t="s">
        <v>129</v>
      </c>
      <c r="C75" s="18">
        <v>83.85</v>
      </c>
      <c r="D75" s="3">
        <v>41</v>
      </c>
      <c r="E75" s="3">
        <v>375</v>
      </c>
      <c r="F75" s="2">
        <v>7910.89</v>
      </c>
      <c r="G75" s="1" t="s">
        <v>57</v>
      </c>
      <c r="H75" s="3">
        <v>17</v>
      </c>
      <c r="I75" s="3">
        <v>25</v>
      </c>
      <c r="J75" s="3">
        <v>66</v>
      </c>
      <c r="K75" s="3">
        <v>5</v>
      </c>
      <c r="L75" s="4">
        <v>44834</v>
      </c>
      <c r="M75" s="1" t="s">
        <v>29</v>
      </c>
      <c r="N75" s="2">
        <v>1.51</v>
      </c>
      <c r="O75" s="1" t="s">
        <v>54</v>
      </c>
      <c r="P75" s="1" t="s">
        <v>64</v>
      </c>
      <c r="Q75" s="3">
        <v>1100</v>
      </c>
      <c r="R75" s="3">
        <v>13</v>
      </c>
      <c r="S75" s="3">
        <v>444</v>
      </c>
      <c r="T75" s="3">
        <v>4</v>
      </c>
      <c r="U75" s="2">
        <v>46.87</v>
      </c>
      <c r="V75" s="1" t="s">
        <v>48</v>
      </c>
      <c r="W75" s="1">
        <v>4.6205460650000001</v>
      </c>
      <c r="X75" s="1" t="s">
        <v>33</v>
      </c>
      <c r="Y75" s="1" t="s">
        <v>50</v>
      </c>
      <c r="Z75" s="2">
        <v>866.47</v>
      </c>
      <c r="AA75" s="16">
        <f t="shared" si="7"/>
        <v>2.3105866666666666</v>
      </c>
      <c r="AB75" s="6">
        <f t="shared" si="8"/>
        <v>44843</v>
      </c>
      <c r="AC75" s="4">
        <f t="shared" si="9"/>
        <v>44852</v>
      </c>
      <c r="AD75">
        <f t="shared" si="10"/>
        <v>-9</v>
      </c>
      <c r="AE75" t="str">
        <f t="shared" si="11"/>
        <v>Early</v>
      </c>
      <c r="AF75" s="11">
        <f t="shared" si="12"/>
        <v>9</v>
      </c>
      <c r="AG75" s="19">
        <f t="shared" si="13"/>
        <v>7044.42</v>
      </c>
    </row>
    <row r="76" spans="1:33" x14ac:dyDescent="0.45">
      <c r="A76" s="1" t="s">
        <v>26</v>
      </c>
      <c r="B76" s="1" t="s">
        <v>130</v>
      </c>
      <c r="C76" s="18">
        <v>3.17</v>
      </c>
      <c r="D76" s="3">
        <v>64</v>
      </c>
      <c r="E76" s="3">
        <v>904</v>
      </c>
      <c r="F76" s="2">
        <v>5709.95</v>
      </c>
      <c r="G76" s="1" t="s">
        <v>37</v>
      </c>
      <c r="H76" s="3">
        <v>41</v>
      </c>
      <c r="I76" s="3">
        <v>6</v>
      </c>
      <c r="J76" s="3">
        <v>1</v>
      </c>
      <c r="K76" s="3">
        <v>5</v>
      </c>
      <c r="L76" s="4">
        <v>44925</v>
      </c>
      <c r="M76" s="1" t="s">
        <v>38</v>
      </c>
      <c r="N76" s="2">
        <v>5.24</v>
      </c>
      <c r="O76" s="1" t="s">
        <v>54</v>
      </c>
      <c r="P76" s="1" t="s">
        <v>52</v>
      </c>
      <c r="Q76" s="3">
        <v>1400</v>
      </c>
      <c r="R76" s="3">
        <v>1</v>
      </c>
      <c r="S76" s="3">
        <v>919</v>
      </c>
      <c r="T76" s="3">
        <v>9</v>
      </c>
      <c r="U76" s="2">
        <v>80.58</v>
      </c>
      <c r="V76" s="1" t="s">
        <v>48</v>
      </c>
      <c r="W76" s="1">
        <v>0.39661272400000003</v>
      </c>
      <c r="X76" s="1" t="s">
        <v>49</v>
      </c>
      <c r="Y76" s="1" t="s">
        <v>50</v>
      </c>
      <c r="Z76" s="2">
        <v>341.55</v>
      </c>
      <c r="AA76" s="16">
        <f t="shared" si="7"/>
        <v>0.37782079646017702</v>
      </c>
      <c r="AB76" s="6">
        <f t="shared" si="8"/>
        <v>44939</v>
      </c>
      <c r="AC76" s="4">
        <f t="shared" si="9"/>
        <v>44931</v>
      </c>
      <c r="AD76">
        <f t="shared" si="10"/>
        <v>8</v>
      </c>
      <c r="AE76" t="str">
        <f t="shared" si="11"/>
        <v>Late</v>
      </c>
      <c r="AF76" s="11">
        <f t="shared" si="12"/>
        <v>14</v>
      </c>
      <c r="AG76" s="19">
        <f t="shared" si="13"/>
        <v>5368.4</v>
      </c>
    </row>
    <row r="77" spans="1:33" x14ac:dyDescent="0.45">
      <c r="A77" s="1" t="s">
        <v>35</v>
      </c>
      <c r="B77" s="1" t="s">
        <v>131</v>
      </c>
      <c r="C77" s="18">
        <v>93</v>
      </c>
      <c r="D77" s="3">
        <v>29</v>
      </c>
      <c r="E77" s="3">
        <v>106</v>
      </c>
      <c r="F77" s="2">
        <v>1889.07</v>
      </c>
      <c r="G77" s="1" t="s">
        <v>28</v>
      </c>
      <c r="H77" s="3">
        <v>16</v>
      </c>
      <c r="I77" s="3">
        <v>20</v>
      </c>
      <c r="J77" s="3">
        <v>56</v>
      </c>
      <c r="K77" s="3">
        <v>10</v>
      </c>
      <c r="L77" s="4">
        <v>44985</v>
      </c>
      <c r="M77" s="1" t="s">
        <v>45</v>
      </c>
      <c r="N77" s="2">
        <v>2.4700000000000002</v>
      </c>
      <c r="O77" s="1" t="s">
        <v>41</v>
      </c>
      <c r="P77" s="1" t="s">
        <v>64</v>
      </c>
      <c r="Q77" s="3">
        <v>1100</v>
      </c>
      <c r="R77" s="3">
        <v>25</v>
      </c>
      <c r="S77" s="3">
        <v>759</v>
      </c>
      <c r="T77" s="3">
        <v>11</v>
      </c>
      <c r="U77" s="2">
        <v>48.06</v>
      </c>
      <c r="V77" s="1" t="s">
        <v>66</v>
      </c>
      <c r="W77" s="1">
        <v>2.0300690889999999</v>
      </c>
      <c r="X77" s="1" t="s">
        <v>42</v>
      </c>
      <c r="Y77" s="1" t="s">
        <v>43</v>
      </c>
      <c r="Z77" s="2">
        <v>873.13</v>
      </c>
      <c r="AA77" s="16">
        <f t="shared" si="7"/>
        <v>8.2370754716981125</v>
      </c>
      <c r="AB77" s="6">
        <f t="shared" si="8"/>
        <v>45006</v>
      </c>
      <c r="AC77" s="4">
        <f t="shared" si="9"/>
        <v>45020</v>
      </c>
      <c r="AD77">
        <f t="shared" si="10"/>
        <v>-14</v>
      </c>
      <c r="AE77" t="str">
        <f t="shared" si="11"/>
        <v>Early</v>
      </c>
      <c r="AF77" s="11">
        <f t="shared" si="12"/>
        <v>21</v>
      </c>
      <c r="AG77" s="19">
        <f t="shared" si="13"/>
        <v>1015.9399999999999</v>
      </c>
    </row>
    <row r="78" spans="1:33" x14ac:dyDescent="0.45">
      <c r="A78" s="1" t="s">
        <v>26</v>
      </c>
      <c r="B78" s="1" t="s">
        <v>132</v>
      </c>
      <c r="C78" s="18">
        <v>69.11</v>
      </c>
      <c r="D78" s="3">
        <v>23</v>
      </c>
      <c r="E78" s="3">
        <v>241</v>
      </c>
      <c r="F78" s="2">
        <v>5328.38</v>
      </c>
      <c r="G78" s="1" t="s">
        <v>57</v>
      </c>
      <c r="H78" s="3">
        <v>38</v>
      </c>
      <c r="I78" s="3">
        <v>1</v>
      </c>
      <c r="J78" s="3">
        <v>22</v>
      </c>
      <c r="K78" s="3">
        <v>10</v>
      </c>
      <c r="L78" s="4">
        <v>44918</v>
      </c>
      <c r="M78" s="1" t="s">
        <v>38</v>
      </c>
      <c r="N78" s="2">
        <v>7.05</v>
      </c>
      <c r="O78" s="1" t="s">
        <v>63</v>
      </c>
      <c r="P78" s="1" t="s">
        <v>55</v>
      </c>
      <c r="Q78" s="3">
        <v>1600</v>
      </c>
      <c r="R78" s="3">
        <v>25</v>
      </c>
      <c r="S78" s="3">
        <v>985</v>
      </c>
      <c r="T78" s="3">
        <v>24</v>
      </c>
      <c r="U78" s="2">
        <v>64.319999999999993</v>
      </c>
      <c r="V78" s="1" t="s">
        <v>32</v>
      </c>
      <c r="W78" s="1">
        <v>2.1800374520000001</v>
      </c>
      <c r="X78" s="1" t="s">
        <v>49</v>
      </c>
      <c r="Y78" s="1" t="s">
        <v>50</v>
      </c>
      <c r="Z78" s="2">
        <v>997.41</v>
      </c>
      <c r="AA78" s="16">
        <f t="shared" si="7"/>
        <v>4.1386307053941911</v>
      </c>
      <c r="AB78" s="6">
        <f t="shared" si="8"/>
        <v>44952</v>
      </c>
      <c r="AC78" s="4">
        <f t="shared" si="9"/>
        <v>44953</v>
      </c>
      <c r="AD78">
        <f t="shared" si="10"/>
        <v>-1</v>
      </c>
      <c r="AE78" t="str">
        <f t="shared" si="11"/>
        <v>Early</v>
      </c>
      <c r="AF78" s="11">
        <f t="shared" si="12"/>
        <v>34</v>
      </c>
      <c r="AG78" s="19">
        <f t="shared" si="13"/>
        <v>4330.97</v>
      </c>
    </row>
    <row r="79" spans="1:33" x14ac:dyDescent="0.45">
      <c r="A79" s="1" t="s">
        <v>26</v>
      </c>
      <c r="B79" s="1" t="s">
        <v>133</v>
      </c>
      <c r="C79" s="18">
        <v>57.45</v>
      </c>
      <c r="D79" s="3">
        <v>14</v>
      </c>
      <c r="E79" s="3">
        <v>359</v>
      </c>
      <c r="F79" s="2">
        <v>2483.7600000000002</v>
      </c>
      <c r="G79" s="1" t="s">
        <v>40</v>
      </c>
      <c r="H79" s="3">
        <v>96</v>
      </c>
      <c r="I79" s="3">
        <v>28</v>
      </c>
      <c r="J79" s="3">
        <v>57</v>
      </c>
      <c r="K79" s="3">
        <v>4</v>
      </c>
      <c r="L79" s="4">
        <v>44926</v>
      </c>
      <c r="M79" s="1" t="s">
        <v>29</v>
      </c>
      <c r="N79" s="2">
        <v>6.78</v>
      </c>
      <c r="O79" s="1" t="s">
        <v>41</v>
      </c>
      <c r="P79" s="1" t="s">
        <v>47</v>
      </c>
      <c r="Q79" s="3">
        <v>1200</v>
      </c>
      <c r="R79" s="3">
        <v>26</v>
      </c>
      <c r="S79" s="3">
        <v>334</v>
      </c>
      <c r="T79" s="3">
        <v>5</v>
      </c>
      <c r="U79" s="2">
        <v>42.95</v>
      </c>
      <c r="V79" s="1" t="s">
        <v>66</v>
      </c>
      <c r="W79" s="1">
        <v>3.0551418180000001</v>
      </c>
      <c r="X79" s="1" t="s">
        <v>33</v>
      </c>
      <c r="Y79" s="1" t="s">
        <v>34</v>
      </c>
      <c r="Z79" s="2">
        <v>852.57</v>
      </c>
      <c r="AA79" s="16">
        <f t="shared" si="7"/>
        <v>2.3748467966573816</v>
      </c>
      <c r="AB79" s="6">
        <f t="shared" si="8"/>
        <v>44935</v>
      </c>
      <c r="AC79" s="4">
        <f t="shared" si="9"/>
        <v>44956</v>
      </c>
      <c r="AD79">
        <f t="shared" si="10"/>
        <v>-21</v>
      </c>
      <c r="AE79" t="str">
        <f t="shared" si="11"/>
        <v>Early</v>
      </c>
      <c r="AF79" s="11">
        <f t="shared" si="12"/>
        <v>9</v>
      </c>
      <c r="AG79" s="19">
        <f t="shared" si="13"/>
        <v>1631.19</v>
      </c>
    </row>
    <row r="80" spans="1:33" x14ac:dyDescent="0.45">
      <c r="A80" s="1" t="s">
        <v>26</v>
      </c>
      <c r="B80" s="1" t="s">
        <v>134</v>
      </c>
      <c r="C80" s="18">
        <v>6.31</v>
      </c>
      <c r="D80" s="3">
        <v>50</v>
      </c>
      <c r="E80" s="3">
        <v>946</v>
      </c>
      <c r="F80" s="2">
        <v>1292.46</v>
      </c>
      <c r="G80" s="1" t="s">
        <v>40</v>
      </c>
      <c r="H80" s="3">
        <v>5</v>
      </c>
      <c r="I80" s="3">
        <v>4</v>
      </c>
      <c r="J80" s="3">
        <v>51</v>
      </c>
      <c r="K80" s="3">
        <v>5</v>
      </c>
      <c r="L80" s="4">
        <v>44897</v>
      </c>
      <c r="M80" s="1" t="s">
        <v>29</v>
      </c>
      <c r="N80" s="2">
        <v>8.4700000000000006</v>
      </c>
      <c r="O80" s="1" t="s">
        <v>46</v>
      </c>
      <c r="P80" s="1" t="s">
        <v>31</v>
      </c>
      <c r="Q80" s="3">
        <v>2400</v>
      </c>
      <c r="R80" s="3">
        <v>25</v>
      </c>
      <c r="S80" s="3">
        <v>858</v>
      </c>
      <c r="T80" s="3">
        <v>21</v>
      </c>
      <c r="U80" s="2">
        <v>71.13</v>
      </c>
      <c r="V80" s="1" t="s">
        <v>32</v>
      </c>
      <c r="W80" s="1">
        <v>4.0968813319999997</v>
      </c>
      <c r="X80" s="1" t="s">
        <v>58</v>
      </c>
      <c r="Y80" s="1" t="s">
        <v>43</v>
      </c>
      <c r="Z80" s="2">
        <v>323.58999999999997</v>
      </c>
      <c r="AA80" s="16">
        <f t="shared" si="7"/>
        <v>0.342061310782241</v>
      </c>
      <c r="AB80" s="6">
        <f t="shared" si="8"/>
        <v>44923</v>
      </c>
      <c r="AC80" s="4">
        <f t="shared" si="9"/>
        <v>44927</v>
      </c>
      <c r="AD80">
        <f t="shared" si="10"/>
        <v>-4</v>
      </c>
      <c r="AE80" t="str">
        <f t="shared" si="11"/>
        <v>Early</v>
      </c>
      <c r="AF80" s="11">
        <f t="shared" si="12"/>
        <v>26</v>
      </c>
      <c r="AG80" s="19">
        <f t="shared" si="13"/>
        <v>968.87000000000012</v>
      </c>
    </row>
    <row r="81" spans="1:33" x14ac:dyDescent="0.45">
      <c r="A81" s="1" t="s">
        <v>26</v>
      </c>
      <c r="B81" s="1" t="s">
        <v>135</v>
      </c>
      <c r="C81" s="18">
        <v>57.06</v>
      </c>
      <c r="D81" s="3">
        <v>56</v>
      </c>
      <c r="E81" s="3">
        <v>198</v>
      </c>
      <c r="F81" s="2">
        <v>7888.72</v>
      </c>
      <c r="G81" s="1" t="s">
        <v>28</v>
      </c>
      <c r="H81" s="3">
        <v>31</v>
      </c>
      <c r="I81" s="3">
        <v>25</v>
      </c>
      <c r="J81" s="3">
        <v>20</v>
      </c>
      <c r="K81" s="3">
        <v>1</v>
      </c>
      <c r="L81" s="4">
        <v>44904</v>
      </c>
      <c r="M81" s="1" t="s">
        <v>29</v>
      </c>
      <c r="N81" s="2">
        <v>6.5</v>
      </c>
      <c r="O81" s="1" t="s">
        <v>30</v>
      </c>
      <c r="P81" s="1" t="s">
        <v>55</v>
      </c>
      <c r="Q81" s="3">
        <v>1600</v>
      </c>
      <c r="R81" s="3">
        <v>5</v>
      </c>
      <c r="S81" s="3">
        <v>228</v>
      </c>
      <c r="T81" s="3">
        <v>12</v>
      </c>
      <c r="U81" s="2">
        <v>57.87</v>
      </c>
      <c r="V81" s="1" t="s">
        <v>32</v>
      </c>
      <c r="W81" s="1">
        <v>0.16587162699999999</v>
      </c>
      <c r="X81" s="1" t="s">
        <v>42</v>
      </c>
      <c r="Y81" s="1" t="s">
        <v>43</v>
      </c>
      <c r="Z81" s="2">
        <v>351.5</v>
      </c>
      <c r="AA81" s="16">
        <f t="shared" si="7"/>
        <v>1.7752525252525253</v>
      </c>
      <c r="AB81" s="6">
        <f t="shared" si="8"/>
        <v>44917</v>
      </c>
      <c r="AC81" s="4">
        <f t="shared" si="9"/>
        <v>44910</v>
      </c>
      <c r="AD81">
        <f t="shared" si="10"/>
        <v>7</v>
      </c>
      <c r="AE81" t="str">
        <f t="shared" si="11"/>
        <v>Late</v>
      </c>
      <c r="AF81" s="11">
        <f t="shared" si="12"/>
        <v>13</v>
      </c>
      <c r="AG81" s="19">
        <f t="shared" si="13"/>
        <v>7537.22</v>
      </c>
    </row>
    <row r="82" spans="1:33" x14ac:dyDescent="0.45">
      <c r="A82" s="1" t="s">
        <v>35</v>
      </c>
      <c r="B82" s="1" t="s">
        <v>136</v>
      </c>
      <c r="C82" s="18">
        <v>91.13</v>
      </c>
      <c r="D82" s="3">
        <v>75</v>
      </c>
      <c r="E82" s="3">
        <v>872</v>
      </c>
      <c r="F82" s="2">
        <v>8651.67</v>
      </c>
      <c r="G82" s="1" t="s">
        <v>40</v>
      </c>
      <c r="H82" s="3">
        <v>39</v>
      </c>
      <c r="I82" s="3">
        <v>14</v>
      </c>
      <c r="J82" s="3">
        <v>41</v>
      </c>
      <c r="K82" s="3">
        <v>2</v>
      </c>
      <c r="L82" s="4">
        <v>45076</v>
      </c>
      <c r="M82" s="1" t="s">
        <v>45</v>
      </c>
      <c r="N82" s="2">
        <v>2.83</v>
      </c>
      <c r="O82" s="1" t="s">
        <v>30</v>
      </c>
      <c r="P82" s="1" t="s">
        <v>64</v>
      </c>
      <c r="Q82" s="3">
        <v>1100</v>
      </c>
      <c r="R82" s="3">
        <v>8</v>
      </c>
      <c r="S82" s="3">
        <v>202</v>
      </c>
      <c r="T82" s="3">
        <v>5</v>
      </c>
      <c r="U82" s="2">
        <v>76.959999999999994</v>
      </c>
      <c r="V82" s="1" t="s">
        <v>48</v>
      </c>
      <c r="W82" s="1">
        <v>2.849662199</v>
      </c>
      <c r="X82" s="1" t="s">
        <v>58</v>
      </c>
      <c r="Y82" s="1" t="s">
        <v>34</v>
      </c>
      <c r="Z82" s="2">
        <v>787.78</v>
      </c>
      <c r="AA82" s="16">
        <f t="shared" si="7"/>
        <v>0.90341743119266049</v>
      </c>
      <c r="AB82" s="6">
        <f t="shared" si="8"/>
        <v>45083</v>
      </c>
      <c r="AC82" s="4">
        <f t="shared" si="9"/>
        <v>45086</v>
      </c>
      <c r="AD82">
        <f t="shared" si="10"/>
        <v>-3</v>
      </c>
      <c r="AE82" t="str">
        <f t="shared" si="11"/>
        <v>Early</v>
      </c>
      <c r="AF82" s="11">
        <f t="shared" si="12"/>
        <v>7</v>
      </c>
      <c r="AG82" s="19">
        <f t="shared" si="13"/>
        <v>7863.89</v>
      </c>
    </row>
    <row r="83" spans="1:33" x14ac:dyDescent="0.45">
      <c r="A83" s="1" t="s">
        <v>26</v>
      </c>
      <c r="B83" s="1" t="s">
        <v>137</v>
      </c>
      <c r="C83" s="18">
        <v>72.819999999999993</v>
      </c>
      <c r="D83" s="3">
        <v>9</v>
      </c>
      <c r="E83" s="3">
        <v>774</v>
      </c>
      <c r="F83" s="2">
        <v>4384.41</v>
      </c>
      <c r="G83" s="1" t="s">
        <v>40</v>
      </c>
      <c r="H83" s="3">
        <v>48</v>
      </c>
      <c r="I83" s="3">
        <v>6</v>
      </c>
      <c r="J83" s="3">
        <v>8</v>
      </c>
      <c r="K83" s="3">
        <v>5</v>
      </c>
      <c r="L83" s="4">
        <v>44985</v>
      </c>
      <c r="M83" s="1" t="s">
        <v>29</v>
      </c>
      <c r="N83" s="2">
        <v>4.07</v>
      </c>
      <c r="O83" s="1" t="s">
        <v>30</v>
      </c>
      <c r="P83" s="1" t="s">
        <v>52</v>
      </c>
      <c r="Q83" s="3">
        <v>1400</v>
      </c>
      <c r="R83" s="3">
        <v>28</v>
      </c>
      <c r="S83" s="3">
        <v>698</v>
      </c>
      <c r="T83" s="3">
        <v>1</v>
      </c>
      <c r="U83" s="2">
        <v>19.79</v>
      </c>
      <c r="V83" s="1" t="s">
        <v>32</v>
      </c>
      <c r="W83" s="1">
        <v>2.5475471220000001</v>
      </c>
      <c r="X83" s="1" t="s">
        <v>49</v>
      </c>
      <c r="Y83" s="1" t="s">
        <v>34</v>
      </c>
      <c r="Z83" s="2">
        <v>276.77999999999997</v>
      </c>
      <c r="AA83" s="16">
        <f t="shared" si="7"/>
        <v>0.35759689922480614</v>
      </c>
      <c r="AB83" s="6">
        <f t="shared" si="8"/>
        <v>44991</v>
      </c>
      <c r="AC83" s="4">
        <f t="shared" si="9"/>
        <v>45018</v>
      </c>
      <c r="AD83">
        <f t="shared" si="10"/>
        <v>-27</v>
      </c>
      <c r="AE83" t="str">
        <f t="shared" si="11"/>
        <v>Early</v>
      </c>
      <c r="AF83" s="11">
        <f t="shared" si="12"/>
        <v>6</v>
      </c>
      <c r="AG83" s="19">
        <f t="shared" si="13"/>
        <v>4107.63</v>
      </c>
    </row>
    <row r="84" spans="1:33" x14ac:dyDescent="0.45">
      <c r="A84" s="1" t="s">
        <v>35</v>
      </c>
      <c r="B84" s="1" t="s">
        <v>138</v>
      </c>
      <c r="C84" s="18">
        <v>17.03</v>
      </c>
      <c r="D84" s="3">
        <v>13</v>
      </c>
      <c r="E84" s="3">
        <v>336</v>
      </c>
      <c r="F84" s="2">
        <v>2943.38</v>
      </c>
      <c r="G84" s="1" t="s">
        <v>40</v>
      </c>
      <c r="H84" s="3">
        <v>42</v>
      </c>
      <c r="I84" s="3">
        <v>19</v>
      </c>
      <c r="J84" s="3">
        <v>72</v>
      </c>
      <c r="K84" s="3">
        <v>1</v>
      </c>
      <c r="L84" s="4">
        <v>44895</v>
      </c>
      <c r="M84" s="1" t="s">
        <v>38</v>
      </c>
      <c r="N84" s="2">
        <v>4.71</v>
      </c>
      <c r="O84" s="1" t="s">
        <v>63</v>
      </c>
      <c r="P84" s="1" t="s">
        <v>31</v>
      </c>
      <c r="Q84" s="3">
        <v>2400</v>
      </c>
      <c r="R84" s="3">
        <v>6</v>
      </c>
      <c r="S84" s="3">
        <v>955</v>
      </c>
      <c r="T84" s="3">
        <v>26</v>
      </c>
      <c r="U84" s="2">
        <v>4.47</v>
      </c>
      <c r="V84" s="1" t="s">
        <v>32</v>
      </c>
      <c r="W84" s="1">
        <v>4.1378770490000001</v>
      </c>
      <c r="X84" s="1" t="s">
        <v>33</v>
      </c>
      <c r="Y84" s="1" t="s">
        <v>43</v>
      </c>
      <c r="Z84" s="2">
        <v>589.98</v>
      </c>
      <c r="AA84" s="16">
        <f t="shared" si="7"/>
        <v>1.7558928571428571</v>
      </c>
      <c r="AB84" s="6">
        <f t="shared" si="8"/>
        <v>44922</v>
      </c>
      <c r="AC84" s="4">
        <f t="shared" si="9"/>
        <v>44902</v>
      </c>
      <c r="AD84">
        <f t="shared" si="10"/>
        <v>20</v>
      </c>
      <c r="AE84" t="str">
        <f t="shared" si="11"/>
        <v>Late</v>
      </c>
      <c r="AF84" s="11">
        <f t="shared" si="12"/>
        <v>27</v>
      </c>
      <c r="AG84" s="19">
        <f t="shared" si="13"/>
        <v>2353.4</v>
      </c>
    </row>
    <row r="85" spans="1:33" x14ac:dyDescent="0.45">
      <c r="A85" s="1" t="s">
        <v>26</v>
      </c>
      <c r="B85" s="1" t="s">
        <v>139</v>
      </c>
      <c r="C85" s="18">
        <v>68.91</v>
      </c>
      <c r="D85" s="3">
        <v>82</v>
      </c>
      <c r="E85" s="3">
        <v>663</v>
      </c>
      <c r="F85" s="2">
        <v>2411.75</v>
      </c>
      <c r="G85" s="1" t="s">
        <v>40</v>
      </c>
      <c r="H85" s="3">
        <v>65</v>
      </c>
      <c r="I85" s="3">
        <v>24</v>
      </c>
      <c r="J85" s="3">
        <v>7</v>
      </c>
      <c r="K85" s="3">
        <v>8</v>
      </c>
      <c r="L85" s="4">
        <v>44903</v>
      </c>
      <c r="M85" s="1" t="s">
        <v>29</v>
      </c>
      <c r="N85" s="2">
        <v>4.95</v>
      </c>
      <c r="O85" s="1" t="s">
        <v>41</v>
      </c>
      <c r="P85" s="1" t="s">
        <v>55</v>
      </c>
      <c r="Q85" s="3">
        <v>1600</v>
      </c>
      <c r="R85" s="3">
        <v>20</v>
      </c>
      <c r="S85" s="3">
        <v>443</v>
      </c>
      <c r="T85" s="3">
        <v>5</v>
      </c>
      <c r="U85" s="2">
        <v>97.73</v>
      </c>
      <c r="V85" s="1" t="s">
        <v>48</v>
      </c>
      <c r="W85" s="1">
        <v>0.77300613399999996</v>
      </c>
      <c r="X85" s="1" t="s">
        <v>33</v>
      </c>
      <c r="Y85" s="1" t="s">
        <v>50</v>
      </c>
      <c r="Z85" s="2">
        <v>682.97</v>
      </c>
      <c r="AA85" s="16">
        <f t="shared" si="7"/>
        <v>1.0301206636500755</v>
      </c>
      <c r="AB85" s="6">
        <f t="shared" si="8"/>
        <v>44916</v>
      </c>
      <c r="AC85" s="4">
        <f t="shared" si="9"/>
        <v>44931</v>
      </c>
      <c r="AD85">
        <f t="shared" si="10"/>
        <v>-15</v>
      </c>
      <c r="AE85" t="str">
        <f t="shared" si="11"/>
        <v>Early</v>
      </c>
      <c r="AF85" s="11">
        <f t="shared" si="12"/>
        <v>13</v>
      </c>
      <c r="AG85" s="19">
        <f t="shared" si="13"/>
        <v>1728.78</v>
      </c>
    </row>
    <row r="86" spans="1:33" x14ac:dyDescent="0.45">
      <c r="A86" s="1" t="s">
        <v>26</v>
      </c>
      <c r="B86" s="1" t="s">
        <v>140</v>
      </c>
      <c r="C86" s="18">
        <v>89.1</v>
      </c>
      <c r="D86" s="3">
        <v>99</v>
      </c>
      <c r="E86" s="3">
        <v>618</v>
      </c>
      <c r="F86" s="2">
        <v>2048.29</v>
      </c>
      <c r="G86" s="1" t="s">
        <v>40</v>
      </c>
      <c r="H86" s="3">
        <v>73</v>
      </c>
      <c r="I86" s="3">
        <v>26</v>
      </c>
      <c r="J86" s="3">
        <v>80</v>
      </c>
      <c r="K86" s="3">
        <v>10</v>
      </c>
      <c r="L86" s="4">
        <v>45016</v>
      </c>
      <c r="M86" s="1" t="s">
        <v>38</v>
      </c>
      <c r="N86" s="2">
        <v>8.3800000000000008</v>
      </c>
      <c r="O86" s="1" t="s">
        <v>46</v>
      </c>
      <c r="P86" s="1" t="s">
        <v>64</v>
      </c>
      <c r="Q86" s="3">
        <v>1100</v>
      </c>
      <c r="R86" s="3">
        <v>24</v>
      </c>
      <c r="S86" s="3">
        <v>589</v>
      </c>
      <c r="T86" s="3">
        <v>22</v>
      </c>
      <c r="U86" s="2">
        <v>33.81</v>
      </c>
      <c r="V86" s="1" t="s">
        <v>66</v>
      </c>
      <c r="W86" s="1">
        <v>4.8434565770000004</v>
      </c>
      <c r="X86" s="1" t="s">
        <v>42</v>
      </c>
      <c r="Y86" s="1" t="s">
        <v>34</v>
      </c>
      <c r="Z86" s="2">
        <v>465.46</v>
      </c>
      <c r="AA86" s="16">
        <f t="shared" si="7"/>
        <v>0.7531715210355987</v>
      </c>
      <c r="AB86" s="6">
        <f t="shared" si="8"/>
        <v>45048</v>
      </c>
      <c r="AC86" s="4">
        <f t="shared" si="9"/>
        <v>45050</v>
      </c>
      <c r="AD86">
        <f t="shared" si="10"/>
        <v>-2</v>
      </c>
      <c r="AE86" t="str">
        <f t="shared" si="11"/>
        <v>Early</v>
      </c>
      <c r="AF86" s="11">
        <f t="shared" si="12"/>
        <v>32</v>
      </c>
      <c r="AG86" s="19">
        <f t="shared" si="13"/>
        <v>1582.83</v>
      </c>
    </row>
    <row r="87" spans="1:33" x14ac:dyDescent="0.45">
      <c r="A87" s="1" t="s">
        <v>59</v>
      </c>
      <c r="B87" s="1" t="s">
        <v>141</v>
      </c>
      <c r="C87" s="18">
        <v>76.959999999999994</v>
      </c>
      <c r="D87" s="3">
        <v>83</v>
      </c>
      <c r="E87" s="3">
        <v>25</v>
      </c>
      <c r="F87" s="2">
        <v>8684.61</v>
      </c>
      <c r="G87" s="1" t="s">
        <v>37</v>
      </c>
      <c r="H87" s="3">
        <v>15</v>
      </c>
      <c r="I87" s="3">
        <v>18</v>
      </c>
      <c r="J87" s="3">
        <v>66</v>
      </c>
      <c r="K87" s="3">
        <v>2</v>
      </c>
      <c r="L87" s="4">
        <v>45044</v>
      </c>
      <c r="M87" s="1" t="s">
        <v>45</v>
      </c>
      <c r="N87" s="2">
        <v>8.25</v>
      </c>
      <c r="O87" s="1" t="s">
        <v>46</v>
      </c>
      <c r="P87" s="1" t="s">
        <v>64</v>
      </c>
      <c r="Q87" s="3">
        <v>1100</v>
      </c>
      <c r="R87" s="3">
        <v>4</v>
      </c>
      <c r="S87" s="3">
        <v>211</v>
      </c>
      <c r="T87" s="3">
        <v>2</v>
      </c>
      <c r="U87" s="2">
        <v>69.930000000000007</v>
      </c>
      <c r="V87" s="1" t="s">
        <v>48</v>
      </c>
      <c r="W87" s="1">
        <v>1.3744289999999999</v>
      </c>
      <c r="X87" s="1" t="s">
        <v>33</v>
      </c>
      <c r="Y87" s="1" t="s">
        <v>34</v>
      </c>
      <c r="Z87" s="2">
        <v>842.69</v>
      </c>
      <c r="AA87" s="16">
        <f t="shared" si="7"/>
        <v>33.707599999999999</v>
      </c>
      <c r="AB87" s="6">
        <f t="shared" si="8"/>
        <v>45048</v>
      </c>
      <c r="AC87" s="4">
        <f t="shared" si="9"/>
        <v>45050</v>
      </c>
      <c r="AD87">
        <f t="shared" si="10"/>
        <v>-2</v>
      </c>
      <c r="AE87" t="str">
        <f t="shared" si="11"/>
        <v>Early</v>
      </c>
      <c r="AF87" s="11">
        <f t="shared" si="12"/>
        <v>4</v>
      </c>
      <c r="AG87" s="19">
        <f t="shared" si="13"/>
        <v>7841.92</v>
      </c>
    </row>
    <row r="88" spans="1:33" x14ac:dyDescent="0.45">
      <c r="A88" s="1" t="s">
        <v>35</v>
      </c>
      <c r="B88" s="1" t="s">
        <v>142</v>
      </c>
      <c r="C88" s="18">
        <v>20</v>
      </c>
      <c r="D88" s="3">
        <v>18</v>
      </c>
      <c r="E88" s="3">
        <v>223</v>
      </c>
      <c r="F88" s="2">
        <v>1229.5899999999999</v>
      </c>
      <c r="G88" s="1" t="s">
        <v>40</v>
      </c>
      <c r="H88" s="3">
        <v>32</v>
      </c>
      <c r="I88" s="3">
        <v>14</v>
      </c>
      <c r="J88" s="3">
        <v>22</v>
      </c>
      <c r="K88" s="3">
        <v>6</v>
      </c>
      <c r="L88" s="4">
        <v>44978</v>
      </c>
      <c r="M88" s="1" t="s">
        <v>29</v>
      </c>
      <c r="N88" s="2">
        <v>1.45</v>
      </c>
      <c r="O88" s="1" t="s">
        <v>41</v>
      </c>
      <c r="P88" s="1" t="s">
        <v>31</v>
      </c>
      <c r="Q88" s="3">
        <v>2400</v>
      </c>
      <c r="R88" s="3">
        <v>4</v>
      </c>
      <c r="S88" s="3">
        <v>569</v>
      </c>
      <c r="T88" s="3">
        <v>18</v>
      </c>
      <c r="U88" s="2">
        <v>74.61</v>
      </c>
      <c r="V88" s="1" t="s">
        <v>66</v>
      </c>
      <c r="W88" s="1">
        <v>2.051512931</v>
      </c>
      <c r="X88" s="1" t="s">
        <v>49</v>
      </c>
      <c r="Y88" s="1" t="s">
        <v>50</v>
      </c>
      <c r="Z88" s="2">
        <v>264.25</v>
      </c>
      <c r="AA88" s="16">
        <f t="shared" si="7"/>
        <v>1.1849775784753362</v>
      </c>
      <c r="AB88" s="6">
        <f t="shared" si="8"/>
        <v>45002</v>
      </c>
      <c r="AC88" s="4">
        <f t="shared" si="9"/>
        <v>44988</v>
      </c>
      <c r="AD88">
        <f t="shared" si="10"/>
        <v>14</v>
      </c>
      <c r="AE88" t="str">
        <f t="shared" si="11"/>
        <v>Late</v>
      </c>
      <c r="AF88" s="11">
        <f t="shared" si="12"/>
        <v>24</v>
      </c>
      <c r="AG88" s="19">
        <f t="shared" si="13"/>
        <v>965.33999999999992</v>
      </c>
    </row>
    <row r="89" spans="1:33" x14ac:dyDescent="0.45">
      <c r="A89" s="1" t="s">
        <v>26</v>
      </c>
      <c r="B89" s="1" t="s">
        <v>143</v>
      </c>
      <c r="C89" s="18">
        <v>80.41</v>
      </c>
      <c r="D89" s="3">
        <v>24</v>
      </c>
      <c r="E89" s="3">
        <v>79</v>
      </c>
      <c r="F89" s="2">
        <v>5133.8500000000004</v>
      </c>
      <c r="G89" s="1" t="s">
        <v>57</v>
      </c>
      <c r="H89" s="3">
        <v>5</v>
      </c>
      <c r="I89" s="3">
        <v>7</v>
      </c>
      <c r="J89" s="3">
        <v>55</v>
      </c>
      <c r="K89" s="3">
        <v>10</v>
      </c>
      <c r="L89" s="4">
        <v>44772</v>
      </c>
      <c r="M89" s="1" t="s">
        <v>38</v>
      </c>
      <c r="N89" s="2">
        <v>6.58</v>
      </c>
      <c r="O89" s="1" t="s">
        <v>30</v>
      </c>
      <c r="P89" s="1" t="s">
        <v>64</v>
      </c>
      <c r="Q89" s="3">
        <v>1100</v>
      </c>
      <c r="R89" s="3">
        <v>27</v>
      </c>
      <c r="S89" s="3">
        <v>523</v>
      </c>
      <c r="T89" s="3">
        <v>17</v>
      </c>
      <c r="U89" s="2">
        <v>28.7</v>
      </c>
      <c r="V89" s="1" t="s">
        <v>48</v>
      </c>
      <c r="W89" s="1">
        <v>3.693737788</v>
      </c>
      <c r="X89" s="1" t="s">
        <v>58</v>
      </c>
      <c r="Y89" s="1" t="s">
        <v>34</v>
      </c>
      <c r="Z89" s="2">
        <v>879.36</v>
      </c>
      <c r="AA89" s="16">
        <f t="shared" si="7"/>
        <v>11.131139240506329</v>
      </c>
      <c r="AB89" s="6">
        <f t="shared" si="8"/>
        <v>44799</v>
      </c>
      <c r="AC89" s="4">
        <f t="shared" si="9"/>
        <v>44809</v>
      </c>
      <c r="AD89">
        <f t="shared" si="10"/>
        <v>-10</v>
      </c>
      <c r="AE89" t="str">
        <f t="shared" si="11"/>
        <v>Early</v>
      </c>
      <c r="AF89" s="11">
        <f t="shared" si="12"/>
        <v>27</v>
      </c>
      <c r="AG89" s="19">
        <f t="shared" si="13"/>
        <v>4254.4900000000007</v>
      </c>
    </row>
    <row r="90" spans="1:33" x14ac:dyDescent="0.45">
      <c r="A90" s="1" t="s">
        <v>59</v>
      </c>
      <c r="B90" s="1" t="s">
        <v>144</v>
      </c>
      <c r="C90" s="18">
        <v>75.27</v>
      </c>
      <c r="D90" s="3">
        <v>58</v>
      </c>
      <c r="E90" s="3">
        <v>737</v>
      </c>
      <c r="F90" s="2">
        <v>9444.74</v>
      </c>
      <c r="G90" s="1" t="s">
        <v>57</v>
      </c>
      <c r="H90" s="3">
        <v>60</v>
      </c>
      <c r="I90" s="3">
        <v>18</v>
      </c>
      <c r="J90" s="3">
        <v>85</v>
      </c>
      <c r="K90" s="3">
        <v>7</v>
      </c>
      <c r="L90" s="4">
        <v>44926</v>
      </c>
      <c r="M90" s="1" t="s">
        <v>38</v>
      </c>
      <c r="N90" s="2">
        <v>3.8</v>
      </c>
      <c r="O90" s="1" t="s">
        <v>63</v>
      </c>
      <c r="P90" s="1" t="s">
        <v>31</v>
      </c>
      <c r="Q90" s="3">
        <v>2400</v>
      </c>
      <c r="R90" s="3">
        <v>21</v>
      </c>
      <c r="S90" s="3">
        <v>953</v>
      </c>
      <c r="T90" s="3">
        <v>11</v>
      </c>
      <c r="U90" s="2">
        <v>68.180000000000007</v>
      </c>
      <c r="V90" s="1" t="s">
        <v>32</v>
      </c>
      <c r="W90" s="1">
        <v>0.72220440200000002</v>
      </c>
      <c r="X90" s="1" t="s">
        <v>58</v>
      </c>
      <c r="Y90" s="1" t="s">
        <v>50</v>
      </c>
      <c r="Z90" s="2">
        <v>103.92</v>
      </c>
      <c r="AA90" s="16">
        <f t="shared" si="7"/>
        <v>0.14100407055630937</v>
      </c>
      <c r="AB90" s="6">
        <f t="shared" si="8"/>
        <v>44944</v>
      </c>
      <c r="AC90" s="4">
        <f t="shared" si="9"/>
        <v>44954</v>
      </c>
      <c r="AD90">
        <f t="shared" si="10"/>
        <v>-10</v>
      </c>
      <c r="AE90" t="str">
        <f t="shared" si="11"/>
        <v>Early</v>
      </c>
      <c r="AF90" s="11">
        <f t="shared" si="12"/>
        <v>18</v>
      </c>
      <c r="AG90" s="19">
        <f t="shared" si="13"/>
        <v>9340.82</v>
      </c>
    </row>
    <row r="91" spans="1:33" x14ac:dyDescent="0.45">
      <c r="A91" s="1" t="s">
        <v>59</v>
      </c>
      <c r="B91" s="1" t="s">
        <v>145</v>
      </c>
      <c r="C91" s="18">
        <v>97.76</v>
      </c>
      <c r="D91" s="3">
        <v>10</v>
      </c>
      <c r="E91" s="3">
        <v>134</v>
      </c>
      <c r="F91" s="2">
        <v>5924.68</v>
      </c>
      <c r="G91" s="1" t="s">
        <v>40</v>
      </c>
      <c r="H91" s="3">
        <v>90</v>
      </c>
      <c r="I91" s="3">
        <v>1</v>
      </c>
      <c r="J91" s="3">
        <v>27</v>
      </c>
      <c r="K91" s="3">
        <v>8</v>
      </c>
      <c r="L91" s="4">
        <v>44985</v>
      </c>
      <c r="M91" s="1" t="s">
        <v>29</v>
      </c>
      <c r="N91" s="2">
        <v>9.93</v>
      </c>
      <c r="O91" s="1" t="s">
        <v>41</v>
      </c>
      <c r="P91" s="1" t="s">
        <v>47</v>
      </c>
      <c r="Q91" s="3">
        <v>1200</v>
      </c>
      <c r="R91" s="3">
        <v>23</v>
      </c>
      <c r="S91" s="3">
        <v>370</v>
      </c>
      <c r="T91" s="3">
        <v>11</v>
      </c>
      <c r="U91" s="2">
        <v>46.6</v>
      </c>
      <c r="V91" s="1" t="s">
        <v>32</v>
      </c>
      <c r="W91" s="1">
        <v>1.9076657340000001</v>
      </c>
      <c r="X91" s="1" t="s">
        <v>49</v>
      </c>
      <c r="Y91" s="1" t="s">
        <v>34</v>
      </c>
      <c r="Z91" s="2">
        <v>517.5</v>
      </c>
      <c r="AA91" s="16">
        <f t="shared" si="7"/>
        <v>3.8619402985074629</v>
      </c>
      <c r="AB91" s="6">
        <f t="shared" si="8"/>
        <v>45004</v>
      </c>
      <c r="AC91" s="4">
        <f t="shared" si="9"/>
        <v>45016</v>
      </c>
      <c r="AD91">
        <f t="shared" si="10"/>
        <v>-12</v>
      </c>
      <c r="AE91" t="str">
        <f t="shared" si="11"/>
        <v>Early</v>
      </c>
      <c r="AF91" s="11">
        <f t="shared" si="12"/>
        <v>19</v>
      </c>
      <c r="AG91" s="19">
        <f t="shared" si="13"/>
        <v>5407.18</v>
      </c>
    </row>
    <row r="92" spans="1:33" x14ac:dyDescent="0.45">
      <c r="A92" s="1" t="s">
        <v>35</v>
      </c>
      <c r="B92" s="1" t="s">
        <v>146</v>
      </c>
      <c r="C92" s="18">
        <v>13.88</v>
      </c>
      <c r="D92" s="3">
        <v>56</v>
      </c>
      <c r="E92" s="3">
        <v>320</v>
      </c>
      <c r="F92" s="2">
        <v>9592.6299999999992</v>
      </c>
      <c r="G92" s="1" t="s">
        <v>28</v>
      </c>
      <c r="H92" s="3">
        <v>66</v>
      </c>
      <c r="I92" s="3">
        <v>18</v>
      </c>
      <c r="J92" s="3">
        <v>96</v>
      </c>
      <c r="K92" s="3">
        <v>7</v>
      </c>
      <c r="L92" s="4">
        <v>45016</v>
      </c>
      <c r="M92" s="1" t="s">
        <v>29</v>
      </c>
      <c r="N92" s="2">
        <v>7.67</v>
      </c>
      <c r="O92" s="1" t="s">
        <v>30</v>
      </c>
      <c r="P92" s="1" t="s">
        <v>55</v>
      </c>
      <c r="Q92" s="3">
        <v>1600</v>
      </c>
      <c r="R92" s="3">
        <v>8</v>
      </c>
      <c r="S92" s="3">
        <v>585</v>
      </c>
      <c r="T92" s="3">
        <v>8</v>
      </c>
      <c r="U92" s="2">
        <v>85.68</v>
      </c>
      <c r="V92" s="1" t="s">
        <v>66</v>
      </c>
      <c r="W92" s="1">
        <v>1.2193822240000001</v>
      </c>
      <c r="X92" s="1" t="s">
        <v>49</v>
      </c>
      <c r="Y92" s="1" t="s">
        <v>34</v>
      </c>
      <c r="Z92" s="2">
        <v>990.08</v>
      </c>
      <c r="AA92" s="16">
        <f t="shared" si="7"/>
        <v>3.0940000000000003</v>
      </c>
      <c r="AB92" s="6">
        <f t="shared" si="8"/>
        <v>45031</v>
      </c>
      <c r="AC92" s="4">
        <f t="shared" si="9"/>
        <v>45031</v>
      </c>
      <c r="AD92">
        <f t="shared" si="10"/>
        <v>0</v>
      </c>
      <c r="AE92" t="str">
        <f t="shared" si="11"/>
        <v>On Time</v>
      </c>
      <c r="AF92" s="11">
        <f t="shared" si="12"/>
        <v>15</v>
      </c>
      <c r="AG92" s="19">
        <f t="shared" si="13"/>
        <v>8602.5499999999993</v>
      </c>
    </row>
    <row r="93" spans="1:33" x14ac:dyDescent="0.45">
      <c r="A93" s="1" t="s">
        <v>59</v>
      </c>
      <c r="B93" s="1" t="s">
        <v>147</v>
      </c>
      <c r="C93" s="18">
        <v>62.11</v>
      </c>
      <c r="D93" s="3">
        <v>90</v>
      </c>
      <c r="E93" s="3">
        <v>916</v>
      </c>
      <c r="F93" s="2">
        <v>1935.21</v>
      </c>
      <c r="G93" s="1" t="s">
        <v>57</v>
      </c>
      <c r="H93" s="3">
        <v>98</v>
      </c>
      <c r="I93" s="3">
        <v>22</v>
      </c>
      <c r="J93" s="3">
        <v>85</v>
      </c>
      <c r="K93" s="3">
        <v>7</v>
      </c>
      <c r="L93" s="4">
        <v>44898</v>
      </c>
      <c r="M93" s="1" t="s">
        <v>29</v>
      </c>
      <c r="N93" s="2">
        <v>7.47</v>
      </c>
      <c r="O93" s="1" t="s">
        <v>54</v>
      </c>
      <c r="P93" s="1" t="s">
        <v>52</v>
      </c>
      <c r="Q93" s="3">
        <v>1400</v>
      </c>
      <c r="R93" s="3">
        <v>5</v>
      </c>
      <c r="S93" s="3">
        <v>207</v>
      </c>
      <c r="T93" s="3">
        <v>28</v>
      </c>
      <c r="U93" s="2">
        <v>39.770000000000003</v>
      </c>
      <c r="V93" s="1" t="s">
        <v>32</v>
      </c>
      <c r="W93" s="1">
        <v>0.62600185799999997</v>
      </c>
      <c r="X93" s="1" t="s">
        <v>49</v>
      </c>
      <c r="Y93" s="1" t="s">
        <v>34</v>
      </c>
      <c r="Z93" s="2">
        <v>996.78</v>
      </c>
      <c r="AA93" s="16">
        <f t="shared" si="7"/>
        <v>1.0881877729257641</v>
      </c>
      <c r="AB93" s="6">
        <f t="shared" si="8"/>
        <v>44933</v>
      </c>
      <c r="AC93" s="4">
        <f t="shared" si="9"/>
        <v>44910</v>
      </c>
      <c r="AD93">
        <f t="shared" si="10"/>
        <v>23</v>
      </c>
      <c r="AE93" t="str">
        <f t="shared" si="11"/>
        <v>Late</v>
      </c>
      <c r="AF93" s="11">
        <f t="shared" si="12"/>
        <v>35</v>
      </c>
      <c r="AG93" s="19">
        <f t="shared" si="13"/>
        <v>938.43000000000006</v>
      </c>
    </row>
    <row r="94" spans="1:33" x14ac:dyDescent="0.45">
      <c r="A94" s="1" t="s">
        <v>59</v>
      </c>
      <c r="B94" s="1" t="s">
        <v>148</v>
      </c>
      <c r="C94" s="18">
        <v>47.71</v>
      </c>
      <c r="D94" s="3">
        <v>44</v>
      </c>
      <c r="E94" s="3">
        <v>276</v>
      </c>
      <c r="F94" s="2">
        <v>2100.13</v>
      </c>
      <c r="G94" s="1" t="s">
        <v>57</v>
      </c>
      <c r="H94" s="3">
        <v>90</v>
      </c>
      <c r="I94" s="3">
        <v>25</v>
      </c>
      <c r="J94" s="3">
        <v>10</v>
      </c>
      <c r="K94" s="3">
        <v>8</v>
      </c>
      <c r="L94" s="4">
        <v>44957</v>
      </c>
      <c r="M94" s="1" t="s">
        <v>29</v>
      </c>
      <c r="N94" s="2">
        <v>4.47</v>
      </c>
      <c r="O94" s="1" t="s">
        <v>63</v>
      </c>
      <c r="P94" s="1" t="s">
        <v>31</v>
      </c>
      <c r="Q94" s="3">
        <v>2400</v>
      </c>
      <c r="R94" s="3">
        <v>4</v>
      </c>
      <c r="S94" s="3">
        <v>671</v>
      </c>
      <c r="T94" s="3">
        <v>29</v>
      </c>
      <c r="U94" s="2">
        <v>62.61</v>
      </c>
      <c r="V94" s="1" t="s">
        <v>66</v>
      </c>
      <c r="W94" s="1">
        <v>0.33343182500000002</v>
      </c>
      <c r="X94" s="1" t="s">
        <v>49</v>
      </c>
      <c r="Y94" s="1" t="s">
        <v>34</v>
      </c>
      <c r="Z94" s="2">
        <v>230.09</v>
      </c>
      <c r="AA94" s="16">
        <f t="shared" si="7"/>
        <v>0.83365942028985507</v>
      </c>
      <c r="AB94" s="6">
        <f t="shared" si="8"/>
        <v>44994</v>
      </c>
      <c r="AC94" s="4">
        <f t="shared" si="9"/>
        <v>44969</v>
      </c>
      <c r="AD94">
        <f t="shared" si="10"/>
        <v>25</v>
      </c>
      <c r="AE94" t="str">
        <f t="shared" si="11"/>
        <v>Late</v>
      </c>
      <c r="AF94" s="11">
        <f t="shared" si="12"/>
        <v>37</v>
      </c>
      <c r="AG94" s="19">
        <f t="shared" si="13"/>
        <v>1870.0400000000002</v>
      </c>
    </row>
    <row r="95" spans="1:33" x14ac:dyDescent="0.45">
      <c r="A95" s="1" t="s">
        <v>26</v>
      </c>
      <c r="B95" s="1" t="s">
        <v>149</v>
      </c>
      <c r="C95" s="18">
        <v>69.290000000000006</v>
      </c>
      <c r="D95" s="3">
        <v>88</v>
      </c>
      <c r="E95" s="3">
        <v>114</v>
      </c>
      <c r="F95" s="2">
        <v>4531.3999999999996</v>
      </c>
      <c r="G95" s="1" t="s">
        <v>40</v>
      </c>
      <c r="H95" s="3">
        <v>63</v>
      </c>
      <c r="I95" s="3">
        <v>17</v>
      </c>
      <c r="J95" s="3">
        <v>66</v>
      </c>
      <c r="K95" s="3">
        <v>1</v>
      </c>
      <c r="L95" s="4">
        <v>44925</v>
      </c>
      <c r="M95" s="1" t="s">
        <v>45</v>
      </c>
      <c r="N95" s="2">
        <v>7.01</v>
      </c>
      <c r="O95" s="1" t="s">
        <v>54</v>
      </c>
      <c r="P95" s="1" t="s">
        <v>64</v>
      </c>
      <c r="Q95" s="3">
        <v>1100</v>
      </c>
      <c r="R95" s="3">
        <v>21</v>
      </c>
      <c r="S95" s="3">
        <v>824</v>
      </c>
      <c r="T95" s="3">
        <v>20</v>
      </c>
      <c r="U95" s="2">
        <v>35.630000000000003</v>
      </c>
      <c r="V95" s="1" t="s">
        <v>48</v>
      </c>
      <c r="W95" s="1">
        <v>4.165781795</v>
      </c>
      <c r="X95" s="1" t="s">
        <v>42</v>
      </c>
      <c r="Y95" s="1" t="s">
        <v>50</v>
      </c>
      <c r="Z95" s="2">
        <v>823.52</v>
      </c>
      <c r="AA95" s="16">
        <f t="shared" si="7"/>
        <v>7.2238596491228071</v>
      </c>
      <c r="AB95" s="6">
        <f t="shared" si="8"/>
        <v>44946</v>
      </c>
      <c r="AC95" s="4">
        <f t="shared" si="9"/>
        <v>44947</v>
      </c>
      <c r="AD95">
        <f t="shared" si="10"/>
        <v>-1</v>
      </c>
      <c r="AE95" t="str">
        <f t="shared" si="11"/>
        <v>Early</v>
      </c>
      <c r="AF95" s="11">
        <f t="shared" si="12"/>
        <v>21</v>
      </c>
      <c r="AG95" s="19">
        <f t="shared" si="13"/>
        <v>3707.8799999999997</v>
      </c>
    </row>
    <row r="96" spans="1:33" x14ac:dyDescent="0.45">
      <c r="A96" s="1" t="s">
        <v>59</v>
      </c>
      <c r="B96" s="1" t="s">
        <v>150</v>
      </c>
      <c r="C96" s="18">
        <v>3.04</v>
      </c>
      <c r="D96" s="3">
        <v>97</v>
      </c>
      <c r="E96" s="3">
        <v>987</v>
      </c>
      <c r="F96" s="2">
        <v>7888.36</v>
      </c>
      <c r="G96" s="1" t="s">
        <v>40</v>
      </c>
      <c r="H96" s="3">
        <v>77</v>
      </c>
      <c r="I96" s="3">
        <v>26</v>
      </c>
      <c r="J96" s="3">
        <v>72</v>
      </c>
      <c r="K96" s="3">
        <v>9</v>
      </c>
      <c r="L96" s="4">
        <v>44926</v>
      </c>
      <c r="M96" s="1" t="s">
        <v>29</v>
      </c>
      <c r="N96" s="2">
        <v>6.94</v>
      </c>
      <c r="O96" s="1" t="s">
        <v>63</v>
      </c>
      <c r="P96" s="1" t="s">
        <v>52</v>
      </c>
      <c r="Q96" s="3">
        <v>1400</v>
      </c>
      <c r="R96" s="3">
        <v>12</v>
      </c>
      <c r="S96" s="3">
        <v>908</v>
      </c>
      <c r="T96" s="3">
        <v>14</v>
      </c>
      <c r="U96" s="2">
        <v>60.39</v>
      </c>
      <c r="V96" s="1" t="s">
        <v>66</v>
      </c>
      <c r="W96" s="1">
        <v>1.463607498</v>
      </c>
      <c r="X96" s="1" t="s">
        <v>49</v>
      </c>
      <c r="Y96" s="1" t="s">
        <v>34</v>
      </c>
      <c r="Z96" s="2">
        <v>846.67</v>
      </c>
      <c r="AA96" s="16">
        <f t="shared" si="7"/>
        <v>0.85782168186423502</v>
      </c>
      <c r="AB96" s="6">
        <f t="shared" si="8"/>
        <v>44949</v>
      </c>
      <c r="AC96" s="4">
        <f t="shared" si="9"/>
        <v>44947</v>
      </c>
      <c r="AD96">
        <f t="shared" si="10"/>
        <v>2</v>
      </c>
      <c r="AE96" t="str">
        <f t="shared" si="11"/>
        <v>Late</v>
      </c>
      <c r="AF96" s="11">
        <f t="shared" si="12"/>
        <v>23</v>
      </c>
      <c r="AG96" s="19">
        <f t="shared" si="13"/>
        <v>7041.69</v>
      </c>
    </row>
    <row r="97" spans="1:33" x14ac:dyDescent="0.45">
      <c r="A97" s="1" t="s">
        <v>26</v>
      </c>
      <c r="B97" s="1" t="s">
        <v>151</v>
      </c>
      <c r="C97" s="18">
        <v>77.900000000000006</v>
      </c>
      <c r="D97" s="3">
        <v>65</v>
      </c>
      <c r="E97" s="3">
        <v>672</v>
      </c>
      <c r="F97" s="2">
        <v>7386.36</v>
      </c>
      <c r="G97" s="1" t="s">
        <v>40</v>
      </c>
      <c r="H97" s="3">
        <v>15</v>
      </c>
      <c r="I97" s="3">
        <v>14</v>
      </c>
      <c r="J97" s="3">
        <v>26</v>
      </c>
      <c r="K97" s="3">
        <v>9</v>
      </c>
      <c r="L97" s="4">
        <v>44926</v>
      </c>
      <c r="M97" s="1" t="s">
        <v>29</v>
      </c>
      <c r="N97" s="2">
        <v>8.6300000000000008</v>
      </c>
      <c r="O97" s="1" t="s">
        <v>54</v>
      </c>
      <c r="P97" s="1" t="s">
        <v>31</v>
      </c>
      <c r="Q97" s="3">
        <v>2400</v>
      </c>
      <c r="R97" s="3">
        <v>18</v>
      </c>
      <c r="S97" s="3">
        <v>450</v>
      </c>
      <c r="T97" s="3">
        <v>26</v>
      </c>
      <c r="U97" s="2">
        <v>58.89</v>
      </c>
      <c r="V97" s="1" t="s">
        <v>32</v>
      </c>
      <c r="W97" s="1">
        <v>1.2108821299999999</v>
      </c>
      <c r="X97" s="1" t="s">
        <v>42</v>
      </c>
      <c r="Y97" s="1" t="s">
        <v>50</v>
      </c>
      <c r="Z97" s="2">
        <v>778.86</v>
      </c>
      <c r="AA97" s="16">
        <f t="shared" si="7"/>
        <v>1.1590178571428571</v>
      </c>
      <c r="AB97" s="6">
        <f t="shared" si="8"/>
        <v>44961</v>
      </c>
      <c r="AC97" s="4">
        <f t="shared" si="9"/>
        <v>44953</v>
      </c>
      <c r="AD97">
        <f t="shared" si="10"/>
        <v>8</v>
      </c>
      <c r="AE97" t="str">
        <f t="shared" si="11"/>
        <v>Late</v>
      </c>
      <c r="AF97" s="11">
        <f t="shared" si="12"/>
        <v>35</v>
      </c>
      <c r="AG97" s="19">
        <f t="shared" si="13"/>
        <v>6607.5</v>
      </c>
    </row>
    <row r="98" spans="1:33" x14ac:dyDescent="0.45">
      <c r="A98" s="1" t="s">
        <v>59</v>
      </c>
      <c r="B98" s="1" t="s">
        <v>152</v>
      </c>
      <c r="C98" s="18">
        <v>24.42</v>
      </c>
      <c r="D98" s="3">
        <v>29</v>
      </c>
      <c r="E98" s="3">
        <v>324</v>
      </c>
      <c r="F98" s="2">
        <v>7698.42</v>
      </c>
      <c r="G98" s="1" t="s">
        <v>28</v>
      </c>
      <c r="H98" s="3">
        <v>67</v>
      </c>
      <c r="I98" s="3">
        <v>2</v>
      </c>
      <c r="J98" s="3">
        <v>32</v>
      </c>
      <c r="K98" s="3">
        <v>3</v>
      </c>
      <c r="L98" s="4">
        <v>44876</v>
      </c>
      <c r="M98" s="1" t="s">
        <v>45</v>
      </c>
      <c r="N98" s="2">
        <v>5.35</v>
      </c>
      <c r="O98" s="1" t="s">
        <v>30</v>
      </c>
      <c r="P98" s="1" t="s">
        <v>31</v>
      </c>
      <c r="Q98" s="3">
        <v>2400</v>
      </c>
      <c r="R98" s="3">
        <v>28</v>
      </c>
      <c r="S98" s="3">
        <v>648</v>
      </c>
      <c r="T98" s="3">
        <v>28</v>
      </c>
      <c r="U98" s="2">
        <v>17.8</v>
      </c>
      <c r="V98" s="1" t="s">
        <v>32</v>
      </c>
      <c r="W98" s="1">
        <v>3.8720476810000002</v>
      </c>
      <c r="X98" s="1" t="s">
        <v>33</v>
      </c>
      <c r="Y98" s="1" t="s">
        <v>50</v>
      </c>
      <c r="Z98" s="2">
        <v>188.74</v>
      </c>
      <c r="AA98" s="16">
        <f t="shared" si="7"/>
        <v>0.58253086419753086</v>
      </c>
      <c r="AB98" s="6">
        <f t="shared" si="8"/>
        <v>44907</v>
      </c>
      <c r="AC98" s="4">
        <f t="shared" si="9"/>
        <v>44907</v>
      </c>
      <c r="AD98">
        <f t="shared" si="10"/>
        <v>0</v>
      </c>
      <c r="AE98" t="str">
        <f t="shared" si="11"/>
        <v>On Time</v>
      </c>
      <c r="AF98" s="11">
        <f t="shared" si="12"/>
        <v>31</v>
      </c>
      <c r="AG98" s="19">
        <f t="shared" si="13"/>
        <v>7509.68</v>
      </c>
    </row>
    <row r="99" spans="1:33" x14ac:dyDescent="0.45">
      <c r="A99" s="1" t="s">
        <v>26</v>
      </c>
      <c r="B99" s="1" t="s">
        <v>153</v>
      </c>
      <c r="C99" s="18">
        <v>3.53</v>
      </c>
      <c r="D99" s="3">
        <v>56</v>
      </c>
      <c r="E99" s="3">
        <v>62</v>
      </c>
      <c r="F99" s="2">
        <v>4370.92</v>
      </c>
      <c r="G99" s="1" t="s">
        <v>57</v>
      </c>
      <c r="H99" s="3">
        <v>46</v>
      </c>
      <c r="I99" s="3">
        <v>19</v>
      </c>
      <c r="J99" s="3">
        <v>4</v>
      </c>
      <c r="K99" s="3">
        <v>9</v>
      </c>
      <c r="L99" s="4">
        <v>44985</v>
      </c>
      <c r="M99" s="1" t="s">
        <v>38</v>
      </c>
      <c r="N99" s="2">
        <v>7.9</v>
      </c>
      <c r="O99" s="1" t="s">
        <v>54</v>
      </c>
      <c r="P99" s="1" t="s">
        <v>31</v>
      </c>
      <c r="Q99" s="3">
        <v>2400</v>
      </c>
      <c r="R99" s="3">
        <v>10</v>
      </c>
      <c r="S99" s="3">
        <v>535</v>
      </c>
      <c r="T99" s="3">
        <v>13</v>
      </c>
      <c r="U99" s="2">
        <v>65.77</v>
      </c>
      <c r="V99" s="1" t="s">
        <v>48</v>
      </c>
      <c r="W99" s="1">
        <v>3.376237835</v>
      </c>
      <c r="X99" s="1" t="s">
        <v>33</v>
      </c>
      <c r="Y99" s="1" t="s">
        <v>50</v>
      </c>
      <c r="Z99" s="2">
        <v>540.13</v>
      </c>
      <c r="AA99" s="16">
        <f t="shared" si="7"/>
        <v>8.7117741935483863</v>
      </c>
      <c r="AB99" s="6">
        <f t="shared" si="8"/>
        <v>45007</v>
      </c>
      <c r="AC99" s="4">
        <f t="shared" si="9"/>
        <v>45004</v>
      </c>
      <c r="AD99">
        <f t="shared" si="10"/>
        <v>3</v>
      </c>
      <c r="AE99" t="str">
        <f t="shared" si="11"/>
        <v>Late</v>
      </c>
      <c r="AF99" s="11">
        <f t="shared" si="12"/>
        <v>22</v>
      </c>
      <c r="AG99" s="19">
        <f t="shared" si="13"/>
        <v>3830.79</v>
      </c>
    </row>
    <row r="100" spans="1:33" x14ac:dyDescent="0.45">
      <c r="A100" s="1" t="s">
        <v>35</v>
      </c>
      <c r="B100" s="1" t="s">
        <v>154</v>
      </c>
      <c r="C100" s="18">
        <v>19.75</v>
      </c>
      <c r="D100" s="3">
        <v>43</v>
      </c>
      <c r="E100" s="3">
        <v>913</v>
      </c>
      <c r="F100" s="2">
        <v>8525.9500000000007</v>
      </c>
      <c r="G100" s="1" t="s">
        <v>37</v>
      </c>
      <c r="H100" s="3">
        <v>53</v>
      </c>
      <c r="I100" s="3">
        <v>1</v>
      </c>
      <c r="J100" s="3">
        <v>27</v>
      </c>
      <c r="K100" s="3">
        <v>7</v>
      </c>
      <c r="L100" s="4">
        <v>44985</v>
      </c>
      <c r="M100" s="1" t="s">
        <v>29</v>
      </c>
      <c r="N100" s="2">
        <v>1.41</v>
      </c>
      <c r="O100" s="1" t="s">
        <v>46</v>
      </c>
      <c r="P100" s="1" t="s">
        <v>64</v>
      </c>
      <c r="Q100" s="3">
        <v>1100</v>
      </c>
      <c r="R100" s="3">
        <v>28</v>
      </c>
      <c r="S100" s="3">
        <v>581</v>
      </c>
      <c r="T100" s="3">
        <v>9</v>
      </c>
      <c r="U100" s="2">
        <v>5.6</v>
      </c>
      <c r="V100" s="1" t="s">
        <v>32</v>
      </c>
      <c r="W100" s="1">
        <v>2.9081221689999999</v>
      </c>
      <c r="X100" s="1" t="s">
        <v>49</v>
      </c>
      <c r="Y100" s="1" t="s">
        <v>50</v>
      </c>
      <c r="Z100" s="2">
        <v>882.2</v>
      </c>
      <c r="AA100" s="16">
        <f t="shared" si="7"/>
        <v>0.96626506024096392</v>
      </c>
      <c r="AB100" s="6">
        <f t="shared" si="8"/>
        <v>45001</v>
      </c>
      <c r="AC100" s="4">
        <f t="shared" si="9"/>
        <v>45020</v>
      </c>
      <c r="AD100">
        <f t="shared" si="10"/>
        <v>-19</v>
      </c>
      <c r="AE100" t="str">
        <f t="shared" si="11"/>
        <v>Early</v>
      </c>
      <c r="AF100" s="11">
        <f t="shared" si="12"/>
        <v>16</v>
      </c>
      <c r="AG100" s="19">
        <f t="shared" si="13"/>
        <v>7643.7500000000009</v>
      </c>
    </row>
    <row r="101" spans="1:33" x14ac:dyDescent="0.45">
      <c r="A101" s="1" t="s">
        <v>26</v>
      </c>
      <c r="B101" s="1" t="s">
        <v>155</v>
      </c>
      <c r="C101" s="18">
        <v>68.52</v>
      </c>
      <c r="D101" s="3">
        <v>17</v>
      </c>
      <c r="E101" s="3">
        <v>627</v>
      </c>
      <c r="F101" s="2">
        <v>9185.19</v>
      </c>
      <c r="G101" s="1" t="s">
        <v>40</v>
      </c>
      <c r="H101" s="3">
        <v>55</v>
      </c>
      <c r="I101" s="3">
        <v>8</v>
      </c>
      <c r="J101" s="3">
        <v>59</v>
      </c>
      <c r="K101" s="3">
        <v>6</v>
      </c>
      <c r="L101" s="4">
        <v>45016</v>
      </c>
      <c r="M101" s="1" t="s">
        <v>29</v>
      </c>
      <c r="N101" s="2">
        <v>1.31</v>
      </c>
      <c r="O101" s="1" t="s">
        <v>63</v>
      </c>
      <c r="P101" s="1" t="s">
        <v>64</v>
      </c>
      <c r="Q101" s="3">
        <v>1100</v>
      </c>
      <c r="R101" s="3">
        <v>29</v>
      </c>
      <c r="S101" s="3">
        <v>921</v>
      </c>
      <c r="T101" s="3">
        <v>2</v>
      </c>
      <c r="U101" s="2">
        <v>38.07</v>
      </c>
      <c r="V101" s="1" t="s">
        <v>48</v>
      </c>
      <c r="W101" s="1">
        <v>0.34602729100000001</v>
      </c>
      <c r="X101" s="1" t="s">
        <v>49</v>
      </c>
      <c r="Y101" s="1" t="s">
        <v>34</v>
      </c>
      <c r="Z101" s="2">
        <v>210.74</v>
      </c>
      <c r="AA101" s="16">
        <f t="shared" si="7"/>
        <v>0.33610845295055825</v>
      </c>
      <c r="AB101" s="6">
        <f t="shared" si="8"/>
        <v>45024</v>
      </c>
      <c r="AC101" s="4">
        <f t="shared" si="9"/>
        <v>45051</v>
      </c>
      <c r="AD101">
        <f t="shared" si="10"/>
        <v>-27</v>
      </c>
      <c r="AE101" t="str">
        <f t="shared" si="11"/>
        <v>Early</v>
      </c>
      <c r="AF101" s="11">
        <f t="shared" si="12"/>
        <v>8</v>
      </c>
      <c r="AG101" s="19">
        <f t="shared" si="13"/>
        <v>8974.4500000000007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Plant Sales and Finance</vt:lpstr>
      <vt:lpstr>Vendor Lead Time &amp; Orders</vt:lpstr>
      <vt:lpstr>Monthly Shipping Trend</vt:lpstr>
      <vt:lpstr>Plant-wise Revenue</vt:lpstr>
      <vt:lpstr>Revenue by Product Category</vt:lpstr>
      <vt:lpstr>Work Order Vs Lead Time</vt:lpstr>
      <vt:lpstr>Slicer</vt:lpstr>
      <vt:lpstr>Supply Chain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Swastika Mondal</cp:lastModifiedBy>
  <cp:lastPrinted>2025-12-26T07:55:45Z</cp:lastPrinted>
  <dcterms:created xsi:type="dcterms:W3CDTF">2025-12-14T04:47:15Z</dcterms:created>
  <dcterms:modified xsi:type="dcterms:W3CDTF">2025-12-26T08:07:09Z</dcterms:modified>
</cp:coreProperties>
</file>