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hidePivotFieldList="1"/>
  <mc:AlternateContent xmlns:mc="http://schemas.openxmlformats.org/markup-compatibility/2006">
    <mc:Choice Requires="x15">
      <x15ac:absPath xmlns:x15ac="http://schemas.microsoft.com/office/spreadsheetml/2010/11/ac" url="https://d.docs.live.net/DBB6EEC060DE3B76/Documents/"/>
    </mc:Choice>
  </mc:AlternateContent>
  <xr:revisionPtr revIDLastSave="1192" documentId="8_{82B45071-375B-4492-A1BB-7D61F97FCD2F}" xr6:coauthVersionLast="47" xr6:coauthVersionMax="47" xr10:uidLastSave="{86F0083E-07C7-451B-BCD0-3A404966433F}"/>
  <bookViews>
    <workbookView xWindow="-108" yWindow="-108" windowWidth="23256" windowHeight="12456" activeTab="2" xr2:uid="{26D4546B-D2A1-4444-8EAF-A6228F96F0C1}"/>
  </bookViews>
  <sheets>
    <sheet name="Pivots" sheetId="6" r:id="rId1"/>
    <sheet name="Data" sheetId="2" r:id="rId2"/>
    <sheet name="Customer Center Report" sheetId="5" r:id="rId3"/>
    <sheet name="Assets" sheetId="4" r:id="rId4"/>
  </sheets>
  <definedNames>
    <definedName name="_xlnm._FilterDatabase" localSheetId="1"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1109" r:id="rId5"/>
    <pivotCache cacheId="1110" r:id="rId6"/>
    <pivotCache cacheId="1111" r:id="rId7"/>
    <pivotCache cacheId="1112" r:id="rId8"/>
    <pivotCache cacheId="1120" r:id="rId9"/>
    <pivotCache cacheId="1122" r:id="rId10"/>
    <pivotCache cacheId="1124" r:id="rId11"/>
    <pivotCache cacheId="1126" r:id="rId12"/>
    <pivotCache cacheId="1128" r:id="rId13"/>
  </pivotCaches>
  <extLst>
    <ext xmlns:x14="http://schemas.microsoft.com/office/spreadsheetml/2009/9/main" uri="{876F7934-8845-4945-9796-88D515C7AA90}">
      <x14:pivotCaches>
        <pivotCache cacheId="1118"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ls" name="calls" connection="WorksheetConnection_sample-data-excel-portfolio-project.xlsx!calls"/>
          <x15:modelTable id="customers" name="customers" connection="WorksheetConnection_sample-data-excel-portfolio-project.xlsx!customer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3" i="6" l="1"/>
  <c r="M27" i="5" s="1"/>
  <c r="P17" i="5" a="1"/>
  <c r="P17" i="5" s="1"/>
  <c r="I10" i="6"/>
  <c r="H20" i="6" s="1"/>
  <c r="M31" i="5" s="1"/>
  <c r="F45" i="6"/>
  <c r="E39" i="6" a="1"/>
  <c r="E39" i="6" s="1"/>
  <c r="I11" i="6" s="1"/>
  <c r="I14" i="6" s="1"/>
  <c r="H21" i="6" s="1"/>
  <c r="M32" i="5"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40" i="6" l="1"/>
  <c r="I12" i="6"/>
  <c r="I15" i="6" s="1"/>
  <c r="H22" i="6" s="1"/>
  <c r="M33" i="5" s="1"/>
  <c r="H42" i="6"/>
  <c r="H39" i="6"/>
  <c r="H43" i="6"/>
  <c r="H40" i="6"/>
  <c r="I43" i="6"/>
  <c r="I42" i="6"/>
  <c r="I39" i="6"/>
  <c r="I41" i="6"/>
  <c r="H4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6B90F8-540C-44B6-8A6F-E610BE97521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967E1EC-37C4-4660-990C-500F76D4479C}"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8BDBEA59-2809-4467-BD05-5BC27A42CB82}"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<sst xmlns="http://schemas.openxmlformats.org/spreadsheetml/2006/main" count="3177" uniqueCount="1086">
  <si>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</si>
  <si>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</si>
  <si>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</si>
  <si>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</si>
  <si>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</si>
  <si>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</si>
  <si>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</si>
  <si>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</si>
  <si>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</si>
  <si>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</si>
  <si>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</si>
  <si>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</si>
  <si>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</si>
  <si>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</si>
  <si>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</si>
  <si>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</si>
  <si>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</si>
  <si>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</si>
  <si>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</si>
  <si>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</si>
  <si>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</si>
  <si>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</si>
  <si>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</si>
  <si>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</si>
  <si>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</si>
  <si>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</si>
  <si>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</si>
  <si>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</si>
  <si>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</si>
  <si>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</si>
  <si>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</si>
  <si>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</si>
  <si>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</si>
  <si>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</si>
  <si>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</si>
  <si>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</si>
  <si>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</si>
  <si>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</si>
  <si>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</si>
  <si>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</si>
  <si>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</si>
  <si>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</si>
  <si>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</si>
  <si>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</si>
  <si>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</si>
  <si>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</si>
  <si>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</si>
  <si>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</si>
  <si>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</si>
  <si>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</si>
  <si>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</si>
  <si>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</si>
  <si>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</si>
  <si>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</si>
  <si>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</si>
  <si>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</si>
  <si>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</si>
  <si>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</si>
  <si>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</si>
  <si>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</si>
  <si>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</si>
  <si>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</si>
  <si>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</si>
  <si>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</si>
  <si>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</si>
  <si>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</si>
  <si>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</si>
  <si>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</si>
  <si>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</si>
  <si>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</si>
  <si>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</si>
  <si>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</si>
  <si>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</si>
  <si>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</si>
  <si>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</si>
  <si>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</si>
  <si>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</si>
  <si>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</si>
  <si>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</si>
  <si>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</si>
  <si>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</si>
  <si>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</si>
  <si>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</si>
  <si>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</si>
  <si>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</si>
  <si>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</si>
  <si>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</si>
  <si>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</si>
  <si>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</si>
  <si>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</si>
  <si>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</si>
  <si>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</si>
  <si>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</si>
  <si>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</si>
  <si>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</si>
  <si>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</si>
  <si>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</si>
  <si>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</si>
  <si>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</si>
  <si>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</si>
  <si>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</si>
  <si>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</si>
  <si>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</si>
  <si>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</si>
  <si>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</si>
  <si>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</si>
  <si>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</si>
  <si>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</si>
  <si>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</si>
  <si>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</si>
  <si>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</si>
  <si>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</si>
  <si>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</si>
  <si>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</si>
  <si>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</si>
  <si>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</si>
  <si>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</si>
  <si>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</si>
  <si>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</si>
  <si>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</si>
  <si>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</si>
  <si>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</si>
  <si>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</si>
  <si>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</si>
  <si>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</si>
  <si>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</si>
  <si>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</si>
  <si>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</si>
  <si>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</si>
  <si>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</si>
  <si>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</si>
  <si>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</si>
  <si>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</si>
  <si>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</si>
  <si>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</si>
  <si>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</si>
  <si>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</si>
  <si>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</si>
  <si>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</si>
  <si>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</si>
  <si>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</si>
  <si>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</si>
  <si>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</si>
  <si>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</si>
  <si>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</si>
  <si>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</si>
  <si>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</si>
  <si>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</si>
  <si>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</si>
  <si>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</si>
  <si>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</si>
  <si>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</si>
  <si>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</si>
  <si>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</si>
  <si>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</si>
  <si>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</si>
  <si>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</si>
  <si>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</si>
  <si>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</si>
  <si>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</si>
  <si>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</si>
  <si>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</si>
  <si>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</si>
  <si>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</si>
  <si>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</si>
  <si>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</si>
  <si>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</si>
  <si>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</si>
  <si>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</si>
  <si>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</si>
  <si>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</si>
  <si>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</si>
  <si>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</si>
  <si>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</si>
  <si>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</si>
  <si>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</si>
  <si>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</si>
  <si>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</si>
  <si>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</si>
  <si>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</si>
  <si>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</si>
  <si>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</si>
  <si>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</si>
  <si>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</si>
  <si>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</si>
  <si>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</si>
  <si>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</si>
  <si>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</si>
  <si>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</si>
  <si>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</si>
  <si>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</si>
  <si>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</si>
  <si>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</si>
  <si>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</si>
  <si>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</si>
  <si>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</si>
  <si>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</si>
  <si>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</si>
  <si>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</si>
  <si>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</si>
  <si>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</si>
  <si>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</si>
  <si>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</si>
  <si>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</si>
  <si>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</si>
  <si>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</si>
  <si>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</si>
  <si>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</si>
  <si>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</si>
  <si>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</si>
  <si>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</si>
  <si>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</si>
  <si>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</si>
  <si>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</si>
  <si>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</si>
  <si>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</si>
  <si>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</si>
  <si>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</si>
  <si>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</si>
  <si>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</si>
  <si>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</si>
  <si>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</si>
  <si>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</si>
  <si>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</si>
  <si>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</si>
  <si>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</si>
  <si>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</si>
  <si>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</si>
  <si>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</si>
  <si>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</si>
  <si>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</si>
  <si>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</si>
  <si>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</si>
  <si>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</si>
  <si>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</si>
  <si>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</si>
  <si>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</si>
  <si>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</si>
  <si>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</si>
  <si>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</si>
  <si>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</si>
  <si>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</si>
  <si>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</si>
  <si>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</si>
  <si>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</si>
  <si>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</si>
  <si>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</si>
  <si>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</si>
  <si>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</si>
  <si>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</si>
  <si>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</si>
  <si>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</si>
  <si>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</si>
  <si>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</si>
  <si>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</si>
  <si>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</si>
  <si>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</si>
  <si>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</si>
  <si>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</si>
  <si>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</si>
  <si>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</si>
  <si>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</si>
  <si>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</si>
  <si>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</si>
  <si>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</si>
  <si>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</si>
  <si>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</si>
  <si>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</si>
  <si>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</si>
  <si>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</si>
  <si>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</si>
  <si>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</si>
  <si>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</si>
  <si>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</si>
  <si>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</si>
  <si>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</si>
  <si>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</si>
  <si>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</si>
  <si>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</si>
  <si>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</si>
  <si>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</si>
  <si>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</si>
  <si>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</si>
  <si>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</si>
  <si>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</si>
  <si>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</si>
  <si>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</si>
  <si>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</si>
  <si>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</si>
  <si>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</si>
  <si>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</si>
  <si>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</si>
  <si>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</si>
  <si>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</si>
  <si>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</si>
  <si>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</si>
  <si>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</si>
  <si>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</si>
  <si>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</si>
  <si>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</si>
  <si>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</si>
  <si>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</si>
  <si>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</si>
  <si>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</si>
  <si>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</si>
  <si>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</si>
  <si>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</si>
  <si>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</si>
  <si>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</si>
  <si>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</si>
  <si>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</si>
  <si>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</si>
  <si>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</si>
  <si>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</si>
  <si>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</si>
  <si>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</si>
  <si>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</si>
  <si>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</si>
  <si>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</si>
  <si>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</si>
  <si>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</si>
  <si>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</si>
  <si>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</si>
  <si>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</si>
  <si>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</si>
  <si>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</si>
  <si>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</si>
  <si>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</si>
  <si>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</si>
  <si>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</si>
  <si>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</si>
  <si>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</si>
  <si>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</si>
  <si>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</si>
  <si>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</si>
  <si>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</si>
  <si>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</si>
  <si>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</si>
  <si>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</si>
  <si>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</si>
  <si>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</si>
  <si>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</si>
  <si>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</si>
  <si>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</si>
  <si>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</si>
  <si>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</si>
  <si>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</si>
  <si>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</si>
  <si>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</si>
  <si>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</si>
  <si>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</si>
  <si>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</si>
  <si>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</si>
  <si>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</si>
  <si>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</si>
  <si>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</si>
  <si>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</si>
  <si>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</si>
  <si>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</si>
  <si>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</si>
  <si>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</si>
  <si>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</si>
  <si>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</si>
  <si>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</si>
  <si>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</si>
  <si>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</si>
  <si>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</si>
  <si>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</si>
  <si>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</si>
  <si>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</si>
  <si>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</si>
  <si>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</si>
  <si>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</si>
  <si>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</si>
  <si>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</si>
  <si>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</si>
  <si>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</si>
  <si>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</si>
  <si>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</si>
  <si>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</si>
  <si>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</si>
  <si>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</si>
  <si>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</si>
  <si>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</si>
  <si>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</si>
  <si>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</si>
  <si>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</si>
  <si>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</si>
  <si>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</si>
  <si>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</si>
  <si>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</si>
  <si>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</si>
  <si>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</si>
  <si>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</si>
  <si>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</si>
  <si>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</si>
  <si>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</si>
  <si>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</si>
  <si>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</si>
  <si>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</si>
  <si>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</si>
  <si>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</si>
  <si>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</si>
  <si>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</si>
  <si>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</si>
  <si>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</si>
  <si>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</si>
  <si>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</si>
  <si>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</si>
  <si>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</si>
  <si>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</si>
  <si>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</si>
  <si>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</si>
  <si>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</si>
  <si>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</si>
  <si>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</si>
  <si>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</si>
  <si>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</si>
  <si>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</si>
  <si>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</si>
  <si>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</si>
  <si>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</si>
  <si>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</si>
  <si>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</si>
  <si>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</si>
  <si>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</si>
  <si>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</si>
  <si>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</si>
  <si>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</si>
  <si>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</si>
  <si>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</si>
  <si>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</si>
  <si>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</si>
  <si>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</si>
  <si>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</si>
  <si>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</si>
  <si>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</si>
  <si>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</si>
  <si>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</si>
  <si>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</si>
  <si>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</si>
  <si>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</si>
  <si>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</si>
  <si>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</si>
  <si>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</si>
  <si>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</si>
  <si>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</si>
  <si>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</si>
  <si>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</si>
  <si>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</si>
  <si>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</si>
  <si>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</si>
  <si>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</si>
  <si>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</si>
  <si>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</si>
  <si>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</si>
  <si>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</si>
  <si>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</si>
  <si>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</si>
  <si>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</si>
  <si>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</si>
  <si>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</si>
  <si>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</si>
  <si>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</si>
  <si>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</si>
  <si>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</si>
  <si>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</si>
  <si>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</si>
  <si>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</si>
  <si>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</si>
  <si>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</si>
  <si>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</si>
  <si>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</si>
  <si>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</si>
  <si>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</si>
  <si>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</si>
  <si>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</si>
  <si>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</si>
  <si>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</si>
  <si>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</si>
  <si>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</si>
  <si>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</si>
  <si>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</si>
  <si>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</si>
  <si>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</si>
  <si>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</si>
  <si>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</si>
  <si>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</si>
  <si>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</si>
  <si>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</si>
  <si>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</si>
  <si>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</si>
  <si>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</si>
  <si>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</si>
  <si>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</si>
  <si>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</si>
  <si>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</si>
  <si>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</si>
  <si>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</si>
  <si>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</si>
  <si>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</si>
  <si>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</si>
  <si>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</si>
  <si>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</si>
  <si>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</si>
  <si>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</si>
  <si>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</si>
  <si>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</si>
  <si>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</si>
  <si>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</si>
  <si>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</si>
  <si>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</si>
  <si>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</si>
  <si>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</si>
  <si>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</si>
  <si>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</si>
  <si>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</si>
  <si>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</si>
  <si>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</si>
  <si>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</si>
  <si>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</si>
  <si>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</si>
  <si>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</si>
  <si>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</si>
  <si>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</si>
  <si>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</si>
  <si>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</si>
  <si>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</si>
  <si>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</si>
  <si>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</si>
  <si>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</si>
  <si>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</si>
  <si>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</si>
  <si>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</si>
  <si>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</si>
  <si>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</si>
  <si>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</si>
  <si>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</si>
  <si>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</si>
  <si>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</si>
  <si>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</si>
  <si>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</si>
  <si>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</si>
  <si>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</si>
  <si>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</si>
  <si>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</si>
  <si>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</si>
  <si>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</si>
  <si>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</si>
  <si>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</si>
  <si>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</si>
  <si>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</si>
  <si>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</si>
  <si>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</si>
  <si>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</si>
  <si>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</si>
  <si>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</si>
  <si>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</si>
  <si>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</si>
  <si>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</si>
  <si>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</si>
  <si>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</si>
  <si>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</si>
  <si>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</si>
  <si>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</si>
  <si>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</si>
  <si>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</si>
  <si>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</si>
  <si>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</si>
  <si>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</si>
  <si>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</si>
  <si>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</si>
  <si>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</si>
  <si>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</si>
  <si>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</si>
  <si>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</si>
  <si>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</si>
  <si>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</si>
  <si>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</si>
  <si>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</si>
  <si>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</si>
  <si>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</si>
  <si>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</si>
  <si>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</si>
  <si>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</si>
  <si>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</si>
  <si>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</si>
  <si>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</si>
  <si>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</si>
  <si>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</si>
  <si>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</si>
  <si>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</si>
  <si>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</si>
  <si>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</si>
  <si>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</si>
  <si>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</si>
  <si>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</si>
  <si>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</si>
  <si>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</si>
  <si>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</si>
  <si>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</si>
  <si>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</si>
  <si>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</si>
  <si>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</si>
  <si>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</si>
  <si>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</si>
  <si>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</si>
  <si>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</si>
  <si>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</si>
  <si>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</si>
  <si>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</si>
  <si>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</si>
  <si>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</si>
  <si>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</si>
  <si>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</si>
  <si>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</si>
  <si>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</si>
  <si>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</si>
  <si>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</si>
  <si>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</si>
  <si>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</si>
  <si>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</si>
  <si>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</si>
  <si>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</si>
  <si>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</si>
  <si>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</si>
  <si>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</si>
  <si>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</si>
  <si>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</si>
  <si>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</si>
  <si>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</si>
  <si>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</si>
  <si>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</si>
  <si>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</si>
  <si>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</si>
  <si>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</si>
  <si>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</si>
  <si>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</si>
  <si>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</si>
  <si>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</si>
  <si>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</si>
  <si>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</si>
  <si>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</si>
  <si>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</si>
  <si>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</si>
  <si>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</si>
  <si>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</si>
  <si>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</si>
  <si>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</si>
  <si>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</si>
  <si>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</si>
  <si>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</si>
  <si>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</si>
  <si>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</si>
  <si>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</si>
  <si>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</si>
  <si>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</si>
  <si>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</si>
  <si>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</si>
  <si>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</si>
  <si>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</si>
  <si>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</si>
  <si>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</si>
  <si>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</si>
  <si>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</si>
  <si>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</si>
  <si>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</si>
  <si>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</si>
  <si>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</si>
  <si>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</si>
  <si>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</si>
  <si>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</si>
  <si>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</si>
  <si>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</si>
  <si>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</si>
  <si>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</si>
  <si>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</si>
  <si>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</si>
  <si>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</si>
  <si>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</si>
  <si>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</si>
  <si>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</si>
  <si>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</si>
  <si>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</si>
  <si>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</si>
  <si>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</si>
  <si>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</si>
  <si>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</si>
  <si>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</si>
  <si>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</si>
  <si>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</si>
  <si>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</si>
  <si>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</si>
  <si>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</si>
  <si>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</si>
  <si>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</si>
  <si>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</si>
  <si>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</si>
  <si>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</si>
  <si>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</si>
  <si>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</si>
  <si>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</si>
  <si>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</si>
  <si>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</si>
  <si>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</si>
  <si>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</si>
  <si>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</si>
  <si>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</si>
  <si>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</si>
  <si>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</si>
  <si>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</si>
  <si>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</si>
  <si>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</si>
  <si>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</si>
  <si>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</si>
  <si>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</si>
  <si>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</si>
  <si>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</si>
  <si>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</si>
  <si>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</si>
  <si>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</si>
  <si>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</si>
  <si>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</si>
  <si>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</si>
  <si>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</si>
  <si>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</si>
  <si>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</si>
  <si>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</si>
  <si>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</si>
  <si>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</si>
  <si>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</si>
  <si>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</si>
  <si>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</si>
  <si>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</si>
  <si>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</si>
  <si>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</si>
  <si>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</si>
  <si>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</si>
  <si>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</si>
  <si>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</si>
  <si>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</si>
  <si>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</si>
  <si>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</si>
  <si>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</si>
  <si>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</si>
  <si>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</si>
  <si>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</si>
  <si>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</si>
  <si>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</si>
  <si>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</si>
  <si>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</si>
  <si>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</si>
  <si>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</si>
  <si>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</si>
  <si>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</si>
  <si>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</si>
  <si>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</si>
  <si>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</si>
  <si>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</si>
  <si>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</si>
  <si>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</si>
  <si>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</si>
  <si>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</si>
  <si>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</si>
  <si>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</si>
  <si>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</si>
  <si>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</si>
  <si>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</si>
  <si>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</si>
  <si>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</si>
  <si>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</si>
  <si>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</si>
  <si>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</si>
  <si>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</si>
  <si>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</si>
  <si>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</si>
  <si>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</si>
  <si>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</si>
  <si>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</si>
  <si>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</si>
  <si>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</si>
  <si>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</si>
  <si>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</si>
  <si>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</si>
  <si>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</si>
  <si>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</si>
  <si>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</si>
  <si>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</si>
  <si>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</si>
  <si>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</si>
  <si>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</si>
  <si>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</si>
  <si>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</si>
  <si>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</si>
  <si>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</si>
  <si>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</si>
  <si>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</si>
  <si>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</si>
  <si>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</si>
  <si>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</si>
  <si>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</si>
  <si>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</si>
  <si>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</si>
  <si>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</si>
  <si>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</si>
  <si>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</si>
  <si>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</si>
  <si>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</si>
  <si>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</si>
  <si>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</si>
  <si>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</si>
  <si>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</si>
  <si>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</si>
  <si>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</si>
  <si>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</si>
  <si>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</si>
  <si>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</si>
  <si>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</si>
  <si>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</si>
  <si>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</si>
  <si>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</si>
  <si>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</si>
  <si>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</si>
  <si>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</si>
  <si>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</si>
  <si>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</si>
  <si>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</si>
  <si>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</si>
  <si>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</si>
  <si>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</si>
  <si>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</si>
  <si>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</si>
  <si>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</si>
  <si>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</si>
  <si>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</si>
  <si>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</si>
  <si>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</si>
  <si>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</si>
  <si>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</si>
  <si>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</si>
  <si>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</si>
  <si>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</si>
  <si>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</si>
  <si>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</si>
  <si>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</si>
  <si>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</si>
  <si>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</si>
  <si>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</si>
  <si>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</si>
  <si>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</si>
  <si>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</si>
  <si>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</si>
  <si>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</si>
  <si>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</si>
  <si>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</si>
  <si>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</si>
  <si>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</si>
  <si>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</si>
  <si>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</si>
  <si>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</si>
  <si>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</si>
  <si>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</si>
  <si>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</si>
  <si>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</si>
  <si>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</si>
  <si>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</si>
  <si>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</si>
  <si>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</si>
  <si>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</si>
  <si>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</si>
  <si>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</si>
  <si>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</si>
  <si>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</si>
  <si>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</si>
  <si>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</si>
  <si>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</si>
  <si>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</si>
  <si>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</si>
  <si>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</si>
  <si>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</si>
  <si>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</si>
  <si>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</si>
  <si>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</si>
  <si>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</si>
  <si>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</si>
  <si>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</si>
  <si>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</si>
  <si>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</si>
  <si>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</si>
  <si>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</si>
  <si>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</si>
  <si>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</si>
  <si>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</si>
  <si>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</si>
  <si>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</si>
  <si>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</si>
  <si>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</si>
  <si>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</si>
  <si>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</si>
  <si>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</si>
  <si>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</si>
  <si>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</si>
  <si>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</si>
  <si>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</si>
  <si>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</si>
  <si>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</si>
  <si>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</si>
  <si>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</si>
  <si>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</si>
  <si>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</si>
  <si>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</si>
  <si>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</si>
  <si>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</si>
  <si>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</si>
  <si>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</si>
  <si>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</si>
  <si>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</si>
  <si>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</si>
  <si>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</si>
  <si>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</si>
  <si>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</si>
  <si>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</si>
  <si>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</si>
  <si>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</si>
  <si>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</si>
  <si>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</si>
  <si>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</si>
  <si>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</si>
  <si>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</si>
  <si>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</si>
  <si>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</si>
  <si>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</si>
  <si>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</si>
  <si>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</si>
  <si>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</si>
  <si>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</si>
  <si>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</si>
  <si>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</si>
  <si>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</si>
  <si>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</si>
  <si>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</si>
  <si>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</si>
  <si>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</si>
  <si>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</si>
  <si>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</si>
  <si>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</si>
  <si>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</si>
  <si>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</si>
  <si>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</si>
  <si>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</si>
  <si>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</si>
  <si>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</si>
  <si>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</si>
  <si>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</si>
  <si>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</si>
  <si>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</si>
  <si>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</si>
  <si>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</si>
  <si>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</si>
  <si>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</si>
  <si>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</si>
  <si>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</si>
  <si>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</si>
  <si>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</si>
  <si>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</si>
  <si>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</si>
  <si>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</si>
  <si>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</si>
  <si>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</si>
  <si>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</si>
  <si>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</si>
  <si>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</si>
  <si>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</si>
  <si>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</si>
  <si>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</si>
  <si>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</si>
  <si>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</si>
  <si>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</si>
  <si>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</si>
  <si>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</si>
  <si>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</si>
  <si>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</si>
  <si>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</si>
  <si>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</si>
  <si>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</si>
  <si>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</si>
  <si>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</si>
  <si>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</si>
  <si>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</si>
  <si>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</si>
  <si>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</si>
  <si>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</si>
  <si>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</si>
  <si>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</si>
  <si>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</si>
  <si>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</si>
  <si>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</si>
  <si>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</si>
  <si>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</si>
  <si>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</si>
  <si>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</si>
  <si>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</si>
  <si>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</si>
  <si>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</si>
  <si>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</si>
  <si>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</si>
  <si>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</si>
  <si>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</si>
  <si>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</si>
  <si>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</si>
  <si>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</si>
  <si>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</si>
  <si>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</si>
  <si>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</si>
  <si>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</si>
  <si>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</si>
  <si>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</si>
  <si>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</si>
  <si>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</si>
  <si>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</si>
  <si>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</si>
  <si>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</si>
  <si>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</si>
  <si>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</si>
  <si>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</si>
  <si>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</si>
  <si>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</si>
  <si>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</si>
  <si>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</si>
  <si>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</si>
  <si>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</si>
  <si>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</si>
  <si>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</si>
  <si>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</si>
  <si>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</si>
  <si>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</si>
  <si>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</si>
  <si>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</si>
  <si>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</si>
  <si>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</si>
  <si>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</si>
  <si>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</si>
  <si>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calls count</t>
  </si>
  <si>
    <t>Total Amount</t>
  </si>
  <si>
    <t>Total duration</t>
  </si>
  <si>
    <t>Average rating</t>
  </si>
  <si>
    <t>5* calls</t>
  </si>
  <si>
    <t>Row Labels</t>
  </si>
  <si>
    <t>Grand Total</t>
  </si>
  <si>
    <t>Column Labels</t>
  </si>
  <si>
    <t>Jan</t>
  </si>
  <si>
    <t>Feb</t>
  </si>
  <si>
    <t>Mar</t>
  </si>
  <si>
    <t>Apr</t>
  </si>
  <si>
    <t>May</t>
  </si>
  <si>
    <t>Jun</t>
  </si>
  <si>
    <t>Jul</t>
  </si>
  <si>
    <t>Aug</t>
  </si>
  <si>
    <t>Sep</t>
  </si>
  <si>
    <t>Oct</t>
  </si>
  <si>
    <t>Nov</t>
  </si>
  <si>
    <t>Dec</t>
  </si>
  <si>
    <t>calls count2</t>
  </si>
  <si>
    <t>Friday</t>
  </si>
  <si>
    <t>Monday</t>
  </si>
  <si>
    <t>Saturday</t>
  </si>
  <si>
    <t>Sunday</t>
  </si>
  <si>
    <t>Thursday</t>
  </si>
  <si>
    <t>Tuesday</t>
  </si>
  <si>
    <t>Wednesday</t>
  </si>
  <si>
    <t>for graph</t>
  </si>
  <si>
    <t>Rep</t>
  </si>
  <si>
    <t>calls</t>
  </si>
  <si>
    <t>Amount</t>
  </si>
  <si>
    <t>sel.calls</t>
  </si>
  <si>
    <t>sel.amount</t>
  </si>
  <si>
    <t>selected Rep</t>
  </si>
  <si>
    <t>Total</t>
  </si>
  <si>
    <t>Rep Summary</t>
  </si>
  <si>
    <t>% of calls</t>
  </si>
  <si>
    <t>Calls</t>
  </si>
  <si>
    <t>calls rank</t>
  </si>
  <si>
    <t>Amount rank</t>
  </si>
  <si>
    <t>Labels:</t>
  </si>
  <si>
    <t>Image: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</si>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</sst>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0,&quot;k&quot;"/>
    <numFmt numFmtId="168" formatCode="&quot;$&quot;#,##0"/>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2"/>
      <color theme="1" tint="0.34998626667073579"/>
      <name val="Aptos"/>
      <family val="2"/>
      <scheme val="minor"/>
    </font>
    <font>
      <sz val="20"/>
      <color theme="1"/>
      <name val="Aptos"/>
      <family val="2"/>
      <scheme val="minor"/>
    </font>
    <font>
      <sz val="22"/>
      <color theme="1"/>
      <name val="Aptos"/>
      <family val="2"/>
      <scheme val="minor"/>
    </font>
  </fonts>
  <fills count="8">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0"/>
        <bgColor indexed="64"/>
      </patternFill>
    </fill>
    <fill>
      <patternFill patternType="solid">
        <fgColor theme="0"/>
        <bgColor theme="4" tint="0.79998168889431442"/>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style="thin">
        <color theme="4" tint="0.39997558519241921"/>
      </bottom>
      <diagonal/>
    </border>
    <border>
      <left/>
      <right style="thin">
        <color theme="0" tint="-0.24994659260841701"/>
      </right>
      <top style="thin">
        <color theme="0" tint="-0.24994659260841701"/>
      </top>
      <bottom style="thin">
        <color theme="4" tint="0.39997558519241921"/>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51">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0" fontId="0" fillId="4"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5" borderId="0" xfId="0" applyFill="1" applyAlignment="1">
      <alignment horizontal="left"/>
    </xf>
    <xf numFmtId="0" fontId="0" fillId="0" borderId="0" xfId="0" applyAlignment="1">
      <alignment horizontal="left" indent="1"/>
    </xf>
    <xf numFmtId="0" fontId="5" fillId="3" borderId="0" xfId="0" applyFont="1" applyFill="1"/>
    <xf numFmtId="0" fontId="5" fillId="3" borderId="0" xfId="0" applyFont="1" applyFill="1" applyAlignment="1">
      <alignment horizontal="center"/>
    </xf>
    <xf numFmtId="168" fontId="5" fillId="3" borderId="0" xfId="0" applyNumberFormat="1" applyFont="1" applyFill="1"/>
    <xf numFmtId="0" fontId="5" fillId="6" borderId="10" xfId="0" applyFont="1" applyFill="1" applyBorder="1"/>
    <xf numFmtId="0" fontId="6" fillId="7" borderId="11" xfId="0" applyFont="1" applyFill="1" applyBorder="1"/>
    <xf numFmtId="0" fontId="6" fillId="7" borderId="12" xfId="0" applyFont="1" applyFill="1" applyBorder="1"/>
    <xf numFmtId="0" fontId="5" fillId="6" borderId="0" xfId="0" applyFont="1" applyFill="1"/>
    <xf numFmtId="0" fontId="5" fillId="6" borderId="14" xfId="0" applyFont="1" applyFill="1" applyBorder="1"/>
    <xf numFmtId="0" fontId="5" fillId="6" borderId="13" xfId="0" applyFont="1" applyFill="1" applyBorder="1" applyAlignment="1">
      <alignment horizontal="center"/>
    </xf>
    <xf numFmtId="168" fontId="5" fillId="6" borderId="0" xfId="0" applyNumberFormat="1" applyFont="1" applyFill="1"/>
    <xf numFmtId="168" fontId="5" fillId="6" borderId="14" xfId="0" applyNumberFormat="1" applyFont="1" applyFill="1" applyBorder="1"/>
    <xf numFmtId="0" fontId="5" fillId="6" borderId="15" xfId="0" applyFont="1" applyFill="1" applyBorder="1" applyAlignment="1">
      <alignment horizontal="center"/>
    </xf>
    <xf numFmtId="168" fontId="5" fillId="6" borderId="16" xfId="0" applyNumberFormat="1" applyFont="1" applyFill="1" applyBorder="1"/>
    <xf numFmtId="168" fontId="5" fillId="6" borderId="17" xfId="0" applyNumberFormat="1" applyFont="1" applyFill="1" applyBorder="1"/>
    <xf numFmtId="0" fontId="6" fillId="6" borderId="13" xfId="0" applyFont="1" applyFill="1" applyBorder="1"/>
    <xf numFmtId="9" fontId="0" fillId="0" borderId="0" xfId="1" applyFont="1"/>
    <xf numFmtId="0" fontId="9" fillId="3" borderId="0" xfId="0" applyFont="1" applyFill="1"/>
    <xf numFmtId="0" fontId="8" fillId="3" borderId="0" xfId="0" applyFont="1" applyFill="1" applyAlignment="1">
      <alignment horizontal="center"/>
    </xf>
    <xf numFmtId="0" fontId="0" fillId="3" borderId="0" xfId="0" applyFill="1" applyAlignment="1">
      <alignment horizontal="center"/>
    </xf>
    <xf numFmtId="0" fontId="7" fillId="3" borderId="0" xfId="0" applyFont="1" applyFill="1" applyAlignment="1">
      <alignment horizontal="center"/>
    </xf>
    <xf numFmtId="0" fontId="0" fillId="3" borderId="0" xfId="0" applyFill="1"/>
  </cellXfs>
  <cellStyles count="2">
    <cellStyle name="Normal" xfId="0" builtinId="0"/>
    <cellStyle name="Percent" xfId="1" builtinId="5"/>
  </cellStyles>
  <dxfs count="24">
    <dxf>
      <fill>
        <patternFill>
          <bgColor theme="2" tint="-0.249977111117893"/>
        </patternFill>
      </fill>
    </dxf>
    <dxf>
      <fill>
        <patternFill patternType="solid">
          <bgColor theme="3" tint="0.79998168889431442"/>
        </patternFill>
      </fill>
    </dxf>
    <dxf>
      <fill>
        <patternFill>
          <bgColor theme="5" tint="0.59996337778862885"/>
        </patternFill>
      </fill>
      <border>
        <left style="thin">
          <color theme="3"/>
        </left>
        <right style="thin">
          <color theme="3"/>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rgb="FF4F81BD"/>
        </bottom>
        <vertical/>
        <horizontal/>
      </border>
    </dxf>
    <dxf>
      <font>
        <color theme="1"/>
      </font>
      <border>
        <left style="thin">
          <color rgb="FF4F81BD"/>
        </left>
        <right style="thin">
          <color rgb="FF4F81BD"/>
        </right>
        <top style="thin">
          <color rgb="FF4F81BD"/>
        </top>
        <bottom style="thin">
          <color rgb="FF4F81BD"/>
        </bottom>
        <vertical/>
        <horizontal/>
      </border>
    </dxf>
    <dxf>
      <font>
        <b/>
        <color theme="1"/>
      </font>
      <border>
        <bottom style="thin">
          <color rgb="FF4F81BD"/>
        </bottom>
        <vertical/>
        <horizontal/>
      </border>
    </dxf>
    <dxf>
      <font>
        <color theme="1"/>
      </font>
      <border>
        <left style="thin">
          <color rgb="FF4F81BD"/>
        </left>
        <right style="thin">
          <color rgb="FF4F81BD"/>
        </right>
        <top style="thin">
          <color rgb="FF4F81BD"/>
        </top>
        <bottom style="thin">
          <color rgb="FF4F81BD"/>
        </bottom>
        <vertical/>
        <horizontal/>
      </border>
    </dxf>
    <dxf>
      <font>
        <b/>
        <color theme="1"/>
      </font>
      <border>
        <bottom style="thin">
          <color rgb="FF4F81BD"/>
        </bottom>
        <vertical/>
        <horizontal/>
      </border>
    </dxf>
    <dxf>
      <font>
        <color theme="1"/>
      </font>
      <border>
        <left style="thin">
          <color rgb="FF4F81BD"/>
        </left>
        <right style="thin">
          <color rgb="FF4F81BD"/>
        </right>
        <top style="thin">
          <color rgb="FF4F81BD"/>
        </top>
        <bottom style="thin">
          <color rgb="FF4F81BD"/>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4" defaultTableStyle="TableStyleMedium2" defaultPivotStyle="PivotStyleLight16">
    <tableStyle name="Slicer Style 1" pivot="0" table="0" count="1" xr9:uid="{25BABDA2-DB3D-41F6-98D0-3EE7CBB0176F}">
      <tableStyleElement type="wholeTable" dxfId="23"/>
    </tableStyle>
    <tableStyle name="SlicerStyleOther2 2" pivot="0" table="0" count="10" xr9:uid="{DED09613-1834-4321-BCE8-08511BFEC20B}">
      <tableStyleElement type="wholeTable" dxfId="22"/>
      <tableStyleElement type="headerRow" dxfId="21"/>
    </tableStyle>
    <tableStyle name="SlicerStyleOther2 3" pivot="0" table="0" count="10" xr9:uid="{B13F7B80-6924-440D-AF3B-8B4BFDC1FE51}">
      <tableStyleElement type="wholeTable" dxfId="20"/>
      <tableStyleElement type="headerRow" dxfId="19"/>
    </tableStyle>
    <tableStyle name="SlicerStyleOther2 3 2" pivot="0" table="0" count="10" xr9:uid="{DEDEDC8B-9D0E-47EF-A4E0-6B5D388AE32B}">
      <tableStyleElement type="wholeTable" dxfId="18"/>
      <tableStyleElement type="headerRow" dxfId="17"/>
    </tableStyle>
  </tableStyles>
  <colors>
    <mruColors>
      <color rgb="FFEA08CF"/>
      <color rgb="FFFB9BF4"/>
      <color rgb="FFFB85ED"/>
      <color rgb="FFE0A0D8"/>
    </mruColors>
  </colors>
  <extLst>
    <ext xmlns:x14="http://schemas.microsoft.com/office/spreadsheetml/2009/9/main" uri="{46F421CA-312F-682f-3DD2-61675219B42D}">
      <x14:dxfs count="24">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b/>
            <i val="0"/>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patternFill patternType="solid">
              <fgColor auto="1"/>
              <bgColor theme="0" tint="-4.9989318521683403E-2"/>
            </pattern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b/>
            <i val="0"/>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patternFill patternType="solid">
              <fgColor auto="1"/>
              <bgColor theme="0" tint="-4.9989318521683403E-2"/>
            </pattern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Other2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2 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excel dashboard.xlsx]Pivots!Weekday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Pivots!$F$18</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Pivots!$E$19:$E$26</c:f>
              <c:strCache>
                <c:ptCount val="7"/>
                <c:pt idx="0">
                  <c:v>Sunday</c:v>
                </c:pt>
                <c:pt idx="1">
                  <c:v>Monday</c:v>
                </c:pt>
                <c:pt idx="2">
                  <c:v>Tuesday</c:v>
                </c:pt>
                <c:pt idx="3">
                  <c:v>Wednesday</c:v>
                </c:pt>
                <c:pt idx="4">
                  <c:v>Thursday</c:v>
                </c:pt>
                <c:pt idx="5">
                  <c:v>Friday</c:v>
                </c:pt>
                <c:pt idx="6">
                  <c:v>Saturday</c:v>
                </c:pt>
              </c:strCache>
            </c:strRef>
          </c:cat>
          <c:val>
            <c:numRef>
              <c:f>Pivots!$F$19:$F$26</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D5AE-43AB-9413-7AD4BBB97A08}"/>
            </c:ext>
          </c:extLst>
        </c:ser>
        <c:dLbls>
          <c:dLblPos val="outEnd"/>
          <c:showLegendKey val="0"/>
          <c:showVal val="1"/>
          <c:showCatName val="0"/>
          <c:showSerName val="0"/>
          <c:showPercent val="0"/>
          <c:showBubbleSize val="0"/>
        </c:dLbls>
        <c:gapWidth val="25"/>
        <c:axId val="1235374272"/>
        <c:axId val="1235376672"/>
      </c:barChart>
      <c:catAx>
        <c:axId val="123537427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376672"/>
        <c:crosses val="autoZero"/>
        <c:auto val="1"/>
        <c:lblAlgn val="ctr"/>
        <c:lblOffset val="100"/>
        <c:noMultiLvlLbl val="0"/>
      </c:catAx>
      <c:valAx>
        <c:axId val="1235376672"/>
        <c:scaling>
          <c:orientation val="minMax"/>
        </c:scaling>
        <c:delete val="1"/>
        <c:axPos val="t"/>
        <c:numFmt formatCode="#,##0" sourceLinked="1"/>
        <c:majorTickMark val="out"/>
        <c:minorTickMark val="none"/>
        <c:tickLblPos val="nextTo"/>
        <c:crossAx val="123537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excel dashboard.xlsx]Pivots!Monthly trend</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600" b="1">
                <a:solidFill>
                  <a:srgbClr val="7030A0"/>
                </a:solidFill>
              </a:rPr>
              <a:t>Call</a:t>
            </a:r>
            <a:r>
              <a:rPr lang="en-CA" sz="1600" b="1" baseline="0">
                <a:solidFill>
                  <a:srgbClr val="7030A0"/>
                </a:solidFill>
              </a:rPr>
              <a:t> Trend</a:t>
            </a:r>
            <a:endParaRPr lang="en-CA" sz="1600" b="1">
              <a:solidFill>
                <a:srgbClr val="7030A0"/>
              </a:solidFill>
            </a:endParaRPr>
          </a:p>
        </c:rich>
      </c:tx>
      <c:layout>
        <c:manualLayout>
          <c:xMode val="edge"/>
          <c:yMode val="edge"/>
          <c:x val="1.8749999999999999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40000"/>
                  <a:lumOff val="60000"/>
                </a:schemeClr>
              </a:gs>
              <a:gs pos="100000">
                <a:schemeClr val="tx2">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7030A0"/>
            </a:solidFill>
            <a:round/>
          </a:ln>
          <a:effectLst/>
        </c:spPr>
        <c:marker>
          <c:symbol val="circle"/>
          <c:size val="7"/>
          <c:spPr>
            <a:solidFill>
              <a:schemeClr val="bg1"/>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Pivots!$C$18</c:f>
              <c:strCache>
                <c:ptCount val="1"/>
                <c:pt idx="0">
                  <c:v>calls count2</c:v>
                </c:pt>
              </c:strCache>
            </c:strRef>
          </c:tx>
          <c:spPr>
            <a:gradFill flip="none" rotWithShape="1">
              <a:gsLst>
                <a:gs pos="0">
                  <a:schemeClr val="accent1">
                    <a:lumMod val="40000"/>
                    <a:lumOff val="60000"/>
                  </a:schemeClr>
                </a:gs>
                <a:gs pos="100000">
                  <a:schemeClr val="tx2">
                    <a:lumMod val="60000"/>
                    <a:lumOff val="40000"/>
                  </a:schemeClr>
                </a:gs>
              </a:gsLst>
              <a:lin ang="16200000" scaled="1"/>
              <a:tileRect/>
            </a:gradFill>
            <a:ln>
              <a:noFill/>
            </a:ln>
            <a:effectLst/>
          </c:spPr>
          <c:cat>
            <c:strRef>
              <c:f>Pivots!$A$19:$A$31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Pivots!$C$19:$C$31</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02AB-4FD3-8E1E-25FD54DB3CC5}"/>
            </c:ext>
          </c:extLst>
        </c:ser>
        <c:dLbls>
          <c:showLegendKey val="0"/>
          <c:showVal val="0"/>
          <c:showCatName val="0"/>
          <c:showSerName val="0"/>
          <c:showPercent val="0"/>
          <c:showBubbleSize val="0"/>
        </c:dLbls>
        <c:axId val="846266720"/>
        <c:axId val="846264800"/>
      </c:areaChart>
      <c:lineChart>
        <c:grouping val="standard"/>
        <c:varyColors val="0"/>
        <c:ser>
          <c:idx val="0"/>
          <c:order val="0"/>
          <c:tx>
            <c:strRef>
              <c:f>Pivots!$B$18</c:f>
              <c:strCache>
                <c:ptCount val="1"/>
                <c:pt idx="0">
                  <c:v>calls count</c:v>
                </c:pt>
              </c:strCache>
            </c:strRef>
          </c:tx>
          <c:spPr>
            <a:ln w="28575" cap="rnd">
              <a:solidFill>
                <a:srgbClr val="7030A0"/>
              </a:solidFill>
              <a:round/>
            </a:ln>
            <a:effectLst/>
          </c:spPr>
          <c:marker>
            <c:symbol val="circle"/>
            <c:size val="7"/>
            <c:spPr>
              <a:solidFill>
                <a:schemeClr val="bg1"/>
              </a:solidFill>
              <a:ln w="25400">
                <a:solidFill>
                  <a:schemeClr val="tx1">
                    <a:lumMod val="85000"/>
                    <a:lumOff val="15000"/>
                  </a:schemeClr>
                </a:solidFill>
              </a:ln>
              <a:effectLst/>
            </c:spPr>
          </c:marker>
          <c:cat>
            <c:strRef>
              <c:f>Pivots!$A$19:$A$31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Pivots!$B$19:$B$31</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02AB-4FD3-8E1E-25FD54DB3CC5}"/>
            </c:ext>
          </c:extLst>
        </c:ser>
        <c:dLbls>
          <c:showLegendKey val="0"/>
          <c:showVal val="0"/>
          <c:showCatName val="0"/>
          <c:showSerName val="0"/>
          <c:showPercent val="0"/>
          <c:showBubbleSize val="0"/>
        </c:dLbls>
        <c:marker val="1"/>
        <c:smooth val="0"/>
        <c:axId val="846266720"/>
        <c:axId val="846264800"/>
      </c:lineChart>
      <c:catAx>
        <c:axId val="84626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264800"/>
        <c:crosses val="autoZero"/>
        <c:auto val="1"/>
        <c:lblAlgn val="ctr"/>
        <c:lblOffset val="100"/>
        <c:noMultiLvlLbl val="0"/>
      </c:catAx>
      <c:valAx>
        <c:axId val="8462648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26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accent4">
                    <a:lumMod val="75000"/>
                  </a:schemeClr>
                </a:solidFill>
              </a:rPr>
              <a:t>Amount</a:t>
            </a:r>
            <a:endParaRPr lang="en-US" b="1">
              <a:solidFill>
                <a:schemeClr val="accent4">
                  <a:lumMod val="75000"/>
                </a:schemeClr>
              </a:solidFill>
            </a:endParaRPr>
          </a:p>
        </c:rich>
      </c:tx>
      <c:layout>
        <c:manualLayout>
          <c:xMode val="edge"/>
          <c:yMode val="edge"/>
          <c:x val="0.35296451025810727"/>
          <c:y val="1.59967603411340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529822964923892"/>
          <c:y val="7.313794403212201E-2"/>
          <c:w val="0.79413801894284364"/>
          <c:h val="0.91666666666666663"/>
        </c:manualLayout>
      </c:layout>
      <c:barChart>
        <c:barDir val="bar"/>
        <c:grouping val="clustered"/>
        <c:varyColors val="0"/>
        <c:ser>
          <c:idx val="0"/>
          <c:order val="0"/>
          <c:spPr>
            <a:solidFill>
              <a:schemeClr val="bg1">
                <a:lumMod val="85000"/>
              </a:schemeClr>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Pivots!$E$39:$E$43</c:f>
              <c:strCache>
                <c:ptCount val="5"/>
                <c:pt idx="0">
                  <c:v>R01</c:v>
                </c:pt>
                <c:pt idx="1">
                  <c:v>R02</c:v>
                </c:pt>
                <c:pt idx="2">
                  <c:v>R03</c:v>
                </c:pt>
                <c:pt idx="3">
                  <c:v>R04</c:v>
                </c:pt>
                <c:pt idx="4">
                  <c:v>R05</c:v>
                </c:pt>
              </c:strCache>
            </c:strRef>
          </c:cat>
          <c:val>
            <c:numRef>
              <c:f>Pivots!$G$39:$G$43</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8FC4-4884-BE53-B2F8AE1F517A}"/>
            </c:ext>
          </c:extLst>
        </c:ser>
        <c:ser>
          <c:idx val="1"/>
          <c:order val="1"/>
          <c:tx>
            <c:strRef>
              <c:f>Pivots!$I$38</c:f>
              <c:strCache>
                <c:ptCount val="1"/>
                <c:pt idx="0">
                  <c:v>sel.amount</c:v>
                </c:pt>
              </c:strCache>
            </c:strRef>
          </c:tx>
          <c:spPr>
            <a:gradFill flip="none" rotWithShape="1">
              <a:gsLst>
                <a:gs pos="0">
                  <a:schemeClr val="accent4">
                    <a:lumMod val="20000"/>
                    <a:lumOff val="80000"/>
                  </a:schemeClr>
                </a:gs>
                <a:gs pos="100000">
                  <a:schemeClr val="accent4">
                    <a:lumMod val="75000"/>
                  </a:schemeClr>
                </a:gs>
              </a:gsLst>
              <a:lin ang="0" scaled="1"/>
              <a:tileRect/>
            </a:gradFill>
            <a:ln>
              <a:noFill/>
            </a:ln>
            <a:effectLst/>
          </c:spPr>
          <c:invertIfNegative val="0"/>
          <c:dLbls>
            <c:delete val="1"/>
          </c:dLbls>
          <c:val>
            <c:numRef>
              <c:f>Pivots!$I$39:$I$43</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8FC4-4884-BE53-B2F8AE1F517A}"/>
            </c:ext>
          </c:extLst>
        </c:ser>
        <c:dLbls>
          <c:dLblPos val="outEnd"/>
          <c:showLegendKey val="0"/>
          <c:showVal val="1"/>
          <c:showCatName val="0"/>
          <c:showSerName val="0"/>
          <c:showPercent val="0"/>
          <c:showBubbleSize val="0"/>
        </c:dLbls>
        <c:gapWidth val="25"/>
        <c:overlap val="100"/>
        <c:axId val="838221616"/>
        <c:axId val="838222576"/>
      </c:barChart>
      <c:catAx>
        <c:axId val="83822161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222576"/>
        <c:crosses val="autoZero"/>
        <c:auto val="1"/>
        <c:lblAlgn val="ctr"/>
        <c:lblOffset val="100"/>
        <c:noMultiLvlLbl val="0"/>
      </c:catAx>
      <c:valAx>
        <c:axId val="838222576"/>
        <c:scaling>
          <c:orientation val="minMax"/>
        </c:scaling>
        <c:delete val="1"/>
        <c:axPos val="t"/>
        <c:numFmt formatCode="\$#,###.0,&quot;k&quot;" sourceLinked="1"/>
        <c:majorTickMark val="out"/>
        <c:minorTickMark val="none"/>
        <c:tickLblPos val="nextTo"/>
        <c:crossAx val="838221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2">
                    <a:lumMod val="60000"/>
                    <a:lumOff val="40000"/>
                  </a:schemeClr>
                </a:solidFill>
                <a:latin typeface="+mn-lt"/>
                <a:ea typeface="+mn-ea"/>
                <a:cs typeface="+mn-cs"/>
              </a:defRPr>
            </a:pPr>
            <a:r>
              <a:rPr lang="en-US" sz="1800" b="1">
                <a:solidFill>
                  <a:schemeClr val="tx2">
                    <a:lumMod val="60000"/>
                    <a:lumOff val="40000"/>
                  </a:schemeClr>
                </a:solidFill>
              </a:rPr>
              <a:t>Calls</a:t>
            </a:r>
            <a:endParaRPr lang="en-US" sz="2000" b="1">
              <a:solidFill>
                <a:schemeClr val="tx2">
                  <a:lumMod val="60000"/>
                  <a:lumOff val="40000"/>
                </a:schemeClr>
              </a:solidFill>
            </a:endParaRPr>
          </a:p>
        </c:rich>
      </c:tx>
      <c:layout>
        <c:manualLayout>
          <c:xMode val="edge"/>
          <c:yMode val="edge"/>
          <c:x val="0.38916729805218503"/>
          <c:y val="1.20747723144803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2">
                  <a:lumMod val="60000"/>
                  <a:lumOff val="40000"/>
                </a:schemeClr>
              </a:solidFill>
              <a:latin typeface="+mn-lt"/>
              <a:ea typeface="+mn-ea"/>
              <a:cs typeface="+mn-cs"/>
            </a:defRPr>
          </a:pPr>
          <a:endParaRPr lang="en-US"/>
        </a:p>
      </c:txPr>
    </c:title>
    <c:autoTitleDeleted val="0"/>
    <c:plotArea>
      <c:layout>
        <c:manualLayout>
          <c:layoutTarget val="inner"/>
          <c:xMode val="edge"/>
          <c:yMode val="edge"/>
          <c:x val="0.1422131242754055"/>
          <c:y val="9.6477430792697716E-2"/>
          <c:w val="0.80543995767281418"/>
          <c:h val="0.85924840405420777"/>
        </c:manualLayout>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Pivots!$E$39:$E$43</c:f>
              <c:strCache>
                <c:ptCount val="5"/>
                <c:pt idx="0">
                  <c:v>R01</c:v>
                </c:pt>
                <c:pt idx="1">
                  <c:v>R02</c:v>
                </c:pt>
                <c:pt idx="2">
                  <c:v>R03</c:v>
                </c:pt>
                <c:pt idx="3">
                  <c:v>R04</c:v>
                </c:pt>
                <c:pt idx="4">
                  <c:v>R05</c:v>
                </c:pt>
              </c:strCache>
            </c:strRef>
          </c:cat>
          <c:val>
            <c:numRef>
              <c:f>Pivots!$F$39:$F$43</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2E1-45EA-B44F-0621E26CCEFB}"/>
            </c:ext>
          </c:extLst>
        </c:ser>
        <c:ser>
          <c:idx val="1"/>
          <c:order val="1"/>
          <c:tx>
            <c:strRef>
              <c:f>Pivots!$H$38</c:f>
              <c:strCache>
                <c:ptCount val="1"/>
                <c:pt idx="0">
                  <c:v>sel.calls</c:v>
                </c:pt>
              </c:strCache>
            </c:strRef>
          </c:tx>
          <c:spPr>
            <a:gradFill flip="none" rotWithShape="1">
              <a:gsLst>
                <a:gs pos="0">
                  <a:schemeClr val="accent1">
                    <a:lumMod val="40000"/>
                    <a:lumOff val="60000"/>
                  </a:schemeClr>
                </a:gs>
                <a:gs pos="100000">
                  <a:schemeClr val="tx2">
                    <a:lumMod val="60000"/>
                    <a:lumOff val="40000"/>
                  </a:schemeClr>
                </a:gs>
              </a:gsLst>
              <a:lin ang="0" scaled="1"/>
              <a:tileRect/>
            </a:gradFill>
            <a:ln>
              <a:noFill/>
            </a:ln>
            <a:effectLst/>
          </c:spPr>
          <c:invertIfNegative val="0"/>
          <c:val>
            <c:numRef>
              <c:f>Pivots!$H$39:$H$43</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F2E1-45EA-B44F-0621E26CCEFB}"/>
            </c:ext>
          </c:extLst>
        </c:ser>
        <c:dLbls>
          <c:showLegendKey val="0"/>
          <c:showVal val="0"/>
          <c:showCatName val="0"/>
          <c:showSerName val="0"/>
          <c:showPercent val="0"/>
          <c:showBubbleSize val="0"/>
        </c:dLbls>
        <c:gapWidth val="25"/>
        <c:overlap val="100"/>
        <c:axId val="838221616"/>
        <c:axId val="838222576"/>
      </c:barChart>
      <c:catAx>
        <c:axId val="83822161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222576"/>
        <c:crosses val="autoZero"/>
        <c:auto val="1"/>
        <c:lblAlgn val="ctr"/>
        <c:lblOffset val="100"/>
        <c:noMultiLvlLbl val="0"/>
      </c:catAx>
      <c:valAx>
        <c:axId val="838222576"/>
        <c:scaling>
          <c:orientation val="minMax"/>
          <c:min val="0"/>
        </c:scaling>
        <c:delete val="1"/>
        <c:axPos val="t"/>
        <c:numFmt formatCode="#,##0" sourceLinked="1"/>
        <c:majorTickMark val="out"/>
        <c:minorTickMark val="none"/>
        <c:tickLblPos val="nextTo"/>
        <c:crossAx val="838221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excel dashboard.xlsx]Pivots!PivotTable8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accent1">
                    <a:lumMod val="75000"/>
                  </a:schemeClr>
                </a:solidFill>
              </a:rPr>
              <a:t>Male</a:t>
            </a:r>
            <a:r>
              <a:rPr lang="en-US" sz="1200"/>
              <a:t> </a:t>
            </a:r>
            <a:r>
              <a:rPr lang="en-US" sz="1200" b="1"/>
              <a:t>Vs</a:t>
            </a:r>
            <a:r>
              <a:rPr lang="en-US" sz="1200"/>
              <a:t>.</a:t>
            </a:r>
            <a:r>
              <a:rPr lang="en-US" sz="1200" b="1">
                <a:solidFill>
                  <a:schemeClr val="accent4">
                    <a:lumMod val="50000"/>
                  </a:schemeClr>
                </a:solidFill>
              </a:rPr>
              <a:t>Female</a:t>
            </a:r>
            <a:r>
              <a:rPr lang="en-US" sz="1200"/>
              <a:t> </a:t>
            </a:r>
            <a:r>
              <a:rPr lang="en-US" sz="1200" b="1"/>
              <a:t>callers</a:t>
            </a:r>
          </a:p>
        </c:rich>
      </c:tx>
      <c:layout>
        <c:manualLayout>
          <c:xMode val="edge"/>
          <c:yMode val="edge"/>
          <c:x val="0.15629508361643679"/>
          <c:y val="3.24528475457214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c:spPr>
        <c:marker>
          <c:symbol val="none"/>
        </c:marker>
        <c:dLbl>
          <c:idx val="0"/>
          <c:spPr>
            <a:solidFill>
              <a:schemeClr val="accent4">
                <a:lumMod val="40000"/>
                <a:lumOff val="6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1">
              <a:lumMod val="60000"/>
              <a:lumOff val="40000"/>
            </a:schemeClr>
          </a:solidFill>
          <a:ln>
            <a:noFill/>
          </a:ln>
          <a:effectLst/>
        </c:spPr>
        <c:marker>
          <c:symbol val="none"/>
        </c:marker>
        <c:dLbl>
          <c:idx val="0"/>
          <c:spPr>
            <a:solidFill>
              <a:schemeClr val="accent1">
                <a:lumMod val="40000"/>
                <a:lumOff val="6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chemeClr val="accent4">
              <a:lumMod val="75000"/>
            </a:schemeClr>
          </a:solidFill>
          <a:ln>
            <a:noFill/>
          </a:ln>
          <a:effectLst/>
        </c:spPr>
        <c:marker>
          <c:symbol val="none"/>
        </c:marker>
        <c:dLbl>
          <c:idx val="0"/>
          <c:spPr>
            <a:solidFill>
              <a:schemeClr val="accent4">
                <a:lumMod val="40000"/>
                <a:lumOff val="6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7"/>
        <c:spPr>
          <a:solidFill>
            <a:schemeClr val="accent1">
              <a:lumMod val="60000"/>
              <a:lumOff val="40000"/>
            </a:schemeClr>
          </a:solidFill>
          <a:ln>
            <a:noFill/>
          </a:ln>
          <a:effectLst/>
        </c:spPr>
        <c:marker>
          <c:symbol val="none"/>
        </c:marker>
        <c:dLbl>
          <c:idx val="0"/>
          <c:spPr>
            <a:solidFill>
              <a:schemeClr val="accent1">
                <a:lumMod val="40000"/>
                <a:lumOff val="6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Pivots!$C$48:$C$49</c:f>
              <c:strCache>
                <c:ptCount val="1"/>
                <c:pt idx="0">
                  <c:v>Female</c:v>
                </c:pt>
              </c:strCache>
            </c:strRef>
          </c:tx>
          <c:spPr>
            <a:solidFill>
              <a:schemeClr val="accent4">
                <a:lumMod val="75000"/>
              </a:schemeClr>
            </a:solidFill>
            <a:ln>
              <a:noFill/>
            </a:ln>
            <a:effectLst/>
          </c:spPr>
          <c:invertIfNegative val="0"/>
          <c:dLbls>
            <c:spPr>
              <a:solidFill>
                <a:schemeClr val="accent4">
                  <a:lumMod val="40000"/>
                  <a:lumOff val="6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Pivots!$B$50:$B$53</c:f>
              <c:strCache>
                <c:ptCount val="3"/>
                <c:pt idx="0">
                  <c:v>Cincinnati</c:v>
                </c:pt>
                <c:pt idx="1">
                  <c:v>Cleveland</c:v>
                </c:pt>
                <c:pt idx="2">
                  <c:v>Columbus</c:v>
                </c:pt>
              </c:strCache>
            </c:strRef>
          </c:cat>
          <c:val>
            <c:numRef>
              <c:f>Pivots!$C$50:$C$53</c:f>
              <c:numCache>
                <c:formatCode>#,##0</c:formatCode>
                <c:ptCount val="3"/>
                <c:pt idx="0">
                  <c:v>144</c:v>
                </c:pt>
                <c:pt idx="1">
                  <c:v>326</c:v>
                </c:pt>
                <c:pt idx="2">
                  <c:v>129</c:v>
                </c:pt>
              </c:numCache>
            </c:numRef>
          </c:val>
          <c:extLst>
            <c:ext xmlns:c16="http://schemas.microsoft.com/office/drawing/2014/chart" uri="{C3380CC4-5D6E-409C-BE32-E72D297353CC}">
              <c16:uniqueId val="{00000000-3CA6-4721-8943-469E4D1AE214}"/>
            </c:ext>
          </c:extLst>
        </c:ser>
        <c:ser>
          <c:idx val="1"/>
          <c:order val="1"/>
          <c:tx>
            <c:strRef>
              <c:f>Pivots!$D$48:$D$49</c:f>
              <c:strCache>
                <c:ptCount val="1"/>
                <c:pt idx="0">
                  <c:v>Male</c:v>
                </c:pt>
              </c:strCache>
            </c:strRef>
          </c:tx>
          <c:spPr>
            <a:solidFill>
              <a:schemeClr val="accent1">
                <a:lumMod val="60000"/>
                <a:lumOff val="40000"/>
              </a:schemeClr>
            </a:solidFill>
            <a:ln>
              <a:noFill/>
            </a:ln>
            <a:effectLst/>
          </c:spPr>
          <c:invertIfNegative val="0"/>
          <c:dLbls>
            <c:spPr>
              <a:solidFill>
                <a:schemeClr val="accent1">
                  <a:lumMod val="40000"/>
                  <a:lumOff val="60000"/>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Pivots!$B$50:$B$53</c:f>
              <c:strCache>
                <c:ptCount val="3"/>
                <c:pt idx="0">
                  <c:v>Cincinnati</c:v>
                </c:pt>
                <c:pt idx="1">
                  <c:v>Cleveland</c:v>
                </c:pt>
                <c:pt idx="2">
                  <c:v>Columbus</c:v>
                </c:pt>
              </c:strCache>
            </c:strRef>
          </c:cat>
          <c:val>
            <c:numRef>
              <c:f>Pivots!$D$50:$D$53</c:f>
              <c:numCache>
                <c:formatCode>#,##0</c:formatCode>
                <c:ptCount val="3"/>
                <c:pt idx="0">
                  <c:v>132</c:v>
                </c:pt>
                <c:pt idx="1">
                  <c:v>63</c:v>
                </c:pt>
                <c:pt idx="2">
                  <c:v>206</c:v>
                </c:pt>
              </c:numCache>
            </c:numRef>
          </c:val>
          <c:extLst>
            <c:ext xmlns:c16="http://schemas.microsoft.com/office/drawing/2014/chart" uri="{C3380CC4-5D6E-409C-BE32-E72D297353CC}">
              <c16:uniqueId val="{00000001-3CA6-4721-8943-469E4D1AE214}"/>
            </c:ext>
          </c:extLst>
        </c:ser>
        <c:dLbls>
          <c:showLegendKey val="0"/>
          <c:showVal val="0"/>
          <c:showCatName val="0"/>
          <c:showSerName val="0"/>
          <c:showPercent val="0"/>
          <c:showBubbleSize val="0"/>
        </c:dLbls>
        <c:gapWidth val="25"/>
        <c:overlap val="100"/>
        <c:axId val="1315991888"/>
        <c:axId val="1315994288"/>
      </c:barChart>
      <c:catAx>
        <c:axId val="131599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5994288"/>
        <c:crosses val="autoZero"/>
        <c:auto val="1"/>
        <c:lblAlgn val="ctr"/>
        <c:lblOffset val="100"/>
        <c:noMultiLvlLbl val="0"/>
      </c:catAx>
      <c:valAx>
        <c:axId val="1315994288"/>
        <c:scaling>
          <c:orientation val="minMax"/>
        </c:scaling>
        <c:delete val="1"/>
        <c:axPos val="l"/>
        <c:numFmt formatCode="0%" sourceLinked="1"/>
        <c:majorTickMark val="none"/>
        <c:minorTickMark val="none"/>
        <c:tickLblPos val="nextTo"/>
        <c:crossAx val="131599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excel dashboard.xlsx]Pivots!Rep satisfaction</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0070C0"/>
                </a:solidFill>
              </a:rPr>
              <a:t>Rating</a:t>
            </a:r>
            <a:endParaRPr lang="en-US" b="1">
              <a:solidFill>
                <a:srgbClr val="0070C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Pivots!$H$48</c:f>
              <c:strCache>
                <c:ptCount val="1"/>
                <c:pt idx="0">
                  <c:v>Total</c:v>
                </c:pt>
              </c:strCache>
            </c:strRef>
          </c:tx>
          <c:spPr>
            <a:solidFill>
              <a:srgbClr val="0070C0"/>
            </a:solidFill>
            <a:ln>
              <a:noFill/>
            </a:ln>
            <a:effectLst/>
          </c:spPr>
          <c:invertIfNegative val="0"/>
          <c:cat>
            <c:strRef>
              <c:f>Pivots!$G$49:$G$54</c:f>
              <c:strCache>
                <c:ptCount val="5"/>
                <c:pt idx="0">
                  <c:v>1</c:v>
                </c:pt>
                <c:pt idx="1">
                  <c:v>2</c:v>
                </c:pt>
                <c:pt idx="2">
                  <c:v>3</c:v>
                </c:pt>
                <c:pt idx="3">
                  <c:v>4</c:v>
                </c:pt>
                <c:pt idx="4">
                  <c:v>5</c:v>
                </c:pt>
              </c:strCache>
            </c:strRef>
          </c:cat>
          <c:val>
            <c:numRef>
              <c:f>Pivots!$H$49:$H$54</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700D-4DEE-B28B-7A31A79AC29B}"/>
            </c:ext>
          </c:extLst>
        </c:ser>
        <c:dLbls>
          <c:showLegendKey val="0"/>
          <c:showVal val="0"/>
          <c:showCatName val="0"/>
          <c:showSerName val="0"/>
          <c:showPercent val="0"/>
          <c:showBubbleSize val="0"/>
        </c:dLbls>
        <c:gapWidth val="10"/>
        <c:overlap val="-27"/>
        <c:axId val="781564144"/>
        <c:axId val="827733568"/>
      </c:barChart>
      <c:catAx>
        <c:axId val="78156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733568"/>
        <c:crosses val="autoZero"/>
        <c:auto val="1"/>
        <c:lblAlgn val="ctr"/>
        <c:lblOffset val="100"/>
        <c:noMultiLvlLbl val="0"/>
      </c:catAx>
      <c:valAx>
        <c:axId val="8277335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56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4.svg"/><Relationship Id="rId13" Type="http://schemas.openxmlformats.org/officeDocument/2006/relationships/chart" Target="../charts/chart3.xml"/><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chart" Target="../charts/chart2.xml"/><Relationship Id="rId2" Type="http://schemas.openxmlformats.org/officeDocument/2006/relationships/image" Target="../media/image8.svg"/><Relationship Id="rId16" Type="http://schemas.openxmlformats.org/officeDocument/2006/relationships/chart" Target="../charts/chart6.xml"/><Relationship Id="rId1" Type="http://schemas.openxmlformats.org/officeDocument/2006/relationships/image" Target="../media/image7.png"/><Relationship Id="rId6" Type="http://schemas.openxmlformats.org/officeDocument/2006/relationships/image" Target="../media/image12.svg"/><Relationship Id="rId11" Type="http://schemas.openxmlformats.org/officeDocument/2006/relationships/chart" Target="../charts/chart1.xml"/><Relationship Id="rId5" Type="http://schemas.openxmlformats.org/officeDocument/2006/relationships/image" Target="../media/image11.png"/><Relationship Id="rId15" Type="http://schemas.openxmlformats.org/officeDocument/2006/relationships/chart" Target="../charts/chart5.xml"/><Relationship Id="rId10" Type="http://schemas.openxmlformats.org/officeDocument/2006/relationships/image" Target="../media/image16.svg"/><Relationship Id="rId4" Type="http://schemas.openxmlformats.org/officeDocument/2006/relationships/image" Target="../media/image10.svg"/><Relationship Id="rId9" Type="http://schemas.openxmlformats.org/officeDocument/2006/relationships/image" Target="../media/image15.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4.sv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svg"/><Relationship Id="rId2" Type="http://schemas.openxmlformats.org/officeDocument/2006/relationships/image" Target="../media/image18.svg"/><Relationship Id="rId1" Type="http://schemas.openxmlformats.org/officeDocument/2006/relationships/image" Target="../media/image17.png"/><Relationship Id="rId6" Type="http://schemas.openxmlformats.org/officeDocument/2006/relationships/image" Target="../media/image22.sv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svg"/><Relationship Id="rId4" Type="http://schemas.openxmlformats.org/officeDocument/2006/relationships/image" Target="../media/image20.svg"/><Relationship Id="rId9"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xdr:from>
      <xdr:col>2</xdr:col>
      <xdr:colOff>47625</xdr:colOff>
      <xdr:row>3</xdr:row>
      <xdr:rowOff>47191</xdr:rowOff>
    </xdr:from>
    <xdr:to>
      <xdr:col>3</xdr:col>
      <xdr:colOff>601980</xdr:colOff>
      <xdr:row>7</xdr:row>
      <xdr:rowOff>95250</xdr:rowOff>
    </xdr:to>
    <xdr:sp macro="" textlink="Pivots!A4">
      <xdr:nvSpPr>
        <xdr:cNvPr id="4" name="Rectangle 3">
          <a:extLst>
            <a:ext uri="{FF2B5EF4-FFF2-40B4-BE49-F238E27FC236}">
              <a16:creationId xmlns:a16="http://schemas.microsoft.com/office/drawing/2014/main" id="{766896D8-8129-E458-5839-C4F57C23D770}"/>
            </a:ext>
          </a:extLst>
        </xdr:cNvPr>
        <xdr:cNvSpPr/>
      </xdr:nvSpPr>
      <xdr:spPr>
        <a:xfrm>
          <a:off x="323850" y="752041"/>
          <a:ext cx="1221105" cy="771959"/>
        </a:xfrm>
        <a:prstGeom prst="rect">
          <a:avLst/>
        </a:prstGeom>
        <a:solidFill>
          <a:srgbClr val="7030A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5BA8F4-BE6C-4C5F-8410-2172A008B430}" type="TxLink">
            <a:rPr lang="en-US" sz="2000" b="0" i="0" u="none" strike="noStrike">
              <a:solidFill>
                <a:schemeClr val="bg1"/>
              </a:solidFill>
              <a:latin typeface="+mj-lt"/>
            </a:rPr>
            <a:pPr algn="ctr"/>
            <a:t>1,000</a:t>
          </a:fld>
          <a:endParaRPr lang="en-CA" sz="2000">
            <a:solidFill>
              <a:schemeClr val="bg1"/>
            </a:solidFill>
            <a:latin typeface="+mj-lt"/>
          </a:endParaRPr>
        </a:p>
      </xdr:txBody>
    </xdr:sp>
    <xdr:clientData/>
  </xdr:twoCellAnchor>
  <xdr:twoCellAnchor>
    <xdr:from>
      <xdr:col>2</xdr:col>
      <xdr:colOff>189412</xdr:colOff>
      <xdr:row>3</xdr:row>
      <xdr:rowOff>83820</xdr:rowOff>
    </xdr:from>
    <xdr:to>
      <xdr:col>3</xdr:col>
      <xdr:colOff>510540</xdr:colOff>
      <xdr:row>4</xdr:row>
      <xdr:rowOff>91440</xdr:rowOff>
    </xdr:to>
    <xdr:sp macro="" textlink="">
      <xdr:nvSpPr>
        <xdr:cNvPr id="7" name="TextBox 6">
          <a:extLst>
            <a:ext uri="{FF2B5EF4-FFF2-40B4-BE49-F238E27FC236}">
              <a16:creationId xmlns:a16="http://schemas.microsoft.com/office/drawing/2014/main" id="{7F3FAE27-7EE2-8CBA-A2E6-160AF7697148}"/>
            </a:ext>
          </a:extLst>
        </xdr:cNvPr>
        <xdr:cNvSpPr txBox="1"/>
      </xdr:nvSpPr>
      <xdr:spPr>
        <a:xfrm rot="10800000" flipV="1">
          <a:off x="471352" y="792480"/>
          <a:ext cx="991688" cy="190500"/>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a:solidFill>
                <a:schemeClr val="bg1"/>
              </a:solidFill>
              <a:latin typeface="+mj-lt"/>
            </a:rPr>
            <a:t>Calls</a:t>
          </a:r>
        </a:p>
      </xdr:txBody>
    </xdr:sp>
    <xdr:clientData/>
  </xdr:twoCellAnchor>
  <xdr:twoCellAnchor editAs="oneCell">
    <xdr:from>
      <xdr:col>2</xdr:col>
      <xdr:colOff>282573</xdr:colOff>
      <xdr:row>3</xdr:row>
      <xdr:rowOff>72682</xdr:rowOff>
    </xdr:from>
    <xdr:to>
      <xdr:col>2</xdr:col>
      <xdr:colOff>496698</xdr:colOff>
      <xdr:row>4</xdr:row>
      <xdr:rowOff>98633</xdr:rowOff>
    </xdr:to>
    <xdr:pic>
      <xdr:nvPicPr>
        <xdr:cNvPr id="8" name="Graphic 7" descr="Receiver with solid fill">
          <a:extLst>
            <a:ext uri="{FF2B5EF4-FFF2-40B4-BE49-F238E27FC236}">
              <a16:creationId xmlns:a16="http://schemas.microsoft.com/office/drawing/2014/main" id="{B62398BE-4751-4F75-A54B-4D8688C14F3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398376">
          <a:off x="610410" y="630891"/>
          <a:ext cx="214125" cy="212020"/>
        </a:xfrm>
        <a:prstGeom prst="rect">
          <a:avLst/>
        </a:prstGeom>
      </xdr:spPr>
    </xdr:pic>
    <xdr:clientData/>
  </xdr:twoCellAnchor>
  <xdr:twoCellAnchor>
    <xdr:from>
      <xdr:col>2</xdr:col>
      <xdr:colOff>197620</xdr:colOff>
      <xdr:row>6</xdr:row>
      <xdr:rowOff>41033</xdr:rowOff>
    </xdr:from>
    <xdr:to>
      <xdr:col>3</xdr:col>
      <xdr:colOff>413135</xdr:colOff>
      <xdr:row>7</xdr:row>
      <xdr:rowOff>74423</xdr:rowOff>
    </xdr:to>
    <xdr:sp macro="" textlink="Pivots!A12">
      <xdr:nvSpPr>
        <xdr:cNvPr id="9" name="TextBox 8">
          <a:extLst>
            <a:ext uri="{FF2B5EF4-FFF2-40B4-BE49-F238E27FC236}">
              <a16:creationId xmlns:a16="http://schemas.microsoft.com/office/drawing/2014/main" id="{F28CF5CB-0527-DF27-2873-F7D5A70DCE7A}"/>
            </a:ext>
          </a:extLst>
        </xdr:cNvPr>
        <xdr:cNvSpPr txBox="1"/>
      </xdr:nvSpPr>
      <xdr:spPr>
        <a:xfrm>
          <a:off x="473845" y="1288808"/>
          <a:ext cx="882265" cy="214365"/>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0B73256-C1C1-4CBB-A33D-6B988AF998BC}" type="TxLink">
            <a:rPr lang="en-US" sz="1100" b="0" i="0" u="none" strike="noStrike">
              <a:solidFill>
                <a:schemeClr val="bg1"/>
              </a:solidFill>
              <a:latin typeface="Aptos"/>
            </a:rPr>
            <a:pPr algn="ctr"/>
            <a:t>189</a:t>
          </a:fld>
          <a:endParaRPr lang="en-CA" sz="1100">
            <a:solidFill>
              <a:schemeClr val="bg1"/>
            </a:solidFill>
          </a:endParaRPr>
        </a:p>
      </xdr:txBody>
    </xdr:sp>
    <xdr:clientData/>
  </xdr:twoCellAnchor>
  <xdr:twoCellAnchor>
    <xdr:from>
      <xdr:col>2</xdr:col>
      <xdr:colOff>38100</xdr:colOff>
      <xdr:row>8</xdr:row>
      <xdr:rowOff>115382</xdr:rowOff>
    </xdr:from>
    <xdr:to>
      <xdr:col>3</xdr:col>
      <xdr:colOff>638175</xdr:colOff>
      <xdr:row>12</xdr:row>
      <xdr:rowOff>170064</xdr:rowOff>
    </xdr:to>
    <xdr:sp macro="" textlink="Pivots!B4">
      <xdr:nvSpPr>
        <xdr:cNvPr id="10" name="Rectangle 9">
          <a:extLst>
            <a:ext uri="{FF2B5EF4-FFF2-40B4-BE49-F238E27FC236}">
              <a16:creationId xmlns:a16="http://schemas.microsoft.com/office/drawing/2014/main" id="{D8A147A1-B60C-42B0-8395-D0D45E4812B7}"/>
            </a:ext>
          </a:extLst>
        </xdr:cNvPr>
        <xdr:cNvSpPr/>
      </xdr:nvSpPr>
      <xdr:spPr>
        <a:xfrm>
          <a:off x="314325" y="1725107"/>
          <a:ext cx="1266825" cy="778582"/>
        </a:xfrm>
        <a:prstGeom prst="rect">
          <a:avLst/>
        </a:prstGeom>
        <a:solidFill>
          <a:srgbClr val="7030A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CB2D020-7481-448A-8011-C836C43DF720}" type="TxLink">
            <a:rPr lang="en-US" sz="2000" b="0" i="0" u="none" strike="noStrike">
              <a:solidFill>
                <a:schemeClr val="bg1"/>
              </a:solidFill>
              <a:latin typeface="+mj-lt"/>
              <a:ea typeface="+mn-ea"/>
              <a:cs typeface="+mn-cs"/>
            </a:rPr>
            <a:pPr marL="0" indent="0" algn="ctr"/>
            <a:t>$96,623</a:t>
          </a:fld>
          <a:endParaRPr lang="en-CA" sz="2000" b="0" i="0" u="none" strike="noStrike">
            <a:solidFill>
              <a:schemeClr val="bg1"/>
            </a:solidFill>
            <a:latin typeface="+mj-lt"/>
            <a:ea typeface="+mn-ea"/>
            <a:cs typeface="+mn-cs"/>
          </a:endParaRPr>
        </a:p>
      </xdr:txBody>
    </xdr:sp>
    <xdr:clientData/>
  </xdr:twoCellAnchor>
  <xdr:twoCellAnchor>
    <xdr:from>
      <xdr:col>2</xdr:col>
      <xdr:colOff>204215</xdr:colOff>
      <xdr:row>8</xdr:row>
      <xdr:rowOff>167187</xdr:rowOff>
    </xdr:from>
    <xdr:to>
      <xdr:col>3</xdr:col>
      <xdr:colOff>490619</xdr:colOff>
      <xdr:row>10</xdr:row>
      <xdr:rowOff>4206</xdr:rowOff>
    </xdr:to>
    <xdr:sp macro="" textlink="">
      <xdr:nvSpPr>
        <xdr:cNvPr id="11" name="TextBox 10">
          <a:extLst>
            <a:ext uri="{FF2B5EF4-FFF2-40B4-BE49-F238E27FC236}">
              <a16:creationId xmlns:a16="http://schemas.microsoft.com/office/drawing/2014/main" id="{81F1A234-9A48-4076-AB82-4DF56077224F}"/>
            </a:ext>
          </a:extLst>
        </xdr:cNvPr>
        <xdr:cNvSpPr txBox="1"/>
      </xdr:nvSpPr>
      <xdr:spPr>
        <a:xfrm rot="10800000" flipV="1">
          <a:off x="480440" y="1776912"/>
          <a:ext cx="953154" cy="198969"/>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a:solidFill>
                <a:schemeClr val="bg1"/>
              </a:solidFill>
              <a:latin typeface="+mj-lt"/>
            </a:rPr>
            <a:t>Amount</a:t>
          </a:r>
        </a:p>
      </xdr:txBody>
    </xdr:sp>
    <xdr:clientData/>
  </xdr:twoCellAnchor>
  <xdr:twoCellAnchor>
    <xdr:from>
      <xdr:col>2</xdr:col>
      <xdr:colOff>306222</xdr:colOff>
      <xdr:row>11</xdr:row>
      <xdr:rowOff>70595</xdr:rowOff>
    </xdr:from>
    <xdr:to>
      <xdr:col>3</xdr:col>
      <xdr:colOff>521737</xdr:colOff>
      <xdr:row>12</xdr:row>
      <xdr:rowOff>109079</xdr:rowOff>
    </xdr:to>
    <xdr:sp macro="" textlink="Pivots!B12">
      <xdr:nvSpPr>
        <xdr:cNvPr id="13" name="TextBox 12">
          <a:extLst>
            <a:ext uri="{FF2B5EF4-FFF2-40B4-BE49-F238E27FC236}">
              <a16:creationId xmlns:a16="http://schemas.microsoft.com/office/drawing/2014/main" id="{3D3792FF-5DDA-4960-B753-74F3F409B7C5}"/>
            </a:ext>
          </a:extLst>
        </xdr:cNvPr>
        <xdr:cNvSpPr txBox="1"/>
      </xdr:nvSpPr>
      <xdr:spPr>
        <a:xfrm>
          <a:off x="588162" y="2242295"/>
          <a:ext cx="886075" cy="22136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AD2F21D-AA8A-4B04-81A2-DEE35BED452F}" type="TxLink">
            <a:rPr lang="en-US" sz="1100" b="0" i="0" u="none" strike="noStrike">
              <a:solidFill>
                <a:schemeClr val="bg1"/>
              </a:solidFill>
              <a:latin typeface="Aptos"/>
              <a:ea typeface="+mn-ea"/>
              <a:cs typeface="+mn-cs"/>
            </a:rPr>
            <a:pPr marL="0" indent="0" algn="ctr"/>
            <a:t>$18,415</a:t>
          </a:fld>
          <a:endParaRPr lang="en-CA" sz="1100" b="0" i="0" u="none" strike="noStrike">
            <a:solidFill>
              <a:schemeClr val="bg1"/>
            </a:solidFill>
            <a:latin typeface="Aptos"/>
            <a:ea typeface="+mn-ea"/>
            <a:cs typeface="+mn-cs"/>
          </a:endParaRPr>
        </a:p>
      </xdr:txBody>
    </xdr:sp>
    <xdr:clientData/>
  </xdr:twoCellAnchor>
  <xdr:twoCellAnchor>
    <xdr:from>
      <xdr:col>2</xdr:col>
      <xdr:colOff>54649</xdr:colOff>
      <xdr:row>14</xdr:row>
      <xdr:rowOff>30827</xdr:rowOff>
    </xdr:from>
    <xdr:to>
      <xdr:col>4</xdr:col>
      <xdr:colOff>9525</xdr:colOff>
      <xdr:row>18</xdr:row>
      <xdr:rowOff>142875</xdr:rowOff>
    </xdr:to>
    <xdr:sp macro="" textlink="Pivots!C4">
      <xdr:nvSpPr>
        <xdr:cNvPr id="14" name="Rectangle 13">
          <a:extLst>
            <a:ext uri="{FF2B5EF4-FFF2-40B4-BE49-F238E27FC236}">
              <a16:creationId xmlns:a16="http://schemas.microsoft.com/office/drawing/2014/main" id="{92A7B98B-0323-4A9C-A50E-A01B8CDC1AB8}"/>
            </a:ext>
          </a:extLst>
        </xdr:cNvPr>
        <xdr:cNvSpPr/>
      </xdr:nvSpPr>
      <xdr:spPr>
        <a:xfrm>
          <a:off x="330874" y="2669252"/>
          <a:ext cx="1288376" cy="788323"/>
        </a:xfrm>
        <a:prstGeom prst="rect">
          <a:avLst/>
        </a:prstGeom>
        <a:solidFill>
          <a:srgbClr val="7030A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C446BC9-BA76-4D73-AED3-BEFBF1D8ACFE}" type="TxLink">
            <a:rPr lang="en-US" sz="2000" b="0" i="0" u="none" strike="noStrike">
              <a:solidFill>
                <a:schemeClr val="bg1"/>
              </a:solidFill>
              <a:latin typeface="+mj-lt"/>
              <a:ea typeface="+mn-ea"/>
              <a:cs typeface="+mn-cs"/>
            </a:rPr>
            <a:pPr marL="0" indent="0" algn="ctr"/>
            <a:t>89,850</a:t>
          </a:fld>
          <a:endParaRPr lang="en-CA" sz="2000" b="0" i="0" u="none" strike="noStrike">
            <a:solidFill>
              <a:schemeClr val="bg1"/>
            </a:solidFill>
            <a:latin typeface="+mj-lt"/>
            <a:ea typeface="+mn-ea"/>
            <a:cs typeface="+mn-cs"/>
          </a:endParaRPr>
        </a:p>
      </xdr:txBody>
    </xdr:sp>
    <xdr:clientData/>
  </xdr:twoCellAnchor>
  <xdr:twoCellAnchor>
    <xdr:from>
      <xdr:col>2</xdr:col>
      <xdr:colOff>107372</xdr:colOff>
      <xdr:row>14</xdr:row>
      <xdr:rowOff>65629</xdr:rowOff>
    </xdr:from>
    <xdr:to>
      <xdr:col>3</xdr:col>
      <xdr:colOff>636347</xdr:colOff>
      <xdr:row>15</xdr:row>
      <xdr:rowOff>102552</xdr:rowOff>
    </xdr:to>
    <xdr:sp macro="" textlink="">
      <xdr:nvSpPr>
        <xdr:cNvPr id="15" name="TextBox 14">
          <a:extLst>
            <a:ext uri="{FF2B5EF4-FFF2-40B4-BE49-F238E27FC236}">
              <a16:creationId xmlns:a16="http://schemas.microsoft.com/office/drawing/2014/main" id="{78571ADE-B814-4964-827D-FD6DB2EE6625}"/>
            </a:ext>
          </a:extLst>
        </xdr:cNvPr>
        <xdr:cNvSpPr txBox="1"/>
      </xdr:nvSpPr>
      <xdr:spPr>
        <a:xfrm rot="10800000" flipV="1">
          <a:off x="383597" y="2704054"/>
          <a:ext cx="1195725" cy="170273"/>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a:solidFill>
                <a:schemeClr val="bg1"/>
              </a:solidFill>
              <a:latin typeface="+mj-lt"/>
            </a:rPr>
            <a:t>Duration</a:t>
          </a:r>
        </a:p>
      </xdr:txBody>
    </xdr:sp>
    <xdr:clientData/>
  </xdr:twoCellAnchor>
  <xdr:twoCellAnchor editAs="oneCell">
    <xdr:from>
      <xdr:col>2</xdr:col>
      <xdr:colOff>129371</xdr:colOff>
      <xdr:row>14</xdr:row>
      <xdr:rowOff>72263</xdr:rowOff>
    </xdr:from>
    <xdr:to>
      <xdr:col>2</xdr:col>
      <xdr:colOff>338200</xdr:colOff>
      <xdr:row>15</xdr:row>
      <xdr:rowOff>145837</xdr:rowOff>
    </xdr:to>
    <xdr:pic>
      <xdr:nvPicPr>
        <xdr:cNvPr id="16" name="Graphic 15">
          <a:extLst>
            <a:ext uri="{FF2B5EF4-FFF2-40B4-BE49-F238E27FC236}">
              <a16:creationId xmlns:a16="http://schemas.microsoft.com/office/drawing/2014/main" id="{0380AC2D-F858-4141-AD66-D073349589C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405596" y="2710688"/>
          <a:ext cx="208829" cy="206924"/>
        </a:xfrm>
        <a:prstGeom prst="rect">
          <a:avLst/>
        </a:prstGeom>
      </xdr:spPr>
    </xdr:pic>
    <xdr:clientData/>
  </xdr:twoCellAnchor>
  <xdr:twoCellAnchor>
    <xdr:from>
      <xdr:col>2</xdr:col>
      <xdr:colOff>199428</xdr:colOff>
      <xdr:row>17</xdr:row>
      <xdr:rowOff>34516</xdr:rowOff>
    </xdr:from>
    <xdr:to>
      <xdr:col>3</xdr:col>
      <xdr:colOff>414943</xdr:colOff>
      <xdr:row>18</xdr:row>
      <xdr:rowOff>74343</xdr:rowOff>
    </xdr:to>
    <xdr:sp macro="" textlink="Pivots!C12">
      <xdr:nvSpPr>
        <xdr:cNvPr id="17" name="TextBox 16">
          <a:extLst>
            <a:ext uri="{FF2B5EF4-FFF2-40B4-BE49-F238E27FC236}">
              <a16:creationId xmlns:a16="http://schemas.microsoft.com/office/drawing/2014/main" id="{BA45BFEE-7FF4-44A0-AA19-F9DDE06BB70E}"/>
            </a:ext>
          </a:extLst>
        </xdr:cNvPr>
        <xdr:cNvSpPr txBox="1"/>
      </xdr:nvSpPr>
      <xdr:spPr>
        <a:xfrm>
          <a:off x="475653" y="3168241"/>
          <a:ext cx="882265" cy="220802"/>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D651F29-A8BA-4578-9576-F2D08A643A94}" type="TxLink">
            <a:rPr lang="en-US" sz="1100" b="0" i="0" u="none" strike="noStrike">
              <a:solidFill>
                <a:schemeClr val="bg1"/>
              </a:solidFill>
              <a:latin typeface="Aptos"/>
              <a:ea typeface="+mn-ea"/>
              <a:cs typeface="+mn-cs"/>
            </a:rPr>
            <a:pPr marL="0" indent="0" algn="ctr"/>
            <a:t>16,834</a:t>
          </a:fld>
          <a:endParaRPr lang="en-CA" sz="1100" b="0" i="0" u="none" strike="noStrike">
            <a:solidFill>
              <a:schemeClr val="bg1"/>
            </a:solidFill>
            <a:latin typeface="Aptos"/>
            <a:ea typeface="+mn-ea"/>
            <a:cs typeface="+mn-cs"/>
          </a:endParaRPr>
        </a:p>
      </xdr:txBody>
    </xdr:sp>
    <xdr:clientData/>
  </xdr:twoCellAnchor>
  <xdr:twoCellAnchor>
    <xdr:from>
      <xdr:col>2</xdr:col>
      <xdr:colOff>9526</xdr:colOff>
      <xdr:row>19</xdr:row>
      <xdr:rowOff>96558</xdr:rowOff>
    </xdr:from>
    <xdr:to>
      <xdr:col>4</xdr:col>
      <xdr:colOff>19050</xdr:colOff>
      <xdr:row>24</xdr:row>
      <xdr:rowOff>76200</xdr:rowOff>
    </xdr:to>
    <xdr:sp macro="" textlink="Pivots!D4">
      <xdr:nvSpPr>
        <xdr:cNvPr id="18" name="Rectangle 17">
          <a:extLst>
            <a:ext uri="{FF2B5EF4-FFF2-40B4-BE49-F238E27FC236}">
              <a16:creationId xmlns:a16="http://schemas.microsoft.com/office/drawing/2014/main" id="{D60DD038-27E1-4A94-8964-D7633CEBC1B1}"/>
            </a:ext>
          </a:extLst>
        </xdr:cNvPr>
        <xdr:cNvSpPr/>
      </xdr:nvSpPr>
      <xdr:spPr>
        <a:xfrm>
          <a:off x="285751" y="3592233"/>
          <a:ext cx="1343024" cy="884517"/>
        </a:xfrm>
        <a:prstGeom prst="rect">
          <a:avLst/>
        </a:prstGeom>
        <a:solidFill>
          <a:srgbClr val="7030A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0F3A127-BF63-4EAE-87F9-B489FC3EE39D}" type="TxLink">
            <a:rPr lang="en-US" sz="2400" b="0" i="0" u="none" strike="noStrike">
              <a:solidFill>
                <a:schemeClr val="bg1"/>
              </a:solidFill>
              <a:latin typeface="+mj-lt"/>
              <a:ea typeface="+mn-ea"/>
              <a:cs typeface="+mn-cs"/>
            </a:rPr>
            <a:pPr marL="0" indent="0" algn="ctr"/>
            <a:t>3.9</a:t>
          </a:fld>
          <a:endParaRPr lang="en-CA" sz="2400" b="0" i="0" u="none" strike="noStrike">
            <a:solidFill>
              <a:schemeClr val="bg1"/>
            </a:solidFill>
            <a:latin typeface="+mj-lt"/>
            <a:ea typeface="+mn-ea"/>
            <a:cs typeface="+mn-cs"/>
          </a:endParaRPr>
        </a:p>
      </xdr:txBody>
    </xdr:sp>
    <xdr:clientData/>
  </xdr:twoCellAnchor>
  <xdr:twoCellAnchor>
    <xdr:from>
      <xdr:col>2</xdr:col>
      <xdr:colOff>167206</xdr:colOff>
      <xdr:row>19</xdr:row>
      <xdr:rowOff>129558</xdr:rowOff>
    </xdr:from>
    <xdr:to>
      <xdr:col>3</xdr:col>
      <xdr:colOff>600622</xdr:colOff>
      <xdr:row>20</xdr:row>
      <xdr:rowOff>167659</xdr:rowOff>
    </xdr:to>
    <xdr:sp macro="" textlink="">
      <xdr:nvSpPr>
        <xdr:cNvPr id="19" name="TextBox 18">
          <a:extLst>
            <a:ext uri="{FF2B5EF4-FFF2-40B4-BE49-F238E27FC236}">
              <a16:creationId xmlns:a16="http://schemas.microsoft.com/office/drawing/2014/main" id="{508F2A99-709F-43B8-929A-37BC59619866}"/>
            </a:ext>
          </a:extLst>
        </xdr:cNvPr>
        <xdr:cNvSpPr txBox="1"/>
      </xdr:nvSpPr>
      <xdr:spPr>
        <a:xfrm rot="10800000" flipV="1">
          <a:off x="443431" y="3625233"/>
          <a:ext cx="1100166" cy="219076"/>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200">
              <a:solidFill>
                <a:schemeClr val="bg1"/>
              </a:solidFill>
              <a:latin typeface="+mj-lt"/>
            </a:rPr>
            <a:t>  Avg.Rating</a:t>
          </a:r>
        </a:p>
      </xdr:txBody>
    </xdr:sp>
    <xdr:clientData/>
  </xdr:twoCellAnchor>
  <xdr:twoCellAnchor editAs="oneCell">
    <xdr:from>
      <xdr:col>2</xdr:col>
      <xdr:colOff>80249</xdr:colOff>
      <xdr:row>19</xdr:row>
      <xdr:rowOff>139157</xdr:rowOff>
    </xdr:from>
    <xdr:to>
      <xdr:col>2</xdr:col>
      <xdr:colOff>289079</xdr:colOff>
      <xdr:row>20</xdr:row>
      <xdr:rowOff>165107</xdr:rowOff>
    </xdr:to>
    <xdr:pic>
      <xdr:nvPicPr>
        <xdr:cNvPr id="20" name="Graphic 19">
          <a:extLst>
            <a:ext uri="{FF2B5EF4-FFF2-40B4-BE49-F238E27FC236}">
              <a16:creationId xmlns:a16="http://schemas.microsoft.com/office/drawing/2014/main" id="{A63C1AB1-7842-4888-87FA-689A8AFD2F0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356474" y="3634832"/>
          <a:ext cx="208830" cy="206925"/>
        </a:xfrm>
        <a:prstGeom prst="rect">
          <a:avLst/>
        </a:prstGeom>
      </xdr:spPr>
    </xdr:pic>
    <xdr:clientData/>
  </xdr:twoCellAnchor>
  <xdr:twoCellAnchor>
    <xdr:from>
      <xdr:col>2</xdr:col>
      <xdr:colOff>221375</xdr:colOff>
      <xdr:row>22</xdr:row>
      <xdr:rowOff>114668</xdr:rowOff>
    </xdr:from>
    <xdr:to>
      <xdr:col>3</xdr:col>
      <xdr:colOff>436890</xdr:colOff>
      <xdr:row>23</xdr:row>
      <xdr:rowOff>149401</xdr:rowOff>
    </xdr:to>
    <xdr:sp macro="" textlink="Pivots!D12">
      <xdr:nvSpPr>
        <xdr:cNvPr id="21" name="TextBox 20">
          <a:extLst>
            <a:ext uri="{FF2B5EF4-FFF2-40B4-BE49-F238E27FC236}">
              <a16:creationId xmlns:a16="http://schemas.microsoft.com/office/drawing/2014/main" id="{B799E9D4-DD1C-4554-80F3-C498A5B5BBAC}"/>
            </a:ext>
          </a:extLst>
        </xdr:cNvPr>
        <xdr:cNvSpPr txBox="1"/>
      </xdr:nvSpPr>
      <xdr:spPr>
        <a:xfrm>
          <a:off x="497600" y="4153268"/>
          <a:ext cx="882265" cy="215708"/>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E050CA1-2E2D-4753-A3C7-E334F46D1322}" type="TxLink">
            <a:rPr lang="en-US" sz="1100" b="0" i="0" u="none" strike="noStrike">
              <a:solidFill>
                <a:schemeClr val="bg1"/>
              </a:solidFill>
              <a:latin typeface="Aptos"/>
              <a:ea typeface="+mn-ea"/>
              <a:cs typeface="+mn-cs"/>
            </a:rPr>
            <a:pPr marL="0" indent="0" algn="ctr"/>
            <a:t>3.9</a:t>
          </a:fld>
          <a:endParaRPr lang="en-CA" sz="1100" b="0" i="0" u="none" strike="noStrike">
            <a:solidFill>
              <a:schemeClr val="bg1"/>
            </a:solidFill>
            <a:latin typeface="Aptos"/>
            <a:ea typeface="+mn-ea"/>
            <a:cs typeface="+mn-cs"/>
          </a:endParaRPr>
        </a:p>
      </xdr:txBody>
    </xdr:sp>
    <xdr:clientData/>
  </xdr:twoCellAnchor>
  <xdr:twoCellAnchor>
    <xdr:from>
      <xdr:col>2</xdr:col>
      <xdr:colOff>19051</xdr:colOff>
      <xdr:row>25</xdr:row>
      <xdr:rowOff>114299</xdr:rowOff>
    </xdr:from>
    <xdr:to>
      <xdr:col>4</xdr:col>
      <xdr:colOff>26759</xdr:colOff>
      <xdr:row>30</xdr:row>
      <xdr:rowOff>57149</xdr:rowOff>
    </xdr:to>
    <xdr:sp macro="" textlink="Pivots!E4">
      <xdr:nvSpPr>
        <xdr:cNvPr id="22" name="Rectangle 21">
          <a:extLst>
            <a:ext uri="{FF2B5EF4-FFF2-40B4-BE49-F238E27FC236}">
              <a16:creationId xmlns:a16="http://schemas.microsoft.com/office/drawing/2014/main" id="{07161C9F-CF32-4EA9-837C-63630F8134E3}"/>
            </a:ext>
          </a:extLst>
        </xdr:cNvPr>
        <xdr:cNvSpPr/>
      </xdr:nvSpPr>
      <xdr:spPr>
        <a:xfrm>
          <a:off x="295276" y="4695824"/>
          <a:ext cx="1341208" cy="847725"/>
        </a:xfrm>
        <a:prstGeom prst="rect">
          <a:avLst/>
        </a:prstGeom>
        <a:solidFill>
          <a:srgbClr val="7030A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F18AF8F-EE5C-475C-979B-BE5AF04528A4}" type="TxLink">
            <a:rPr lang="en-US" sz="2000" b="0" i="0" u="none" strike="noStrike">
              <a:solidFill>
                <a:schemeClr val="bg1"/>
              </a:solidFill>
              <a:latin typeface="+mj-lt"/>
              <a:ea typeface="+mn-ea"/>
              <a:cs typeface="+mn-cs"/>
            </a:rPr>
            <a:pPr marL="0" indent="0" algn="ctr"/>
            <a:t>307</a:t>
          </a:fld>
          <a:endParaRPr lang="en-CA" sz="2000" b="0" i="0" u="none" strike="noStrike">
            <a:solidFill>
              <a:schemeClr val="bg1"/>
            </a:solidFill>
            <a:latin typeface="+mj-lt"/>
            <a:ea typeface="+mn-ea"/>
            <a:cs typeface="+mn-cs"/>
          </a:endParaRPr>
        </a:p>
      </xdr:txBody>
    </xdr:sp>
    <xdr:clientData/>
  </xdr:twoCellAnchor>
  <xdr:twoCellAnchor>
    <xdr:from>
      <xdr:col>2</xdr:col>
      <xdr:colOff>38099</xdr:colOff>
      <xdr:row>25</xdr:row>
      <xdr:rowOff>139569</xdr:rowOff>
    </xdr:from>
    <xdr:to>
      <xdr:col>3</xdr:col>
      <xdr:colOff>620684</xdr:colOff>
      <xdr:row>27</xdr:row>
      <xdr:rowOff>38100</xdr:rowOff>
    </xdr:to>
    <xdr:sp macro="" textlink="">
      <xdr:nvSpPr>
        <xdr:cNvPr id="23" name="TextBox 22">
          <a:extLst>
            <a:ext uri="{FF2B5EF4-FFF2-40B4-BE49-F238E27FC236}">
              <a16:creationId xmlns:a16="http://schemas.microsoft.com/office/drawing/2014/main" id="{95E697F5-5542-4492-AD4F-0E672BC49331}"/>
            </a:ext>
          </a:extLst>
        </xdr:cNvPr>
        <xdr:cNvSpPr txBox="1"/>
      </xdr:nvSpPr>
      <xdr:spPr>
        <a:xfrm rot="10800000" flipV="1">
          <a:off x="314324" y="4721094"/>
          <a:ext cx="1249335" cy="260481"/>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latin typeface="+mj-lt"/>
            </a:rPr>
            <a:t>Happy Callers</a:t>
          </a:r>
        </a:p>
      </xdr:txBody>
    </xdr:sp>
    <xdr:clientData/>
  </xdr:twoCellAnchor>
  <xdr:twoCellAnchor editAs="oneCell">
    <xdr:from>
      <xdr:col>2</xdr:col>
      <xdr:colOff>122551</xdr:colOff>
      <xdr:row>27</xdr:row>
      <xdr:rowOff>91838</xdr:rowOff>
    </xdr:from>
    <xdr:to>
      <xdr:col>2</xdr:col>
      <xdr:colOff>331381</xdr:colOff>
      <xdr:row>28</xdr:row>
      <xdr:rowOff>112692</xdr:rowOff>
    </xdr:to>
    <xdr:pic>
      <xdr:nvPicPr>
        <xdr:cNvPr id="24" name="Graphic 23">
          <a:extLst>
            <a:ext uri="{FF2B5EF4-FFF2-40B4-BE49-F238E27FC236}">
              <a16:creationId xmlns:a16="http://schemas.microsoft.com/office/drawing/2014/main" id="{E411F8B7-2BE3-4B19-BA45-5CEAA1A833B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398776" y="5035313"/>
          <a:ext cx="208830" cy="201829"/>
        </a:xfrm>
        <a:prstGeom prst="rect">
          <a:avLst/>
        </a:prstGeom>
      </xdr:spPr>
    </xdr:pic>
    <xdr:clientData/>
  </xdr:twoCellAnchor>
  <xdr:twoCellAnchor>
    <xdr:from>
      <xdr:col>2</xdr:col>
      <xdr:colOff>221552</xdr:colOff>
      <xdr:row>28</xdr:row>
      <xdr:rowOff>128416</xdr:rowOff>
    </xdr:from>
    <xdr:to>
      <xdr:col>3</xdr:col>
      <xdr:colOff>437067</xdr:colOff>
      <xdr:row>29</xdr:row>
      <xdr:rowOff>170091</xdr:rowOff>
    </xdr:to>
    <xdr:sp macro="" textlink="Pivots!E12">
      <xdr:nvSpPr>
        <xdr:cNvPr id="25" name="TextBox 24">
          <a:extLst>
            <a:ext uri="{FF2B5EF4-FFF2-40B4-BE49-F238E27FC236}">
              <a16:creationId xmlns:a16="http://schemas.microsoft.com/office/drawing/2014/main" id="{857C6DCB-A0A7-4ADE-AA5C-18AFCB00340C}"/>
            </a:ext>
          </a:extLst>
        </xdr:cNvPr>
        <xdr:cNvSpPr txBox="1"/>
      </xdr:nvSpPr>
      <xdr:spPr>
        <a:xfrm>
          <a:off x="497777" y="5252866"/>
          <a:ext cx="882265" cy="222650"/>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77ACE4A-8E13-48CE-B480-1167B1CE7DC8}" type="TxLink">
            <a:rPr lang="en-US" sz="1100" b="0" i="0" u="none" strike="noStrike">
              <a:solidFill>
                <a:schemeClr val="bg1"/>
              </a:solidFill>
              <a:latin typeface="Aptos"/>
              <a:ea typeface="+mn-ea"/>
              <a:cs typeface="+mn-cs"/>
            </a:rPr>
            <a:pPr marL="0" indent="0" algn="ctr"/>
            <a:t>60</a:t>
          </a:fld>
          <a:endParaRPr lang="en-CA" sz="1100" b="0" i="0" u="none" strike="noStrike">
            <a:solidFill>
              <a:schemeClr val="bg1"/>
            </a:solidFill>
            <a:latin typeface="Aptos"/>
            <a:ea typeface="+mn-ea"/>
            <a:cs typeface="+mn-cs"/>
          </a:endParaRPr>
        </a:p>
      </xdr:txBody>
    </xdr:sp>
    <xdr:clientData/>
  </xdr:twoCellAnchor>
  <xdr:twoCellAnchor editAs="oneCell">
    <xdr:from>
      <xdr:col>11</xdr:col>
      <xdr:colOff>591561</xdr:colOff>
      <xdr:row>16</xdr:row>
      <xdr:rowOff>1150</xdr:rowOff>
    </xdr:from>
    <xdr:to>
      <xdr:col>13</xdr:col>
      <xdr:colOff>537688</xdr:colOff>
      <xdr:row>25</xdr:row>
      <xdr:rowOff>146380</xdr:rowOff>
    </xdr:to>
    <mc:AlternateContent xmlns:mc="http://schemas.openxmlformats.org/markup-compatibility/2006" xmlns:a14="http://schemas.microsoft.com/office/drawing/2010/main">
      <mc:Choice Requires="a14">
        <xdr:graphicFrame macro="">
          <xdr:nvGraphicFramePr>
            <xdr:cNvPr id="28" name="Representative">
              <a:extLst>
                <a:ext uri="{FF2B5EF4-FFF2-40B4-BE49-F238E27FC236}">
                  <a16:creationId xmlns:a16="http://schemas.microsoft.com/office/drawing/2014/main" id="{0DAADF37-A28D-4CA2-9103-B03F32864A98}"/>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468486" y="2953900"/>
              <a:ext cx="1279627" cy="177400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114211</xdr:colOff>
      <xdr:row>8</xdr:row>
      <xdr:rowOff>134901</xdr:rowOff>
    </xdr:from>
    <xdr:to>
      <xdr:col>2</xdr:col>
      <xdr:colOff>373291</xdr:colOff>
      <xdr:row>10</xdr:row>
      <xdr:rowOff>20697</xdr:rowOff>
    </xdr:to>
    <xdr:pic>
      <xdr:nvPicPr>
        <xdr:cNvPr id="27" name="Graphic 26" descr="Shopping cart with solid fill">
          <a:extLst>
            <a:ext uri="{FF2B5EF4-FFF2-40B4-BE49-F238E27FC236}">
              <a16:creationId xmlns:a16="http://schemas.microsoft.com/office/drawing/2014/main" id="{7A27E858-29F0-4F9A-9019-2A337963830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90436" y="1744626"/>
          <a:ext cx="259080" cy="247746"/>
        </a:xfrm>
        <a:prstGeom prst="rect">
          <a:avLst/>
        </a:prstGeom>
      </xdr:spPr>
    </xdr:pic>
    <xdr:clientData/>
  </xdr:twoCellAnchor>
  <xdr:twoCellAnchor>
    <xdr:from>
      <xdr:col>10</xdr:col>
      <xdr:colOff>125641</xdr:colOff>
      <xdr:row>3</xdr:row>
      <xdr:rowOff>122981</xdr:rowOff>
    </xdr:from>
    <xdr:to>
      <xdr:col>12</xdr:col>
      <xdr:colOff>22860</xdr:colOff>
      <xdr:row>12</xdr:row>
      <xdr:rowOff>7620</xdr:rowOff>
    </xdr:to>
    <xdr:graphicFrame macro="">
      <xdr:nvGraphicFramePr>
        <xdr:cNvPr id="36" name="Chart 35">
          <a:extLst>
            <a:ext uri="{FF2B5EF4-FFF2-40B4-BE49-F238E27FC236}">
              <a16:creationId xmlns:a16="http://schemas.microsoft.com/office/drawing/2014/main" id="{935721C5-5015-4CF3-B658-7F93C553C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259079</xdr:colOff>
      <xdr:row>2</xdr:row>
      <xdr:rowOff>91440</xdr:rowOff>
    </xdr:from>
    <xdr:to>
      <xdr:col>10</xdr:col>
      <xdr:colOff>167640</xdr:colOff>
      <xdr:row>13</xdr:row>
      <xdr:rowOff>60960</xdr:rowOff>
    </xdr:to>
    <xdr:graphicFrame macro="">
      <xdr:nvGraphicFramePr>
        <xdr:cNvPr id="29" name="Chart 28">
          <a:extLst>
            <a:ext uri="{FF2B5EF4-FFF2-40B4-BE49-F238E27FC236}">
              <a16:creationId xmlns:a16="http://schemas.microsoft.com/office/drawing/2014/main" id="{3BAC48B0-CD95-4B36-B654-BC0E786C7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228154</xdr:colOff>
      <xdr:row>15</xdr:row>
      <xdr:rowOff>95250</xdr:rowOff>
    </xdr:from>
    <xdr:to>
      <xdr:col>11</xdr:col>
      <xdr:colOff>606137</xdr:colOff>
      <xdr:row>33</xdr:row>
      <xdr:rowOff>112568</xdr:rowOff>
    </xdr:to>
    <xdr:sp macro="" textlink="">
      <xdr:nvSpPr>
        <xdr:cNvPr id="41" name="Rectangle 40">
          <a:extLst>
            <a:ext uri="{FF2B5EF4-FFF2-40B4-BE49-F238E27FC236}">
              <a16:creationId xmlns:a16="http://schemas.microsoft.com/office/drawing/2014/main" id="{83022E21-6080-F129-F97A-BEF72E55CE09}"/>
            </a:ext>
          </a:extLst>
        </xdr:cNvPr>
        <xdr:cNvSpPr/>
      </xdr:nvSpPr>
      <xdr:spPr>
        <a:xfrm>
          <a:off x="1845287" y="3050117"/>
          <a:ext cx="4662117" cy="3395518"/>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8</xdr:col>
      <xdr:colOff>254092</xdr:colOff>
      <xdr:row>15</xdr:row>
      <xdr:rowOff>88842</xdr:rowOff>
    </xdr:from>
    <xdr:to>
      <xdr:col>11</xdr:col>
      <xdr:colOff>649396</xdr:colOff>
      <xdr:row>33</xdr:row>
      <xdr:rowOff>138545</xdr:rowOff>
    </xdr:to>
    <xdr:graphicFrame macro="">
      <xdr:nvGraphicFramePr>
        <xdr:cNvPr id="39" name="Chart 38">
          <a:extLst>
            <a:ext uri="{FF2B5EF4-FFF2-40B4-BE49-F238E27FC236}">
              <a16:creationId xmlns:a16="http://schemas.microsoft.com/office/drawing/2014/main" id="{AF93C630-9ABD-4A13-8F77-0876133F0C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187597</xdr:colOff>
      <xdr:row>15</xdr:row>
      <xdr:rowOff>66765</xdr:rowOff>
    </xdr:from>
    <xdr:to>
      <xdr:col>8</xdr:col>
      <xdr:colOff>570331</xdr:colOff>
      <xdr:row>33</xdr:row>
      <xdr:rowOff>138545</xdr:rowOff>
    </xdr:to>
    <xdr:graphicFrame macro="">
      <xdr:nvGraphicFramePr>
        <xdr:cNvPr id="37" name="Chart 36">
          <a:extLst>
            <a:ext uri="{FF2B5EF4-FFF2-40B4-BE49-F238E27FC236}">
              <a16:creationId xmlns:a16="http://schemas.microsoft.com/office/drawing/2014/main" id="{7CAC83F2-DBF0-45D5-BA95-BF0E0231E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552450</xdr:colOff>
      <xdr:row>0</xdr:row>
      <xdr:rowOff>327659</xdr:rowOff>
    </xdr:from>
    <xdr:to>
      <xdr:col>17</xdr:col>
      <xdr:colOff>379095</xdr:colOff>
      <xdr:row>12</xdr:row>
      <xdr:rowOff>171449</xdr:rowOff>
    </xdr:to>
    <xdr:graphicFrame macro="">
      <xdr:nvGraphicFramePr>
        <xdr:cNvPr id="5" name="Chart 41">
          <a:extLst>
            <a:ext uri="{FF2B5EF4-FFF2-40B4-BE49-F238E27FC236}">
              <a16:creationId xmlns:a16="http://schemas.microsoft.com/office/drawing/2014/main" id="{B2C62857-D017-4D4A-8440-D3470B9C4F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485776</xdr:colOff>
      <xdr:row>0</xdr:row>
      <xdr:rowOff>285825</xdr:rowOff>
    </xdr:from>
    <xdr:to>
      <xdr:col>22</xdr:col>
      <xdr:colOff>0</xdr:colOff>
      <xdr:row>12</xdr:row>
      <xdr:rowOff>171450</xdr:rowOff>
    </xdr:to>
    <xdr:graphicFrame macro="">
      <xdr:nvGraphicFramePr>
        <xdr:cNvPr id="6" name="Chart 42">
          <a:extLst>
            <a:ext uri="{FF2B5EF4-FFF2-40B4-BE49-F238E27FC236}">
              <a16:creationId xmlns:a16="http://schemas.microsoft.com/office/drawing/2014/main" id="{5BA5F911-CE92-4DC7-BA16-7318EEDE3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54429</xdr:colOff>
      <xdr:row>0</xdr:row>
      <xdr:rowOff>65315</xdr:rowOff>
    </xdr:from>
    <xdr:to>
      <xdr:col>10</xdr:col>
      <xdr:colOff>511631</xdr:colOff>
      <xdr:row>1</xdr:row>
      <xdr:rowOff>97971</xdr:rowOff>
    </xdr:to>
    <xdr:sp macro="" textlink="">
      <xdr:nvSpPr>
        <xdr:cNvPr id="44" name="TextBox 43">
          <a:extLst>
            <a:ext uri="{FF2B5EF4-FFF2-40B4-BE49-F238E27FC236}">
              <a16:creationId xmlns:a16="http://schemas.microsoft.com/office/drawing/2014/main" id="{DAA69380-EE4B-299C-7354-5106D000C0D2}"/>
            </a:ext>
          </a:extLst>
        </xdr:cNvPr>
        <xdr:cNvSpPr txBox="1"/>
      </xdr:nvSpPr>
      <xdr:spPr>
        <a:xfrm>
          <a:off x="337458" y="65315"/>
          <a:ext cx="5453744" cy="380999"/>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2800" b="1">
              <a:solidFill>
                <a:schemeClr val="tx1">
                  <a:lumMod val="50000"/>
                  <a:lumOff val="50000"/>
                </a:schemeClr>
              </a:solidFill>
            </a:rPr>
            <a:t>Call Center Report-2023</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thika Balasubramanian" refreshedDate="45785.551973148147" backgroundQuery="1" createdVersion="8" refreshedVersion="8" minRefreshableVersion="3" recordCount="0" supportSubquery="1" supportAdvancedDrill="1" xr:uid="{D3CBB400-1000-4B28-B328-DEA0C5F4F928}">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s count]" caption="calls 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s count]" caption="calls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thika Balasubramanian" refreshedDate="45783.966391550923" backgroundQuery="1" createdVersion="8" refreshedVersion="8" minRefreshableVersion="3" recordCount="0" supportSubquery="1" supportAdvancedDrill="1" xr:uid="{F3BA15EB-B666-4A97-A050-CE7AFE96D162}">
  <cacheSource type="external" connectionId="1"/>
  <cacheFields count="3">
    <cacheField name="[calls].[Representative].[Representative]" caption="Representative" numFmtId="0" hierarchy="3" level="1">
      <sharedItems count="5">
        <s v="R01"/>
        <s v="R02"/>
        <s v="R03"/>
        <s v="R04"/>
        <s v="R05"/>
      </sharedItems>
    </cacheField>
    <cacheField name="[Measures].[calls count]" caption="calls count" numFmtId="0" hierarchy="17" level="32767"/>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s count]" caption="calls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thika Balasubramanian" refreshedDate="45783.923910763886" backgroundQuery="1" createdVersion="8" refreshedVersion="8" minRefreshableVersion="3" recordCount="0" supportSubquery="1" supportAdvancedDrill="1" xr:uid="{49E6CF90-FAC8-4E00-952C-A87853AB8DB8}">
  <cacheSource type="external" connectionId="1"/>
  <cacheFields count="5">
    <cacheField name="[Measures].[calls count]" caption="calls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 calls]" caption="5* calls"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s count]" caption="calls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thika Balasubramanian" refreshedDate="45785.585824652779" backgroundQuery="1" createdVersion="8" refreshedVersion="8" minRefreshableVersion="3" recordCount="0" supportSubquery="1" supportAdvancedDrill="1" xr:uid="{CDDC8170-D248-4ECB-9DD8-840A36D3EFE6}">
  <cacheSource type="external" connectionId="1"/>
  <cacheFields count="4">
    <cacheField name="[customers].[City].[City]" caption="City" numFmtId="0" hierarchy="15" level="1">
      <sharedItems count="3">
        <s v="Cincinnati"/>
        <s v="Cleveland"/>
        <s v="Columbus"/>
      </sharedItems>
    </cacheField>
    <cacheField name="[calls].[Representative].[Representative]" caption="Representative" numFmtId="0" hierarchy="3" level="1">
      <sharedItems count="5">
        <s v="R01"/>
        <s v="R02"/>
        <s v="R03"/>
        <s v="R04"/>
        <s v="R05"/>
      </sharedItems>
    </cacheField>
    <cacheField name="[calls].[Customer ID].[Customer ID]" caption="Customer ID" numFmtId="0" hierarchy="1"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2" memberValueDatatype="130" unbalanced="0">
      <fieldsUsage count="2">
        <fieldUsage x="-1"/>
        <fieldUsage x="2"/>
      </fieldsUsage>
    </cacheHierarchy>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s count]" caption="calls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thika Balasubramanian" refreshedDate="45790.574628819442" backgroundQuery="1" createdVersion="8" refreshedVersion="8" minRefreshableVersion="3" recordCount="0" supportSubquery="1" supportAdvancedDrill="1" xr:uid="{648113AB-09FE-499D-89CE-C5FA64A79FE4}">
  <cacheSource type="external" connectionId="1"/>
  <cacheFields count="6">
    <cacheField name="[Measures].[calls count]" caption="calls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s count]" caption="calls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thika Balasubramanian" refreshedDate="45790.574630671297" backgroundQuery="1" createdVersion="8" refreshedVersion="8" minRefreshableVersion="3" recordCount="0" supportSubquery="1" supportAdvancedDrill="1" xr:uid="{74E626B5-2A5D-45D3-BE64-33C4C0B45679}">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12-09T00:00:00" maxDate="2024-01-01T00:00:00" count="6">
        <d v="2023-12-09T00:00:00"/>
        <d v="2023-12-17T00:00:00"/>
        <d v="2023-12-20T00:00:00"/>
        <d v="2023-12-25T00:00:00"/>
        <d v="2023-12-29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s count]" caption="calls count" numFmtId="0" hierarchy="17" level="32767"/>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s count]" caption="calls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thika Balasubramanian" refreshedDate="45790.574631597221" backgroundQuery="1" createdVersion="8" refreshedVersion="8" minRefreshableVersion="3" recordCount="0" supportSubquery="1" supportAdvancedDrill="1" xr:uid="{B96A4D72-E84D-4376-9483-2633A859E350}">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s count]" caption="calls 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s count]" caption="calls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thika Balasubramanian" refreshedDate="45790.574632291668" backgroundQuery="1" createdVersion="8" refreshedVersion="8" minRefreshableVersion="3" recordCount="0" supportSubquery="1" supportAdvancedDrill="1" xr:uid="{5877ABBC-25DC-4611-B4D0-1F9B7327269F}">
  <cacheSource type="external" connectionId="1"/>
  <cacheFields count="1">
    <cacheField name="[calls].[Representative].[Representative]" caption="Representative" numFmtId="0" hierarchy="3" level="1">
      <sharedItems count="1">
        <s v="R01"/>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s count]" caption="calls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thika Balasubramanian" refreshedDate="45790.574632986114" backgroundQuery="1" createdVersion="8" refreshedVersion="8" minRefreshableVersion="3" recordCount="0" supportSubquery="1" supportAdvancedDrill="1" xr:uid="{7762A428-7900-4F3D-9B9F-C2F553271580}">
  <cacheSource type="external" connectionId="1"/>
  <cacheFields count="3">
    <cacheField name="[Measures].[calls count]" caption="calls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s count]" caption="calls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wathika Balasubramanian" refreshedDate="45783.923904282405" backgroundQuery="1" createdVersion="3" refreshedVersion="8" minRefreshableVersion="3" recordCount="0" supportSubquery="1" supportAdvancedDrill="1" xr:uid="{C01295D7-5C81-49AE-98E1-58C1D3397887}">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s count]" caption="calls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6509808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893757-5919-45D0-A89C-8975EC490A0F}" name="PivotTable10" cacheId="1112"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5">
  <location ref="B56:H75" firstHeaderRow="1" firstDataRow="2" firstDataCol="1"/>
  <pivotFields count="4">
    <pivotField axis="axisRow" allDrilled="1" showAll="0" dataSourceSort="1" defaultSubtotal="0" defaultAttributeDrillState="1">
      <items count="3">
        <item x="0"/>
        <item x="1"/>
        <item x="2"/>
      </items>
    </pivotField>
    <pivotField axis="axisCol" allDrilled="1" showAll="0" dataSourceSort="1" defaultSubtotal="0" defaultAttributeDrillState="1">
      <items count="5">
        <item x="0"/>
        <item x="1"/>
        <item x="2"/>
        <item x="3"/>
        <item x="4"/>
      </items>
    </pivotField>
    <pivotField axis="axisRow" allDrilled="1" showAll="0" dataSourceSort="1" defaultSubtotal="0" defaultAttributeDrillState="1">
      <items count="15">
        <item x="0"/>
        <item x="1"/>
        <item x="2"/>
        <item x="3"/>
        <item x="4"/>
        <item x="5"/>
        <item x="6"/>
        <item x="7"/>
        <item x="8"/>
        <item x="9"/>
        <item x="10"/>
        <item x="11"/>
        <item x="12"/>
        <item x="13"/>
        <item x="14"/>
      </items>
    </pivotField>
    <pivotField dataField="1" showAll="0"/>
  </pivotFields>
  <rowFields count="2">
    <field x="0"/>
    <field x="2"/>
  </rowFields>
  <rowItems count="18">
    <i>
      <x/>
    </i>
    <i r="1">
      <x/>
    </i>
    <i r="1">
      <x v="1"/>
    </i>
    <i r="1">
      <x v="2"/>
    </i>
    <i r="1">
      <x v="3"/>
    </i>
    <i>
      <x v="1"/>
    </i>
    <i r="1">
      <x v="4"/>
    </i>
    <i r="1">
      <x v="5"/>
    </i>
    <i r="1">
      <x v="6"/>
    </i>
    <i r="1">
      <x v="7"/>
    </i>
    <i r="1">
      <x v="8"/>
    </i>
    <i r="1">
      <x v="9"/>
    </i>
    <i>
      <x v="2"/>
    </i>
    <i r="1">
      <x v="10"/>
    </i>
    <i r="1">
      <x v="11"/>
    </i>
    <i r="1">
      <x v="12"/>
    </i>
    <i r="1">
      <x v="13"/>
    </i>
    <i r="1">
      <x v="14"/>
    </i>
  </rowItems>
  <colFields count="1">
    <field x="1"/>
  </colFields>
  <colItems count="6">
    <i>
      <x/>
    </i>
    <i>
      <x v="1"/>
    </i>
    <i>
      <x v="2"/>
    </i>
    <i>
      <x v="3"/>
    </i>
    <i>
      <x v="4"/>
    </i>
    <i t="grand">
      <x/>
    </i>
  </colItems>
  <dataFields count="1">
    <dataField fld="3"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67973F-D43D-44B7-AA79-3C4A6744126B}" name="Rep satisfaction" cacheId="1128"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0">
  <location ref="G48:H54" firstHeaderRow="1" firstDataRow="1" firstDataCol="1"/>
  <pivotFields count="3">
    <pivotField dataField="1" showAll="0"/>
    <pivotField axis="axisRow" allDrilled="1" showAll="0" dataSourceSort="1" defaultAttributeDrillState="1">
      <items count="6">
        <item x="0"/>
        <item x="1"/>
        <item x="2"/>
        <item x="3"/>
        <item x="4"/>
        <item t="default"/>
      </items>
    </pivotField>
    <pivotField allDrilled="1" showAll="0" dataSourceSort="1"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9" format="3"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A6BD18-F8DA-4BB0-9CEC-6754AD2FA7AE}" name="Monthly trend" cacheId="1122"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8">
  <location ref="A18:C31" firstHeaderRow="0" firstDataRow="1" firstDataCol="1"/>
  <pivotFields count="5">
    <pivotField allDrilled="1" showAll="0" dataSourceSort="1" defaultAttributeDrillState="1"/>
    <pivotField axis="axisRow" allDrilled="1" showAll="0" dataSourceSort="1" defaultAttributeDrillState="1">
      <items count="7">
        <item x="0"/>
        <item x="1"/>
        <item x="2"/>
        <item x="3"/>
        <item x="4"/>
        <item x="5"/>
        <item t="default"/>
      </items>
    </pivotField>
    <pivotField axis="axisRow" allDrilled="1" showAll="0" dataSourceSort="1" defaultAttributeDrillState="1">
      <items count="13">
        <item x="0" e="0"/>
        <item x="1" e="0"/>
        <item x="2" e="0"/>
        <item x="3" e="0"/>
        <item x="4" e="0"/>
        <item x="5" e="0"/>
        <item x="6" e="0"/>
        <item x="7" e="0"/>
        <item x="8" e="0"/>
        <item x="9" e="0"/>
        <item x="10" e="0"/>
        <item x="11" e="0"/>
        <item t="default"/>
      </items>
    </pivotField>
    <pivotField dataField="1" showAl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s count2" fld="4" subtotal="count" baseField="0" baseItem="0">
      <extLst>
        <ext xmlns:x14="http://schemas.microsoft.com/office/spreadsheetml/2009/9/main" uri="{E15A36E0-9728-4e99-A89B-3F7291B0FE68}">
          <x14:dataField sourceField="3" uniqueName="[__Xl2].[Measures].[calls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FE5840-5A7F-43D7-BBBE-5DAD1CAC79EC}" name="PivotTable8" cacheId="1109"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B48:E53" firstHeaderRow="1" firstDataRow="2" firstDataCol="1"/>
  <pivotFields count="3">
    <pivotField axis="axisRow" allDrilled="1" showAll="0" dataSourceSort="1" defaultAttributeDrillState="1">
      <items count="4">
        <item x="0"/>
        <item x="1"/>
        <item x="2"/>
        <item t="default"/>
      </items>
    </pivotField>
    <pivotField axis="axisCol" allDrilled="1" showAll="0" dataSourceSort="1" defaultAttributeDrillState="1">
      <items count="3">
        <item x="0"/>
        <item x="1"/>
        <item t="default"/>
      </items>
    </pivotField>
    <pivotField dataField="1" showAl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6" series="1">
      <pivotArea type="data" outline="0" fieldPosition="0">
        <references count="2">
          <reference field="4294967294" count="1" selected="0">
            <x v="0"/>
          </reference>
          <reference field="1" count="1" selected="0">
            <x v="0"/>
          </reference>
        </references>
      </pivotArea>
    </chartFormat>
    <chartFormat chart="4" format="7" series="1">
      <pivotArea type="data" outline="0" fieldPosition="0">
        <references count="2">
          <reference field="4294967294" count="1" selected="0">
            <x v="0"/>
          </reference>
          <reference field="1"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F27373-210E-4127-8605-C2F7D121017B}" name="Rep Pivot" cacheId="1120"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A11:E12" firstHeaderRow="0" firstDataRow="1" firstDataCol="0"/>
  <pivotFields count="6">
    <pivotField dataField="1" showAll="0"/>
    <pivotField dataField="1" showAll="0"/>
    <pivotField dataField="1" showAll="0"/>
    <pivotField dataField="1" showAll="0"/>
    <pivotField dataField="1" showAll="0"/>
    <pivotField allDrilled="1" showAll="0" dataSourceSort="1"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E625BE1-9408-4468-8C01-69FB4D64F3C1}" name="Summary Pivot" cacheId="111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E4" firstHeaderRow="0" firstDataRow="1" firstDataCol="0"/>
  <pivotFields count="5">
    <pivotField dataField="1" showAll="0"/>
    <pivotField dataField="1" showAll="0"/>
    <pivotField dataField="1" showAll="0"/>
    <pivotField dataField="1" showAll="0"/>
    <pivotField dataField="1" showAl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FD81A6-5CA8-4BC0-8B8A-385DC9FD7839}" name="Selected Rep" cacheId="112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multipleFieldFilters="0">
  <location ref="A47:A48" firstHeaderRow="1" firstDataRow="1" firstDataCol="1"/>
  <pivotFields count="1">
    <pivotField axis="axisRow" allDrilled="1" showAll="0" dataSourceSort="1" defaultAttributeDrillState="1">
      <items count="2">
        <item s="1" x="0"/>
        <item t="default"/>
      </items>
    </pivotField>
  </pivotFields>
  <rowFields count="1">
    <field x="0"/>
  </rowFields>
  <rowItems count="1">
    <i>
      <x/>
    </i>
  </rowItems>
  <formats count="2">
    <format dxfId="1">
      <pivotArea dataOnly="0" labelOnly="1" fieldPosition="0">
        <references count="1">
          <reference field="0" count="0"/>
        </references>
      </pivotArea>
    </format>
    <format dxfId="0">
      <pivotArea dataOnly="0" labelOnly="1" fieldPosition="0">
        <references count="1">
          <reference field="0" count="0"/>
        </references>
      </pivotArea>
    </format>
  </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BDA70BC-DC3B-4119-9F0F-5E6E7CC4CD31}" name="Reps Pivot" cacheId="111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8:C44" firstHeaderRow="0" firstDataRow="1" firstDataCol="1"/>
  <pivotFields count="3">
    <pivotField axis="axisRow" allDrilled="1" showAll="0" dataSourceSort="1" defaultAttributeDrillState="1">
      <items count="6">
        <item x="0"/>
        <item x="1"/>
        <item x="2"/>
        <item x="3"/>
        <item x="4"/>
        <item t="default"/>
      </items>
    </pivotField>
    <pivotField dataField="1" showAll="0"/>
    <pivotField dataField="1" showAl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6640AA2-D139-44B1-B85E-00F1BADFD4A3}" name="Weekday trend" cacheId="1124"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9">
  <location ref="E18:F26" firstHeaderRow="1" firstDataRow="1" firstDataCol="1"/>
  <pivotFields count="3">
    <pivotField allDrilled="1" showAll="0" dataSourceSort="1" defaultAttributeDrillState="1"/>
    <pivotField axis="axisRow" allDrilled="1" showAll="0" sortType="ascending" defaultAttributeDrillState="1">
      <items count="8">
        <item x="3"/>
        <item x="1"/>
        <item x="5"/>
        <item x="6"/>
        <item x="4"/>
        <item x="0"/>
        <item x="2"/>
        <item t="default"/>
      </items>
    </pivotField>
    <pivotField dataField="1" showAll="0"/>
  </pivotFields>
  <rowFields count="1">
    <field x="1"/>
  </rowFields>
  <rowItems count="8">
    <i>
      <x/>
    </i>
    <i>
      <x v="1"/>
    </i>
    <i>
      <x v="2"/>
    </i>
    <i>
      <x v="3"/>
    </i>
    <i>
      <x v="4"/>
    </i>
    <i>
      <x v="5"/>
    </i>
    <i>
      <x v="6"/>
    </i>
    <i t="grand">
      <x/>
    </i>
  </rowItems>
  <colItems count="1">
    <i/>
  </colItems>
  <dataFields count="1">
    <dataField fld="2"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A person in a skirt and a cardigan
Description automatically generated</v>
  </rv>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Businesswoman sitting thumbs up</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7558457E-F0CF-4A23-9E25-3E5C2956D468}" sourceName="[calls].[Representative]">
  <pivotTables>
    <pivotTable tabId="6" name="Rep Pivot"/>
    <pivotTable tabId="6" name="Monthly trend"/>
    <pivotTable tabId="6" name="Weekday trend"/>
    <pivotTable tabId="6" name="Selected Rep"/>
    <pivotTable tabId="6" name="Rep satisfaction"/>
  </pivotTables>
  <data>
    <olap pivotCacheId="1565098082">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3B18DDB6-4551-481F-96D5-CEA8B9190869}" cache="Slicer_Representative" caption="Representative" level="1" style="SlicerStyleOther2 3"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6"/>
    <tableColumn id="5" xr3:uid="{5A35565E-8707-4DED-AD15-A0669D67B382}" name="Date of Call" dataDxfId="15"/>
    <tableColumn id="6" xr3:uid="{F2E4F158-B41F-47BC-8DF8-DFCADFEE4E40}" name="Purchase Amount"/>
    <tableColumn id="7" xr3:uid="{04B291B5-47BD-4F78-8FD8-D1551CCA6BD9}" name="Satisfaction Rating"/>
    <tableColumn id="8" xr3:uid="{6E4123C0-0B17-43B8-A142-A1E540CE974C}" name="FY" dataDxfId="14">
      <calculatedColumnFormula>IF(MONTH(calls[[#This Row],[Date of Call]])&lt;=6, YEAR(calls[[#This Row],[Date of Call]]), YEAR(calls[[#This Row],[Date of Call]])+1)</calculatedColumnFormula>
    </tableColumn>
    <tableColumn id="9" xr3:uid="{199FA271-5E9B-46CE-9BC6-2801F92CD17E}" name="Day of week" dataDxfId="13">
      <calculatedColumnFormula>TEXT(calls[[#This Row],[Date of Call]],"DDDD")</calculatedColumnFormula>
    </tableColumn>
    <tableColumn id="10" xr3:uid="{328CDB09-95B8-4D5E-9ED9-EF0D363735A1}" name="Duration Bucket" dataDxfId="12">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1">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0" headerRowBorderDxfId="9" tableBorderDxfId="8" totalsRowBorderDxfId="7">
  <autoFilter ref="Q3:T18" xr:uid="{27158F51-A707-4171-8A04-81FB0AABCBA5}"/>
  <tableColumns count="4">
    <tableColumn id="1" xr3:uid="{02688061-6A8C-4E23-B7FF-D00CD8B58CAC}" name="Customer ID" dataDxfId="6"/>
    <tableColumn id="2" xr3:uid="{771678B6-DB44-426B-9874-B4E421A440D5}" name="Gedner" dataDxfId="5"/>
    <tableColumn id="3" xr3:uid="{B0D41C62-587E-494D-B49A-603F2C05F8D3}" name="Age" dataDxfId="4"/>
    <tableColumn id="4" xr3:uid="{663F92D6-FE31-4D81-9E01-8D066DDC8A88}" name="City" dataDxfId="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A7F54-85BB-4918-AE06-8239012B7691}">
  <dimension ref="A3:I75"/>
  <sheetViews>
    <sheetView topLeftCell="A12" zoomScale="113" zoomScaleNormal="100" workbookViewId="0">
      <selection activeCell="H23" sqref="H23"/>
    </sheetView>
  </sheetViews>
  <sheetFormatPr defaultRowHeight="14.4" x14ac:dyDescent="0.3"/>
  <cols>
    <col min="1" max="1" width="12.19921875" bestFit="1" customWidth="1"/>
    <col min="2" max="2" width="10.19921875" bestFit="1" customWidth="1"/>
    <col min="3" max="3" width="11.19921875" bestFit="1" customWidth="1"/>
    <col min="4" max="4" width="13.09765625" bestFit="1" customWidth="1"/>
    <col min="5" max="5" width="12.19921875" bestFit="1" customWidth="1"/>
    <col min="6" max="6" width="10.19921875" bestFit="1" customWidth="1"/>
    <col min="7" max="7" width="12.19921875" bestFit="1" customWidth="1"/>
    <col min="8" max="8" width="10.19921875" bestFit="1" customWidth="1"/>
    <col min="9" max="9" width="7.3984375" customWidth="1"/>
    <col min="10" max="10" width="10.3984375" bestFit="1" customWidth="1"/>
    <col min="11" max="146" width="10.09765625" bestFit="1" customWidth="1"/>
    <col min="147" max="147" width="10.3984375" bestFit="1" customWidth="1"/>
    <col min="148" max="149" width="10.09765625" bestFit="1" customWidth="1"/>
    <col min="150" max="150" width="8.5" bestFit="1" customWidth="1"/>
    <col min="151" max="156" width="10.09765625" bestFit="1" customWidth="1"/>
    <col min="157" max="157" width="8.59765625" bestFit="1" customWidth="1"/>
    <col min="158" max="158" width="10.3984375" bestFit="1" customWidth="1"/>
  </cols>
  <sheetData>
    <row r="3" spans="1:9" x14ac:dyDescent="0.3">
      <c r="A3" t="s">
        <v>1042</v>
      </c>
      <c r="B3" t="s">
        <v>1043</v>
      </c>
      <c r="C3" t="s">
        <v>1044</v>
      </c>
      <c r="D3" t="s">
        <v>1045</v>
      </c>
      <c r="E3" t="s">
        <v>1046</v>
      </c>
    </row>
    <row r="4" spans="1:9" x14ac:dyDescent="0.3">
      <c r="A4" s="22">
        <v>1000</v>
      </c>
      <c r="B4" s="23">
        <v>96623</v>
      </c>
      <c r="C4" s="22">
        <v>89850</v>
      </c>
      <c r="D4" s="24">
        <v>3.8854000000000033</v>
      </c>
      <c r="E4" s="22">
        <v>307</v>
      </c>
    </row>
    <row r="8" spans="1:9" x14ac:dyDescent="0.3">
      <c r="H8" t="s">
        <v>1078</v>
      </c>
    </row>
    <row r="10" spans="1:9" x14ac:dyDescent="0.3">
      <c r="H10" t="s">
        <v>1079</v>
      </c>
      <c r="I10" s="45">
        <f>A12/A4</f>
        <v>0.189</v>
      </c>
    </row>
    <row r="11" spans="1:9" x14ac:dyDescent="0.3">
      <c r="A11" t="s">
        <v>1042</v>
      </c>
      <c r="B11" t="s">
        <v>1043</v>
      </c>
      <c r="C11" t="s">
        <v>1044</v>
      </c>
      <c r="D11" t="s">
        <v>1045</v>
      </c>
      <c r="E11" t="s">
        <v>1046</v>
      </c>
      <c r="H11" t="s">
        <v>1080</v>
      </c>
      <c r="I11">
        <f>_xlfn.XLOOKUP(A48,E39:E43,F39:F43)</f>
        <v>189</v>
      </c>
    </row>
    <row r="12" spans="1:9" x14ac:dyDescent="0.3">
      <c r="A12" s="22">
        <v>189</v>
      </c>
      <c r="B12" s="23">
        <v>18415</v>
      </c>
      <c r="C12" s="22">
        <v>16834</v>
      </c>
      <c r="D12" s="24">
        <v>3.9227513227513247</v>
      </c>
      <c r="E12" s="22">
        <v>60</v>
      </c>
      <c r="H12" t="s">
        <v>1073</v>
      </c>
      <c r="I12">
        <f>_xlfn.XLOOKUP(A48,E39:E43,G39:G43)</f>
        <v>18415</v>
      </c>
    </row>
    <row r="14" spans="1:9" x14ac:dyDescent="0.3">
      <c r="H14" t="s">
        <v>1081</v>
      </c>
      <c r="I14">
        <f>_xlfn.RANK.AVG(I11,F39:F43)</f>
        <v>4</v>
      </c>
    </row>
    <row r="15" spans="1:9" x14ac:dyDescent="0.3">
      <c r="H15" t="s">
        <v>1082</v>
      </c>
      <c r="I15">
        <f>_xlfn.RANK.AVG(I12,G39:G43)</f>
        <v>4</v>
      </c>
    </row>
    <row r="18" spans="1:9" x14ac:dyDescent="0.3">
      <c r="A18" s="25" t="s">
        <v>1047</v>
      </c>
      <c r="B18" t="s">
        <v>1042</v>
      </c>
      <c r="C18" t="s">
        <v>1062</v>
      </c>
      <c r="E18" s="25" t="s">
        <v>1047</v>
      </c>
      <c r="F18" t="s">
        <v>1042</v>
      </c>
      <c r="H18" t="s">
        <v>1083</v>
      </c>
    </row>
    <row r="19" spans="1:9" x14ac:dyDescent="0.3">
      <c r="A19" s="26" t="s">
        <v>1050</v>
      </c>
      <c r="B19" s="22">
        <v>16</v>
      </c>
      <c r="C19" s="22">
        <v>16</v>
      </c>
      <c r="E19" s="26" t="s">
        <v>1066</v>
      </c>
      <c r="F19" s="22">
        <v>36</v>
      </c>
    </row>
    <row r="20" spans="1:9" x14ac:dyDescent="0.3">
      <c r="A20" s="26" t="s">
        <v>1051</v>
      </c>
      <c r="B20" s="22">
        <v>14</v>
      </c>
      <c r="C20" s="22">
        <v>14</v>
      </c>
      <c r="E20" s="26" t="s">
        <v>1064</v>
      </c>
      <c r="F20" s="22">
        <v>30</v>
      </c>
      <c r="H20" t="str">
        <f>"% of calls:"&amp;TEXT(I10,"0%")</f>
        <v>% of calls:19%</v>
      </c>
    </row>
    <row r="21" spans="1:9" x14ac:dyDescent="0.3">
      <c r="A21" s="26" t="s">
        <v>1052</v>
      </c>
      <c r="B21" s="22">
        <v>26</v>
      </c>
      <c r="C21" s="22">
        <v>26</v>
      </c>
      <c r="E21" s="26" t="s">
        <v>1068</v>
      </c>
      <c r="F21" s="22">
        <v>13</v>
      </c>
      <c r="H21" t="str">
        <f>IF(COUNTA(A48:A52)&gt;1,"","Call rank:"&amp;I14)</f>
        <v>Call rank:4</v>
      </c>
    </row>
    <row r="22" spans="1:9" x14ac:dyDescent="0.3">
      <c r="A22" s="26" t="s">
        <v>1053</v>
      </c>
      <c r="B22" s="22">
        <v>29</v>
      </c>
      <c r="C22" s="22">
        <v>29</v>
      </c>
      <c r="E22" s="26" t="s">
        <v>1069</v>
      </c>
      <c r="F22" s="22">
        <v>23</v>
      </c>
      <c r="H22" t="str">
        <f>IF(COUNTA(A48:A52)&gt;1,"","Amount rank:"&amp;I15)</f>
        <v>Amount rank:4</v>
      </c>
    </row>
    <row r="23" spans="1:9" x14ac:dyDescent="0.3">
      <c r="A23" s="26" t="s">
        <v>1054</v>
      </c>
      <c r="B23" s="22">
        <v>17</v>
      </c>
      <c r="C23" s="22">
        <v>17</v>
      </c>
      <c r="E23" s="26" t="s">
        <v>1067</v>
      </c>
      <c r="F23" s="22">
        <v>23</v>
      </c>
      <c r="H23" t="s">
        <v>1084</v>
      </c>
      <c r="I23" t="e" vm="1">
        <f>IF(COUNTA(A48:A52)&gt;1,"",_xlfn.XLOOKUP(A48,Assets!E3:E7,Assets!F3:F7))</f>
        <v>#VALUE!</v>
      </c>
    </row>
    <row r="24" spans="1:9" x14ac:dyDescent="0.3">
      <c r="A24" s="26" t="s">
        <v>1055</v>
      </c>
      <c r="B24" s="22">
        <v>15</v>
      </c>
      <c r="C24" s="22">
        <v>15</v>
      </c>
      <c r="E24" s="26" t="s">
        <v>1063</v>
      </c>
      <c r="F24" s="22">
        <v>24</v>
      </c>
    </row>
    <row r="25" spans="1:9" x14ac:dyDescent="0.3">
      <c r="A25" s="26" t="s">
        <v>1056</v>
      </c>
      <c r="B25" s="22">
        <v>15</v>
      </c>
      <c r="C25" s="22">
        <v>15</v>
      </c>
      <c r="E25" s="26" t="s">
        <v>1065</v>
      </c>
      <c r="F25" s="22">
        <v>40</v>
      </c>
    </row>
    <row r="26" spans="1:9" x14ac:dyDescent="0.3">
      <c r="A26" s="26" t="s">
        <v>1057</v>
      </c>
      <c r="B26" s="22">
        <v>7</v>
      </c>
      <c r="C26" s="22">
        <v>7</v>
      </c>
      <c r="E26" s="26" t="s">
        <v>1048</v>
      </c>
      <c r="F26" s="22">
        <v>189</v>
      </c>
    </row>
    <row r="27" spans="1:9" x14ac:dyDescent="0.3">
      <c r="A27" s="26" t="s">
        <v>1058</v>
      </c>
      <c r="B27" s="22">
        <v>11</v>
      </c>
      <c r="C27" s="22">
        <v>11</v>
      </c>
    </row>
    <row r="28" spans="1:9" x14ac:dyDescent="0.3">
      <c r="A28" s="26" t="s">
        <v>1059</v>
      </c>
      <c r="B28" s="22">
        <v>24</v>
      </c>
      <c r="C28" s="22">
        <v>24</v>
      </c>
    </row>
    <row r="29" spans="1:9" x14ac:dyDescent="0.3">
      <c r="A29" s="26" t="s">
        <v>1060</v>
      </c>
      <c r="B29" s="22">
        <v>9</v>
      </c>
      <c r="C29" s="22">
        <v>9</v>
      </c>
    </row>
    <row r="30" spans="1:9" x14ac:dyDescent="0.3">
      <c r="A30" s="26" t="s">
        <v>1061</v>
      </c>
      <c r="B30" s="22">
        <v>6</v>
      </c>
      <c r="C30" s="22">
        <v>6</v>
      </c>
    </row>
    <row r="31" spans="1:9" x14ac:dyDescent="0.3">
      <c r="A31" s="26" t="s">
        <v>1048</v>
      </c>
      <c r="B31" s="22">
        <v>189</v>
      </c>
      <c r="C31" s="22">
        <v>189</v>
      </c>
    </row>
    <row r="36" spans="1:9" x14ac:dyDescent="0.3">
      <c r="E36" t="s">
        <v>1070</v>
      </c>
    </row>
    <row r="38" spans="1:9" x14ac:dyDescent="0.3">
      <c r="A38" s="25" t="s">
        <v>1047</v>
      </c>
      <c r="B38" t="s">
        <v>1042</v>
      </c>
      <c r="C38" t="s">
        <v>1043</v>
      </c>
      <c r="E38" t="s">
        <v>1071</v>
      </c>
      <c r="F38" t="s">
        <v>1072</v>
      </c>
      <c r="G38" t="s">
        <v>1073</v>
      </c>
      <c r="H38" t="s">
        <v>1074</v>
      </c>
      <c r="I38" t="s">
        <v>1075</v>
      </c>
    </row>
    <row r="39" spans="1:9" x14ac:dyDescent="0.3">
      <c r="A39" s="26" t="s">
        <v>11</v>
      </c>
      <c r="B39" s="22">
        <v>189</v>
      </c>
      <c r="C39" s="23">
        <v>18415</v>
      </c>
      <c r="E39" s="26" t="str" cm="1">
        <f t="array" ref="E39:G43">A39:C43</f>
        <v>R01</v>
      </c>
      <c r="F39" s="22">
        <v>189</v>
      </c>
      <c r="G39" s="27">
        <v>18415</v>
      </c>
      <c r="H39">
        <f>IF(E39=$F$45,F39,NA())</f>
        <v>189</v>
      </c>
      <c r="I39">
        <f>IF(E39=$F$45,G39,NA())</f>
        <v>18415</v>
      </c>
    </row>
    <row r="40" spans="1:9" x14ac:dyDescent="0.3">
      <c r="A40" s="26" t="s">
        <v>9</v>
      </c>
      <c r="B40" s="22">
        <v>218</v>
      </c>
      <c r="C40" s="23">
        <v>20581</v>
      </c>
      <c r="E40" s="26" t="str">
        <v>R02</v>
      </c>
      <c r="F40" s="22">
        <v>218</v>
      </c>
      <c r="G40" s="27">
        <v>20581</v>
      </c>
      <c r="H40" t="e">
        <f t="shared" ref="H40:H43" si="0">IF(E40=$F$45,F40,NA())</f>
        <v>#N/A</v>
      </c>
      <c r="I40" t="e">
        <f t="shared" ref="I40:I43" si="1">IF(E40=$F$45,G40,NA())</f>
        <v>#N/A</v>
      </c>
    </row>
    <row r="41" spans="1:9" x14ac:dyDescent="0.3">
      <c r="A41" s="26" t="s">
        <v>6</v>
      </c>
      <c r="B41" s="22">
        <v>207</v>
      </c>
      <c r="C41" s="23">
        <v>20872</v>
      </c>
      <c r="E41" s="26" t="str">
        <v>R03</v>
      </c>
      <c r="F41" s="22">
        <v>207</v>
      </c>
      <c r="G41" s="27">
        <v>20872</v>
      </c>
      <c r="H41" t="e">
        <f t="shared" si="0"/>
        <v>#N/A</v>
      </c>
      <c r="I41" t="e">
        <f t="shared" si="1"/>
        <v>#N/A</v>
      </c>
    </row>
    <row r="42" spans="1:9" x14ac:dyDescent="0.3">
      <c r="A42" s="26" t="s">
        <v>13</v>
      </c>
      <c r="B42" s="22">
        <v>186</v>
      </c>
      <c r="C42" s="23">
        <v>16651</v>
      </c>
      <c r="E42" s="26" t="str">
        <v>R04</v>
      </c>
      <c r="F42" s="22">
        <v>186</v>
      </c>
      <c r="G42" s="27">
        <v>16651</v>
      </c>
      <c r="H42" t="e">
        <f t="shared" si="0"/>
        <v>#N/A</v>
      </c>
      <c r="I42" t="e">
        <f t="shared" si="1"/>
        <v>#N/A</v>
      </c>
    </row>
    <row r="43" spans="1:9" x14ac:dyDescent="0.3">
      <c r="A43" s="26" t="s">
        <v>10</v>
      </c>
      <c r="B43" s="22">
        <v>200</v>
      </c>
      <c r="C43" s="23">
        <v>20104</v>
      </c>
      <c r="E43" s="26" t="str">
        <v>R05</v>
      </c>
      <c r="F43" s="22">
        <v>200</v>
      </c>
      <c r="G43" s="27">
        <v>20104</v>
      </c>
      <c r="H43" t="e">
        <f t="shared" si="0"/>
        <v>#N/A</v>
      </c>
      <c r="I43" t="e">
        <f t="shared" si="1"/>
        <v>#N/A</v>
      </c>
    </row>
    <row r="44" spans="1:9" x14ac:dyDescent="0.3">
      <c r="A44" s="26" t="s">
        <v>1048</v>
      </c>
      <c r="B44" s="22">
        <v>1000</v>
      </c>
      <c r="C44" s="23">
        <v>96623</v>
      </c>
    </row>
    <row r="45" spans="1:9" x14ac:dyDescent="0.3">
      <c r="E45" t="s">
        <v>1076</v>
      </c>
      <c r="F45" t="str">
        <f>A48</f>
        <v>R01</v>
      </c>
    </row>
    <row r="47" spans="1:9" x14ac:dyDescent="0.3">
      <c r="A47" s="25" t="s">
        <v>1047</v>
      </c>
    </row>
    <row r="48" spans="1:9" x14ac:dyDescent="0.3">
      <c r="A48" s="28" t="s">
        <v>11</v>
      </c>
      <c r="B48" s="25" t="s">
        <v>1042</v>
      </c>
      <c r="C48" s="25" t="s">
        <v>1049</v>
      </c>
      <c r="G48" s="25" t="s">
        <v>1047</v>
      </c>
      <c r="H48" t="s">
        <v>1042</v>
      </c>
    </row>
    <row r="49" spans="2:8" x14ac:dyDescent="0.3">
      <c r="B49" s="25" t="s">
        <v>1047</v>
      </c>
      <c r="C49" t="s">
        <v>999</v>
      </c>
      <c r="D49" t="s">
        <v>998</v>
      </c>
      <c r="E49" t="s">
        <v>1048</v>
      </c>
      <c r="G49" s="26">
        <v>1</v>
      </c>
      <c r="H49" s="22">
        <v>1</v>
      </c>
    </row>
    <row r="50" spans="2:8" x14ac:dyDescent="0.3">
      <c r="B50" s="26" t="s">
        <v>1002</v>
      </c>
      <c r="C50" s="22">
        <v>144</v>
      </c>
      <c r="D50" s="22">
        <v>132</v>
      </c>
      <c r="E50" s="22">
        <v>276</v>
      </c>
      <c r="G50" s="26">
        <v>2</v>
      </c>
      <c r="H50" s="22">
        <v>9</v>
      </c>
    </row>
    <row r="51" spans="2:8" x14ac:dyDescent="0.3">
      <c r="B51" s="26" t="s">
        <v>1001</v>
      </c>
      <c r="C51" s="22">
        <v>326</v>
      </c>
      <c r="D51" s="22">
        <v>63</v>
      </c>
      <c r="E51" s="22">
        <v>389</v>
      </c>
      <c r="G51" s="26">
        <v>3</v>
      </c>
      <c r="H51" s="22">
        <v>31</v>
      </c>
    </row>
    <row r="52" spans="2:8" x14ac:dyDescent="0.3">
      <c r="B52" s="26" t="s">
        <v>1000</v>
      </c>
      <c r="C52" s="22">
        <v>129</v>
      </c>
      <c r="D52" s="22">
        <v>206</v>
      </c>
      <c r="E52" s="22">
        <v>335</v>
      </c>
      <c r="G52" s="26">
        <v>4</v>
      </c>
      <c r="H52" s="22">
        <v>88</v>
      </c>
    </row>
    <row r="53" spans="2:8" x14ac:dyDescent="0.3">
      <c r="B53" s="26" t="s">
        <v>1048</v>
      </c>
      <c r="C53" s="22">
        <v>599</v>
      </c>
      <c r="D53" s="22">
        <v>401</v>
      </c>
      <c r="E53" s="22">
        <v>1000</v>
      </c>
      <c r="G53" s="26">
        <v>5</v>
      </c>
      <c r="H53" s="22">
        <v>60</v>
      </c>
    </row>
    <row r="54" spans="2:8" x14ac:dyDescent="0.3">
      <c r="G54" s="26" t="s">
        <v>1048</v>
      </c>
      <c r="H54" s="22">
        <v>189</v>
      </c>
    </row>
    <row r="56" spans="2:8" x14ac:dyDescent="0.3">
      <c r="B56" s="25" t="s">
        <v>1043</v>
      </c>
      <c r="C56" s="25" t="s">
        <v>1049</v>
      </c>
    </row>
    <row r="57" spans="2:8" x14ac:dyDescent="0.3">
      <c r="B57" s="25" t="s">
        <v>1047</v>
      </c>
      <c r="C57" t="s">
        <v>11</v>
      </c>
      <c r="D57" t="s">
        <v>9</v>
      </c>
      <c r="E57" t="s">
        <v>6</v>
      </c>
      <c r="F57" t="s">
        <v>13</v>
      </c>
      <c r="G57" t="s">
        <v>10</v>
      </c>
      <c r="H57" t="s">
        <v>1048</v>
      </c>
    </row>
    <row r="58" spans="2:8" x14ac:dyDescent="0.3">
      <c r="B58" s="26" t="s">
        <v>1002</v>
      </c>
    </row>
    <row r="59" spans="2:8" x14ac:dyDescent="0.3">
      <c r="B59" s="29" t="s">
        <v>20</v>
      </c>
      <c r="C59" s="23">
        <v>891</v>
      </c>
      <c r="D59" s="23">
        <v>1332</v>
      </c>
      <c r="E59" s="23">
        <v>1282</v>
      </c>
      <c r="F59" s="23">
        <v>739</v>
      </c>
      <c r="G59" s="23">
        <v>560</v>
      </c>
      <c r="H59" s="23">
        <v>4804</v>
      </c>
    </row>
    <row r="60" spans="2:8" x14ac:dyDescent="0.3">
      <c r="B60" s="29" t="s">
        <v>12</v>
      </c>
      <c r="C60" s="23">
        <v>1991</v>
      </c>
      <c r="D60" s="23">
        <v>1886</v>
      </c>
      <c r="E60" s="23">
        <v>1206</v>
      </c>
      <c r="F60" s="23">
        <v>884</v>
      </c>
      <c r="G60" s="23">
        <v>1722</v>
      </c>
      <c r="H60" s="23">
        <v>7689</v>
      </c>
    </row>
    <row r="61" spans="2:8" x14ac:dyDescent="0.3">
      <c r="B61" s="29" t="s">
        <v>8</v>
      </c>
      <c r="C61" s="23">
        <v>1163</v>
      </c>
      <c r="D61" s="23">
        <v>1180</v>
      </c>
      <c r="E61" s="23">
        <v>1616</v>
      </c>
      <c r="F61" s="23">
        <v>1043</v>
      </c>
      <c r="G61" s="23">
        <v>1747</v>
      </c>
      <c r="H61" s="23">
        <v>6749</v>
      </c>
    </row>
    <row r="62" spans="2:8" x14ac:dyDescent="0.3">
      <c r="B62" s="29" t="s">
        <v>16</v>
      </c>
      <c r="C62" s="23">
        <v>1438</v>
      </c>
      <c r="D62" s="23">
        <v>1616</v>
      </c>
      <c r="E62" s="23">
        <v>866</v>
      </c>
      <c r="F62" s="23">
        <v>829</v>
      </c>
      <c r="G62" s="23">
        <v>2070</v>
      </c>
      <c r="H62" s="23">
        <v>6819</v>
      </c>
    </row>
    <row r="63" spans="2:8" x14ac:dyDescent="0.3">
      <c r="B63" s="26" t="s">
        <v>1001</v>
      </c>
    </row>
    <row r="64" spans="2:8" x14ac:dyDescent="0.3">
      <c r="B64" s="29" t="s">
        <v>24</v>
      </c>
      <c r="C64" s="23">
        <v>1233</v>
      </c>
      <c r="D64" s="23">
        <v>223</v>
      </c>
      <c r="E64" s="23">
        <v>1680</v>
      </c>
      <c r="F64" s="23">
        <v>990</v>
      </c>
      <c r="G64" s="23">
        <v>1508</v>
      </c>
      <c r="H64" s="23">
        <v>5634</v>
      </c>
    </row>
    <row r="65" spans="2:8" x14ac:dyDescent="0.3">
      <c r="B65" s="29" t="s">
        <v>15</v>
      </c>
      <c r="C65" s="23">
        <v>1598</v>
      </c>
      <c r="D65" s="23">
        <v>1907</v>
      </c>
      <c r="E65" s="23">
        <v>869</v>
      </c>
      <c r="F65" s="23">
        <v>1426</v>
      </c>
      <c r="G65" s="23">
        <v>1416</v>
      </c>
      <c r="H65" s="23">
        <v>7216</v>
      </c>
    </row>
    <row r="66" spans="2:8" x14ac:dyDescent="0.3">
      <c r="B66" s="29" t="s">
        <v>5</v>
      </c>
      <c r="C66" s="23">
        <v>900</v>
      </c>
      <c r="D66" s="23">
        <v>1016</v>
      </c>
      <c r="E66" s="23">
        <v>960</v>
      </c>
      <c r="F66" s="23">
        <v>940</v>
      </c>
      <c r="G66" s="23">
        <v>1193</v>
      </c>
      <c r="H66" s="23">
        <v>5009</v>
      </c>
    </row>
    <row r="67" spans="2:8" x14ac:dyDescent="0.3">
      <c r="B67" s="29" t="s">
        <v>18</v>
      </c>
      <c r="C67" s="23">
        <v>900</v>
      </c>
      <c r="D67" s="23">
        <v>1470</v>
      </c>
      <c r="E67" s="23">
        <v>1617</v>
      </c>
      <c r="F67" s="23">
        <v>1314</v>
      </c>
      <c r="G67" s="23">
        <v>941</v>
      </c>
      <c r="H67" s="23">
        <v>6242</v>
      </c>
    </row>
    <row r="68" spans="2:8" x14ac:dyDescent="0.3">
      <c r="B68" s="29" t="s">
        <v>14</v>
      </c>
      <c r="C68" s="23">
        <v>1255</v>
      </c>
      <c r="D68" s="23">
        <v>516</v>
      </c>
      <c r="E68" s="23">
        <v>1874</v>
      </c>
      <c r="F68" s="23">
        <v>1863</v>
      </c>
      <c r="G68" s="23">
        <v>1722</v>
      </c>
      <c r="H68" s="23">
        <v>7230</v>
      </c>
    </row>
    <row r="69" spans="2:8" x14ac:dyDescent="0.3">
      <c r="B69" s="29" t="s">
        <v>19</v>
      </c>
      <c r="C69" s="23">
        <v>1138</v>
      </c>
      <c r="D69" s="23">
        <v>1898</v>
      </c>
      <c r="E69" s="23">
        <v>1482</v>
      </c>
      <c r="F69" s="23">
        <v>846</v>
      </c>
      <c r="G69" s="23">
        <v>1154</v>
      </c>
      <c r="H69" s="23">
        <v>6518</v>
      </c>
    </row>
    <row r="70" spans="2:8" x14ac:dyDescent="0.3">
      <c r="B70" s="26" t="s">
        <v>1000</v>
      </c>
    </row>
    <row r="71" spans="2:8" x14ac:dyDescent="0.3">
      <c r="B71" s="29" t="s">
        <v>17</v>
      </c>
      <c r="C71" s="23">
        <v>1655</v>
      </c>
      <c r="D71" s="23">
        <v>805</v>
      </c>
      <c r="E71" s="23">
        <v>2263</v>
      </c>
      <c r="F71" s="23">
        <v>987</v>
      </c>
      <c r="G71" s="23">
        <v>1075</v>
      </c>
      <c r="H71" s="23">
        <v>6785</v>
      </c>
    </row>
    <row r="72" spans="2:8" x14ac:dyDescent="0.3">
      <c r="B72" s="29" t="s">
        <v>23</v>
      </c>
      <c r="C72" s="23">
        <v>1104</v>
      </c>
      <c r="D72" s="23">
        <v>2280</v>
      </c>
      <c r="E72" s="23">
        <v>1445</v>
      </c>
      <c r="F72" s="23">
        <v>1722</v>
      </c>
      <c r="G72" s="23">
        <v>1196</v>
      </c>
      <c r="H72" s="23">
        <v>7747</v>
      </c>
    </row>
    <row r="73" spans="2:8" x14ac:dyDescent="0.3">
      <c r="B73" s="29" t="s">
        <v>7</v>
      </c>
      <c r="C73" s="23">
        <v>372</v>
      </c>
      <c r="D73" s="23">
        <v>1818</v>
      </c>
      <c r="E73" s="23">
        <v>1346</v>
      </c>
      <c r="F73" s="23">
        <v>1156</v>
      </c>
      <c r="G73" s="23">
        <v>1484</v>
      </c>
      <c r="H73" s="23">
        <v>6176</v>
      </c>
    </row>
    <row r="74" spans="2:8" x14ac:dyDescent="0.3">
      <c r="B74" s="29" t="s">
        <v>22</v>
      </c>
      <c r="C74" s="23">
        <v>1415</v>
      </c>
      <c r="D74" s="23">
        <v>1271</v>
      </c>
      <c r="E74" s="23">
        <v>1214</v>
      </c>
      <c r="F74" s="23">
        <v>1135</v>
      </c>
      <c r="G74" s="23">
        <v>1566</v>
      </c>
      <c r="H74" s="23">
        <v>6601</v>
      </c>
    </row>
    <row r="75" spans="2:8" x14ac:dyDescent="0.3">
      <c r="B75" s="29" t="s">
        <v>21</v>
      </c>
      <c r="C75" s="23">
        <v>1362</v>
      </c>
      <c r="D75" s="23">
        <v>1363</v>
      </c>
      <c r="E75" s="23">
        <v>1152</v>
      </c>
      <c r="F75" s="23">
        <v>777</v>
      </c>
      <c r="G75" s="23">
        <v>750</v>
      </c>
      <c r="H75" s="23">
        <v>5404</v>
      </c>
    </row>
  </sheetData>
  <pageMargins left="0.7" right="0.7" top="0.75" bottom="0.75" header="0.3" footer="0.3"/>
  <pageSetup orientation="portrait"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A4" zoomScale="115" zoomScaleNormal="115" workbookViewId="0">
      <selection activeCell="C7" sqref="C7"/>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83DC0-BF78-42A7-BAF3-AF7B2DD5FAD9}">
  <dimension ref="A1:BV385"/>
  <sheetViews>
    <sheetView tabSelected="1" zoomScale="80" zoomScaleNormal="80" workbookViewId="0">
      <selection activeCell="D32" sqref="D32"/>
    </sheetView>
  </sheetViews>
  <sheetFormatPr defaultRowHeight="14.4" x14ac:dyDescent="0.3"/>
  <cols>
    <col min="1" max="1" width="1.8984375" customWidth="1"/>
    <col min="2" max="2" width="1.796875" customWidth="1"/>
    <col min="5" max="5" width="3.5" customWidth="1"/>
    <col min="6" max="6" width="8.796875" customWidth="1"/>
    <col min="15" max="15" width="2.296875" customWidth="1"/>
    <col min="16" max="16" width="10.3984375" customWidth="1"/>
  </cols>
  <sheetData>
    <row r="1" spans="1:74" ht="27" customHeight="1" x14ac:dyDescent="0.55000000000000004">
      <c r="A1" s="20"/>
      <c r="B1" s="20"/>
      <c r="C1" s="20"/>
      <c r="D1" s="47"/>
      <c r="E1" s="20"/>
      <c r="F1" s="20"/>
      <c r="G1" s="46" t="s">
        <v>1085</v>
      </c>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row>
    <row r="2" spans="1:74"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row>
    <row r="3" spans="1:74"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row>
    <row r="4" spans="1:74"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row>
    <row r="5" spans="1:74"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row>
    <row r="6" spans="1:74"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row>
    <row r="7" spans="1:74"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row>
    <row r="8" spans="1:74"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row>
    <row r="9" spans="1:74" x14ac:dyDescent="0.3">
      <c r="A9" s="20"/>
      <c r="B9" s="20"/>
      <c r="C9" s="20"/>
      <c r="D9" s="20"/>
      <c r="E9" s="20"/>
      <c r="F9" s="20"/>
      <c r="G9" s="20"/>
      <c r="H9" s="20"/>
      <c r="I9" s="20"/>
      <c r="J9" s="20"/>
      <c r="K9" s="20"/>
      <c r="L9" s="21"/>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row>
    <row r="10" spans="1:74"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row>
    <row r="11" spans="1:74"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row>
    <row r="12" spans="1:74"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row>
    <row r="13" spans="1:74"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row>
    <row r="14" spans="1:74" ht="9.6" customHeight="1"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row>
    <row r="15" spans="1:74" ht="10.8" customHeight="1"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row>
    <row r="16" spans="1:74" x14ac:dyDescent="0.3">
      <c r="A16" s="20"/>
      <c r="B16" s="20"/>
      <c r="C16" s="20"/>
      <c r="D16" s="20"/>
      <c r="E16" s="20"/>
      <c r="F16" s="20"/>
      <c r="G16" s="20"/>
      <c r="H16" s="20"/>
      <c r="I16" s="20"/>
      <c r="J16" s="20"/>
      <c r="K16" s="20"/>
      <c r="L16" s="20"/>
      <c r="M16" s="20"/>
      <c r="N16" s="20"/>
      <c r="O16" s="20"/>
      <c r="P16" s="33"/>
      <c r="Q16" s="34" t="s">
        <v>11</v>
      </c>
      <c r="R16" s="34" t="s">
        <v>9</v>
      </c>
      <c r="S16" s="34" t="s">
        <v>6</v>
      </c>
      <c r="T16" s="34" t="s">
        <v>13</v>
      </c>
      <c r="U16" s="34" t="s">
        <v>10</v>
      </c>
      <c r="V16" s="35" t="s">
        <v>1077</v>
      </c>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row>
    <row r="17" spans="1:74" x14ac:dyDescent="0.3">
      <c r="A17" s="20"/>
      <c r="B17" s="20"/>
      <c r="C17" s="20"/>
      <c r="D17" s="20"/>
      <c r="E17" s="20"/>
      <c r="F17" s="20"/>
      <c r="G17" s="20"/>
      <c r="H17" s="20"/>
      <c r="I17" s="20"/>
      <c r="J17" s="20"/>
      <c r="K17" s="20"/>
      <c r="L17" s="20"/>
      <c r="M17" s="20"/>
      <c r="N17" s="20"/>
      <c r="O17" s="20"/>
      <c r="P17" s="44" t="str" cm="1">
        <f t="array" ref="P17:V34">IF(Pivots!B58:H75="", "", Pivots!B58:H75)</f>
        <v>Cincinnati</v>
      </c>
      <c r="Q17" s="36" t="str">
        <v/>
      </c>
      <c r="R17" s="36" t="str">
        <v/>
      </c>
      <c r="S17" s="36" t="str">
        <v/>
      </c>
      <c r="T17" s="36" t="str">
        <v/>
      </c>
      <c r="U17" s="36" t="str">
        <v/>
      </c>
      <c r="V17" s="37" t="str">
        <v/>
      </c>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row>
    <row r="18" spans="1:74" x14ac:dyDescent="0.3">
      <c r="A18" s="20"/>
      <c r="B18" s="20"/>
      <c r="C18" s="20"/>
      <c r="D18" s="20"/>
      <c r="E18" s="20"/>
      <c r="F18" s="20"/>
      <c r="G18" s="20"/>
      <c r="H18" s="20"/>
      <c r="I18" s="20"/>
      <c r="J18" s="20"/>
      <c r="K18" s="20"/>
      <c r="L18" s="20"/>
      <c r="M18" s="20"/>
      <c r="N18" s="20"/>
      <c r="O18" s="20"/>
      <c r="P18" s="38" t="str">
        <v>C0003</v>
      </c>
      <c r="Q18" s="39">
        <v>891</v>
      </c>
      <c r="R18" s="39">
        <v>1332</v>
      </c>
      <c r="S18" s="39">
        <v>1282</v>
      </c>
      <c r="T18" s="39">
        <v>739</v>
      </c>
      <c r="U18" s="39">
        <v>560</v>
      </c>
      <c r="V18" s="40">
        <v>4804</v>
      </c>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row>
    <row r="19" spans="1:74" x14ac:dyDescent="0.3">
      <c r="A19" s="20"/>
      <c r="B19" s="20"/>
      <c r="C19" s="20"/>
      <c r="D19" s="20"/>
      <c r="E19" s="20"/>
      <c r="F19" s="20"/>
      <c r="G19" s="20"/>
      <c r="H19" s="20"/>
      <c r="I19" s="20"/>
      <c r="J19" s="20"/>
      <c r="K19" s="20"/>
      <c r="L19" s="20"/>
      <c r="M19" s="20"/>
      <c r="N19" s="20"/>
      <c r="O19" s="20"/>
      <c r="P19" s="38" t="str">
        <v>C0004</v>
      </c>
      <c r="Q19" s="39">
        <v>1991</v>
      </c>
      <c r="R19" s="39">
        <v>1886</v>
      </c>
      <c r="S19" s="39">
        <v>1206</v>
      </c>
      <c r="T19" s="39">
        <v>884</v>
      </c>
      <c r="U19" s="39">
        <v>1722</v>
      </c>
      <c r="V19" s="40">
        <v>7689</v>
      </c>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row>
    <row r="20" spans="1:74" x14ac:dyDescent="0.3">
      <c r="A20" s="20"/>
      <c r="B20" s="20"/>
      <c r="C20" s="20"/>
      <c r="D20" s="20"/>
      <c r="E20" s="20"/>
      <c r="F20" s="20"/>
      <c r="G20" s="20"/>
      <c r="H20" s="20"/>
      <c r="I20" s="20"/>
      <c r="J20" s="20"/>
      <c r="K20" s="20"/>
      <c r="L20" s="20"/>
      <c r="M20" s="20"/>
      <c r="N20" s="20"/>
      <c r="O20" s="20"/>
      <c r="P20" s="38" t="str">
        <v>C0011</v>
      </c>
      <c r="Q20" s="39">
        <v>1163</v>
      </c>
      <c r="R20" s="39">
        <v>1180</v>
      </c>
      <c r="S20" s="39">
        <v>1616</v>
      </c>
      <c r="T20" s="39">
        <v>1043</v>
      </c>
      <c r="U20" s="39">
        <v>1747</v>
      </c>
      <c r="V20" s="40">
        <v>6749</v>
      </c>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row>
    <row r="21" spans="1:74" x14ac:dyDescent="0.3">
      <c r="A21" s="20"/>
      <c r="B21" s="20"/>
      <c r="C21" s="20"/>
      <c r="D21" s="20"/>
      <c r="E21" s="20"/>
      <c r="F21" s="20"/>
      <c r="G21" s="20"/>
      <c r="H21" s="20"/>
      <c r="I21" s="20"/>
      <c r="J21" s="20"/>
      <c r="K21" s="20"/>
      <c r="L21" s="20"/>
      <c r="M21" s="20"/>
      <c r="N21" s="20"/>
      <c r="O21" s="20"/>
      <c r="P21" s="38" t="str">
        <v>C0012</v>
      </c>
      <c r="Q21" s="39">
        <v>1438</v>
      </c>
      <c r="R21" s="39">
        <v>1616</v>
      </c>
      <c r="S21" s="39">
        <v>866</v>
      </c>
      <c r="T21" s="39">
        <v>829</v>
      </c>
      <c r="U21" s="39">
        <v>2070</v>
      </c>
      <c r="V21" s="40">
        <v>6819</v>
      </c>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row>
    <row r="22" spans="1:74" x14ac:dyDescent="0.3">
      <c r="A22" s="20"/>
      <c r="B22" s="20"/>
      <c r="C22" s="20"/>
      <c r="D22" s="20"/>
      <c r="E22" s="20"/>
      <c r="F22" s="20"/>
      <c r="G22" s="20"/>
      <c r="H22" s="20"/>
      <c r="I22" s="20"/>
      <c r="J22" s="20"/>
      <c r="K22" s="20"/>
      <c r="L22" s="20"/>
      <c r="M22" s="20"/>
      <c r="N22" s="20"/>
      <c r="O22" s="20"/>
      <c r="P22" s="44" t="str">
        <v>Cleveland</v>
      </c>
      <c r="Q22" s="39" t="str">
        <v/>
      </c>
      <c r="R22" s="39" t="str">
        <v/>
      </c>
      <c r="S22" s="39" t="str">
        <v/>
      </c>
      <c r="T22" s="39" t="str">
        <v/>
      </c>
      <c r="U22" s="39" t="str">
        <v/>
      </c>
      <c r="V22" s="40" t="str">
        <v/>
      </c>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row>
    <row r="23" spans="1:74" x14ac:dyDescent="0.3">
      <c r="A23" s="20"/>
      <c r="B23" s="20"/>
      <c r="C23" s="20"/>
      <c r="D23" s="20"/>
      <c r="E23" s="20"/>
      <c r="F23" s="20"/>
      <c r="G23" s="20"/>
      <c r="H23" s="20"/>
      <c r="I23" s="20"/>
      <c r="J23" s="20"/>
      <c r="K23" s="20"/>
      <c r="L23" s="20"/>
      <c r="M23" s="20"/>
      <c r="N23" s="20"/>
      <c r="O23" s="20"/>
      <c r="P23" s="38" t="str">
        <v>C0002</v>
      </c>
      <c r="Q23" s="39">
        <v>1233</v>
      </c>
      <c r="R23" s="39">
        <v>223</v>
      </c>
      <c r="S23" s="39">
        <v>1680</v>
      </c>
      <c r="T23" s="39">
        <v>990</v>
      </c>
      <c r="U23" s="39">
        <v>1508</v>
      </c>
      <c r="V23" s="40">
        <v>5634</v>
      </c>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row>
    <row r="24" spans="1:74" x14ac:dyDescent="0.3">
      <c r="A24" s="20"/>
      <c r="B24" s="20"/>
      <c r="C24" s="20"/>
      <c r="D24" s="20"/>
      <c r="E24" s="20"/>
      <c r="F24" s="20"/>
      <c r="G24" s="20"/>
      <c r="H24" s="20"/>
      <c r="I24" s="20"/>
      <c r="J24" s="20"/>
      <c r="K24" s="20"/>
      <c r="L24" s="20"/>
      <c r="M24" s="20"/>
      <c r="N24" s="20"/>
      <c r="O24" s="20"/>
      <c r="P24" s="38" t="str">
        <v>C0007</v>
      </c>
      <c r="Q24" s="39">
        <v>1598</v>
      </c>
      <c r="R24" s="39">
        <v>1907</v>
      </c>
      <c r="S24" s="39">
        <v>869</v>
      </c>
      <c r="T24" s="39">
        <v>1426</v>
      </c>
      <c r="U24" s="39">
        <v>1416</v>
      </c>
      <c r="V24" s="40">
        <v>7216</v>
      </c>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row>
    <row r="25" spans="1:74" x14ac:dyDescent="0.3">
      <c r="A25" s="20"/>
      <c r="B25" s="20"/>
      <c r="C25" s="20"/>
      <c r="D25" s="20"/>
      <c r="E25" s="20"/>
      <c r="F25" s="20"/>
      <c r="G25" s="20"/>
      <c r="H25" s="20"/>
      <c r="I25" s="20"/>
      <c r="J25" s="20"/>
      <c r="K25" s="20"/>
      <c r="L25" s="20"/>
      <c r="M25" s="20"/>
      <c r="N25" s="20"/>
      <c r="O25" s="20"/>
      <c r="P25" s="38" t="str">
        <v>C0008</v>
      </c>
      <c r="Q25" s="39">
        <v>900</v>
      </c>
      <c r="R25" s="39">
        <v>1016</v>
      </c>
      <c r="S25" s="39">
        <v>960</v>
      </c>
      <c r="T25" s="39">
        <v>940</v>
      </c>
      <c r="U25" s="39">
        <v>1193</v>
      </c>
      <c r="V25" s="40">
        <v>5009</v>
      </c>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row>
    <row r="26" spans="1:74" x14ac:dyDescent="0.3">
      <c r="A26" s="20"/>
      <c r="B26" s="20"/>
      <c r="C26" s="20"/>
      <c r="D26" s="20"/>
      <c r="E26" s="20"/>
      <c r="F26" s="20"/>
      <c r="G26" s="20"/>
      <c r="H26" s="20"/>
      <c r="I26" s="20"/>
      <c r="J26" s="20"/>
      <c r="K26" s="20"/>
      <c r="L26" s="20"/>
      <c r="M26" s="20"/>
      <c r="N26" s="20"/>
      <c r="O26" s="20"/>
      <c r="P26" s="38" t="str">
        <v>C0010</v>
      </c>
      <c r="Q26" s="39">
        <v>900</v>
      </c>
      <c r="R26" s="39">
        <v>1470</v>
      </c>
      <c r="S26" s="39">
        <v>1617</v>
      </c>
      <c r="T26" s="39">
        <v>1314</v>
      </c>
      <c r="U26" s="39">
        <v>941</v>
      </c>
      <c r="V26" s="40">
        <v>6242</v>
      </c>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row>
    <row r="27" spans="1:74" x14ac:dyDescent="0.3">
      <c r="A27" s="20"/>
      <c r="B27" s="20"/>
      <c r="C27" s="20"/>
      <c r="D27" s="20"/>
      <c r="E27" s="20"/>
      <c r="F27" s="20"/>
      <c r="G27" s="20"/>
      <c r="H27" s="20"/>
      <c r="I27" s="20"/>
      <c r="J27" s="20"/>
      <c r="K27" s="20"/>
      <c r="L27" s="20"/>
      <c r="M27" s="48" t="e" vm="1">
        <f>Pivots!I23</f>
        <v>#VALUE!</v>
      </c>
      <c r="N27" s="48"/>
      <c r="O27" s="20"/>
      <c r="P27" s="38" t="str">
        <v>C0013</v>
      </c>
      <c r="Q27" s="39">
        <v>1255</v>
      </c>
      <c r="R27" s="39">
        <v>516</v>
      </c>
      <c r="S27" s="39">
        <v>1874</v>
      </c>
      <c r="T27" s="39">
        <v>1863</v>
      </c>
      <c r="U27" s="39">
        <v>1722</v>
      </c>
      <c r="V27" s="40">
        <v>7230</v>
      </c>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row>
    <row r="28" spans="1:74" x14ac:dyDescent="0.3">
      <c r="A28" s="20"/>
      <c r="B28" s="20"/>
      <c r="C28" s="20"/>
      <c r="D28" s="20"/>
      <c r="E28" s="20"/>
      <c r="F28" s="20"/>
      <c r="G28" s="20"/>
      <c r="H28" s="20"/>
      <c r="I28" s="20"/>
      <c r="J28" s="20"/>
      <c r="K28" s="20"/>
      <c r="L28" s="20"/>
      <c r="M28" s="48"/>
      <c r="N28" s="48"/>
      <c r="O28" s="20"/>
      <c r="P28" s="38" t="str">
        <v>C0015</v>
      </c>
      <c r="Q28" s="39">
        <v>1138</v>
      </c>
      <c r="R28" s="39">
        <v>1898</v>
      </c>
      <c r="S28" s="39">
        <v>1482</v>
      </c>
      <c r="T28" s="39">
        <v>846</v>
      </c>
      <c r="U28" s="39">
        <v>1154</v>
      </c>
      <c r="V28" s="40">
        <v>6518</v>
      </c>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row>
    <row r="29" spans="1:74" x14ac:dyDescent="0.3">
      <c r="A29" s="20"/>
      <c r="B29" s="20"/>
      <c r="C29" s="20"/>
      <c r="D29" s="20"/>
      <c r="E29" s="20"/>
      <c r="F29" s="20"/>
      <c r="G29" s="20"/>
      <c r="H29" s="20"/>
      <c r="I29" s="20"/>
      <c r="J29" s="20"/>
      <c r="K29" s="20"/>
      <c r="L29" s="20"/>
      <c r="M29" s="48"/>
      <c r="N29" s="48"/>
      <c r="O29" s="20"/>
      <c r="P29" s="44" t="str">
        <v>Columbus</v>
      </c>
      <c r="Q29" s="39" t="str">
        <v/>
      </c>
      <c r="R29" s="39" t="str">
        <v/>
      </c>
      <c r="S29" s="39" t="str">
        <v/>
      </c>
      <c r="T29" s="39" t="str">
        <v/>
      </c>
      <c r="U29" s="39" t="str">
        <v/>
      </c>
      <c r="V29" s="40" t="str">
        <v/>
      </c>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row>
    <row r="30" spans="1:74" x14ac:dyDescent="0.3">
      <c r="A30" s="20"/>
      <c r="B30" s="20"/>
      <c r="C30" s="20"/>
      <c r="D30" s="20"/>
      <c r="E30" s="20"/>
      <c r="F30" s="20"/>
      <c r="G30" s="20"/>
      <c r="H30" s="20"/>
      <c r="I30" s="20"/>
      <c r="J30" s="20"/>
      <c r="K30" s="20"/>
      <c r="L30" s="20"/>
      <c r="M30" s="48"/>
      <c r="N30" s="48"/>
      <c r="O30" s="20"/>
      <c r="P30" s="38" t="str">
        <v>C0001</v>
      </c>
      <c r="Q30" s="39">
        <v>1655</v>
      </c>
      <c r="R30" s="39">
        <v>805</v>
      </c>
      <c r="S30" s="39">
        <v>2263</v>
      </c>
      <c r="T30" s="39">
        <v>987</v>
      </c>
      <c r="U30" s="39">
        <v>1075</v>
      </c>
      <c r="V30" s="40">
        <v>6785</v>
      </c>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row>
    <row r="31" spans="1:74" ht="15.6" x14ac:dyDescent="0.3">
      <c r="A31" s="20"/>
      <c r="B31" s="20"/>
      <c r="C31" s="20"/>
      <c r="D31" s="20"/>
      <c r="E31" s="20"/>
      <c r="F31" s="20"/>
      <c r="G31" s="20"/>
      <c r="H31" s="20"/>
      <c r="I31" s="20"/>
      <c r="J31" s="20"/>
      <c r="K31" s="20"/>
      <c r="L31" s="20"/>
      <c r="M31" s="49" t="str">
        <f>Pivots!H20</f>
        <v>% of calls:19%</v>
      </c>
      <c r="N31" s="49"/>
      <c r="O31" s="20"/>
      <c r="P31" s="38" t="str">
        <v>C0005</v>
      </c>
      <c r="Q31" s="39">
        <v>1104</v>
      </c>
      <c r="R31" s="39">
        <v>2280</v>
      </c>
      <c r="S31" s="39">
        <v>1445</v>
      </c>
      <c r="T31" s="39">
        <v>1722</v>
      </c>
      <c r="U31" s="39">
        <v>1196</v>
      </c>
      <c r="V31" s="40">
        <v>7747</v>
      </c>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row>
    <row r="32" spans="1:74" ht="15.6" x14ac:dyDescent="0.3">
      <c r="A32" s="20"/>
      <c r="B32" s="20"/>
      <c r="C32" s="20"/>
      <c r="D32" s="20"/>
      <c r="E32" s="20"/>
      <c r="F32" s="20"/>
      <c r="G32" s="20"/>
      <c r="H32" s="20"/>
      <c r="I32" s="20"/>
      <c r="J32" s="20"/>
      <c r="K32" s="20"/>
      <c r="L32" s="20"/>
      <c r="M32" s="49" t="str">
        <f>Pivots!H21</f>
        <v>Call rank:4</v>
      </c>
      <c r="N32" s="49"/>
      <c r="O32" s="20"/>
      <c r="P32" s="38" t="str">
        <v>C0006</v>
      </c>
      <c r="Q32" s="39">
        <v>372</v>
      </c>
      <c r="R32" s="39">
        <v>1818</v>
      </c>
      <c r="S32" s="39">
        <v>1346</v>
      </c>
      <c r="T32" s="39">
        <v>1156</v>
      </c>
      <c r="U32" s="39">
        <v>1484</v>
      </c>
      <c r="V32" s="40">
        <v>6176</v>
      </c>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row>
    <row r="33" spans="1:74" ht="15.6" x14ac:dyDescent="0.3">
      <c r="A33" s="20"/>
      <c r="B33" s="20"/>
      <c r="C33" s="20"/>
      <c r="D33" s="20"/>
      <c r="E33" s="20"/>
      <c r="F33" s="20"/>
      <c r="G33" s="20"/>
      <c r="H33" s="20"/>
      <c r="I33" s="20"/>
      <c r="J33" s="20"/>
      <c r="K33" s="20"/>
      <c r="L33" s="20"/>
      <c r="M33" s="49" t="str">
        <f>Pivots!H22</f>
        <v>Amount rank:4</v>
      </c>
      <c r="N33" s="49"/>
      <c r="O33" s="20"/>
      <c r="P33" s="38" t="str">
        <v>C0009</v>
      </c>
      <c r="Q33" s="39">
        <v>1415</v>
      </c>
      <c r="R33" s="39">
        <v>1271</v>
      </c>
      <c r="S33" s="39">
        <v>1214</v>
      </c>
      <c r="T33" s="39">
        <v>1135</v>
      </c>
      <c r="U33" s="39">
        <v>1566</v>
      </c>
      <c r="V33" s="40">
        <v>6601</v>
      </c>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row>
    <row r="34" spans="1:74" x14ac:dyDescent="0.3">
      <c r="A34" s="20"/>
      <c r="B34" s="20"/>
      <c r="C34" s="20"/>
      <c r="D34" s="20"/>
      <c r="E34" s="20"/>
      <c r="F34" s="20"/>
      <c r="G34" s="20"/>
      <c r="H34" s="20"/>
      <c r="I34" s="20"/>
      <c r="J34" s="20"/>
      <c r="K34" s="20"/>
      <c r="L34" s="20"/>
      <c r="M34" s="50"/>
      <c r="N34" s="50"/>
      <c r="O34" s="20"/>
      <c r="P34" s="41" t="str">
        <v>C0014</v>
      </c>
      <c r="Q34" s="42">
        <v>1362</v>
      </c>
      <c r="R34" s="42">
        <v>1363</v>
      </c>
      <c r="S34" s="42">
        <v>1152</v>
      </c>
      <c r="T34" s="42">
        <v>777</v>
      </c>
      <c r="U34" s="42">
        <v>750</v>
      </c>
      <c r="V34" s="43">
        <v>5404</v>
      </c>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row>
    <row r="35" spans="1:74" x14ac:dyDescent="0.3">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row>
    <row r="36" spans="1:74" x14ac:dyDescent="0.3">
      <c r="A36" s="20"/>
      <c r="B36" s="20"/>
      <c r="C36" s="20"/>
      <c r="D36" s="20"/>
      <c r="E36" s="20"/>
      <c r="F36" s="20"/>
      <c r="G36" s="20"/>
      <c r="H36" s="20"/>
      <c r="I36" s="20"/>
      <c r="J36" s="20"/>
      <c r="K36" s="20"/>
      <c r="L36" s="20"/>
      <c r="M36" s="20"/>
      <c r="N36" s="20"/>
      <c r="O36" s="20"/>
      <c r="P36" s="30"/>
      <c r="Q36" s="32"/>
      <c r="R36" s="32"/>
      <c r="S36" s="32"/>
      <c r="T36" s="32"/>
      <c r="U36" s="32"/>
      <c r="V36" s="32"/>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row>
    <row r="37" spans="1:74" x14ac:dyDescent="0.3">
      <c r="A37" s="20"/>
      <c r="B37" s="20"/>
      <c r="C37" s="20"/>
      <c r="D37" s="20"/>
      <c r="E37" s="20"/>
      <c r="F37" s="20"/>
      <c r="G37" s="20"/>
      <c r="H37" s="20"/>
      <c r="I37" s="20"/>
      <c r="J37" s="20"/>
      <c r="K37" s="20"/>
      <c r="L37" s="20"/>
      <c r="M37" s="20"/>
      <c r="N37" s="20"/>
      <c r="O37" s="20"/>
      <c r="P37" s="31"/>
      <c r="Q37" s="31"/>
      <c r="R37" s="31"/>
      <c r="S37" s="31"/>
      <c r="T37" s="31"/>
      <c r="U37" s="31"/>
      <c r="V37" s="31"/>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row>
    <row r="38" spans="1:74"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row>
    <row r="39" spans="1:74"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row>
    <row r="40" spans="1:74"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row>
    <row r="41" spans="1:74" x14ac:dyDescent="0.3">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row>
    <row r="42" spans="1:74" x14ac:dyDescent="0.3">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row>
    <row r="43" spans="1:74" x14ac:dyDescent="0.3">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row>
    <row r="44" spans="1:74"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row>
    <row r="45" spans="1:74" x14ac:dyDescent="0.3">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row>
    <row r="46" spans="1:74" x14ac:dyDescent="0.3">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row>
    <row r="47" spans="1:74" x14ac:dyDescent="0.3">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row>
    <row r="48" spans="1:74" x14ac:dyDescent="0.3">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row>
    <row r="49" spans="1:74" x14ac:dyDescent="0.3">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row>
    <row r="50" spans="1:74" x14ac:dyDescent="0.3">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row>
    <row r="51" spans="1:74" x14ac:dyDescent="0.3">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row>
    <row r="52" spans="1:74" x14ac:dyDescent="0.3">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row>
    <row r="53" spans="1:74" x14ac:dyDescent="0.3">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row>
    <row r="54" spans="1:74" x14ac:dyDescent="0.3">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row>
    <row r="55" spans="1:74" x14ac:dyDescent="0.3">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row>
    <row r="56" spans="1:74" x14ac:dyDescent="0.3">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row>
    <row r="57" spans="1:74" x14ac:dyDescent="0.3">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row>
    <row r="58" spans="1:74" x14ac:dyDescent="0.3">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row>
    <row r="59" spans="1:74" x14ac:dyDescent="0.3">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row>
    <row r="60" spans="1:74" x14ac:dyDescent="0.3">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row>
    <row r="61" spans="1:74" x14ac:dyDescent="0.3">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row>
    <row r="62" spans="1:74" x14ac:dyDescent="0.3">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row>
    <row r="63" spans="1:74" x14ac:dyDescent="0.3">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row>
    <row r="64" spans="1:74" x14ac:dyDescent="0.3">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row>
    <row r="65" spans="1:74" x14ac:dyDescent="0.3">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row>
    <row r="66" spans="1:74" x14ac:dyDescent="0.3">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row>
    <row r="67" spans="1:74" x14ac:dyDescent="0.3">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row>
    <row r="68" spans="1:74" x14ac:dyDescent="0.3">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row>
    <row r="69" spans="1:74" x14ac:dyDescent="0.3">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row>
    <row r="70" spans="1:74" x14ac:dyDescent="0.3">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row>
    <row r="71" spans="1:74" x14ac:dyDescent="0.3">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row>
    <row r="72" spans="1:74" x14ac:dyDescent="0.3">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row>
    <row r="73" spans="1:74" x14ac:dyDescent="0.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row>
    <row r="74" spans="1:74" x14ac:dyDescent="0.3">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row>
    <row r="75" spans="1:74" x14ac:dyDescent="0.3">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row>
    <row r="76" spans="1:74" x14ac:dyDescent="0.3">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row>
    <row r="77" spans="1:74" x14ac:dyDescent="0.3">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row>
    <row r="78" spans="1:74" x14ac:dyDescent="0.3">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row>
    <row r="79" spans="1:74" x14ac:dyDescent="0.3">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row>
    <row r="80" spans="1:74" x14ac:dyDescent="0.3">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row>
    <row r="81" spans="1:74" x14ac:dyDescent="0.3">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row>
    <row r="82" spans="1:74" x14ac:dyDescent="0.3">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row>
    <row r="83" spans="1:74" x14ac:dyDescent="0.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row>
    <row r="84" spans="1:74" x14ac:dyDescent="0.3">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row>
    <row r="85" spans="1:74" x14ac:dyDescent="0.3">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row>
    <row r="86" spans="1:74" x14ac:dyDescent="0.3">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row>
    <row r="87" spans="1:74" x14ac:dyDescent="0.3">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row>
    <row r="88" spans="1:74" x14ac:dyDescent="0.3">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row>
    <row r="89" spans="1:74" x14ac:dyDescent="0.3">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row>
    <row r="90" spans="1:74" x14ac:dyDescent="0.3">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row>
    <row r="91" spans="1:74" x14ac:dyDescent="0.3">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row>
    <row r="92" spans="1:74" x14ac:dyDescent="0.3">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row>
    <row r="93" spans="1:74" x14ac:dyDescent="0.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row>
    <row r="94" spans="1:74" x14ac:dyDescent="0.3">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row>
    <row r="95" spans="1:74" x14ac:dyDescent="0.3">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row>
    <row r="96" spans="1:74" x14ac:dyDescent="0.3">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row>
    <row r="97" spans="1:74" x14ac:dyDescent="0.3">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row>
    <row r="98" spans="1:74" x14ac:dyDescent="0.3">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row>
    <row r="99" spans="1:74" x14ac:dyDescent="0.3">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row>
    <row r="100" spans="1:74" x14ac:dyDescent="0.3">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row>
    <row r="101" spans="1:74" x14ac:dyDescent="0.3">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row>
    <row r="102" spans="1:74" x14ac:dyDescent="0.3">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row>
    <row r="103" spans="1:74" x14ac:dyDescent="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row>
    <row r="104" spans="1:74" x14ac:dyDescent="0.3">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row>
    <row r="105" spans="1:74" x14ac:dyDescent="0.3">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row>
    <row r="106" spans="1:74" x14ac:dyDescent="0.3">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row>
    <row r="107" spans="1:74" x14ac:dyDescent="0.3">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row>
    <row r="108" spans="1:74" x14ac:dyDescent="0.3">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row>
    <row r="109" spans="1:74" x14ac:dyDescent="0.3">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row>
    <row r="110" spans="1:74" x14ac:dyDescent="0.3">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row>
    <row r="111" spans="1:74" x14ac:dyDescent="0.3">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row>
    <row r="112" spans="1:74" x14ac:dyDescent="0.3">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row>
    <row r="113" spans="1:74" x14ac:dyDescent="0.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row>
    <row r="114" spans="1:74" x14ac:dyDescent="0.3">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row>
    <row r="115" spans="1:74" x14ac:dyDescent="0.3">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row>
    <row r="116" spans="1:74" x14ac:dyDescent="0.3">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row>
    <row r="117" spans="1:74" x14ac:dyDescent="0.3">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row>
    <row r="118" spans="1:74" x14ac:dyDescent="0.3">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row>
    <row r="119" spans="1:74" x14ac:dyDescent="0.3">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row>
    <row r="120" spans="1:74" x14ac:dyDescent="0.3">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row>
    <row r="121" spans="1:74" x14ac:dyDescent="0.3">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row>
    <row r="122" spans="1:74" x14ac:dyDescent="0.3">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row>
    <row r="123" spans="1:74" x14ac:dyDescent="0.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row>
    <row r="124" spans="1:74" x14ac:dyDescent="0.3">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row>
    <row r="125" spans="1:74" x14ac:dyDescent="0.3">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row>
    <row r="126" spans="1:74" x14ac:dyDescent="0.3">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row>
    <row r="127" spans="1:74" x14ac:dyDescent="0.3">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row>
    <row r="128" spans="1:74" x14ac:dyDescent="0.3">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row>
    <row r="129" spans="1:74" x14ac:dyDescent="0.3">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row>
    <row r="130" spans="1:74" x14ac:dyDescent="0.3">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row>
    <row r="131" spans="1:74" x14ac:dyDescent="0.3">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row>
    <row r="132" spans="1:74" x14ac:dyDescent="0.3">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row>
    <row r="133" spans="1:74" x14ac:dyDescent="0.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row>
    <row r="134" spans="1:74" x14ac:dyDescent="0.3">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row>
    <row r="135" spans="1:74" x14ac:dyDescent="0.3">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row>
    <row r="136" spans="1:74" x14ac:dyDescent="0.3">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row>
    <row r="137" spans="1:74" x14ac:dyDescent="0.3">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row>
    <row r="138" spans="1:74" x14ac:dyDescent="0.3">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row>
    <row r="139" spans="1:74" x14ac:dyDescent="0.3">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row>
    <row r="140" spans="1:74" x14ac:dyDescent="0.3">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row>
    <row r="141" spans="1:74" x14ac:dyDescent="0.3">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row>
    <row r="142" spans="1:74" x14ac:dyDescent="0.3">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row>
    <row r="143" spans="1:74" x14ac:dyDescent="0.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row>
    <row r="144" spans="1:74" x14ac:dyDescent="0.3">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row>
    <row r="145" spans="1:74" x14ac:dyDescent="0.3">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row>
    <row r="146" spans="1:74" x14ac:dyDescent="0.3">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row>
    <row r="147" spans="1:74" x14ac:dyDescent="0.3">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row>
    <row r="148" spans="1:74" x14ac:dyDescent="0.3">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row>
    <row r="149" spans="1:74" x14ac:dyDescent="0.3">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row>
    <row r="150" spans="1:74" x14ac:dyDescent="0.3">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row>
    <row r="151" spans="1:74" x14ac:dyDescent="0.3">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row>
    <row r="152" spans="1:74" x14ac:dyDescent="0.3">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row>
    <row r="153" spans="1:74" x14ac:dyDescent="0.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row>
    <row r="154" spans="1:74" x14ac:dyDescent="0.3">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row>
    <row r="155" spans="1:74" x14ac:dyDescent="0.3">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row>
    <row r="156" spans="1:74" x14ac:dyDescent="0.3">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row>
    <row r="157" spans="1:74" x14ac:dyDescent="0.3">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row>
    <row r="158" spans="1:74" x14ac:dyDescent="0.3">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row>
    <row r="159" spans="1:74" x14ac:dyDescent="0.3">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row>
    <row r="160" spans="1:74" x14ac:dyDescent="0.3">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row>
    <row r="161" spans="1:74" x14ac:dyDescent="0.3">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row>
    <row r="162" spans="1:74" x14ac:dyDescent="0.3">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row>
    <row r="163" spans="1:74" x14ac:dyDescent="0.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row>
    <row r="164" spans="1:74" x14ac:dyDescent="0.3">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row>
    <row r="165" spans="1:74" x14ac:dyDescent="0.3">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row>
    <row r="166" spans="1:74" x14ac:dyDescent="0.3">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row>
    <row r="167" spans="1:74" x14ac:dyDescent="0.3">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row>
    <row r="168" spans="1:74" x14ac:dyDescent="0.3">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row>
    <row r="169" spans="1:74" x14ac:dyDescent="0.3">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row>
    <row r="170" spans="1:74" x14ac:dyDescent="0.3">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row>
    <row r="171" spans="1:74" x14ac:dyDescent="0.3">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row>
    <row r="172" spans="1:74" x14ac:dyDescent="0.3">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row>
    <row r="173" spans="1:74" x14ac:dyDescent="0.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row>
    <row r="174" spans="1:74" x14ac:dyDescent="0.3">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row>
    <row r="175" spans="1:74" x14ac:dyDescent="0.3">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row>
    <row r="176" spans="1:74" x14ac:dyDescent="0.3">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row>
    <row r="177" spans="1:74" x14ac:dyDescent="0.3">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row>
    <row r="178" spans="1:74" x14ac:dyDescent="0.3">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row>
    <row r="179" spans="1:74" x14ac:dyDescent="0.3">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row>
    <row r="180" spans="1:74" x14ac:dyDescent="0.3">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row>
    <row r="181" spans="1:74" x14ac:dyDescent="0.3">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row>
    <row r="182" spans="1:74" x14ac:dyDescent="0.3">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row>
    <row r="183" spans="1:74" x14ac:dyDescent="0.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row>
    <row r="184" spans="1:74" x14ac:dyDescent="0.3">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row>
    <row r="185" spans="1:74" x14ac:dyDescent="0.3">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row>
    <row r="186" spans="1:74" x14ac:dyDescent="0.3">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row>
    <row r="187" spans="1:74" x14ac:dyDescent="0.3">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row>
    <row r="188" spans="1:74" x14ac:dyDescent="0.3">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row>
    <row r="189" spans="1:74" x14ac:dyDescent="0.3">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row>
    <row r="190" spans="1:74" x14ac:dyDescent="0.3">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row>
    <row r="191" spans="1:74" x14ac:dyDescent="0.3">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row>
    <row r="192" spans="1:74" x14ac:dyDescent="0.3">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row>
    <row r="193" spans="1:74" x14ac:dyDescent="0.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row>
    <row r="194" spans="1:74" x14ac:dyDescent="0.3">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row>
    <row r="195" spans="1:74" x14ac:dyDescent="0.3">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row>
    <row r="196" spans="1:74" x14ac:dyDescent="0.3">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row>
    <row r="197" spans="1:74" x14ac:dyDescent="0.3">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row>
    <row r="198" spans="1:74" x14ac:dyDescent="0.3">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row>
    <row r="199" spans="1:74" x14ac:dyDescent="0.3">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row>
    <row r="200" spans="1:74" x14ac:dyDescent="0.3">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row>
    <row r="201" spans="1:74" x14ac:dyDescent="0.3">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row>
    <row r="202" spans="1:74" x14ac:dyDescent="0.3">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row>
    <row r="203" spans="1:74" x14ac:dyDescent="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row>
    <row r="204" spans="1:74" x14ac:dyDescent="0.3">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row>
    <row r="205" spans="1:74" x14ac:dyDescent="0.3">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row>
    <row r="206" spans="1:74" x14ac:dyDescent="0.3">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row>
    <row r="207" spans="1:74" x14ac:dyDescent="0.3">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row>
    <row r="208" spans="1:74" x14ac:dyDescent="0.3">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row>
    <row r="209" spans="1:74" x14ac:dyDescent="0.3">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row>
    <row r="210" spans="1:74" x14ac:dyDescent="0.3">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row>
    <row r="211" spans="1:74" x14ac:dyDescent="0.3">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row>
    <row r="212" spans="1:74" x14ac:dyDescent="0.3">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row>
    <row r="213" spans="1:74" x14ac:dyDescent="0.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row>
    <row r="214" spans="1:74" x14ac:dyDescent="0.3">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row>
    <row r="215" spans="1:74" x14ac:dyDescent="0.3">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row>
    <row r="216" spans="1:74" x14ac:dyDescent="0.3">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row>
    <row r="217" spans="1:74" x14ac:dyDescent="0.3">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row>
    <row r="218" spans="1:74" x14ac:dyDescent="0.3">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row>
    <row r="219" spans="1:74" x14ac:dyDescent="0.3">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row>
    <row r="220" spans="1:74" x14ac:dyDescent="0.3">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row>
    <row r="221" spans="1:74" x14ac:dyDescent="0.3">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row>
    <row r="222" spans="1:74" x14ac:dyDescent="0.3">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row>
    <row r="223" spans="1:74" x14ac:dyDescent="0.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row>
    <row r="224" spans="1:74" x14ac:dyDescent="0.3">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row>
    <row r="225" spans="1:74" x14ac:dyDescent="0.3">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row>
    <row r="226" spans="1:74" x14ac:dyDescent="0.3">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row>
    <row r="227" spans="1:74" x14ac:dyDescent="0.3">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row>
    <row r="228" spans="1:74" x14ac:dyDescent="0.3">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row>
    <row r="229" spans="1:74" x14ac:dyDescent="0.3">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row>
    <row r="230" spans="1:74" x14ac:dyDescent="0.3">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row>
    <row r="231" spans="1:74" x14ac:dyDescent="0.3">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row>
    <row r="232" spans="1:74" x14ac:dyDescent="0.3">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row>
    <row r="233" spans="1:74" x14ac:dyDescent="0.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row>
    <row r="234" spans="1:74" x14ac:dyDescent="0.3">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row>
    <row r="235" spans="1:74" x14ac:dyDescent="0.3">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row>
    <row r="236" spans="1:74" x14ac:dyDescent="0.3">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row>
    <row r="237" spans="1:74" x14ac:dyDescent="0.3">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row>
    <row r="238" spans="1:74" x14ac:dyDescent="0.3">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row>
    <row r="239" spans="1:74" x14ac:dyDescent="0.3">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row>
    <row r="240" spans="1:74" x14ac:dyDescent="0.3">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row>
    <row r="241" spans="1:74" x14ac:dyDescent="0.3">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row>
    <row r="242" spans="1:74" x14ac:dyDescent="0.3">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row>
    <row r="243" spans="1:74" x14ac:dyDescent="0.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row>
    <row r="244" spans="1:74" x14ac:dyDescent="0.3">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row>
    <row r="245" spans="1:74" x14ac:dyDescent="0.3">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row>
    <row r="246" spans="1:74" x14ac:dyDescent="0.3">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row>
    <row r="247" spans="1:74" x14ac:dyDescent="0.3">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row>
    <row r="248" spans="1:74" x14ac:dyDescent="0.3">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row>
    <row r="249" spans="1:74" x14ac:dyDescent="0.3">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row>
    <row r="250" spans="1:74" x14ac:dyDescent="0.3">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row>
    <row r="251" spans="1:74" x14ac:dyDescent="0.3">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row>
    <row r="252" spans="1:74" x14ac:dyDescent="0.3">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row>
    <row r="253" spans="1:74" x14ac:dyDescent="0.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row>
    <row r="254" spans="1:74" x14ac:dyDescent="0.3">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row>
    <row r="255" spans="1:74" x14ac:dyDescent="0.3">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row>
    <row r="256" spans="1:74" x14ac:dyDescent="0.3">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row>
    <row r="257" spans="1:74" x14ac:dyDescent="0.3">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row>
    <row r="258" spans="1:74" x14ac:dyDescent="0.3">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row>
    <row r="259" spans="1:74" x14ac:dyDescent="0.3">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row>
    <row r="260" spans="1:74" x14ac:dyDescent="0.3">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row>
    <row r="261" spans="1:74" x14ac:dyDescent="0.3">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row>
    <row r="262" spans="1:74" x14ac:dyDescent="0.3">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row>
    <row r="263" spans="1:74" x14ac:dyDescent="0.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row>
    <row r="264" spans="1:74" x14ac:dyDescent="0.3">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row>
    <row r="265" spans="1:74" x14ac:dyDescent="0.3">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row>
    <row r="266" spans="1:74" x14ac:dyDescent="0.3">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row>
    <row r="267" spans="1:74" x14ac:dyDescent="0.3">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row>
    <row r="268" spans="1:74" x14ac:dyDescent="0.3">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row>
    <row r="269" spans="1:74" x14ac:dyDescent="0.3">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row>
    <row r="270" spans="1:74" x14ac:dyDescent="0.3">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row>
    <row r="271" spans="1:74" x14ac:dyDescent="0.3">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row>
    <row r="272" spans="1:74" x14ac:dyDescent="0.3">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row>
    <row r="273" spans="1:74" x14ac:dyDescent="0.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row>
    <row r="274" spans="1:74" x14ac:dyDescent="0.3">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row>
    <row r="275" spans="1:74" x14ac:dyDescent="0.3">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row>
    <row r="276" spans="1:74" x14ac:dyDescent="0.3">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row>
    <row r="277" spans="1:74" x14ac:dyDescent="0.3">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row>
    <row r="278" spans="1:74" x14ac:dyDescent="0.3">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row>
    <row r="279" spans="1:74" x14ac:dyDescent="0.3">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row>
    <row r="280" spans="1:74" x14ac:dyDescent="0.3">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row>
    <row r="281" spans="1:74" x14ac:dyDescent="0.3">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row>
    <row r="282" spans="1:74" x14ac:dyDescent="0.3">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row>
    <row r="283" spans="1:74" x14ac:dyDescent="0.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row>
    <row r="284" spans="1:74" x14ac:dyDescent="0.3">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row>
    <row r="285" spans="1:74" x14ac:dyDescent="0.3">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row>
    <row r="286" spans="1:74" x14ac:dyDescent="0.3">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row>
    <row r="287" spans="1:74" x14ac:dyDescent="0.3">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row>
    <row r="288" spans="1:74" x14ac:dyDescent="0.3">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row>
    <row r="289" spans="1:74" x14ac:dyDescent="0.3">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row>
    <row r="290" spans="1:74" x14ac:dyDescent="0.3">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row>
    <row r="291" spans="1:74" x14ac:dyDescent="0.3">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row>
    <row r="292" spans="1:74" x14ac:dyDescent="0.3">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row>
    <row r="293" spans="1:74" x14ac:dyDescent="0.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row>
    <row r="294" spans="1:74" x14ac:dyDescent="0.3">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row>
    <row r="295" spans="1:74" x14ac:dyDescent="0.3">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row>
    <row r="296" spans="1:74" x14ac:dyDescent="0.3">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row>
    <row r="297" spans="1:74" x14ac:dyDescent="0.3">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row>
    <row r="298" spans="1:74" x14ac:dyDescent="0.3">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row>
    <row r="299" spans="1:74" x14ac:dyDescent="0.3">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row>
    <row r="300" spans="1:74" x14ac:dyDescent="0.3">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row>
    <row r="301" spans="1:74" x14ac:dyDescent="0.3">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row>
    <row r="302" spans="1:74" x14ac:dyDescent="0.3">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row>
    <row r="303" spans="1:74" x14ac:dyDescent="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row>
    <row r="304" spans="1:74" x14ac:dyDescent="0.3">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row>
    <row r="305" spans="1:74" x14ac:dyDescent="0.3">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row>
    <row r="306" spans="1:74" x14ac:dyDescent="0.3">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row>
    <row r="307" spans="1:74" x14ac:dyDescent="0.3">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row>
    <row r="308" spans="1:74" x14ac:dyDescent="0.3">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row>
    <row r="309" spans="1:74" x14ac:dyDescent="0.3">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row>
    <row r="310" spans="1:74" x14ac:dyDescent="0.3">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row>
    <row r="311" spans="1:74" x14ac:dyDescent="0.3">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row>
    <row r="312" spans="1:74" x14ac:dyDescent="0.3">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row>
    <row r="313" spans="1:74" x14ac:dyDescent="0.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row>
    <row r="314" spans="1:74" x14ac:dyDescent="0.3">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row>
    <row r="315" spans="1:74" x14ac:dyDescent="0.3">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row>
    <row r="316" spans="1:74" x14ac:dyDescent="0.3">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row>
    <row r="317" spans="1:74" x14ac:dyDescent="0.3">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row>
    <row r="318" spans="1:74" x14ac:dyDescent="0.3">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row>
    <row r="319" spans="1:74" x14ac:dyDescent="0.3">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row>
    <row r="320" spans="1:74" x14ac:dyDescent="0.3">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row>
    <row r="321" spans="1:74" x14ac:dyDescent="0.3">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row>
    <row r="322" spans="1:74" x14ac:dyDescent="0.3">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row>
    <row r="323" spans="1:74" x14ac:dyDescent="0.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row>
    <row r="324" spans="1:74" x14ac:dyDescent="0.3">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row>
    <row r="325" spans="1:74" x14ac:dyDescent="0.3">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row>
    <row r="326" spans="1:74" x14ac:dyDescent="0.3">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row>
    <row r="327" spans="1:74" x14ac:dyDescent="0.3">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row>
    <row r="328" spans="1:74" x14ac:dyDescent="0.3">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row>
    <row r="329" spans="1:74" x14ac:dyDescent="0.3">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row>
    <row r="330" spans="1:74" x14ac:dyDescent="0.3">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row>
    <row r="331" spans="1:74" x14ac:dyDescent="0.3">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row>
    <row r="332" spans="1:74" x14ac:dyDescent="0.3">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row>
    <row r="333" spans="1:74" x14ac:dyDescent="0.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row>
    <row r="334" spans="1:74" x14ac:dyDescent="0.3">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row>
    <row r="335" spans="1:74" x14ac:dyDescent="0.3">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row>
    <row r="336" spans="1:74" x14ac:dyDescent="0.3">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row>
    <row r="337" spans="1:74" x14ac:dyDescent="0.3">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row>
    <row r="338" spans="1:74" x14ac:dyDescent="0.3">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row>
    <row r="339" spans="1:74" x14ac:dyDescent="0.3">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row>
    <row r="340" spans="1:74" x14ac:dyDescent="0.3">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row>
    <row r="341" spans="1:74" x14ac:dyDescent="0.3">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row>
    <row r="342" spans="1:74" x14ac:dyDescent="0.3">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row>
    <row r="343" spans="1:74" x14ac:dyDescent="0.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row>
    <row r="344" spans="1:74" x14ac:dyDescent="0.3">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row>
    <row r="345" spans="1:74" x14ac:dyDescent="0.3">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row>
    <row r="346" spans="1:74" x14ac:dyDescent="0.3">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row>
    <row r="347" spans="1:74" x14ac:dyDescent="0.3">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row>
    <row r="348" spans="1:74" x14ac:dyDescent="0.3">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row>
    <row r="349" spans="1:74" x14ac:dyDescent="0.3">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row>
    <row r="350" spans="1:74" x14ac:dyDescent="0.3">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row>
    <row r="351" spans="1:74" x14ac:dyDescent="0.3">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row>
    <row r="352" spans="1:74" x14ac:dyDescent="0.3">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row>
    <row r="353" spans="1:74" x14ac:dyDescent="0.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row>
    <row r="354" spans="1:74" x14ac:dyDescent="0.3">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row>
    <row r="355" spans="1:74" x14ac:dyDescent="0.3">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row>
    <row r="356" spans="1:74" x14ac:dyDescent="0.3">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row>
    <row r="357" spans="1:74" x14ac:dyDescent="0.3">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row>
    <row r="358" spans="1:74" x14ac:dyDescent="0.3">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row>
    <row r="359" spans="1:74" x14ac:dyDescent="0.3">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row>
    <row r="360" spans="1:74" x14ac:dyDescent="0.3">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row>
    <row r="361" spans="1:74" x14ac:dyDescent="0.3">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row>
    <row r="362" spans="1:74" x14ac:dyDescent="0.3">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row>
    <row r="363" spans="1:74" x14ac:dyDescent="0.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row>
    <row r="364" spans="1:74" x14ac:dyDescent="0.3">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row>
    <row r="365" spans="1:74" x14ac:dyDescent="0.3">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row>
    <row r="366" spans="1:74" x14ac:dyDescent="0.3">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row>
    <row r="367" spans="1:74" x14ac:dyDescent="0.3">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row>
    <row r="368" spans="1:74" x14ac:dyDescent="0.3">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row>
    <row r="369" spans="1:74" x14ac:dyDescent="0.3">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row>
    <row r="370" spans="1:74" x14ac:dyDescent="0.3">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row>
    <row r="371" spans="1:74" x14ac:dyDescent="0.3">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row>
    <row r="372" spans="1:74" x14ac:dyDescent="0.3">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row>
    <row r="373" spans="1:74" x14ac:dyDescent="0.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row>
    <row r="374" spans="1:74" x14ac:dyDescent="0.3">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row>
    <row r="375" spans="1:74" x14ac:dyDescent="0.3">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row>
    <row r="376" spans="1:74" x14ac:dyDescent="0.3">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row>
    <row r="377" spans="1:74" x14ac:dyDescent="0.3">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row>
    <row r="378" spans="1:74" x14ac:dyDescent="0.3">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row>
    <row r="379" spans="1:74" x14ac:dyDescent="0.3">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row>
    <row r="380" spans="1:74" x14ac:dyDescent="0.3">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row>
    <row r="381" spans="1:74" x14ac:dyDescent="0.3">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row>
    <row r="382" spans="1:74" x14ac:dyDescent="0.3">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row>
    <row r="383" spans="1:74" x14ac:dyDescent="0.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row>
    <row r="384" spans="1:74" x14ac:dyDescent="0.3">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row>
    <row r="385" spans="1:74" x14ac:dyDescent="0.3">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row>
  </sheetData>
  <mergeCells count="5">
    <mergeCell ref="M27:N30"/>
    <mergeCell ref="M31:N31"/>
    <mergeCell ref="M32:N32"/>
    <mergeCell ref="M33:N33"/>
    <mergeCell ref="M34:N34"/>
  </mergeCells>
  <conditionalFormatting sqref="Q18:U34">
    <cfRule type="dataBar" priority="3">
      <dataBar>
        <cfvo type="num" val="0"/>
        <cfvo type="formula" val="MAX($Q$18:$U$34)*2"/>
        <color rgb="FF002060"/>
      </dataBar>
      <extLst>
        <ext xmlns:x14="http://schemas.microsoft.com/office/spreadsheetml/2009/9/main" uri="{B025F937-C7B1-47D3-B67F-A62EFF666E3E}">
          <x14:id>{4CFD78B9-CBF7-45F0-82F3-FF3D07BC9408}</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4" id="{7F1CEFBC-8174-4ABC-99FE-6B159A8AF6F7}">
            <xm:f>Q$16=Pivots!$A$48</xm:f>
            <x14:dxf>
              <fill>
                <patternFill>
                  <bgColor theme="5" tint="0.59996337778862885"/>
                </patternFill>
              </fill>
              <border>
                <left style="thin">
                  <color theme="3"/>
                </left>
                <right style="thin">
                  <color theme="3"/>
                </right>
                <vertical/>
                <horizontal/>
              </border>
            </x14:dxf>
          </x14:cfRule>
          <xm:sqref>Q16:U34</xm:sqref>
        </x14:conditionalFormatting>
        <x14:conditionalFormatting xmlns:xm="http://schemas.microsoft.com/office/excel/2006/main">
          <x14:cfRule type="dataBar" id="{4CFD78B9-CBF7-45F0-82F3-FF3D07BC9408}">
            <x14:dataBar minLength="0" maxLength="100" gradient="0">
              <x14:cfvo type="num">
                <xm:f>0</xm:f>
              </x14:cfvo>
              <x14:cfvo type="formula">
                <xm:f>MAX($Q$18:$U$34)*2</xm:f>
              </x14:cfvo>
              <x14:negativeFillColor rgb="FFFF0000"/>
              <x14:axisColor rgb="FF000000"/>
            </x14:dataBar>
          </x14:cfRule>
          <xm:sqref>Q18:U34</xm:sqref>
        </x14:conditionalFormatting>
      </x14:conditionalFormattings>
    </ex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H7"/>
  <sheetViews>
    <sheetView zoomScale="99" zoomScaleNormal="44" workbookViewId="0">
      <selection activeCell="H6" sqref="H6"/>
    </sheetView>
  </sheetViews>
  <sheetFormatPr defaultRowHeight="14.4" x14ac:dyDescent="0.3"/>
  <cols>
    <col min="5" max="5" width="10.8984375" customWidth="1"/>
    <col min="6" max="6" width="9.8984375" customWidth="1"/>
  </cols>
  <sheetData>
    <row r="2" spans="5:8" x14ac:dyDescent="0.3">
      <c r="E2" t="s">
        <v>1040</v>
      </c>
      <c r="F2" t="s">
        <v>1041</v>
      </c>
    </row>
    <row r="3" spans="5:8" ht="25.5" customHeight="1" x14ac:dyDescent="0.3">
      <c r="E3" t="s">
        <v>11</v>
      </c>
      <c r="F3" t="e" vm="2">
        <v>#VALUE!</v>
      </c>
    </row>
    <row r="4" spans="5:8" ht="25.5" customHeight="1" x14ac:dyDescent="0.3">
      <c r="E4" t="s">
        <v>9</v>
      </c>
      <c r="F4" t="e" vm="3">
        <v>#VALUE!</v>
      </c>
    </row>
    <row r="5" spans="5:8" ht="25.5" customHeight="1" x14ac:dyDescent="0.3">
      <c r="E5" t="s">
        <v>6</v>
      </c>
      <c r="F5" t="e" vm="4">
        <v>#VALUE!</v>
      </c>
    </row>
    <row r="6" spans="5:8" ht="25.5" customHeight="1" x14ac:dyDescent="0.3">
      <c r="E6" t="s">
        <v>13</v>
      </c>
      <c r="F6" t="e" vm="5">
        <v>#VALUE!</v>
      </c>
      <c r="H6" t="e" vm="6">
        <v>#VALUE!</v>
      </c>
    </row>
    <row r="7" spans="5:8" ht="25.5" customHeight="1" x14ac:dyDescent="0.3">
      <c r="E7" t="s">
        <v>10</v>
      </c>
      <c r="F7"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Pivots</vt:lpstr>
      <vt:lpstr>Data</vt:lpstr>
      <vt:lpstr>Customer Center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swathika Balasubramanian</cp:lastModifiedBy>
  <dcterms:created xsi:type="dcterms:W3CDTF">2021-03-14T20:21:32Z</dcterms:created>
  <dcterms:modified xsi:type="dcterms:W3CDTF">2025-05-13T20:15:32Z</dcterms:modified>
</cp:coreProperties>
</file>