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ora\Desktop\"/>
    </mc:Choice>
  </mc:AlternateContent>
  <xr:revisionPtr revIDLastSave="0" documentId="8_{24D6932C-9266-48D2-AEDC-8DD1AAFC9420}" xr6:coauthVersionLast="43" xr6:coauthVersionMax="43" xr10:uidLastSave="{00000000-0000-0000-0000-000000000000}"/>
  <bookViews>
    <workbookView xWindow="-98" yWindow="-98" windowWidth="19396" windowHeight="10395" xr2:uid="{00000000-000D-0000-FFFF-FFFF00000000}"/>
  </bookViews>
  <sheets>
    <sheet name="SurveyRespon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W2" i="1"/>
  <c r="X2" i="1"/>
  <c r="B3" i="1"/>
  <c r="W3" i="1"/>
  <c r="X3" i="1"/>
  <c r="B4" i="1"/>
  <c r="W4" i="1"/>
  <c r="X4" i="1"/>
  <c r="B5" i="1"/>
  <c r="W5" i="1"/>
  <c r="X5" i="1"/>
  <c r="B6" i="1"/>
  <c r="W6" i="1"/>
  <c r="X6" i="1"/>
  <c r="B7" i="1"/>
  <c r="W7" i="1"/>
  <c r="X7" i="1"/>
  <c r="B8" i="1"/>
  <c r="W8" i="1"/>
  <c r="X8" i="1"/>
  <c r="B9" i="1"/>
  <c r="W9" i="1"/>
  <c r="X9" i="1"/>
  <c r="B10" i="1"/>
  <c r="W10" i="1"/>
  <c r="X10" i="1"/>
  <c r="B11" i="1"/>
  <c r="W11" i="1"/>
  <c r="X11" i="1"/>
  <c r="B12" i="1"/>
  <c r="W12" i="1"/>
  <c r="X12" i="1"/>
  <c r="B13" i="1"/>
  <c r="W13" i="1"/>
  <c r="X13" i="1"/>
  <c r="B14" i="1"/>
  <c r="W14" i="1"/>
  <c r="X14" i="1"/>
  <c r="B15" i="1"/>
  <c r="W15" i="1"/>
  <c r="X15" i="1"/>
  <c r="B16" i="1"/>
  <c r="W16" i="1"/>
  <c r="X16" i="1"/>
  <c r="B17" i="1"/>
  <c r="W17" i="1"/>
  <c r="X17" i="1"/>
  <c r="B18" i="1"/>
  <c r="W18" i="1"/>
  <c r="X18" i="1"/>
  <c r="B19" i="1"/>
  <c r="W19" i="1"/>
  <c r="X19" i="1"/>
  <c r="B20" i="1"/>
  <c r="W20" i="1"/>
  <c r="X20" i="1"/>
  <c r="B21" i="1"/>
  <c r="W21" i="1"/>
  <c r="X21" i="1"/>
  <c r="B22" i="1"/>
  <c r="W22" i="1"/>
  <c r="X22" i="1"/>
  <c r="B23" i="1"/>
  <c r="W23" i="1"/>
  <c r="X23" i="1"/>
  <c r="B24" i="1"/>
  <c r="W24" i="1"/>
  <c r="X24" i="1"/>
  <c r="B25" i="1"/>
  <c r="W25" i="1"/>
  <c r="X25" i="1"/>
  <c r="B26" i="1"/>
  <c r="W26" i="1"/>
  <c r="X26" i="1"/>
  <c r="B27" i="1"/>
  <c r="W27" i="1"/>
  <c r="X27" i="1"/>
  <c r="B28" i="1"/>
  <c r="W28" i="1"/>
  <c r="X28" i="1"/>
  <c r="B29" i="1"/>
  <c r="W29" i="1"/>
  <c r="X29" i="1"/>
  <c r="B30" i="1"/>
  <c r="W30" i="1"/>
  <c r="X30" i="1"/>
  <c r="B31" i="1"/>
  <c r="W31" i="1"/>
  <c r="X31" i="1"/>
  <c r="B32" i="1"/>
  <c r="W32" i="1"/>
  <c r="X32" i="1"/>
  <c r="B33" i="1"/>
  <c r="W33" i="1"/>
  <c r="X33" i="1"/>
  <c r="B34" i="1"/>
  <c r="W34" i="1"/>
  <c r="X34" i="1"/>
  <c r="B35" i="1"/>
  <c r="W35" i="1"/>
  <c r="X35" i="1"/>
  <c r="B36" i="1"/>
  <c r="W36" i="1"/>
  <c r="X36" i="1"/>
  <c r="B37" i="1"/>
  <c r="W37" i="1"/>
  <c r="X37" i="1"/>
  <c r="B38" i="1"/>
  <c r="W38" i="1"/>
  <c r="X38" i="1"/>
  <c r="B39" i="1"/>
  <c r="W39" i="1"/>
  <c r="X39" i="1"/>
  <c r="B40" i="1"/>
  <c r="W40" i="1"/>
  <c r="X40" i="1"/>
  <c r="B41" i="1"/>
  <c r="W41" i="1"/>
  <c r="X41" i="1"/>
  <c r="B42" i="1"/>
  <c r="W42" i="1"/>
  <c r="X42" i="1"/>
  <c r="B43" i="1"/>
  <c r="W43" i="1"/>
  <c r="X43" i="1"/>
  <c r="B44" i="1"/>
  <c r="W44" i="1"/>
  <c r="X44" i="1"/>
  <c r="B45" i="1"/>
  <c r="W45" i="1"/>
  <c r="X45" i="1"/>
  <c r="B46" i="1"/>
  <c r="W46" i="1"/>
  <c r="X46" i="1"/>
  <c r="B47" i="1"/>
  <c r="W47" i="1"/>
  <c r="X47" i="1"/>
  <c r="B48" i="1"/>
  <c r="W48" i="1"/>
  <c r="X48" i="1"/>
  <c r="B49" i="1"/>
  <c r="W49" i="1"/>
  <c r="X49" i="1"/>
  <c r="B50" i="1"/>
  <c r="W50" i="1"/>
  <c r="X50" i="1"/>
  <c r="B51" i="1"/>
  <c r="W51" i="1"/>
  <c r="X51" i="1"/>
  <c r="B52" i="1"/>
  <c r="W52" i="1"/>
  <c r="X52" i="1"/>
  <c r="B53" i="1"/>
  <c r="W53" i="1"/>
  <c r="X53" i="1"/>
  <c r="B54" i="1"/>
  <c r="W54" i="1"/>
  <c r="X54" i="1"/>
  <c r="B55" i="1"/>
  <c r="W55" i="1"/>
  <c r="X55" i="1"/>
  <c r="B56" i="1"/>
  <c r="W56" i="1"/>
  <c r="X56" i="1"/>
  <c r="B57" i="1"/>
  <c r="W57" i="1"/>
  <c r="X57" i="1"/>
  <c r="B58" i="1"/>
  <c r="W58" i="1"/>
  <c r="X58" i="1"/>
  <c r="B59" i="1"/>
  <c r="W59" i="1"/>
  <c r="X59" i="1"/>
  <c r="B60" i="1"/>
  <c r="W60" i="1"/>
  <c r="X60" i="1"/>
  <c r="B61" i="1"/>
  <c r="W61" i="1"/>
  <c r="X61" i="1"/>
  <c r="B62" i="1"/>
  <c r="W62" i="1"/>
  <c r="X62" i="1"/>
  <c r="B63" i="1"/>
  <c r="W63" i="1"/>
  <c r="X63" i="1"/>
  <c r="B64" i="1"/>
  <c r="W64" i="1"/>
  <c r="X64" i="1"/>
  <c r="B65" i="1"/>
  <c r="W65" i="1"/>
  <c r="X65" i="1"/>
  <c r="B66" i="1"/>
  <c r="W66" i="1"/>
  <c r="X66" i="1"/>
  <c r="B67" i="1"/>
  <c r="W67" i="1"/>
  <c r="X67" i="1"/>
  <c r="B68" i="1"/>
  <c r="W68" i="1"/>
  <c r="X68" i="1"/>
  <c r="B69" i="1"/>
  <c r="W69" i="1"/>
  <c r="X69" i="1"/>
  <c r="B70" i="1"/>
  <c r="W70" i="1"/>
  <c r="X70" i="1"/>
  <c r="B71" i="1"/>
  <c r="W71" i="1"/>
  <c r="X71" i="1"/>
  <c r="B72" i="1"/>
  <c r="W72" i="1"/>
  <c r="X72" i="1"/>
  <c r="B73" i="1"/>
  <c r="W73" i="1"/>
  <c r="X73" i="1"/>
  <c r="B74" i="1"/>
  <c r="W74" i="1"/>
  <c r="X74" i="1"/>
  <c r="B75" i="1"/>
  <c r="W75" i="1"/>
  <c r="X75" i="1"/>
  <c r="B76" i="1"/>
  <c r="W76" i="1"/>
  <c r="X76" i="1"/>
  <c r="B77" i="1"/>
  <c r="W77" i="1"/>
  <c r="X77" i="1"/>
  <c r="B78" i="1"/>
  <c r="W78" i="1"/>
  <c r="X78" i="1"/>
  <c r="B79" i="1"/>
  <c r="W79" i="1"/>
  <c r="X79" i="1"/>
  <c r="B80" i="1"/>
  <c r="W80" i="1"/>
  <c r="X80" i="1"/>
  <c r="B81" i="1"/>
  <c r="W81" i="1"/>
  <c r="X81" i="1"/>
  <c r="B82" i="1"/>
  <c r="W82" i="1"/>
  <c r="X82" i="1"/>
  <c r="B83" i="1"/>
  <c r="W83" i="1"/>
  <c r="X83" i="1"/>
  <c r="B84" i="1"/>
  <c r="W84" i="1"/>
  <c r="X84" i="1"/>
  <c r="B85" i="1"/>
  <c r="W85" i="1"/>
  <c r="X85" i="1"/>
  <c r="B86" i="1"/>
  <c r="W86" i="1"/>
  <c r="X86" i="1"/>
  <c r="B87" i="1"/>
  <c r="W87" i="1"/>
  <c r="X87" i="1"/>
  <c r="B88" i="1"/>
  <c r="W88" i="1"/>
  <c r="X88" i="1"/>
  <c r="B89" i="1"/>
  <c r="W89" i="1"/>
  <c r="X89" i="1"/>
  <c r="B90" i="1"/>
  <c r="W90" i="1"/>
  <c r="X90" i="1"/>
  <c r="B91" i="1"/>
  <c r="W91" i="1"/>
  <c r="X91" i="1"/>
  <c r="B92" i="1"/>
  <c r="W92" i="1"/>
  <c r="X92" i="1"/>
  <c r="B93" i="1"/>
  <c r="W93" i="1"/>
  <c r="X93" i="1"/>
  <c r="B94" i="1"/>
  <c r="W94" i="1"/>
  <c r="X94" i="1"/>
  <c r="B95" i="1"/>
  <c r="W95" i="1"/>
  <c r="X95" i="1"/>
  <c r="B96" i="1"/>
  <c r="W96" i="1"/>
  <c r="X96" i="1"/>
  <c r="B97" i="1"/>
  <c r="W97" i="1"/>
  <c r="X97" i="1"/>
  <c r="B98" i="1"/>
  <c r="W98" i="1"/>
  <c r="X98" i="1"/>
  <c r="B99" i="1"/>
  <c r="W99" i="1"/>
  <c r="X99" i="1"/>
  <c r="B100" i="1"/>
  <c r="W100" i="1"/>
  <c r="X100" i="1"/>
  <c r="B101" i="1"/>
  <c r="W101" i="1"/>
  <c r="X101" i="1"/>
  <c r="B102" i="1"/>
  <c r="W102" i="1"/>
  <c r="X102" i="1"/>
  <c r="B103" i="1"/>
  <c r="W103" i="1"/>
  <c r="X103" i="1"/>
  <c r="B104" i="1"/>
  <c r="W104" i="1"/>
  <c r="X104" i="1"/>
  <c r="B105" i="1"/>
  <c r="W105" i="1"/>
  <c r="X105" i="1"/>
  <c r="B106" i="1"/>
  <c r="W106" i="1"/>
  <c r="X106" i="1"/>
  <c r="B107" i="1"/>
  <c r="W107" i="1"/>
  <c r="X107" i="1"/>
  <c r="B108" i="1"/>
  <c r="W108" i="1"/>
  <c r="X108" i="1"/>
  <c r="B109" i="1"/>
  <c r="W109" i="1"/>
  <c r="X109" i="1"/>
  <c r="B110" i="1"/>
  <c r="W110" i="1"/>
  <c r="X110" i="1"/>
  <c r="B111" i="1"/>
  <c r="W111" i="1"/>
  <c r="X111" i="1"/>
  <c r="B112" i="1"/>
  <c r="W112" i="1"/>
  <c r="X112" i="1"/>
  <c r="B113" i="1"/>
  <c r="W113" i="1"/>
  <c r="X113" i="1"/>
  <c r="B114" i="1"/>
  <c r="W114" i="1"/>
  <c r="X114" i="1"/>
  <c r="B115" i="1"/>
  <c r="W115" i="1"/>
  <c r="X115" i="1"/>
  <c r="B116" i="1"/>
  <c r="W116" i="1"/>
  <c r="X116" i="1"/>
  <c r="B117" i="1"/>
  <c r="W117" i="1"/>
  <c r="X117" i="1"/>
  <c r="B118" i="1"/>
  <c r="W118" i="1"/>
  <c r="X118" i="1"/>
  <c r="B119" i="1"/>
  <c r="W119" i="1"/>
  <c r="X119" i="1"/>
  <c r="B120" i="1"/>
  <c r="W120" i="1"/>
  <c r="X120" i="1"/>
  <c r="B121" i="1"/>
  <c r="W121" i="1"/>
  <c r="X121" i="1"/>
  <c r="B122" i="1"/>
  <c r="W122" i="1"/>
  <c r="X122" i="1"/>
  <c r="B123" i="1"/>
  <c r="W123" i="1"/>
  <c r="X123" i="1"/>
  <c r="B124" i="1"/>
  <c r="W124" i="1"/>
  <c r="X124" i="1"/>
  <c r="B125" i="1"/>
  <c r="W125" i="1"/>
  <c r="X125" i="1"/>
  <c r="B126" i="1"/>
  <c r="W126" i="1"/>
  <c r="X126" i="1"/>
  <c r="B127" i="1"/>
  <c r="W127" i="1"/>
  <c r="X127" i="1"/>
  <c r="B128" i="1"/>
  <c r="W128" i="1"/>
  <c r="X128" i="1"/>
  <c r="B129" i="1"/>
  <c r="W129" i="1"/>
  <c r="X129" i="1"/>
  <c r="B130" i="1"/>
  <c r="W130" i="1"/>
  <c r="X130" i="1"/>
  <c r="B131" i="1"/>
  <c r="W131" i="1"/>
  <c r="X131" i="1"/>
  <c r="B132" i="1"/>
  <c r="W132" i="1"/>
  <c r="X132" i="1"/>
  <c r="B133" i="1"/>
  <c r="W133" i="1"/>
  <c r="X133" i="1"/>
  <c r="B134" i="1"/>
  <c r="W134" i="1"/>
  <c r="X134" i="1"/>
  <c r="B135" i="1"/>
  <c r="W135" i="1"/>
  <c r="X135" i="1"/>
  <c r="B136" i="1"/>
  <c r="W136" i="1"/>
  <c r="X136" i="1"/>
  <c r="B137" i="1"/>
  <c r="W137" i="1"/>
  <c r="X137" i="1"/>
  <c r="B138" i="1"/>
  <c r="W138" i="1"/>
  <c r="X138" i="1"/>
  <c r="B139" i="1"/>
  <c r="W139" i="1"/>
  <c r="X139" i="1"/>
  <c r="B140" i="1"/>
  <c r="W140" i="1"/>
  <c r="X140" i="1"/>
  <c r="B141" i="1"/>
  <c r="W141" i="1"/>
  <c r="X141" i="1"/>
  <c r="B142" i="1"/>
  <c r="W142" i="1"/>
  <c r="X142" i="1"/>
  <c r="B143" i="1"/>
  <c r="W143" i="1"/>
  <c r="X143" i="1"/>
  <c r="B144" i="1"/>
  <c r="W144" i="1"/>
  <c r="X144" i="1"/>
  <c r="B145" i="1"/>
  <c r="W145" i="1"/>
  <c r="X145" i="1"/>
  <c r="B146" i="1"/>
  <c r="W146" i="1"/>
  <c r="X146" i="1"/>
  <c r="B147" i="1"/>
  <c r="W147" i="1"/>
  <c r="X147" i="1"/>
  <c r="B148" i="1"/>
  <c r="W148" i="1"/>
  <c r="X148" i="1"/>
  <c r="B149" i="1"/>
  <c r="W149" i="1"/>
  <c r="X149" i="1"/>
  <c r="B150" i="1"/>
  <c r="W150" i="1"/>
  <c r="X150" i="1"/>
  <c r="B151" i="1"/>
  <c r="W151" i="1"/>
  <c r="X151" i="1"/>
  <c r="B152" i="1"/>
  <c r="W152" i="1"/>
  <c r="X152" i="1"/>
  <c r="B153" i="1"/>
  <c r="W153" i="1"/>
  <c r="X153" i="1"/>
  <c r="B154" i="1"/>
  <c r="W154" i="1"/>
  <c r="X154" i="1"/>
  <c r="B155" i="1"/>
  <c r="W155" i="1"/>
  <c r="X155" i="1"/>
  <c r="B156" i="1"/>
  <c r="W156" i="1"/>
  <c r="X156" i="1"/>
  <c r="B157" i="1"/>
  <c r="W157" i="1"/>
  <c r="X157" i="1"/>
  <c r="B158" i="1"/>
  <c r="W158" i="1"/>
  <c r="X158" i="1"/>
  <c r="B159" i="1"/>
  <c r="W159" i="1"/>
  <c r="X159" i="1"/>
  <c r="B160" i="1"/>
  <c r="W160" i="1"/>
  <c r="X160" i="1"/>
  <c r="B161" i="1"/>
  <c r="W161" i="1"/>
  <c r="X161" i="1"/>
  <c r="B162" i="1"/>
  <c r="W162" i="1"/>
  <c r="X162" i="1"/>
  <c r="B163" i="1"/>
  <c r="W163" i="1"/>
  <c r="X163" i="1"/>
  <c r="B164" i="1"/>
  <c r="W164" i="1"/>
  <c r="X164" i="1"/>
  <c r="B165" i="1"/>
  <c r="W165" i="1"/>
  <c r="X165" i="1"/>
  <c r="B166" i="1"/>
  <c r="W166" i="1"/>
  <c r="X166" i="1"/>
  <c r="B167" i="1"/>
  <c r="W167" i="1"/>
  <c r="X167" i="1"/>
  <c r="B168" i="1"/>
  <c r="W168" i="1"/>
  <c r="X168" i="1"/>
  <c r="B169" i="1"/>
  <c r="W169" i="1"/>
  <c r="X169" i="1"/>
  <c r="B170" i="1"/>
  <c r="W170" i="1"/>
  <c r="X170" i="1"/>
  <c r="B171" i="1"/>
  <c r="W171" i="1"/>
  <c r="X171" i="1"/>
  <c r="B172" i="1"/>
  <c r="W172" i="1"/>
  <c r="X172" i="1"/>
  <c r="B173" i="1"/>
  <c r="W173" i="1"/>
  <c r="X173" i="1"/>
  <c r="B174" i="1"/>
  <c r="W174" i="1"/>
  <c r="X174" i="1"/>
  <c r="B175" i="1"/>
  <c r="W175" i="1"/>
  <c r="X175" i="1"/>
  <c r="B176" i="1"/>
  <c r="W176" i="1"/>
  <c r="X176" i="1"/>
  <c r="B177" i="1"/>
  <c r="W177" i="1"/>
  <c r="X177" i="1"/>
  <c r="B178" i="1"/>
  <c r="W178" i="1"/>
  <c r="X178" i="1"/>
  <c r="B179" i="1"/>
  <c r="W179" i="1"/>
  <c r="X179" i="1"/>
  <c r="B180" i="1"/>
  <c r="W180" i="1"/>
  <c r="X180" i="1"/>
  <c r="B181" i="1"/>
  <c r="W181" i="1"/>
  <c r="X181" i="1"/>
  <c r="B182" i="1"/>
  <c r="W182" i="1"/>
  <c r="X182" i="1"/>
  <c r="B183" i="1"/>
  <c r="W183" i="1"/>
  <c r="X183" i="1"/>
  <c r="B184" i="1"/>
  <c r="W184" i="1"/>
  <c r="X184" i="1"/>
  <c r="B185" i="1"/>
  <c r="W185" i="1"/>
  <c r="X185" i="1"/>
  <c r="B186" i="1"/>
  <c r="W186" i="1"/>
  <c r="X186" i="1"/>
  <c r="B187" i="1"/>
  <c r="W187" i="1"/>
  <c r="X187" i="1"/>
  <c r="B188" i="1"/>
  <c r="W188" i="1"/>
  <c r="X188" i="1"/>
  <c r="B189" i="1"/>
  <c r="W189" i="1"/>
  <c r="X189" i="1"/>
  <c r="B190" i="1"/>
  <c r="W190" i="1"/>
  <c r="X190" i="1"/>
  <c r="B191" i="1"/>
  <c r="W191" i="1"/>
  <c r="X191" i="1"/>
  <c r="B192" i="1"/>
  <c r="W192" i="1"/>
  <c r="X192" i="1"/>
  <c r="B193" i="1"/>
  <c r="W193" i="1"/>
  <c r="X193" i="1"/>
  <c r="B194" i="1"/>
  <c r="W194" i="1"/>
  <c r="X194" i="1"/>
  <c r="B195" i="1"/>
  <c r="W195" i="1"/>
  <c r="X195" i="1"/>
  <c r="B196" i="1"/>
  <c r="W196" i="1"/>
  <c r="X196" i="1"/>
  <c r="B197" i="1"/>
  <c r="W197" i="1"/>
  <c r="X197" i="1"/>
  <c r="B198" i="1"/>
  <c r="W198" i="1"/>
  <c r="X198" i="1"/>
  <c r="B199" i="1"/>
  <c r="W199" i="1"/>
  <c r="X199" i="1"/>
  <c r="B200" i="1"/>
  <c r="W200" i="1"/>
  <c r="X200" i="1"/>
  <c r="B201" i="1"/>
  <c r="W201" i="1"/>
  <c r="X201" i="1"/>
  <c r="B202" i="1"/>
  <c r="W202" i="1"/>
  <c r="X202" i="1"/>
  <c r="B203" i="1"/>
  <c r="W203" i="1"/>
  <c r="X203" i="1"/>
  <c r="B204" i="1"/>
  <c r="W204" i="1"/>
  <c r="X204" i="1"/>
  <c r="B205" i="1"/>
  <c r="W205" i="1"/>
  <c r="X205" i="1"/>
  <c r="B206" i="1"/>
  <c r="W206" i="1"/>
  <c r="X206" i="1"/>
  <c r="B207" i="1"/>
  <c r="W207" i="1"/>
  <c r="X207" i="1"/>
  <c r="B208" i="1"/>
  <c r="W208" i="1"/>
  <c r="X208" i="1"/>
  <c r="B209" i="1"/>
  <c r="W209" i="1"/>
  <c r="X209" i="1"/>
  <c r="B210" i="1"/>
  <c r="W210" i="1"/>
  <c r="X210" i="1"/>
  <c r="B211" i="1"/>
  <c r="W211" i="1"/>
  <c r="X211" i="1"/>
  <c r="B212" i="1"/>
  <c r="W212" i="1"/>
  <c r="X212" i="1"/>
  <c r="B213" i="1"/>
  <c r="W213" i="1"/>
  <c r="X213" i="1"/>
  <c r="B214" i="1"/>
  <c r="W214" i="1"/>
  <c r="X214" i="1"/>
  <c r="B215" i="1"/>
  <c r="W215" i="1"/>
  <c r="X215" i="1"/>
  <c r="B216" i="1"/>
  <c r="W216" i="1"/>
  <c r="X216" i="1"/>
  <c r="B217" i="1"/>
  <c r="W217" i="1"/>
  <c r="X217" i="1"/>
  <c r="B218" i="1"/>
  <c r="W218" i="1"/>
  <c r="X218" i="1"/>
  <c r="B219" i="1"/>
  <c r="W219" i="1"/>
  <c r="X219" i="1"/>
  <c r="B220" i="1"/>
  <c r="W220" i="1"/>
  <c r="X220" i="1"/>
  <c r="B221" i="1"/>
  <c r="W221" i="1"/>
  <c r="X221" i="1"/>
  <c r="B222" i="1"/>
  <c r="W222" i="1"/>
  <c r="X222" i="1"/>
  <c r="B223" i="1"/>
  <c r="W223" i="1"/>
  <c r="X223" i="1"/>
  <c r="B224" i="1"/>
  <c r="W224" i="1"/>
  <c r="X224" i="1"/>
  <c r="B225" i="1"/>
  <c r="W225" i="1"/>
  <c r="X225" i="1"/>
  <c r="B226" i="1"/>
  <c r="W226" i="1"/>
  <c r="X226" i="1"/>
  <c r="B227" i="1"/>
  <c r="W227" i="1"/>
  <c r="X227" i="1"/>
  <c r="B228" i="1"/>
  <c r="W228" i="1"/>
  <c r="X228" i="1"/>
  <c r="B229" i="1"/>
  <c r="W229" i="1"/>
  <c r="X229" i="1"/>
  <c r="B230" i="1"/>
  <c r="W230" i="1"/>
  <c r="X230" i="1"/>
  <c r="B231" i="1"/>
  <c r="W231" i="1"/>
  <c r="X231" i="1"/>
  <c r="B232" i="1"/>
  <c r="W232" i="1"/>
  <c r="X232" i="1"/>
  <c r="B233" i="1"/>
  <c r="W233" i="1"/>
  <c r="X233" i="1"/>
  <c r="B234" i="1"/>
  <c r="W234" i="1"/>
  <c r="X234" i="1"/>
  <c r="B235" i="1"/>
  <c r="W235" i="1"/>
  <c r="X235" i="1"/>
  <c r="B236" i="1"/>
  <c r="W236" i="1"/>
  <c r="X236" i="1"/>
  <c r="B237" i="1"/>
  <c r="W237" i="1"/>
  <c r="X237" i="1"/>
  <c r="B238" i="1"/>
  <c r="W238" i="1"/>
  <c r="X238" i="1"/>
  <c r="B239" i="1"/>
  <c r="W239" i="1"/>
  <c r="X239" i="1"/>
  <c r="B240" i="1"/>
  <c r="W240" i="1"/>
  <c r="X240" i="1"/>
  <c r="B241" i="1"/>
  <c r="W241" i="1"/>
  <c r="X241" i="1"/>
  <c r="B242" i="1"/>
  <c r="W242" i="1"/>
  <c r="X242" i="1"/>
  <c r="B243" i="1"/>
  <c r="W243" i="1"/>
  <c r="X243" i="1"/>
  <c r="B244" i="1"/>
  <c r="W244" i="1"/>
  <c r="X244" i="1"/>
  <c r="B245" i="1"/>
  <c r="W245" i="1"/>
  <c r="X245" i="1"/>
  <c r="B246" i="1"/>
  <c r="W246" i="1"/>
  <c r="X246" i="1"/>
  <c r="B247" i="1"/>
  <c r="W247" i="1"/>
  <c r="X247" i="1"/>
  <c r="B248" i="1"/>
  <c r="W248" i="1"/>
  <c r="X248" i="1"/>
  <c r="B249" i="1"/>
  <c r="W249" i="1"/>
  <c r="X249" i="1"/>
  <c r="B250" i="1"/>
  <c r="W250" i="1"/>
  <c r="X250" i="1"/>
  <c r="B251" i="1"/>
  <c r="W251" i="1"/>
  <c r="X251" i="1"/>
  <c r="B252" i="1"/>
  <c r="W252" i="1"/>
  <c r="X252" i="1"/>
  <c r="B253" i="1"/>
  <c r="W253" i="1"/>
  <c r="X253" i="1"/>
  <c r="B254" i="1"/>
  <c r="W254" i="1"/>
  <c r="X254" i="1"/>
  <c r="B255" i="1"/>
  <c r="W255" i="1"/>
  <c r="X255" i="1"/>
  <c r="B256" i="1"/>
  <c r="W256" i="1"/>
  <c r="X256" i="1"/>
  <c r="B257" i="1"/>
  <c r="W257" i="1"/>
  <c r="X257" i="1"/>
  <c r="B258" i="1"/>
  <c r="W258" i="1"/>
  <c r="X258" i="1"/>
  <c r="B259" i="1"/>
  <c r="W259" i="1"/>
  <c r="X259" i="1"/>
  <c r="B260" i="1"/>
  <c r="W260" i="1"/>
  <c r="X260" i="1"/>
  <c r="B261" i="1"/>
  <c r="W261" i="1"/>
  <c r="X261" i="1"/>
  <c r="B262" i="1"/>
  <c r="W262" i="1"/>
  <c r="X262" i="1"/>
  <c r="B263" i="1"/>
  <c r="W263" i="1"/>
  <c r="X263" i="1"/>
  <c r="B264" i="1"/>
  <c r="W264" i="1"/>
  <c r="X264" i="1"/>
  <c r="B265" i="1"/>
  <c r="W265" i="1"/>
  <c r="X265" i="1"/>
  <c r="B266" i="1"/>
  <c r="W266" i="1"/>
  <c r="X266" i="1"/>
  <c r="B267" i="1"/>
  <c r="W267" i="1"/>
  <c r="X267" i="1"/>
  <c r="B268" i="1"/>
  <c r="W268" i="1"/>
  <c r="X268" i="1"/>
  <c r="B269" i="1"/>
  <c r="W269" i="1"/>
  <c r="X269" i="1"/>
  <c r="B270" i="1"/>
  <c r="W270" i="1"/>
  <c r="X270" i="1"/>
  <c r="B271" i="1"/>
  <c r="W271" i="1"/>
  <c r="X271" i="1"/>
  <c r="B272" i="1"/>
  <c r="W272" i="1"/>
  <c r="X272" i="1"/>
  <c r="B273" i="1"/>
  <c r="W273" i="1"/>
  <c r="X273" i="1"/>
  <c r="B274" i="1"/>
  <c r="W274" i="1"/>
  <c r="X274" i="1"/>
  <c r="B275" i="1"/>
  <c r="W275" i="1"/>
  <c r="X275" i="1"/>
  <c r="B276" i="1"/>
  <c r="W276" i="1"/>
  <c r="X276" i="1"/>
  <c r="B277" i="1"/>
  <c r="W277" i="1"/>
  <c r="X277" i="1"/>
  <c r="B278" i="1"/>
  <c r="W278" i="1"/>
  <c r="X278" i="1"/>
  <c r="B279" i="1"/>
  <c r="W279" i="1"/>
  <c r="X279" i="1"/>
  <c r="B280" i="1"/>
  <c r="W280" i="1"/>
  <c r="X280" i="1"/>
  <c r="B281" i="1"/>
  <c r="W281" i="1"/>
  <c r="X281" i="1"/>
  <c r="B282" i="1"/>
  <c r="W282" i="1"/>
  <c r="X282" i="1"/>
  <c r="B283" i="1"/>
  <c r="W283" i="1"/>
  <c r="X283" i="1"/>
  <c r="B284" i="1"/>
  <c r="W284" i="1"/>
  <c r="X284" i="1"/>
  <c r="B285" i="1"/>
  <c r="W285" i="1"/>
  <c r="X285" i="1"/>
  <c r="B286" i="1"/>
  <c r="W286" i="1"/>
  <c r="X286" i="1"/>
  <c r="B287" i="1"/>
  <c r="W287" i="1"/>
  <c r="X287" i="1"/>
  <c r="B288" i="1"/>
  <c r="W288" i="1"/>
  <c r="X288" i="1"/>
  <c r="B289" i="1"/>
  <c r="W289" i="1"/>
  <c r="X289" i="1"/>
  <c r="B290" i="1"/>
  <c r="W290" i="1"/>
  <c r="X290" i="1"/>
  <c r="B291" i="1"/>
  <c r="W291" i="1"/>
  <c r="X291" i="1"/>
  <c r="B292" i="1"/>
  <c r="W292" i="1"/>
  <c r="X292" i="1"/>
  <c r="B293" i="1"/>
  <c r="W293" i="1"/>
  <c r="X293" i="1"/>
  <c r="B294" i="1"/>
  <c r="W294" i="1"/>
  <c r="X294" i="1"/>
  <c r="B295" i="1"/>
  <c r="W295" i="1"/>
  <c r="X295" i="1"/>
  <c r="B296" i="1"/>
  <c r="W296" i="1"/>
  <c r="X296" i="1"/>
  <c r="B297" i="1"/>
  <c r="W297" i="1"/>
  <c r="X297" i="1"/>
  <c r="B298" i="1"/>
  <c r="W298" i="1"/>
  <c r="X298" i="1"/>
  <c r="B299" i="1"/>
  <c r="W299" i="1"/>
  <c r="X299" i="1"/>
  <c r="B300" i="1"/>
  <c r="W300" i="1"/>
  <c r="X300" i="1"/>
  <c r="B301" i="1"/>
  <c r="W301" i="1"/>
  <c r="X301" i="1"/>
  <c r="B302" i="1"/>
  <c r="W302" i="1"/>
  <c r="X302" i="1"/>
  <c r="B303" i="1"/>
  <c r="W303" i="1"/>
  <c r="X303" i="1"/>
  <c r="B304" i="1"/>
  <c r="W304" i="1"/>
  <c r="X304" i="1"/>
  <c r="B305" i="1"/>
  <c r="W305" i="1"/>
  <c r="X305" i="1"/>
  <c r="B306" i="1"/>
  <c r="W306" i="1"/>
  <c r="X306" i="1"/>
  <c r="B307" i="1"/>
  <c r="W307" i="1"/>
  <c r="X307" i="1"/>
  <c r="B308" i="1"/>
  <c r="W308" i="1"/>
  <c r="X308" i="1"/>
  <c r="B309" i="1"/>
  <c r="W309" i="1"/>
  <c r="X309" i="1"/>
  <c r="B310" i="1"/>
  <c r="W310" i="1"/>
  <c r="X310" i="1"/>
  <c r="B311" i="1"/>
  <c r="W311" i="1"/>
  <c r="X311" i="1"/>
  <c r="B312" i="1"/>
  <c r="W312" i="1"/>
  <c r="X312" i="1"/>
  <c r="B313" i="1"/>
  <c r="W313" i="1"/>
  <c r="X313" i="1"/>
  <c r="B314" i="1"/>
  <c r="W314" i="1"/>
  <c r="X314" i="1"/>
  <c r="B315" i="1"/>
  <c r="W315" i="1"/>
  <c r="X315" i="1"/>
  <c r="B316" i="1"/>
  <c r="W316" i="1"/>
  <c r="X316" i="1"/>
  <c r="B317" i="1"/>
  <c r="W317" i="1"/>
  <c r="X317" i="1"/>
  <c r="B318" i="1"/>
  <c r="W318" i="1"/>
  <c r="X318" i="1"/>
  <c r="B319" i="1"/>
  <c r="W319" i="1"/>
  <c r="X319" i="1"/>
  <c r="B320" i="1"/>
  <c r="W320" i="1"/>
  <c r="X320" i="1"/>
  <c r="B321" i="1"/>
  <c r="W321" i="1"/>
  <c r="X321" i="1"/>
  <c r="B322" i="1"/>
  <c r="W322" i="1"/>
  <c r="X322" i="1"/>
  <c r="B323" i="1"/>
  <c r="W323" i="1"/>
  <c r="X323" i="1"/>
  <c r="B324" i="1"/>
  <c r="W324" i="1"/>
  <c r="X324" i="1"/>
  <c r="B325" i="1"/>
  <c r="W325" i="1"/>
  <c r="X325" i="1"/>
  <c r="B326" i="1"/>
  <c r="W326" i="1"/>
  <c r="X326" i="1"/>
  <c r="B327" i="1"/>
  <c r="W327" i="1"/>
  <c r="X327" i="1"/>
  <c r="B328" i="1"/>
  <c r="W328" i="1"/>
  <c r="X328" i="1"/>
  <c r="B329" i="1"/>
  <c r="W329" i="1"/>
  <c r="X329" i="1"/>
  <c r="B330" i="1"/>
  <c r="W330" i="1"/>
  <c r="X330" i="1"/>
  <c r="B331" i="1"/>
  <c r="W331" i="1"/>
  <c r="X331" i="1"/>
  <c r="B332" i="1"/>
  <c r="W332" i="1"/>
  <c r="X332" i="1"/>
  <c r="B333" i="1"/>
  <c r="W333" i="1"/>
  <c r="X333" i="1"/>
  <c r="B334" i="1"/>
  <c r="W334" i="1"/>
  <c r="X334" i="1"/>
  <c r="B335" i="1"/>
  <c r="W335" i="1"/>
  <c r="X335" i="1"/>
  <c r="B336" i="1"/>
  <c r="W336" i="1"/>
  <c r="X336" i="1"/>
  <c r="B337" i="1"/>
  <c r="W337" i="1"/>
  <c r="X337" i="1"/>
  <c r="B338" i="1"/>
  <c r="W338" i="1"/>
  <c r="X338" i="1"/>
  <c r="B339" i="1"/>
  <c r="W339" i="1"/>
  <c r="X339" i="1"/>
  <c r="B340" i="1"/>
  <c r="W340" i="1"/>
  <c r="X340" i="1"/>
  <c r="B341" i="1"/>
  <c r="W341" i="1"/>
  <c r="X341" i="1"/>
  <c r="B342" i="1"/>
  <c r="W342" i="1"/>
  <c r="X342" i="1"/>
  <c r="B343" i="1"/>
  <c r="W343" i="1"/>
  <c r="X343" i="1"/>
  <c r="B344" i="1"/>
  <c r="W344" i="1"/>
  <c r="X344" i="1"/>
  <c r="B345" i="1"/>
  <c r="W345" i="1"/>
  <c r="X345" i="1"/>
  <c r="B346" i="1"/>
  <c r="W346" i="1"/>
  <c r="X346" i="1"/>
  <c r="B347" i="1"/>
  <c r="W347" i="1"/>
  <c r="X347" i="1"/>
  <c r="B348" i="1"/>
  <c r="W348" i="1"/>
  <c r="X348" i="1"/>
  <c r="B349" i="1"/>
  <c r="W349" i="1"/>
  <c r="X349" i="1"/>
  <c r="B350" i="1"/>
  <c r="W350" i="1"/>
  <c r="X350" i="1"/>
  <c r="B351" i="1"/>
  <c r="W351" i="1"/>
  <c r="X351" i="1"/>
  <c r="B352" i="1"/>
  <c r="W352" i="1"/>
  <c r="X352" i="1"/>
  <c r="B353" i="1"/>
  <c r="W353" i="1"/>
  <c r="X353" i="1"/>
  <c r="B354" i="1"/>
  <c r="W354" i="1"/>
  <c r="X354" i="1"/>
  <c r="B355" i="1"/>
  <c r="W355" i="1"/>
  <c r="X355" i="1"/>
  <c r="B356" i="1"/>
  <c r="W356" i="1"/>
  <c r="X356" i="1"/>
  <c r="B357" i="1"/>
  <c r="W357" i="1"/>
  <c r="X357" i="1"/>
  <c r="B358" i="1"/>
  <c r="W358" i="1"/>
  <c r="X358" i="1"/>
  <c r="B359" i="1"/>
  <c r="W359" i="1"/>
  <c r="X359" i="1"/>
  <c r="B360" i="1"/>
  <c r="W360" i="1"/>
  <c r="X360" i="1"/>
  <c r="B361" i="1"/>
  <c r="W361" i="1"/>
  <c r="X361" i="1"/>
  <c r="B362" i="1"/>
  <c r="W362" i="1"/>
  <c r="X362" i="1"/>
  <c r="B363" i="1"/>
  <c r="W363" i="1"/>
  <c r="X363" i="1"/>
  <c r="B364" i="1"/>
  <c r="W364" i="1"/>
  <c r="X364" i="1"/>
  <c r="B365" i="1"/>
  <c r="W365" i="1"/>
  <c r="X365" i="1"/>
  <c r="B366" i="1"/>
  <c r="W366" i="1"/>
  <c r="X366" i="1"/>
  <c r="B367" i="1"/>
  <c r="W367" i="1"/>
  <c r="X367" i="1"/>
  <c r="B368" i="1"/>
  <c r="W368" i="1"/>
  <c r="X368" i="1"/>
  <c r="B369" i="1"/>
  <c r="W369" i="1"/>
  <c r="X369" i="1"/>
  <c r="B370" i="1"/>
  <c r="W370" i="1"/>
  <c r="X370" i="1"/>
  <c r="B371" i="1"/>
  <c r="W371" i="1"/>
  <c r="X371" i="1"/>
  <c r="B372" i="1"/>
  <c r="W372" i="1"/>
  <c r="X372" i="1"/>
  <c r="B373" i="1"/>
  <c r="W373" i="1"/>
  <c r="X373" i="1"/>
  <c r="B374" i="1"/>
  <c r="W374" i="1"/>
  <c r="X374" i="1"/>
  <c r="B375" i="1"/>
  <c r="W375" i="1"/>
  <c r="X375" i="1"/>
  <c r="B376" i="1"/>
  <c r="W376" i="1"/>
  <c r="X376" i="1"/>
  <c r="B377" i="1"/>
  <c r="W377" i="1"/>
  <c r="X377" i="1"/>
  <c r="B378" i="1"/>
  <c r="W378" i="1"/>
  <c r="X378" i="1"/>
  <c r="B379" i="1"/>
  <c r="W379" i="1"/>
  <c r="X379" i="1"/>
  <c r="B380" i="1"/>
  <c r="W380" i="1"/>
  <c r="X380" i="1"/>
  <c r="B381" i="1"/>
  <c r="W381" i="1"/>
  <c r="X381" i="1"/>
  <c r="B382" i="1"/>
  <c r="W382" i="1"/>
  <c r="X382" i="1"/>
  <c r="B383" i="1"/>
  <c r="W383" i="1"/>
  <c r="X383" i="1"/>
  <c r="B384" i="1"/>
  <c r="W384" i="1"/>
  <c r="X384" i="1"/>
  <c r="B385" i="1"/>
  <c r="W385" i="1"/>
  <c r="X385" i="1"/>
  <c r="B386" i="1"/>
  <c r="W386" i="1"/>
  <c r="X386" i="1"/>
  <c r="B387" i="1"/>
  <c r="W387" i="1"/>
  <c r="X387" i="1"/>
  <c r="B388" i="1"/>
  <c r="W388" i="1"/>
  <c r="X388" i="1"/>
  <c r="B389" i="1"/>
  <c r="W389" i="1"/>
  <c r="X389" i="1"/>
  <c r="B390" i="1"/>
  <c r="W390" i="1"/>
  <c r="X390" i="1"/>
  <c r="B391" i="1"/>
  <c r="W391" i="1"/>
  <c r="X391" i="1"/>
  <c r="B392" i="1"/>
  <c r="W392" i="1"/>
  <c r="X392" i="1"/>
  <c r="B393" i="1"/>
  <c r="W393" i="1"/>
  <c r="X393" i="1"/>
  <c r="B394" i="1"/>
  <c r="W394" i="1"/>
  <c r="X394" i="1"/>
  <c r="B395" i="1"/>
  <c r="W395" i="1"/>
  <c r="X395" i="1"/>
  <c r="B396" i="1"/>
  <c r="W396" i="1"/>
  <c r="X396" i="1"/>
  <c r="B397" i="1"/>
  <c r="W397" i="1"/>
  <c r="X397" i="1"/>
  <c r="B398" i="1"/>
  <c r="W398" i="1"/>
  <c r="X398" i="1"/>
  <c r="B399" i="1"/>
  <c r="W399" i="1"/>
  <c r="X399" i="1"/>
  <c r="B400" i="1"/>
  <c r="W400" i="1"/>
  <c r="X400" i="1"/>
  <c r="B401" i="1"/>
  <c r="W401" i="1"/>
  <c r="X401" i="1"/>
  <c r="B402" i="1"/>
  <c r="W402" i="1"/>
  <c r="X402" i="1"/>
  <c r="B403" i="1"/>
  <c r="W403" i="1"/>
  <c r="X403" i="1"/>
  <c r="B404" i="1"/>
  <c r="W404" i="1"/>
  <c r="X404" i="1"/>
  <c r="B405" i="1"/>
  <c r="W405" i="1"/>
  <c r="X405" i="1"/>
  <c r="B406" i="1"/>
  <c r="W406" i="1"/>
  <c r="X406" i="1"/>
  <c r="B407" i="1"/>
  <c r="W407" i="1"/>
  <c r="X407" i="1"/>
  <c r="B408" i="1"/>
  <c r="W408" i="1"/>
  <c r="X408" i="1"/>
  <c r="B409" i="1"/>
  <c r="W409" i="1"/>
  <c r="X409" i="1"/>
  <c r="B410" i="1"/>
  <c r="W410" i="1"/>
  <c r="X410" i="1"/>
  <c r="B411" i="1"/>
  <c r="W411" i="1"/>
  <c r="X411" i="1"/>
  <c r="B412" i="1"/>
  <c r="W412" i="1"/>
  <c r="X412" i="1"/>
  <c r="B413" i="1"/>
  <c r="W413" i="1"/>
  <c r="X413" i="1"/>
  <c r="B414" i="1"/>
  <c r="W414" i="1"/>
  <c r="X414" i="1"/>
  <c r="B415" i="1"/>
  <c r="W415" i="1"/>
  <c r="X415" i="1"/>
  <c r="B416" i="1"/>
  <c r="W416" i="1"/>
  <c r="X416" i="1"/>
  <c r="B417" i="1"/>
  <c r="W417" i="1"/>
  <c r="X417" i="1"/>
  <c r="B418" i="1"/>
  <c r="W418" i="1"/>
  <c r="X418" i="1"/>
  <c r="B419" i="1"/>
  <c r="W419" i="1"/>
  <c r="X419" i="1"/>
  <c r="B420" i="1"/>
  <c r="W420" i="1"/>
  <c r="X420" i="1"/>
  <c r="B421" i="1"/>
  <c r="W421" i="1"/>
  <c r="X421" i="1"/>
  <c r="B422" i="1"/>
  <c r="W422" i="1"/>
  <c r="X422" i="1"/>
  <c r="B423" i="1"/>
  <c r="W423" i="1"/>
  <c r="X423" i="1"/>
  <c r="B424" i="1"/>
  <c r="W424" i="1"/>
  <c r="X424" i="1"/>
  <c r="B425" i="1"/>
  <c r="W425" i="1"/>
  <c r="X425" i="1"/>
  <c r="B426" i="1"/>
  <c r="W426" i="1"/>
  <c r="X426" i="1"/>
  <c r="B427" i="1"/>
  <c r="W427" i="1"/>
  <c r="X427" i="1"/>
  <c r="B428" i="1"/>
  <c r="W428" i="1"/>
  <c r="X428" i="1"/>
  <c r="B429" i="1"/>
  <c r="W429" i="1"/>
  <c r="X429" i="1"/>
  <c r="B430" i="1"/>
  <c r="W430" i="1"/>
  <c r="X430" i="1"/>
  <c r="B431" i="1"/>
  <c r="W431" i="1"/>
  <c r="X431" i="1"/>
  <c r="B432" i="1"/>
  <c r="W432" i="1"/>
  <c r="X432" i="1"/>
  <c r="B433" i="1"/>
  <c r="W433" i="1"/>
  <c r="X433" i="1"/>
  <c r="B434" i="1"/>
  <c r="W434" i="1"/>
  <c r="X434" i="1"/>
  <c r="B435" i="1"/>
  <c r="W435" i="1"/>
  <c r="X435" i="1"/>
  <c r="B436" i="1"/>
  <c r="W436" i="1"/>
  <c r="X436" i="1"/>
  <c r="B437" i="1"/>
  <c r="W437" i="1"/>
  <c r="X437" i="1"/>
  <c r="B438" i="1"/>
  <c r="W438" i="1"/>
  <c r="X438" i="1"/>
  <c r="B439" i="1"/>
  <c r="W439" i="1"/>
  <c r="X439" i="1"/>
  <c r="B440" i="1"/>
  <c r="W440" i="1"/>
  <c r="X440" i="1"/>
  <c r="B441" i="1"/>
  <c r="W441" i="1"/>
  <c r="X441" i="1"/>
  <c r="B442" i="1"/>
  <c r="W442" i="1"/>
  <c r="X442" i="1"/>
  <c r="B443" i="1"/>
  <c r="W443" i="1"/>
  <c r="X443" i="1"/>
  <c r="B444" i="1"/>
  <c r="W444" i="1"/>
  <c r="X444" i="1"/>
  <c r="B445" i="1"/>
  <c r="W445" i="1"/>
  <c r="X445" i="1"/>
  <c r="B446" i="1"/>
  <c r="W446" i="1"/>
  <c r="X446" i="1"/>
  <c r="B447" i="1"/>
  <c r="W447" i="1"/>
  <c r="X447" i="1"/>
  <c r="B448" i="1"/>
  <c r="W448" i="1"/>
  <c r="X448" i="1"/>
  <c r="B449" i="1"/>
  <c r="W449" i="1"/>
  <c r="X449" i="1"/>
  <c r="B450" i="1"/>
  <c r="W450" i="1"/>
  <c r="X450" i="1"/>
  <c r="B451" i="1"/>
  <c r="W451" i="1"/>
  <c r="X451" i="1"/>
  <c r="B452" i="1"/>
  <c r="W452" i="1"/>
  <c r="X452" i="1"/>
  <c r="B453" i="1"/>
  <c r="W453" i="1"/>
  <c r="X453" i="1"/>
  <c r="B454" i="1"/>
  <c r="W454" i="1"/>
  <c r="X454" i="1"/>
  <c r="B455" i="1"/>
  <c r="W455" i="1"/>
  <c r="X455" i="1"/>
  <c r="B456" i="1"/>
  <c r="W456" i="1"/>
  <c r="X456" i="1"/>
  <c r="B457" i="1"/>
  <c r="W457" i="1"/>
  <c r="X457" i="1"/>
  <c r="B458" i="1"/>
  <c r="W458" i="1"/>
  <c r="X458" i="1"/>
  <c r="B459" i="1"/>
  <c r="W459" i="1"/>
  <c r="X459" i="1"/>
  <c r="B460" i="1"/>
  <c r="W460" i="1"/>
  <c r="X460" i="1"/>
  <c r="B461" i="1"/>
  <c r="W461" i="1"/>
  <c r="X461" i="1"/>
  <c r="B462" i="1"/>
  <c r="W462" i="1"/>
  <c r="X462" i="1"/>
  <c r="B463" i="1"/>
  <c r="W463" i="1"/>
  <c r="X463" i="1"/>
  <c r="B464" i="1"/>
  <c r="W464" i="1"/>
  <c r="X464" i="1"/>
  <c r="B465" i="1"/>
  <c r="W465" i="1"/>
  <c r="X465" i="1"/>
  <c r="B466" i="1"/>
  <c r="W466" i="1"/>
  <c r="X466" i="1"/>
  <c r="B467" i="1"/>
  <c r="W467" i="1"/>
  <c r="X467" i="1"/>
  <c r="B468" i="1"/>
  <c r="W468" i="1"/>
  <c r="X468" i="1"/>
  <c r="B469" i="1"/>
  <c r="W469" i="1"/>
  <c r="X469" i="1"/>
  <c r="B470" i="1"/>
  <c r="W470" i="1"/>
  <c r="X470" i="1"/>
  <c r="B471" i="1"/>
  <c r="W471" i="1"/>
  <c r="X471" i="1"/>
  <c r="B472" i="1"/>
  <c r="W472" i="1"/>
  <c r="X472" i="1"/>
  <c r="B473" i="1"/>
  <c r="W473" i="1"/>
  <c r="X473" i="1"/>
  <c r="B474" i="1"/>
  <c r="W474" i="1"/>
  <c r="X474" i="1"/>
  <c r="B475" i="1"/>
  <c r="W475" i="1"/>
  <c r="X475" i="1"/>
  <c r="B476" i="1"/>
  <c r="W476" i="1"/>
  <c r="X476" i="1"/>
  <c r="B477" i="1"/>
  <c r="W477" i="1"/>
  <c r="X477" i="1"/>
  <c r="B478" i="1"/>
  <c r="W478" i="1"/>
  <c r="X478" i="1"/>
  <c r="B479" i="1"/>
  <c r="W479" i="1"/>
  <c r="X479" i="1"/>
  <c r="B480" i="1"/>
  <c r="W480" i="1"/>
  <c r="X480" i="1"/>
  <c r="B481" i="1"/>
  <c r="W481" i="1"/>
  <c r="X481" i="1"/>
  <c r="B482" i="1"/>
  <c r="W482" i="1"/>
  <c r="X482" i="1"/>
  <c r="B483" i="1"/>
  <c r="W483" i="1"/>
  <c r="X483" i="1"/>
  <c r="B484" i="1"/>
  <c r="W484" i="1"/>
  <c r="X484" i="1"/>
  <c r="B485" i="1"/>
  <c r="W485" i="1"/>
  <c r="X485" i="1"/>
  <c r="B486" i="1"/>
  <c r="W486" i="1"/>
  <c r="X486" i="1"/>
  <c r="B487" i="1"/>
  <c r="W487" i="1"/>
  <c r="X487" i="1"/>
  <c r="B488" i="1"/>
  <c r="W488" i="1"/>
  <c r="X488" i="1"/>
  <c r="B489" i="1"/>
  <c r="W489" i="1"/>
  <c r="X489" i="1"/>
  <c r="B490" i="1"/>
  <c r="W490" i="1"/>
  <c r="X490" i="1"/>
  <c r="B491" i="1"/>
  <c r="W491" i="1"/>
  <c r="X491" i="1"/>
  <c r="B492" i="1"/>
  <c r="W492" i="1"/>
  <c r="X492" i="1"/>
  <c r="B493" i="1"/>
  <c r="W493" i="1"/>
  <c r="X493" i="1"/>
  <c r="B494" i="1"/>
  <c r="W494" i="1"/>
  <c r="X494" i="1"/>
  <c r="B495" i="1"/>
  <c r="W495" i="1"/>
  <c r="X495" i="1"/>
  <c r="B496" i="1"/>
  <c r="W496" i="1"/>
  <c r="X496" i="1"/>
  <c r="B497" i="1"/>
  <c r="W497" i="1"/>
  <c r="X497" i="1"/>
  <c r="B498" i="1"/>
  <c r="W498" i="1"/>
  <c r="X498" i="1"/>
  <c r="B499" i="1"/>
  <c r="W499" i="1"/>
  <c r="X499" i="1"/>
  <c r="B500" i="1"/>
  <c r="W500" i="1"/>
  <c r="X500" i="1"/>
  <c r="B501" i="1"/>
  <c r="W501" i="1"/>
  <c r="X501" i="1"/>
  <c r="B502" i="1"/>
  <c r="W502" i="1"/>
  <c r="X502" i="1"/>
  <c r="B503" i="1"/>
  <c r="W503" i="1"/>
  <c r="X503" i="1"/>
  <c r="B504" i="1"/>
  <c r="W504" i="1"/>
  <c r="X504" i="1"/>
  <c r="B505" i="1"/>
  <c r="W505" i="1"/>
  <c r="X505" i="1"/>
  <c r="B506" i="1"/>
  <c r="W506" i="1"/>
  <c r="X506" i="1"/>
  <c r="B507" i="1"/>
  <c r="W507" i="1"/>
  <c r="X507" i="1"/>
  <c r="B508" i="1"/>
  <c r="W508" i="1"/>
  <c r="X508" i="1"/>
  <c r="B509" i="1"/>
  <c r="W509" i="1"/>
  <c r="X509" i="1"/>
  <c r="B510" i="1"/>
  <c r="W510" i="1"/>
  <c r="X510" i="1"/>
  <c r="B511" i="1"/>
  <c r="W511" i="1"/>
  <c r="X511" i="1"/>
  <c r="B512" i="1"/>
  <c r="W512" i="1"/>
  <c r="X512" i="1"/>
  <c r="B513" i="1"/>
  <c r="W513" i="1"/>
  <c r="X513" i="1"/>
  <c r="B514" i="1"/>
  <c r="W514" i="1"/>
  <c r="X514" i="1"/>
  <c r="B515" i="1"/>
  <c r="W515" i="1"/>
  <c r="X515" i="1"/>
  <c r="B516" i="1"/>
  <c r="W516" i="1"/>
  <c r="X516" i="1"/>
  <c r="B517" i="1"/>
  <c r="W517" i="1"/>
  <c r="X517" i="1"/>
  <c r="B518" i="1"/>
  <c r="W518" i="1"/>
  <c r="X518" i="1"/>
  <c r="B519" i="1"/>
  <c r="W519" i="1"/>
  <c r="X519" i="1"/>
  <c r="B520" i="1"/>
  <c r="W520" i="1"/>
  <c r="X520" i="1"/>
  <c r="B521" i="1"/>
  <c r="W521" i="1"/>
  <c r="X521" i="1"/>
  <c r="B522" i="1"/>
  <c r="W522" i="1"/>
  <c r="X522" i="1"/>
  <c r="B523" i="1"/>
  <c r="W523" i="1"/>
  <c r="X523" i="1"/>
  <c r="B524" i="1"/>
  <c r="W524" i="1"/>
  <c r="X524" i="1"/>
  <c r="B525" i="1"/>
  <c r="W525" i="1"/>
  <c r="X525" i="1"/>
  <c r="B526" i="1"/>
  <c r="W526" i="1"/>
  <c r="X526" i="1"/>
  <c r="B527" i="1"/>
  <c r="W527" i="1"/>
  <c r="X527" i="1"/>
  <c r="B528" i="1"/>
  <c r="W528" i="1"/>
  <c r="X528" i="1"/>
  <c r="B529" i="1"/>
  <c r="W529" i="1"/>
  <c r="X529" i="1"/>
  <c r="B530" i="1"/>
  <c r="W530" i="1"/>
  <c r="X530" i="1"/>
  <c r="B531" i="1"/>
  <c r="W531" i="1"/>
  <c r="X531" i="1"/>
  <c r="B532" i="1"/>
  <c r="W532" i="1"/>
  <c r="X532" i="1"/>
  <c r="B533" i="1"/>
  <c r="W533" i="1"/>
  <c r="X533" i="1"/>
  <c r="B534" i="1"/>
  <c r="W534" i="1"/>
  <c r="X534" i="1"/>
  <c r="B535" i="1"/>
  <c r="W535" i="1"/>
  <c r="X535" i="1"/>
  <c r="B536" i="1"/>
  <c r="W536" i="1"/>
  <c r="X536" i="1"/>
  <c r="B537" i="1"/>
  <c r="W537" i="1"/>
  <c r="X537" i="1"/>
  <c r="B538" i="1"/>
  <c r="W538" i="1"/>
  <c r="X538" i="1"/>
  <c r="B539" i="1"/>
  <c r="W539" i="1"/>
  <c r="X539" i="1"/>
  <c r="B540" i="1"/>
  <c r="W540" i="1"/>
  <c r="X540" i="1"/>
  <c r="B541" i="1"/>
  <c r="W541" i="1"/>
  <c r="X541" i="1"/>
  <c r="B542" i="1"/>
  <c r="W542" i="1"/>
  <c r="X542" i="1"/>
  <c r="B543" i="1"/>
  <c r="W543" i="1"/>
  <c r="X543" i="1"/>
  <c r="B544" i="1"/>
  <c r="W544" i="1"/>
  <c r="X544" i="1"/>
  <c r="B545" i="1"/>
  <c r="W545" i="1"/>
  <c r="X545" i="1"/>
  <c r="B546" i="1"/>
  <c r="W546" i="1"/>
  <c r="X546" i="1"/>
  <c r="B547" i="1"/>
  <c r="W547" i="1"/>
  <c r="X547" i="1"/>
  <c r="B548" i="1"/>
  <c r="W548" i="1"/>
  <c r="X548" i="1"/>
  <c r="B549" i="1"/>
  <c r="W549" i="1"/>
  <c r="X549" i="1"/>
  <c r="B550" i="1"/>
  <c r="W550" i="1"/>
  <c r="X550" i="1"/>
  <c r="B551" i="1"/>
  <c r="W551" i="1"/>
  <c r="X551" i="1"/>
  <c r="B552" i="1"/>
  <c r="W552" i="1"/>
  <c r="X552" i="1"/>
  <c r="B553" i="1"/>
  <c r="W553" i="1"/>
  <c r="X553" i="1"/>
  <c r="B554" i="1"/>
  <c r="W554" i="1"/>
  <c r="X554" i="1"/>
  <c r="B555" i="1"/>
  <c r="W555" i="1"/>
  <c r="X555" i="1"/>
  <c r="B556" i="1"/>
  <c r="W556" i="1"/>
  <c r="X556" i="1"/>
  <c r="B557" i="1"/>
  <c r="W557" i="1"/>
  <c r="X557" i="1"/>
  <c r="B558" i="1"/>
  <c r="W558" i="1"/>
  <c r="X558" i="1"/>
  <c r="B559" i="1"/>
  <c r="W559" i="1"/>
  <c r="X559" i="1"/>
  <c r="B560" i="1"/>
  <c r="W560" i="1"/>
  <c r="X560" i="1"/>
  <c r="B561" i="1"/>
  <c r="W561" i="1"/>
  <c r="X561" i="1"/>
  <c r="B562" i="1"/>
  <c r="W562" i="1"/>
  <c r="X562" i="1"/>
  <c r="B563" i="1"/>
  <c r="W563" i="1"/>
  <c r="X563" i="1"/>
  <c r="B564" i="1"/>
  <c r="W564" i="1"/>
  <c r="X564" i="1"/>
  <c r="B565" i="1"/>
  <c r="W565" i="1"/>
  <c r="X565" i="1"/>
  <c r="B566" i="1"/>
  <c r="W566" i="1"/>
  <c r="X566" i="1"/>
  <c r="B567" i="1"/>
  <c r="W567" i="1"/>
  <c r="X567" i="1"/>
  <c r="B568" i="1"/>
  <c r="W568" i="1"/>
  <c r="X568" i="1"/>
  <c r="B569" i="1"/>
  <c r="W569" i="1"/>
  <c r="X569" i="1"/>
  <c r="B570" i="1"/>
  <c r="W570" i="1"/>
  <c r="X570" i="1"/>
  <c r="B571" i="1"/>
  <c r="W571" i="1"/>
  <c r="X571" i="1"/>
  <c r="B572" i="1"/>
  <c r="W572" i="1"/>
  <c r="X572" i="1"/>
  <c r="B573" i="1"/>
  <c r="W573" i="1"/>
  <c r="X573" i="1"/>
  <c r="B574" i="1"/>
  <c r="W574" i="1"/>
  <c r="X574" i="1"/>
  <c r="B575" i="1"/>
  <c r="W575" i="1"/>
  <c r="X575" i="1"/>
  <c r="B576" i="1"/>
  <c r="W576" i="1"/>
  <c r="X576" i="1"/>
  <c r="B577" i="1"/>
  <c r="W577" i="1"/>
  <c r="X577" i="1"/>
  <c r="B578" i="1"/>
  <c r="W578" i="1"/>
  <c r="X578" i="1"/>
  <c r="B579" i="1"/>
  <c r="W579" i="1"/>
  <c r="X579" i="1"/>
  <c r="B580" i="1"/>
  <c r="W580" i="1"/>
  <c r="X580" i="1"/>
  <c r="B581" i="1"/>
  <c r="W581" i="1"/>
  <c r="X581" i="1"/>
  <c r="B582" i="1"/>
  <c r="W582" i="1"/>
  <c r="X582" i="1"/>
  <c r="B583" i="1"/>
  <c r="W583" i="1"/>
  <c r="X583" i="1"/>
  <c r="B584" i="1"/>
  <c r="W584" i="1"/>
  <c r="X584" i="1"/>
  <c r="B585" i="1"/>
  <c r="W585" i="1"/>
  <c r="X585" i="1"/>
  <c r="B586" i="1"/>
  <c r="W586" i="1"/>
  <c r="X586" i="1"/>
  <c r="B587" i="1"/>
  <c r="W587" i="1"/>
  <c r="X587" i="1"/>
  <c r="B588" i="1"/>
  <c r="W588" i="1"/>
  <c r="X588" i="1"/>
  <c r="B589" i="1"/>
  <c r="W589" i="1"/>
  <c r="X589" i="1"/>
  <c r="B590" i="1"/>
  <c r="W590" i="1"/>
  <c r="X590" i="1"/>
  <c r="B591" i="1"/>
  <c r="W591" i="1"/>
  <c r="X591" i="1"/>
  <c r="B592" i="1"/>
  <c r="W592" i="1"/>
  <c r="X592" i="1"/>
  <c r="B593" i="1"/>
  <c r="W593" i="1"/>
  <c r="X593" i="1"/>
  <c r="B594" i="1"/>
  <c r="W594" i="1"/>
  <c r="X594" i="1"/>
  <c r="B595" i="1"/>
  <c r="W595" i="1"/>
  <c r="X595" i="1"/>
  <c r="B596" i="1"/>
  <c r="W596" i="1"/>
  <c r="X596" i="1"/>
  <c r="B597" i="1"/>
  <c r="W597" i="1"/>
  <c r="X597" i="1"/>
  <c r="B598" i="1"/>
  <c r="W598" i="1"/>
  <c r="X598" i="1"/>
  <c r="B599" i="1"/>
  <c r="W599" i="1"/>
  <c r="X599" i="1"/>
  <c r="B600" i="1"/>
  <c r="W600" i="1"/>
  <c r="X600" i="1"/>
  <c r="B601" i="1"/>
  <c r="W601" i="1"/>
  <c r="X601" i="1"/>
  <c r="B602" i="1"/>
  <c r="W602" i="1"/>
  <c r="X602" i="1"/>
  <c r="B603" i="1"/>
  <c r="W603" i="1"/>
  <c r="X603" i="1"/>
  <c r="B604" i="1"/>
  <c r="W604" i="1"/>
  <c r="X604" i="1"/>
  <c r="B605" i="1"/>
  <c r="W605" i="1"/>
  <c r="X605" i="1"/>
  <c r="B606" i="1"/>
  <c r="W606" i="1"/>
  <c r="X606" i="1"/>
  <c r="B607" i="1"/>
  <c r="W607" i="1"/>
  <c r="X607" i="1"/>
  <c r="B608" i="1"/>
  <c r="W608" i="1"/>
  <c r="X608" i="1"/>
  <c r="B609" i="1"/>
  <c r="W609" i="1"/>
  <c r="X609" i="1"/>
  <c r="B610" i="1"/>
  <c r="W610" i="1"/>
  <c r="X610" i="1"/>
  <c r="B611" i="1"/>
  <c r="W611" i="1"/>
  <c r="X611" i="1"/>
  <c r="B612" i="1"/>
  <c r="W612" i="1"/>
  <c r="X612" i="1"/>
  <c r="B613" i="1"/>
  <c r="W613" i="1"/>
  <c r="X613" i="1"/>
  <c r="B614" i="1"/>
  <c r="W614" i="1"/>
  <c r="X614" i="1"/>
  <c r="B615" i="1"/>
  <c r="W615" i="1"/>
  <c r="X615" i="1"/>
  <c r="B616" i="1"/>
  <c r="W616" i="1"/>
  <c r="X616" i="1"/>
  <c r="B617" i="1"/>
  <c r="W617" i="1"/>
  <c r="X617" i="1"/>
  <c r="B618" i="1"/>
  <c r="W618" i="1"/>
  <c r="X618" i="1"/>
  <c r="B619" i="1"/>
  <c r="W619" i="1"/>
  <c r="X619" i="1"/>
  <c r="B620" i="1"/>
  <c r="W620" i="1"/>
  <c r="X620" i="1"/>
  <c r="B621" i="1"/>
  <c r="W621" i="1"/>
  <c r="X621" i="1"/>
  <c r="B622" i="1"/>
  <c r="W622" i="1"/>
  <c r="X622" i="1"/>
  <c r="B623" i="1"/>
  <c r="W623" i="1"/>
  <c r="X623" i="1"/>
  <c r="B624" i="1"/>
  <c r="W624" i="1"/>
  <c r="X624" i="1"/>
  <c r="B625" i="1"/>
  <c r="W625" i="1"/>
  <c r="X625" i="1"/>
</calcChain>
</file>

<file path=xl/sharedStrings.xml><?xml version="1.0" encoding="utf-8"?>
<sst xmlns="http://schemas.openxmlformats.org/spreadsheetml/2006/main" count="8576" uniqueCount="1431">
  <si>
    <t>Responder Name</t>
  </si>
  <si>
    <t>Responder Phone Number</t>
  </si>
  <si>
    <t>Group Name</t>
  </si>
  <si>
    <t>Farmer Phone number(10 digit)</t>
  </si>
  <si>
    <t>Acres</t>
  </si>
  <si>
    <t>Date of Sowing, (if applicable)</t>
  </si>
  <si>
    <t>Application of fertilizer</t>
  </si>
  <si>
    <t>If Yes, date of fertilizer application</t>
  </si>
  <si>
    <t>Insects OR disease</t>
  </si>
  <si>
    <t>Intensity</t>
  </si>
  <si>
    <t>Mention ETL</t>
  </si>
  <si>
    <t>Spraying Done</t>
  </si>
  <si>
    <t>Date of Weed removal, if applicable</t>
  </si>
  <si>
    <t>Upload Image</t>
  </si>
  <si>
    <t>FO Name</t>
  </si>
  <si>
    <t>TM Name</t>
  </si>
  <si>
    <t>Village Name</t>
  </si>
  <si>
    <t>Mandal /Tehsil Name</t>
  </si>
  <si>
    <t>District Name</t>
  </si>
  <si>
    <t>Responder Location Latitude</t>
  </si>
  <si>
    <t>Responder Location Longitude</t>
  </si>
  <si>
    <t>Responder Location Location</t>
  </si>
  <si>
    <t>Server Receipt Timestamp (UTC)</t>
  </si>
  <si>
    <t>Server Receipt Timestamp</t>
  </si>
  <si>
    <t>Chaitanya</t>
  </si>
  <si>
    <t>Cotton 2018</t>
  </si>
  <si>
    <t>Yes</t>
  </si>
  <si>
    <t>Jassids;Thrips</t>
  </si>
  <si>
    <t>Above ETL</t>
  </si>
  <si>
    <t>0to 10</t>
  </si>
  <si>
    <t>https://cdn.inc-000.kms.osi.office.net/att/bfabd8df3679339650b742522fccebd60b4d76afbe34dd0e3cf94f8cd820ff8e.jpg?sv=2015-12-11&amp;sr=b&amp;sig=qpiS5%2FR%2F670FjRTJt1gHkUqELp3ZWExFEA31UpNYIlg%3D&amp;st=2018-09-10T10:27:12Z&amp;se=2292-06-25T11:27:12Z&amp;sp=r,https://cdn.inc-000.kms.osi.office.net/att/846c33adf3580c74cbdcf61a6b2192667f9ff0c84b98913fb481122da9acc105.jpg?sv=2015-12-11&amp;sr=b&amp;sig=KjBgjCObSbx7Zduv3hYlounsSVR%2FItD4NN5Or%2B4vwQA%3D&amp;st=2018-09-10T10:27:12Z&amp;se=2292-06-25T11:27:12Z&amp;sp=r,https://cdn.inc-000.kms.osi.office.net/att/ed9edd753c7b8e166274e5d517e4771b0ddcd05e9e5898a6f515b1a969ee6283.jpg?sv=2015-12-11&amp;sr=b&amp;sig=QtAIbqEtOu19IyUHsCh9U%2BW0sZRAC74pHpjBLfqBX40%3D&amp;st=2018-09-10T10:27:12Z&amp;se=2292-06-25T11:27:12Z&amp;sp=r</t>
  </si>
  <si>
    <t>Chaitanyareddy </t>
  </si>
  <si>
    <t>G chaitanya kumar</t>
  </si>
  <si>
    <t>Bandarupalli</t>
  </si>
  <si>
    <t>Tadikonda</t>
  </si>
  <si>
    <t>Guntur</t>
  </si>
  <si>
    <t>Unnamed Road, Mallavaram, Andhra Pradesh 522018, India</t>
  </si>
  <si>
    <t>2to 8</t>
  </si>
  <si>
    <t>https://cdn.inc-000.kms.osi.office.net/att/e9e64b557ee9f13d3762a58bb3cd2fd798faafe046560d2425d319eeb62c92bb.jpg?sv=2015-12-11&amp;sr=b&amp;sig=y70TXY6IBHDoUbu5K0Hz%2BVEN2IE6%2BAYfQShifUJ%2BUic%3D&amp;st=2018-09-10T10:55:17Z&amp;se=2292-06-25T11:55:17Z&amp;sp=r,https://cdn.inc-000.kms.osi.office.net/att/35056705f28276f19a9b9ebb7937984f30092698531cddb4afc62a2ef9de72c2.jpg?sv=2015-12-11&amp;sr=b&amp;sig=daqao%2F2jHG77X0pCciT4WA4FglEq%2BQ5pu82Nq15MFus%3D&amp;st=2018-09-10T10:55:18Z&amp;se=2292-06-25T11:55:18Z&amp;sp=r,https://cdn.inc-000.kms.osi.office.net/att/e3598fcd3daefe67a5b3bfa90bde479277dabcd88a3caa74b8651e2ee9d115bd.jpg?sv=2015-12-11&amp;sr=b&amp;sig=DgkPBak6dvmUSot7O2adHVzXgUgYIlvxtlxA6harFvs%3D&amp;st=2018-09-10T10:55:18Z&amp;se=2292-06-25T11:55:18Z&amp;sp=r</t>
  </si>
  <si>
    <t>Bandarupalli </t>
  </si>
  <si>
    <t>2to5</t>
  </si>
  <si>
    <t>https://cdn.inc-000.kms.osi.office.net/att/aa873bd1956c4dc4e72be6e8ee3ba04a9878acc9689b3960269541717b77c1cb.jpg?sv=2015-12-11&amp;sr=b&amp;sig=JTnSCCypi21AmlVJ%2FwyePYpWnqETwG%2FK1UE1kfh8dPQ%3D&amp;st=2018-09-10T10:41:46Z&amp;se=2292-06-25T11:41:46Z&amp;sp=r,https://cdn.inc-000.kms.osi.office.net/att/7ab2ee20445a1b61aa358cc5cc25b75f0387e5c19eea422db63eb18277fe59e1.jpg?sv=2015-12-11&amp;sr=b&amp;sig=nil7zUSoc4eK%2BJP9QOfwtJvJcZcGw9V3avTTUzh%2B2fE%3D&amp;st=2018-09-10T10:41:46Z&amp;se=2292-06-25T11:41:46Z&amp;sp=r</t>
  </si>
  <si>
    <t>Guntur </t>
  </si>
  <si>
    <t>Andhra Pradesh 522018, India</t>
  </si>
  <si>
    <t>2to 5</t>
  </si>
  <si>
    <t>https://cdn.inc-000.kms.osi.office.net/att/f54b52826b702cf6e94dd39edbcd127cf0dba40c8d1b0c1bff43c1d5df8626c5.jpg?sv=2015-12-11&amp;sr=b&amp;sig=gJSppBRgC9ZT3l7bKK0U5s4wODaNw0g8h9bCtqL%2BGuE%3D&amp;st=2018-09-10T10:46:54Z&amp;se=2292-06-25T11:46:54Z&amp;sp=r,https://cdn.inc-000.kms.osi.office.net/att/ae88ee526b78ae77f8c3a151b91258790ce0054ee10f74cf4432898f558e5191.jpg?sv=2015-12-11&amp;sr=b&amp;sig=I16eQ%2FdnTSBV4ddUl64mZWJrWoGJFwex7SpoG65usdU%3D&amp;st=2018-09-10T10:46:54Z&amp;se=2292-06-25T11:46:54Z&amp;sp=r,https://cdn.inc-000.kms.osi.office.net/att/9ad50530783aa02522b4f3a185445667b8b2f2c60f6d1994310ac2b6b736f3d9.jpg?sv=2015-12-11&amp;sr=b&amp;sig=CYh8xePbe20kiTNyfrXpB8%2Fk42zhNGaH4WSsNvoipTM%3D&amp;st=2018-09-10T10:46:54Z&amp;se=2292-06-25T11:46:54Z&amp;sp=r</t>
  </si>
  <si>
    <t>Andhra Pradesh 522401, India</t>
  </si>
  <si>
    <t>5to8</t>
  </si>
  <si>
    <t>https://cdn.inc-000.kms.osi.office.net/att/b018ddd6a358dd83bb79912374dd38cae5a9b861ddf1b78d115f0ab3ed6a79cf.jpg?sv=2015-12-11&amp;sr=b&amp;sig=MQfDRbXEJHh0Pe%2BLu23whsHrf%2BypxGz4Id3AmoObVx0%3D&amp;st=2018-09-10T10:44:25Z&amp;se=2292-06-25T11:44:25Z&amp;sp=r,https://cdn.inc-000.kms.osi.office.net/att/9a77b8d5853f1705c0fb220b3a7e0c616af43f73670f0c00dc9eccf25f152596.jpg?sv=2015-12-11&amp;sr=b&amp;sig=%2FBU7w5%2B1Ih7W%2BNYU5CEhLPVbFGsrX1QCPwAKq1wiFuw%3D&amp;st=2018-09-10T10:44:26Z&amp;se=2292-06-25T11:44:26Z&amp;sp=r</t>
  </si>
  <si>
    <t>G Chaitanya kumar</t>
  </si>
  <si>
    <t>0to 5</t>
  </si>
  <si>
    <t>https://cdn.inc-000.kms.osi.office.net/att/9f47e3a00d7ebf31522b65a3844bc56e88e3ada7bb4cce02160f0e2cb03c6e84.jpg?sv=2015-12-11&amp;sr=b&amp;sig=ygByTiA1tmN4lJ%2Bt4SGAYOrz3xc1pdrQHCY56T6KG7k%3D&amp;st=2018-09-10T10:58:03Z&amp;se=2292-06-25T11:58:03Z&amp;sp=r,https://cdn.inc-000.kms.osi.office.net/att/d65628b5716f2a2c9fe7786f20d6079035c21a1ffac7a3a1b9e28171ad3aa161.jpg?sv=2015-12-11&amp;sr=b&amp;sig=5iloQDIiUcsEpacY5NrbHq8ekw8AkazftdaDZ%2BSxXZE%3D&amp;st=2018-09-10T10:58:04Z&amp;se=2292-06-25T11:58:04Z&amp;sp=r,https://cdn.inc-000.kms.osi.office.net/att/0570e19c9efdb45e5bbf3cac4a138403d58da1d302335810992c8f0aff1d7ac4.jpg?sv=2015-12-11&amp;sr=b&amp;sig=AggOlhM5ZLiil9apuQCxINTlnANxHsMTgggHZpDTrk4%3D&amp;st=2018-09-10T10:58:04Z&amp;se=2292-06-25T11:58:04Z&amp;sp=r</t>
  </si>
  <si>
    <t>Less than ETL</t>
  </si>
  <si>
    <t>0to 05</t>
  </si>
  <si>
    <t>https://cdn.inc-000.kms.osi.office.net/att/e3ff50ac9b0d96bb3b667c06d3e3711df06941fa680acc04a234783c34b9a4c0.jpg?sv=2015-12-11&amp;sr=b&amp;sig=%2BHclV1pFbqoMrYA8565KG1hlxc8f8en0ho2X3F5abGk%3D&amp;st=2018-09-10T11:00:47Z&amp;se=2292-06-25T12:00:47Z&amp;sp=r,https://cdn.inc-000.kms.osi.office.net/att/ed540256d17fac5d1a22a3687714ddf2633c15c680df838ee103251f740aa7c6.jpg?sv=2015-12-11&amp;sr=b&amp;sig=DuYw4860N80wVjjBcdl%2BU7p9MjiGAeKTrPI3GeeKDRI%3D&amp;st=2018-09-10T11:00:48Z&amp;se=2292-06-25T12:00:48Z&amp;sp=r,https://cdn.inc-000.kms.osi.office.net/att/13308929db8cee02570751172822ce2b1a8d80e74b4670f4c8ad14f2172b9bc6.jpg?sv=2015-12-11&amp;sr=b&amp;sig=rZlh2OhOu8UIx5DeMhlvuYaTvopNfR8v9YBwMftpDt8%3D&amp;st=2018-09-10T11:00:48Z&amp;se=2292-06-25T12:00:48Z&amp;sp=r</t>
  </si>
  <si>
    <t>https://cdn.inc-000.kms.osi.office.net/att/7037a06eefa7a4eb3afa9eccfae0e9cbea95367c912e2024c0800b3ad532ebe8.jpg?sv=2015-12-11&amp;sr=b&amp;sig=VcYQ%2FTOWZP4RCIEP6S0YJqV%2F%2BrBpSqU0%2BmAfNnjP%2BH4%3D&amp;st=2018-09-10T11:06:02Z&amp;se=2292-06-25T12:06:02Z&amp;sp=r,https://cdn.inc-000.kms.osi.office.net/att/95396282448acea1eab82936d71f84eed21b512df91e262c787f6eedcdae8c3a.jpg?sv=2015-12-11&amp;sr=b&amp;sig=frsSv90kvFXo0fJhyLuf%2BZrTHMKMI8a7eyCpNgJMu84%3D&amp;st=2018-09-10T11:06:02Z&amp;se=2292-06-25T12:06:02Z&amp;sp=r</t>
  </si>
  <si>
    <t>0to6</t>
  </si>
  <si>
    <t>https://cdn.inc-000.kms.osi.office.net/att/5696975b8400671b21a835b18fc76040ad25fa8724fe23c0c50c2c14369b49b2.jpg?sv=2015-12-11&amp;sr=b&amp;sig=5KMurTCZ65Q%2FeZrXKQiwL6bSxhfLpvZ%2BHv65wwXntyk%3D&amp;st=2018-09-10T11:08:31Z&amp;se=2292-06-25T12:08:31Z&amp;sp=r,https://cdn.inc-000.kms.osi.office.net/att/3fd8b311d3f951b1a43523fd547b6b42c4733bbae7106a57568138ca1c522e13.jpg?sv=2015-12-11&amp;sr=b&amp;sig=7XqCBvslPDlmzeLiHOy%2BiduE8oBFqvVJ%2F4bm%2FysM7nc%3D&amp;st=2018-09-10T11:08:31Z&amp;se=2292-06-25T12:08:31Z&amp;sp=r,https://cdn.inc-000.kms.osi.office.net/att/60018d6e51403775f6c61c1008ead10ec84b7df2c33c66ec11987e34d2223336.jpg?sv=2015-12-11&amp;sr=b&amp;sig=JeJbOWWFC21OIEvEEloa6XculNYvR2KmIFEI%2F0C9VCo%3D&amp;st=2018-09-10T11:08:31Z&amp;se=2292-06-25T12:08:31Z&amp;sp=r</t>
  </si>
  <si>
    <t>3to5</t>
  </si>
  <si>
    <t>https://cdn.inc-000.kms.osi.office.net/att/c0fd46cf0ad824f57bc27a7fdc0cf8f81b64695eb977ff689a93c94d1c6a229e.jpg?sv=2015-12-11&amp;sr=b&amp;sig=rl6l7UNn2V%2BIG0h4pBD3TKEfRmKFh%2FDI7xDKYIaMKhY%3D&amp;st=2018-09-10T11:11:18Z&amp;se=2292-06-25T12:11:18Z&amp;sp=r,https://cdn.inc-000.kms.osi.office.net/att/1ecd85cd46eabf6c6f2a2da52372a61b073985898014ec431697ec9cadb2668a.jpg?sv=2015-12-11&amp;sr=b&amp;sig=wbcDFooAMfvjihHyRV%2BbLIkjh6ZQkcTz8UQVOVNtG%2Fo%3D&amp;st=2018-09-10T11:11:18Z&amp;se=2292-06-25T12:11:18Z&amp;sp=r</t>
  </si>
  <si>
    <t>B Gangarao</t>
  </si>
  <si>
    <t>Jassids</t>
  </si>
  <si>
    <t>NA</t>
  </si>
  <si>
    <t>https://cdn.inc-000.kms.osi.office.net/att/68781121213c4ab571366e37b87a176b54030ab8fccb14f5d87d13328c8a7c55.jpg?sv=2015-12-11&amp;sr=b&amp;sig=gLp1XFGzg9OX2WM6iwgVzOpXUQ0o%2B5xaUKGGqPUKrnA%3D&amp;st=2018-09-10T11:14:59Z&amp;se=2292-06-25T12:14:59Z&amp;sp=r,https://cdn.inc-000.kms.osi.office.net/att/988e8984eecd49549a253485c79fa1535e2df1f0a077cd72a6822d00574ad4ea.jpg?sv=2015-12-11&amp;sr=b&amp;sig=ytNuYp08jhiaKb%2FED7glYJRMwUHOJc0NIi%2BkfDTApOQ%3D&amp;st=2018-09-10T11:14:59Z&amp;se=2292-06-25T12:14:59Z&amp;sp=r</t>
  </si>
  <si>
    <t>B.Gangarao</t>
  </si>
  <si>
    <t>P.venkata sai</t>
  </si>
  <si>
    <t>Lemalle</t>
  </si>
  <si>
    <t>Amaravathi </t>
  </si>
  <si>
    <t>Amaravathi Road, Lemalle, Andhra Pradesh 522016, India</t>
  </si>
  <si>
    <t>https://cdn.inc-000.kms.osi.office.net/att/111910e1b49cb79b13d455733a8c7a98d61d76029c8115f0d2dce87f1ffb3901.jpg?sv=2015-12-11&amp;sr=b&amp;sig=VHJ40zHZofKiNzMm1QRrBkDQ%2FaKs6eXGYMmjTSsRGF4%3D&amp;st=2018-09-10T11:27:10Z&amp;se=2292-06-25T12:27:10Z&amp;sp=r,https://cdn.inc-000.kms.osi.office.net/att/9ba96291093c6851296179afd0f7d4f9d7f512f25d976365ae20e375ad043934.jpg?sv=2015-12-11&amp;sr=b&amp;sig=S%2Bg7yakBKaLWzdWlS575Iy8VnCoG6JDwkoQsbWCNfGE%3D&amp;st=2018-09-10T11:27:10Z&amp;se=2292-06-25T12:27:10Z&amp;sp=r</t>
  </si>
  <si>
    <t>P.Venkata sai</t>
  </si>
  <si>
    <t>Unguturu </t>
  </si>
  <si>
    <t>Amaravathi Road, Andhra Pradesh 522016, India</t>
  </si>
  <si>
    <t>https://cdn.inc-000.kms.osi.office.net/att/b6e088e99dd6f51270be434e55fcbb23e77f3f1719cac13f6bf1274d6b7a00ba.jpg?sv=2015-12-11&amp;sr=b&amp;sig=tS9glif6HZFkMXO7EWCKHLjoDS022kixrX8rkYwCoP8%3D&amp;st=2018-09-10T11:18:10Z&amp;se=2292-06-25T12:18:10Z&amp;sp=r,https://cdn.inc-000.kms.osi.office.net/att/26dd8b201790a4661b78ba67d590299f525899400fa7e190d1151f9835d8ac09.jpg?sv=2015-12-11&amp;sr=b&amp;sig=nGVf%2BbidSuJ0AKIfzVL88eL4PP%2BtK0c37xotLrgH%2Fw4%3D&amp;st=2018-09-10T11:18:10Z&amp;se=2292-06-25T12:18:10Z&amp;sp=r</t>
  </si>
  <si>
    <t>Unguturu</t>
  </si>
  <si>
    <t>Jassids;Thrips;White Fly</t>
  </si>
  <si>
    <t>2to8</t>
  </si>
  <si>
    <t>https://cdn.inc-000.kms.osi.office.net/att/b3c2b2cc53569062d147984c764263798b820842ab5d14bb6525fc621711dcf2.jpg?sv=2015-12-11&amp;sr=b&amp;sig=29kSgS7GXkvRSr6r%2B%2FIXkWUlpaFNruDZkX5MyIJBfqQ%3D&amp;st=2018-09-10T11:19:25Z&amp;se=2292-06-25T12:19:25Z&amp;sp=r,https://cdn.inc-000.kms.osi.office.net/att/7bb8d4d8a93ceb7071d5e685849fd270d3b4f8ab4094a008e7ae6dad54ab04ea.jpg?sv=2015-12-11&amp;sr=b&amp;sig=o6BAz2Y4SDEB%2FRsOeuTvXkkWZJvwYUevEhYOQusCB9g%3D&amp;st=2018-09-10T11:19:25Z&amp;se=2292-06-25T12:19:25Z&amp;sp=r</t>
  </si>
  <si>
    <t>Nageswararao.Kolla</t>
  </si>
  <si>
    <t>No</t>
  </si>
  <si>
    <t>Jassids;Cotton Aphid</t>
  </si>
  <si>
    <t>https://cdn.inc-000.kms.osi.office.net/att/705fa66232d0f6c412088ba774321901178ba31c2e77527bc331da2a64219d37.jpg?sv=2015-12-11&amp;sr=b&amp;sig=AICY5eauYZ9BZstLoLAtiNiP%2Bgo7AtaaBFvaHCqx0oA%3D&amp;st=2018-09-10T11:58:36Z&amp;se=2292-06-25T12:58:36Z&amp;sp=r</t>
  </si>
  <si>
    <t>K.nrao.pnpadu.srikanth.ptpadu</t>
  </si>
  <si>
    <t>P.venktasaigaru</t>
  </si>
  <si>
    <t>Ptpadu</t>
  </si>
  <si>
    <t>Ganikapudi Rd, Andhra Pradesh 522019, India</t>
  </si>
  <si>
    <t>https://cdn.inc-000.kms.osi.office.net/att/2687caf7d152bb1eea915eee970e4cf6b82595749ce360c778cdc1d3b64f0b36.jpg?sv=2015-12-11&amp;sr=b&amp;sig=cwUuV38IXKj6kWJfIi97dyJd0hlesGNwbJjnUTeHzL0%3D&amp;st=2018-09-10T11:20:47Z&amp;se=2292-06-25T12:20:47Z&amp;sp=r,https://cdn.inc-000.kms.osi.office.net/att/78defe50ea07e3d34255c6bba65fc3f5f6c82a1233f72e75f7022d1bc23a8f21.jpg?sv=2015-12-11&amp;sr=b&amp;sig=perlMp9%2Bbmc%2FX25MXe6QiQP9gCuruNnCfk6hADopEQk%3D&amp;st=2018-09-10T11:20:47Z&amp;se=2292-06-25T12:20:47Z&amp;sp=r</t>
  </si>
  <si>
    <t>B. GANGARAO</t>
  </si>
  <si>
    <t>https://cdn.inc-000.kms.osi.office.net/att/0acfc4d5a88a8fb74168cb105d9ba6d61ccae9193a1a07834094a539b0997fb2.jpg?sv=2015-12-11&amp;sr=b&amp;sig=9uPS%2BfOk60auZgEXif4iubLVonWOPVoKkPpv%2BjdX8WI%3D&amp;st=2018-09-10T11:23:10Z&amp;se=2292-06-25T12:23:10Z&amp;sp=r,https://cdn.inc-000.kms.osi.office.net/att/09accedc2ca8953797a2b405f7515e74d4524bcd1c8fc072bba8d29ae21e591d.jpg?sv=2015-12-11&amp;sr=b&amp;sig=TleNo42pwvhkF%2BDikswmQcH%2Fhv9Href%2BkLkI2LMP2pc%3D&amp;st=2018-09-10T11:23:10Z&amp;se=2292-06-25T12:23:10Z&amp;sp=r</t>
  </si>
  <si>
    <t>Kurakula Srinivasarao</t>
  </si>
  <si>
    <t>20/08/218</t>
  </si>
  <si>
    <t>Cotton Aphid</t>
  </si>
  <si>
    <t>https://cdn.inc-000.kms.osi.office.net/att/eb7fd38278e1d46a056ac46caa245e49cbe7f2a6a72e224ae33259edf6d6856e.jpg?sv=2015-12-11&amp;sr=b&amp;sig=d%2BuKjDOO%2FrqLk5WqFWfQfs209rdOT2yBZJpR0KJl2qk%3D&amp;st=2018-09-12T03:19:15Z&amp;se=2292-06-27T04:19:15Z&amp;sp=r</t>
  </si>
  <si>
    <t>K.srinivasarao</t>
  </si>
  <si>
    <t>N.srinivasreddy</t>
  </si>
  <si>
    <t>Sirigiripadu</t>
  </si>
  <si>
    <t>Veldurthy</t>
  </si>
  <si>
    <t>SH 88, Srigiripadu, Andhra Pradesh 522613, India</t>
  </si>
  <si>
    <t>https://cdn.inc-000.kms.osi.office.net/att/0024bcaf217de2b96d1ddce967a41311961bbe6b9c6e2615400301df37f4464a.jpg?sv=2015-12-11&amp;sr=b&amp;sig=zW9ppQDjq8%2B6wtu3wtsIcKHYUoOiGah9Ow9v4F6aR2k%3D&amp;st=2018-09-12T03:27:16Z&amp;se=2292-06-27T04:27:16Z&amp;sp=r,https://cdn.inc-000.kms.osi.office.net/att/57794a069ab543eeaa820675c983f649c47e50f5c14a84525065968683c93583.jpg?sv=2015-12-11&amp;sr=b&amp;sig=RbV6nM5PW0D4Bkc5pSuUqkkc%2FQt5PI6kVnCfeewnBEI%3D&amp;st=2018-09-12T03:27:16Z&amp;se=2292-06-27T04:27:16Z&amp;sp=r</t>
  </si>
  <si>
    <t>K.srimivasarao</t>
  </si>
  <si>
    <t>Gangarapu Narasimharao</t>
  </si>
  <si>
    <t>https://cdn.inc-000.kms.osi.office.net/att/28e649c93ec4fe429f15db23957db276464efafd6d787c83643cd25e622b399a.jpg?sv=2015-12-11&amp;sr=b&amp;sig=nQMpXzoc670fw6zwdmAJ3sKHBY2hp0Ggn4c%2BWDDWYvU%3D&amp;st=2018-09-12T03:29:50Z&amp;se=2292-06-27T04:29:50Z&amp;sp=r,https://cdn.inc-000.kms.osi.office.net/att/fcaef200967f488bd29c4d53469071ad33107a28d4aef9f57ccee5523d3e96fc.jpg?sv=2015-12-11&amp;sr=b&amp;sig=2ano%2F1EwAiyYwmALsOz9KmFbThpv%2F3GNK3ByH%2FZllYA%3D&amp;st=2018-09-12T03:29:50Z&amp;se=2292-06-27T04:29:50Z&amp;sp=r,https://cdn.inc-000.kms.osi.office.net/att/16f46415efbc482be0218152567b08a9cb582d53317b60a8e31c17fb05f7f548.jpg?sv=2015-12-11&amp;sr=b&amp;sig=GI%2BcbOZ3maECxHndhFGkqKF2i%2FACUpP2%2BlbrCxEhdAI%3D&amp;st=2018-09-12T03:29:50Z&amp;se=2292-06-27T04:29:50Z&amp;sp=r</t>
  </si>
  <si>
    <t>Gangarapu  narasimharao </t>
  </si>
  <si>
    <t>Ede  nagababu </t>
  </si>
  <si>
    <t>Abburu </t>
  </si>
  <si>
    <t>Sattenapalli </t>
  </si>
  <si>
    <t>Gandluru Rd, Andhra Pradesh 522403, India</t>
  </si>
  <si>
    <t>Vendi Jojappa</t>
  </si>
  <si>
    <t>Thrips</t>
  </si>
  <si>
    <t>https://cdn.inc-000.kms.osi.office.net/att/53462ad1adb00d27bcdb04a8bc63e5fda64b6b5837bdbcf3417876334c976797.jpg?sv=2015-12-11&amp;sr=b&amp;sig=6VkNrwplSU8wkL4%2BTCvzV2dAV2OoMch8HlK5BLKNzFI%3D&amp;st=2018-09-12T03:31:40Z&amp;se=2292-06-27T04:31:40Z&amp;sp=r,https://cdn.inc-000.kms.osi.office.net/att/0c2eb6831884736d36f08eb3af7333fc2d517ab9915f5be7fd9a9c2c81ddec37.jpg?sv=2015-12-11&amp;sr=b&amp;sig=vBgRYv8ktA6ME3%2B18b3fx5gcszfhyJf3ni7QFWAOzLA%3D&amp;st=2018-09-12T03:31:41Z&amp;se=2292-06-27T04:31:41Z&amp;sp=r,https://cdn.inc-000.kms.osi.office.net/att/b95dbedcd09ef69180559749a60dd650484c4c958964273e013fd23627fa9053.jpg?sv=2015-12-11&amp;sr=b&amp;sig=peEZGyO5s9gHS4btIz5XKeFP1%2FMhKZkS4UON1%2BeUdFs%3D&amp;st=2018-09-12T03:31:43Z&amp;se=2292-06-27T04:31:43Z&amp;sp=r</t>
  </si>
  <si>
    <t>V.Jojappa.</t>
  </si>
  <si>
    <t>N.SrinivasaReddy</t>
  </si>
  <si>
    <t>Koppunru</t>
  </si>
  <si>
    <t>Macherla</t>
  </si>
  <si>
    <t>Unnamed Road, Koppunur, Andhra Pradesh 522426, India</t>
  </si>
  <si>
    <t>Medara Veerababu</t>
  </si>
  <si>
    <t>https://cdn.inc-000.kms.osi.office.net/att/f086b46ebb6c793b6a8e6bd49894ebfc7d568c6f6e0b6dc1e2e6b36a3fdc165e.jpg?sv=2015-12-11&amp;sr=b&amp;sig=1MB7%2F5uhqYmC0%2BpIa2t2L3TYzHztxBmHueW2oI6mpxA%3D&amp;st=2018-09-12T03:32:15Z&amp;se=2292-06-27T04:32:15Z&amp;sp=r,https://cdn.inc-000.kms.osi.office.net/att/3d25a422024dc0fdc30d923faa2dfe7ee10aed83cb97d6f320529fd276514d32.jpg?sv=2015-12-11&amp;sr=b&amp;sig=xJYlKqQRuJq%2B32joE%2BVljymjjGwj75S5CuIFs2UZj3E%3D&amp;st=2018-09-12T03:32:15Z&amp;se=2292-06-27T04:32:15Z&amp;sp=r</t>
  </si>
  <si>
    <t>M veerababu</t>
  </si>
  <si>
    <t>E nagababu</t>
  </si>
  <si>
    <t>Rajupalem</t>
  </si>
  <si>
    <t>Guntur, Andhra Pradesh, India</t>
  </si>
  <si>
    <t>https://cdn.inc-000.kms.osi.office.net/att/55874057a511b50524f5ac24439b17328288c92794a71d21dd61d61548315715.jpg?sv=2015-12-11&amp;sr=b&amp;sig=OGeRshu%2BUhjbeAFfrBoOmvtrLpYjOj9K3IzQiJeC3%2B0%3D&amp;st=2018-09-12T03:44:02Z&amp;se=2292-06-27T04:44:02Z&amp;sp=r,https://cdn.inc-000.kms.osi.office.net/att/3a12b4e33513b959e2d33fb83eb8da9ceba6add63c17b00190b27f04d0d55208.jpg?sv=2015-12-11&amp;sr=b&amp;sig=CiHiYlB5voLuK%2B8rMGGc%2FCaNyRKbWiUf5inYcJtDyx8%3D&amp;st=2018-09-12T03:44:03Z&amp;se=2292-06-27T04:44:03Z&amp;sp=r</t>
  </si>
  <si>
    <t>Sai Chaitanyareddy</t>
  </si>
  <si>
    <t>2to6</t>
  </si>
  <si>
    <t>https://cdn.inc-000.kms.osi.office.net/att/8bd408f9c757a71ad37d412fca34a2d09bea47475579e5e31b8d4aa3a223afc2.jpg?sv=2015-12-11&amp;sr=b&amp;sig=M3pxVDmINRX4kzM6ZWa347InTTEI0u7b90sboWhPIfM%3D&amp;st=2018-09-12T03:47:28Z&amp;se=2292-06-27T04:47:28Z&amp;sp=r,https://cdn.inc-000.kms.osi.office.net/att/7235ae414ce483fe3022f8978595d25c805eb3c37d9c3dc18b76feedc07b8cfe.jpg?sv=2015-12-11&amp;sr=b&amp;sig=F3Ynm6UTqK29VfGrmuFMhhsusEZnE8zxDYrPV3ZeIYs%3D&amp;st=2018-09-12T03:47:28Z&amp;se=2292-06-27T04:47:28Z&amp;sp=r</t>
  </si>
  <si>
    <t>Nandarupalli</t>
  </si>
  <si>
    <t>Unnamed Road, Andhra Pradesh 522018, India</t>
  </si>
  <si>
    <t>,18/08/2018</t>
  </si>
  <si>
    <t>,3</t>
  </si>
  <si>
    <t>https://cdn.inc-000.kms.osi.office.net/att/3edfb351048d38116ebbe37e2630c86aaf9ace885617f3caa0875504d73d4a97.jpg?sv=2015-12-11&amp;sr=b&amp;sig=7zsyyCRdp8W0xHX%2BYnNzH0hFAJJlWLbe8KvT4W%2FkS%2Fg%3D&amp;st=2018-09-12T03:48:32Z&amp;se=2292-06-27T04:48:32Z&amp;sp=r</t>
  </si>
  <si>
    <t xml:space="preserve">Srinivasarao
</t>
  </si>
  <si>
    <t>Srinivasreddy</t>
  </si>
  <si>
    <t>0to7</t>
  </si>
  <si>
    <t>https://cdn.inc-000.kms.osi.office.net/att/f9d3b01535031be75f08b7854a86f917fc5d8c436811f44fab8c0f1227bba0d3.jpg?sv=2015-12-11&amp;sr=b&amp;sig=6qnIbjnSAyZpSDwvihKVQuBuPAR%2FQqP303xljbzta8w%3D&amp;st=2018-09-12T03:49:57Z&amp;se=2292-06-27T04:49:57Z&amp;sp=r,https://cdn.inc-000.kms.osi.office.net/att/80d8e2eab8cf2e3643ef0b7e59f29092d4e87ad1bf57e3c17e09afbab3d3d38e.jpg?sv=2015-12-11&amp;sr=b&amp;sig=f%2B%2F%2BvJQrTo0b71YCILuhg9UQm4zd7yxLYnC3ymCkxyU%3D&amp;st=2018-09-12T03:49:58Z&amp;se=2292-06-27T04:49:58Z&amp;sp=r</t>
  </si>
  <si>
    <t>2to9</t>
  </si>
  <si>
    <t>https://cdn.inc-000.kms.osi.office.net/att/06c8144d9230c062e7db77108032ace2215ceac06cf7201582ab584c887442d9.jpg?sv=2015-12-11&amp;sr=b&amp;sig=1FYfXXx0u%2BotdxVe2bBkkaU7NmseChFhd857yBs6Rls%3D&amp;st=2018-09-12T04:00:24Z&amp;se=2292-06-27T05:00:24Z&amp;sp=r</t>
  </si>
  <si>
    <t>https://cdn.inc-000.kms.osi.office.net/att/b2a9429e6aa592898d674e0f0b5c7807157afb70dc61215a4098cc7f2af43457.jpg?sv=2015-12-11&amp;sr=b&amp;sig=GWD02YkhIkMBwYf3Nsf0wAYLZ8DRQrsh3I%2BwaJHPOqg%3D&amp;st=2018-09-12T03:51:19Z&amp;se=2292-06-27T04:51:19Z&amp;sp=r</t>
  </si>
  <si>
    <t>Srinivasarao</t>
  </si>
  <si>
    <t>Cotton Aphid;Thrips</t>
  </si>
  <si>
    <t>https://cdn.inc-000.kms.osi.office.net/att/53dd919473556b3f9fba381b564755ee75b8aef0305459b7fcb7a07873900208.jpg?sv=2015-12-11&amp;sr=b&amp;sig=bHTyNzp7WdxIhuzWxXw6GrqdjTtKWm5ZbtH0NXE9Fyk%3D&amp;st=2018-09-12T03:56:36Z&amp;se=2292-06-27T04:56:36Z&amp;sp=r,https://cdn.inc-000.kms.osi.office.net/att/73417a48a33064478f1022793572d869c2de4631b45d5f631779db017cfceec5.jpg?sv=2015-12-11&amp;sr=b&amp;sig=IEU2x4q7ASAAT9Xle8089jf9QoBQOnqAyThXDsbn0qY%3D&amp;st=2018-09-12T03:56:37Z&amp;se=2292-06-27T04:56:37Z&amp;sp=r,https://cdn.inc-000.kms.osi.office.net/att/c5c5630ba6510e6eb87dc6bb6a16a67cd6efb34aa350bafeea3e2ddf552f9c6f.jpg?sv=2015-12-11&amp;sr=b&amp;sig=g0UU6oWAzl5gXLKEfrw7DogzptFNKOdMFOIFkbpDSeU%3D&amp;st=2018-09-12T03:56:37Z&amp;se=2292-06-27T04:56:37Z&amp;sp=r</t>
  </si>
  <si>
    <t>Unnamed Road, Andhra Pradesh 522401, India</t>
  </si>
  <si>
    <t>https://cdn.inc-000.kms.osi.office.net/att/563436961774541c5b7435d22365e5e10b07d14650f073561246f7684877bc4a.jpg?sv=2015-12-11&amp;sr=b&amp;sig=sakUhgHXj%2BtS7L7%2Fd6qmVWnt%2F9dAxeoM1x4tVWKKD30%3D&amp;st=2018-09-12T03:57:54Z&amp;se=2292-06-27T04:57:54Z&amp;sp=r</t>
  </si>
  <si>
    <t>https://cdn.inc-000.kms.osi.office.net/att/2f2f85d3c699b45919d77ec3a2873f0503ebba74bf5eb007ae4738390715f52c.jpg?sv=2015-12-11&amp;sr=b&amp;sig=oRAMF5JMLUceCDM5TA1RRWVo0PXhLByRpIpWVXjeZ%2FQ%3D&amp;st=2018-09-12T04:03:00Z&amp;se=2292-06-27T05:03:00Z&amp;sp=r,https://cdn.inc-000.kms.osi.office.net/att/274aece7a145fe50ab672b890f6ef959215d8b4fa0b257d2ca98ebe9ebf45fe1.jpg?sv=2015-12-11&amp;sr=b&amp;sig=VoU%2F98qosOe5r4izLeLYHa73rY6LO9uXxqgiIEeBSU8%3D&amp;st=2018-09-12T04:03:01Z&amp;se=2292-06-27T05:03:01Z&amp;sp=r</t>
  </si>
  <si>
    <t>,16/06/2018</t>
  </si>
  <si>
    <t>28/082018</t>
  </si>
  <si>
    <t>https://cdn.inc-000.kms.osi.office.net/att/cb6fa9a4680559f46b862df8b69d88ba02a37fc5c9c588fd3d9f452a7e6ff524.jpg?sv=2015-12-11&amp;sr=b&amp;sig=bW%2B7eN9nXzvb8FzNJbxzZ4bKF8BI7D4RpmFf1ciVJiw%3D&amp;st=2018-09-12T04:03:56Z&amp;se=2292-06-27T05:03:56Z&amp;sp=r</t>
  </si>
  <si>
    <t>https://cdn.inc-000.kms.osi.office.net/att/2529bfc7f272beed6f1f588ae156b8477514ee9cb318d673ed50b5c104be0636.jpg?sv=2015-12-11&amp;sr=b&amp;sig=IGwdZKkRRivnlcA8KarWQLj%2FM4exBDzbXY19bn6eJ2k%3D&amp;st=2018-09-12T04:07:31Z&amp;se=2292-06-27T05:07:31Z&amp;sp=r</t>
  </si>
  <si>
    <t>https://cdn.inc-000.kms.osi.office.net/att/c4c3ef5bb794808042cdff7d76a503fb63d1debc0e227b5293c0aa0d275cb13f.jpg?sv=2015-12-11&amp;sr=b&amp;sig=D68uKb1JLxArYwkZWY5IprijxMZpoWSuh0sFZ9SBhCc%3D&amp;st=2018-09-12T04:09:16Z&amp;se=2292-06-27T05:09:16Z&amp;sp=r,https://cdn.inc-000.kms.osi.office.net/att/548f7c2d9941d703b5ee391ec4c7cb6e2c3890b99ba762172868185c5aeb8ac6.jpg?sv=2015-12-11&amp;sr=b&amp;sig=VzUX7DI8zmgybjjjfbeZBMsSx79Rcnz34iB%2F5PCUqtM%3D&amp;st=2018-09-12T04:09:16Z&amp;se=2292-06-27T05:09:16Z&amp;sp=r,https://cdn.inc-000.kms.osi.office.net/att/64cf499437062f0567adf706fc721ee96c9e9c19b47e70e6e404ec84176f7600.jpg?sv=2015-12-11&amp;sr=b&amp;sig=H5QiixIzlx5h8CfACz41fJIGz9TpE12dm7Zh7TE%2FdYw%3D&amp;st=2018-09-12T04:09:16Z&amp;se=2292-06-27T05:09:16Z&amp;sp=r</t>
  </si>
  <si>
    <t>Gangarapu narasimharao </t>
  </si>
  <si>
    <t>Ede nagababu </t>
  </si>
  <si>
    <t>https://cdn.inc-000.kms.osi.office.net/att/3240acc1a9778cf4f276c0cea081cce09bdbd37c6efaef13b1d92c6c2536d16c.jpg?sv=2015-12-11&amp;sr=b&amp;sig=BsUd2OoFa%2F6gCmOcpzbUgL1lcdfkMvK%2FrLdGf%2BWe8qc%3D&amp;st=2018-09-18T02:33:31Z&amp;se=2292-07-03T03:33:31Z&amp;sp=r,https://cdn.inc-000.kms.osi.office.net/att/e0bbd130839914cd9710e81643edc24e0704e6157915543b040b699e57d756fb.jpg?sv=2015-12-11&amp;sr=b&amp;sig=9nKVFKb5ulZQRPpI7Oecl7gGwqzpOHNKtSDN%2BTT18Yg%3D&amp;st=2018-09-18T02:33:31Z&amp;se=2292-07-03T03:33:31Z&amp;sp=r</t>
  </si>
  <si>
    <t>Unnamed Road, Andhra Pradesh 522016, India</t>
  </si>
  <si>
    <t>https://cdn.inc-000.kms.osi.office.net/att/be96f71a59748d7d8f6c193e1106647a9597e4d227e4718e645382a4566468ec.jpg?sv=2015-12-11&amp;sr=b&amp;sig=d0a3ox6hflV%2FJU%2FIUOX524f58N4%2BWv020TkytJDdmJw%3D&amp;st=2018-09-18T02:45:51Z&amp;se=2292-07-03T03:45:51Z&amp;sp=r</t>
  </si>
  <si>
    <t>Srigiripadu, Andhra Pradesh 522613, India</t>
  </si>
  <si>
    <t>https://cdn.inc-000.kms.osi.office.net/att/f1e70c963d638441cce62672d8927ce95876849deb0091f81ddff11152baae7e.jpg?sv=2015-12-11&amp;sr=b&amp;sig=TYZa0eBoKfVe6CYK1LyZWFWOkHQRdEhZrZ%2BAAIc0d2M%3D&amp;st=2018-09-18T02:36:00Z&amp;se=2292-07-03T03:36:00Z&amp;sp=r,https://cdn.inc-000.kms.osi.office.net/att/0f1692c4236d838ca54c246b5c991ff8e3563724b28d889a5da0a3741fbc7dcc.jpg?sv=2015-12-11&amp;sr=b&amp;sig=FV2wQwAEPdgu7H2RvVfZtflikFeSkDhdlnqKb449Nvg%3D&amp;st=2018-09-18T02:36:01Z&amp;se=2292-07-03T03:36:01Z&amp;sp=r</t>
  </si>
  <si>
    <t>https://cdn.inc-000.kms.osi.office.net/att/e08f411a5372d8572153e3ced48c43846f96b5bd971d7568a55533279aee960b.jpg?sv=2015-12-11&amp;sr=b&amp;sig=ff1Kz2V8DsOwqGUpXvQGWTMtE5PEQqU6Ts81kj2s690%3D&amp;st=2018-09-18T02:36:38Z&amp;se=2292-07-03T03:36:38Z&amp;sp=r</t>
  </si>
  <si>
    <t>https://cdn.inc-000.kms.osi.office.net/att/0c7dff882be36db4481655b0cf7210ce58a95bc888cd705214df0f4f62f1b78b.jpg?sv=2015-12-11&amp;sr=b&amp;sig=m1Eg57HGbmjB88guraAHPR%2FHEhs4zALb55nGTzFVwnw%3D&amp;st=2018-09-18T02:39:05Z&amp;se=2292-07-03T03:39:05Z&amp;sp=r</t>
  </si>
  <si>
    <t>White Fly</t>
  </si>
  <si>
    <t>https://cdn.inc-000.kms.osi.office.net/att/9ddce5097d0ff107570b07dbab2cbbd8d6e02dce466fbd215ee1a7674e8a589e.jpg?sv=2015-12-11&amp;sr=b&amp;sig=d4gNkv8XeHaw16ruyiPFT9mUnJkDl7bkWcUKdD4%2FzGI%3D&amp;st=2018-09-18T02:41:27Z&amp;se=2292-07-03T03:41:27Z&amp;sp=r</t>
  </si>
  <si>
    <t>https://cdn.inc-000.kms.osi.office.net/att/e04aeee8b321c261d1e4e584062b65d7e14ef3648aa238125701a3e9288e70ea.jpg?sv=2015-12-11&amp;sr=b&amp;sig=f4evsG3ByAb7p6IFQlh9t36uwXX8BIqPXrNekFumezE%3D&amp;st=2018-09-18T02:43:58Z&amp;se=2292-07-03T03:43:58Z&amp;sp=r</t>
  </si>
  <si>
    <t>https://cdn.inc-000.kms.osi.office.net/att/2f7346836e9119085c57e2a8ecad942f1c0f2ce50a6f56538322ef1a450784e9.jpg?sv=2015-12-11&amp;sr=b&amp;sig=9mU62qjZghFiURgp9VaqDRxiTbUlVvx%2F1aUwRRcxQ64%3D&amp;st=2018-09-18T02:47:50Z&amp;se=2292-07-03T03:47:50Z&amp;sp=r</t>
  </si>
  <si>
    <t>https://cdn.inc-000.kms.osi.office.net/att/5387d04370edd935e715356acb9a2cfd6218750f36c986649de24c2b7eced2c4.jpg?sv=2015-12-11&amp;sr=b&amp;sig=p%2FWyDwji1eLIaoCsrB2RRkUXNfnqCJIt0UUBj3NGb50%3D&amp;st=2018-09-18T02:51:14Z&amp;se=2292-07-03T03:51:14Z&amp;sp=r</t>
  </si>
  <si>
    <t>https://cdn.inc-000.kms.osi.office.net/att/bebc41ec813870c5de2dd40808e4fe126acc26607945021b52432aef354f09fd.jpg?sv=2015-12-11&amp;sr=b&amp;sig=%2Bx52ag8cyCeA7M7KvlL5eXzMuUdm4Q9XXSlLw0pRxLY%3D&amp;st=2018-09-18T02:53:04Z&amp;se=2292-07-03T03:53:04Z&amp;sp=r</t>
  </si>
  <si>
    <t>07/062018</t>
  </si>
  <si>
    <t>https://cdn.inc-000.kms.osi.office.net/att/29de78a9be5d0a6c5468b7feaad31bdf4a58b1491828d26a82919286d07326b6.jpg?sv=2015-12-11&amp;sr=b&amp;sig=s8i6ykp%2FLG0uZo5pD4KSgNq0H647IjgUv11f3HsGHzE%3D&amp;st=2018-09-18T02:55:01Z&amp;se=2292-07-03T03:55:01Z&amp;sp=r</t>
  </si>
  <si>
    <t>https://cdn.inc-000.kms.osi.office.net/att/49d11d0b94a273868c46da8d1377f6a0eec1e6541420a8621097554260637e20.jpg?sv=2015-12-11&amp;sr=b&amp;sig=694e7hSTtPP%2B%2Btbv%2BadODaPZ6VSrudgoscK%2Bs3M1a9U%3D&amp;st=2018-09-18T02:57:02Z&amp;se=2292-07-03T03:57:02Z&amp;sp=r</t>
  </si>
  <si>
    <t>https://cdn.inc-000.kms.osi.office.net/att/fdc7dfa2011f4e5b76213837fba2ae348736fdc650ea2735dd3c53570b98d6e8.jpg?sv=2015-12-11&amp;sr=b&amp;sig=I4GpIAVROXo6Le7he7f6PKwlhyVvLrJN3Qmftc2O%2BNA%3D&amp;st=2018-09-18T02:58:55Z&amp;se=2292-07-03T03:58:55Z&amp;sp=r</t>
  </si>
  <si>
    <t>18/09/1/2018</t>
  </si>
  <si>
    <t>https://cdn.inc-000.kms.osi.office.net/att/032a44894eab3ce2981648db0e4a7c2e26d47c3d7a872b3ff63a319d47aff389.jpg?sv=2015-12-11&amp;sr=b&amp;sig=esXqJjzP3u9A1DYX0AZJ1%2BSEWxu8YELHOHSshZpKIPA%3D&amp;st=2018-09-18T03:01:25Z&amp;se=2292-07-03T04:01:25Z&amp;sp=r</t>
  </si>
  <si>
    <t>20/06/208/18</t>
  </si>
  <si>
    <t>https://cdn.inc-000.kms.osi.office.net/att/e86accbd73c28459af4512706d4834e3129727551b7b6ea95f25fe60a360b867.jpg?sv=2015-12-11&amp;sr=b&amp;sig=p5L8GUQnVHqw9yKOvff573ABf2aUVyXzwPmR68Cmhuk%3D&amp;st=2018-09-18T03:03:24Z&amp;se=2292-07-03T04:03:24Z&amp;sp=r</t>
  </si>
  <si>
    <t>https://cdn.inc-000.kms.osi.office.net/att/7739513d4effc0a1828ee70a3194ca4045e792a37cbbcf0e65c689506d1b278f.jpg?sv=2015-12-11&amp;sr=b&amp;sig=MKmZtCKspy124ZI%2B4sI3LrHeKx5f9WpGpwX1OIbxplU%3D&amp;st=2018-09-18T03:06:14Z&amp;se=2292-07-03T04:06:14Z&amp;sp=r</t>
  </si>
  <si>
    <t>https://cdn.inc-000.kms.osi.office.net/att/441c8d14870541ca9e0be5f7e4e85f1df1393820ef9e38820fb91bd2c5e6c1e1.jpg?sv=2015-12-11&amp;sr=b&amp;sig=U4HhVb7g4QAKtNsIcCmsFxXD8ckf%2FmIMRXUWqqNYJ8w%3D&amp;st=2018-09-18T03:09:17Z&amp;se=2292-07-03T04:09:17Z&amp;sp=r</t>
  </si>
  <si>
    <t>srinivasarao</t>
  </si>
  <si>
    <t>L Koteswararao</t>
  </si>
  <si>
    <t>Na</t>
  </si>
  <si>
    <t>https://cdn.inc-000.kms.osi.office.net/att/951096bb27ca8c9a8417375be0e69c2866418d80c95064e67adf8b7f8fee92f7.jpg?sv=2015-12-11&amp;sr=b&amp;sig=8flVYtwNG8jUG05B5mCdcnQQ6R8zT7D%2BEzmd7tfKjAE%3D&amp;st=2018-09-18T08:33:08Z&amp;se=2292-07-03T09:33:08Z&amp;sp=r,https://cdn.inc-000.kms.osi.office.net/att/a3c4f33838c7a3c2588ac3a486630f390c50584c970fc03cc71399d1cdafd5ca.jpg?sv=2015-12-11&amp;sr=b&amp;sig=SeuniBXSMt1%2FxutbjTzENnFTMYZ0Gh3kcQ1C1Yn6EzE%3D&amp;st=2018-09-18T08:33:08Z&amp;se=2292-07-03T09:33:08Z&amp;sp=r</t>
  </si>
  <si>
    <t>N SrinivasaReddy</t>
  </si>
  <si>
    <t>Madugula</t>
  </si>
  <si>
    <t>Gurazala</t>
  </si>
  <si>
    <t>Unnamed Road, Madugula, Andhra Pradesh 522415, India</t>
  </si>
  <si>
    <t>https://cdn.inc-000.kms.osi.office.net/att/53f14419a180f476752092746bff233506e7640454bddc81a7abc5711e190218.jpg?sv=2015-12-11&amp;sr=b&amp;sig=JWcAcSEGYeTBMtZUudqLPgnX7sq3SXeXnt6Kkmx8ZFw%3D&amp;st=2018-09-18T08:33:08Z&amp;se=2292-07-03T09:33:08Z&amp;sp=r,https://cdn.inc-000.kms.osi.office.net/att/1b6faec7735b4ae7f13d632532c8f0c506d7dc1b81756db8b9f2afc61a900790.jpg?sv=2015-12-11&amp;sr=b&amp;sig=vdzeXUzvNXSMsmy3j4H%2F1NDyqMyrovWhpCNLr4web%2Bk%3D&amp;st=2018-09-18T08:33:08Z&amp;se=2292-07-03T09:33:08Z&amp;sp=r</t>
  </si>
  <si>
    <t>https://cdn.inc-000.kms.osi.office.net/att/4158e9230b4b50c74df6bf47fe0a1af35145963e379882de270eea8eadbcb3e4.jpg?sv=2015-12-11&amp;sr=b&amp;sig=OyausConzEw2%2BshhBflWX5bI%2BLXkj%2BKbybMjvkvKd3I%3D&amp;st=2018-09-18T03:11:53Z&amp;se=2292-07-03T04:11:53Z&amp;sp=r,https://cdn.inc-000.kms.osi.office.net/att/77e489ebb76bdd279bda65699769dcee9edc4a2f55c30dd288e1ec343e42a6e1.jpg?sv=2015-12-11&amp;sr=b&amp;sig=M%2FJFIRKs43hC6uFuolpnnyuekeN9NTogY6bIhytIg04%3D&amp;st=2018-09-18T03:11:54Z&amp;se=2292-07-03T04:11:54Z&amp;sp=r</t>
  </si>
  <si>
    <t>Yes.15/08/2018</t>
  </si>
  <si>
    <t>https://cdn.inc-000.kms.osi.office.net/att/531211f29e687c0b988175590f6f72da97c1b7455ba6afd36e18bfcb6b645192.jpg?sv=2015-12-11&amp;sr=b&amp;sig=reoeiQQv3JsEjxX8h4oa4jLhS15AdLoiMAaUeSce9oA%3D&amp;st=2018-09-18T03:17:27Z&amp;se=2292-07-03T04:17:27Z&amp;sp=r,https://cdn.inc-000.kms.osi.office.net/att/816273d5a51f0c85e442eb22d37d43990225f6f57959d012b4b1a151e3b932d7.jpg?sv=2015-12-11&amp;sr=b&amp;sig=eXEMYKctX%2FjGAE7mFF0p4yJxIgYaVwTGBQfM%2Fn8Mb0g%3D&amp;st=2018-09-18T03:17:27Z&amp;se=2292-07-03T04:17:27Z&amp;sp=r,https://cdn.inc-000.kms.osi.office.net/att/377bf7ef3b016fc19327dd4f7d49c3d5f9604d812c2d90b9153c836f4d2a9141.jpg?sv=2015-12-11&amp;sr=b&amp;sig=hOoM%2FT4w7UCHv%2BqZB943ypo7gFTttdod1bQWuh%2BXz1c%3D&amp;st=2018-09-18T03:17:27Z&amp;se=2292-07-03T04:17:27Z&amp;sp=r</t>
  </si>
  <si>
    <t>V.Jojappa</t>
  </si>
  <si>
    <t>Macherla </t>
  </si>
  <si>
    <t>Kumar</t>
  </si>
  <si>
    <t>https://cdn.inc-000.kms.osi.office.net/att/5444217a2ead7261c5d7e1965499a9c6ab9ba84e2169cb15f2c9cdbc8a6f50bf.jpg?sv=2015-12-11&amp;sr=b&amp;sig=BrwT4DkAuixvj4W9WetxcGe8SFzYKgZsLgLCVwETQwY%3D&amp;st=2018-08-17T11:16:17Z&amp;se=2292-06-01T12:16:17Z&amp;sp=r</t>
  </si>
  <si>
    <t>M.kumaraswamy</t>
  </si>
  <si>
    <t>Aravind ReddY</t>
  </si>
  <si>
    <t>Shanagonda</t>
  </si>
  <si>
    <t>Odela</t>
  </si>
  <si>
    <t>Peddapally</t>
  </si>
  <si>
    <t>Sanagonda, Telangana, India</t>
  </si>
  <si>
    <t>https://cdn.inc-000.kms.osi.office.net/att/292d8957052e24248d3b825132f311786edad70165839e451370e2f55c32a620.jpg?sv=2015-12-11&amp;sr=b&amp;sig=6VAqXpeynaLCfNnU4LQpQQ%2B%2Fj4LEt%2B2TsUXCXBE8hFo%3D&amp;st=2018-08-17T11:22:40Z&amp;se=2292-06-01T12:22:40Z&amp;sp=r</t>
  </si>
  <si>
    <t>Aravid Reddy</t>
  </si>
  <si>
    <t>odela</t>
  </si>
  <si>
    <t>Chiluveru Nagaraj</t>
  </si>
  <si>
    <t>https://cdn.inc-000.kms.osi.office.net/att/de585141bb0d267f82ec649332308c7acfc00b892e0ce934c596f7fb65f5d78c.jpg?sv=2015-12-11&amp;sr=b&amp;sig=5SbcdKA16UEwcATQ1k9GglclMOnwVbFZajqNVgKtGu8%3D&amp;st=2018-08-18T02:09:58Z&amp;se=2292-06-02T03:09:58Z&amp;sp=r,https://cdn.inc-000.kms.osi.office.net/att/cfae9b7422ba0e140606a9246ece6d66bddf38a148d047488837c034784918bd.jpg?sv=2015-12-11&amp;sr=b&amp;sig=O76exJSnHlsjklh8T7IfMMkvFq4e51gnV0ZocF3oCF8%3D&amp;st=2018-08-18T02:09:58Z&amp;se=2292-06-02T03:09:58Z&amp;sp=r</t>
  </si>
  <si>
    <t>Chiluveru Nagaraju</t>
  </si>
  <si>
    <t>Aravind reddy</t>
  </si>
  <si>
    <t>Bhojannapet</t>
  </si>
  <si>
    <t>Peddpalle</t>
  </si>
  <si>
    <t>Peddapalle</t>
  </si>
  <si>
    <t>Unnamed Road, Telangana 505174, India</t>
  </si>
  <si>
    <t>https://cdn.inc-000.kms.osi.office.net/att/06aea85db393b1eba7179aca3e4e3a0424ef09c76f32dd286c4c7a240632307a.jpg?sv=2015-12-11&amp;sr=b&amp;sig=1efInYhIfTx3eaUGYRiXJStzM9RR0llMr6phLNUXz6Y%3D&amp;st=2018-09-05T00:53:36Z&amp;se=2292-06-20T01:53:36Z&amp;sp=r</t>
  </si>
  <si>
    <t>m.kumaraswamy</t>
  </si>
  <si>
    <t>Aravind Reddy</t>
  </si>
  <si>
    <t>Peddypally</t>
  </si>
  <si>
    <t>Telangana 505475, India</t>
  </si>
  <si>
    <t>Budde Madhu</t>
  </si>
  <si>
    <t>https://cdn.inc-000.kms.osi.office.net/att/a17a977bee46a9df42c8db54feaaa350ae655086d9b14d9a0e1e9fb84968ea0d.jpg?sv=2015-12-11&amp;sr=b&amp;sig=z3aZd20f88c2L5L0ULPEDNDMemaZPP7LYQ1GvY8yfV8%3D&amp;st=2018-08-18T00:47:22Z&amp;se=2292-06-02T01:47:22Z&amp;sp=r,https://cdn.inc-000.kms.osi.office.net/att/e2e8e36bd43e1097896c0c45590692ed88595b308211c7bf2e622f5e2b9820f6.jpg?sv=2015-12-11&amp;sr=b&amp;sig=R%2BnI1%2F1Y7aZyx851b0IaA%2Be41ExzHKD8kJ4rIqWP61A%3D&amp;st=2018-08-18T00:47:22Z&amp;se=2292-06-02T01:47:22Z&amp;sp=r,https://cdn.inc-000.kms.osi.office.net/att/285043e26b1647edc948eb71850f7746da05ff9c04edba0a29f366c716ba56de.jpg?sv=2015-12-11&amp;sr=b&amp;sig=7qDnW5aFaQxUUy9euDZ1kt%2FKZyMlevamkwhoTamC4Dg%3D&amp;st=2018-08-18T00:47:22Z&amp;se=2292-06-02T01:47:22Z&amp;sp=r</t>
  </si>
  <si>
    <t>Budde madhu</t>
  </si>
  <si>
    <t>Bejjanki</t>
  </si>
  <si>
    <t>Siddipet</t>
  </si>
  <si>
    <t>Bejjanki, Telangana 505528, India</t>
  </si>
  <si>
    <t>https://cdn.inc-000.kms.osi.office.net/att/0d65250fbebd351c43f0e9eadd6c9b53c7710ecb16566a0acdfc83c0b32d2ce3.jpg?sv=2015-12-11&amp;sr=b&amp;sig=eWm7jbEF2tAPr0pd1xSEfHEJH7rJGbVLAV%2Fb4FpDKek%3D&amp;st=2018-08-18T01:35:35Z&amp;se=2292-06-02T02:35:35Z&amp;sp=r,https://cdn.inc-000.kms.osi.office.net/att/b7bf0d42c0e1449c74c214af6cef2e6f1ad2e6363ce49cb5630f9ab37d5d4e5e.jpg?sv=2015-12-11&amp;sr=b&amp;sig=Cs3w8Uci2Mo2RGbem3Aqe%2Bf2GBbKMPMYcJP0HoHpgwo%3D&amp;st=2018-08-18T01:35:35Z&amp;se=2292-06-02T02:35:35Z&amp;sp=r</t>
  </si>
  <si>
    <t>Papannapalli bejjanki</t>
  </si>
  <si>
    <t>Telangana 505528, India</t>
  </si>
  <si>
    <t>https://cdn.inc-000.kms.osi.office.net/att/e4b6cb687224dd6823f8c9cf0bfc63731a7320dd45b233a69d4451c7646ff1bd.jpg?sv=2015-12-11&amp;sr=b&amp;sig=ids7Xowqj57%2BTbBIs%2BINYaNnFg7zT%2B1ELaJzWtqsAy0%3D&amp;st=2018-08-18T02:29:34Z&amp;se=2292-06-02T03:29:34Z&amp;sp=r,https://cdn.inc-000.kms.osi.office.net/att/222c683308fab8138dfd203ca2a8591e453db83258ed0fd049bca3f9683277e7.jpg?sv=2015-12-11&amp;sr=b&amp;sig=nGW1zq9Pc%2FKAifD2DyFfBTQuCjUq6TnJoW4ZJ%2Bux5VM%3D&amp;st=2018-08-18T02:29:35Z&amp;se=2292-06-02T03:29:35Z&amp;sp=r</t>
  </si>
  <si>
    <t>Chiluveru Nagaraju </t>
  </si>
  <si>
    <t>Bhojannapeta</t>
  </si>
  <si>
    <t>Peddapalli</t>
  </si>
  <si>
    <t>Chelikathirupathi</t>
  </si>
  <si>
    <t>https://cdn.inc-000.kms.osi.office.net/att/69ea3d4649d74a6132a7d3d32d53e1eb1621becdf7b484c81603a861f9d37c55.jpg?sv=2015-12-11&amp;sr=b&amp;sig=m8JnyeCBSmQ1JeytqaMaL5UHF4YGuLa10u9hcAbljpk%3D&amp;st=2018-08-18T03:58:55Z&amp;se=2292-06-02T04:58:55Z&amp;sp=r,https://cdn.inc-000.kms.osi.office.net/att/e2621122366fc5e394f05315831d81fed21eeae17d2c6d3455ecac7a3fa55e08.jpg?sv=2015-12-11&amp;sr=b&amp;sig=IAwVNBGs6RcPw9Pk%2B3y4jHEUDtMETYmkqZRPn8Yabc8%3D&amp;st=2018-08-18T03:58:55Z&amp;se=2292-06-02T04:58:55Z&amp;sp=r,https://cdn.inc-000.kms.osi.office.net/att/f189c2be7c13e7ac4b7e1c4f1db4be64480b382e7f20e3ff5323ce823d99fe57.jpg?sv=2015-12-11&amp;sr=b&amp;sig=9aObs82qKM9CYiy8otlyX7bFxoULvKifF9AgyV9qtGE%3D&amp;st=2018-08-18T03:58:55Z&amp;se=2292-06-02T04:58:55Z&amp;sp=r</t>
  </si>
  <si>
    <t>Ranjith</t>
  </si>
  <si>
    <t>Madipally</t>
  </si>
  <si>
    <t>Jammikunta</t>
  </si>
  <si>
    <t>Kariminagat</t>
  </si>
  <si>
    <t>Telangana 505122, India</t>
  </si>
  <si>
    <t>https://cdn.inc-000.kms.osi.office.net/att/673fc4a14662253c2844ba23fff21905389bddf73af7eca61e5ca08f51450e64.jpg?sv=2015-12-11&amp;sr=b&amp;sig=eLjduXqWrw9l%2FIe5yfHEeKACKz5C%2Bk%2B8pS27QHZ1e%2Bk%3D&amp;st=2018-08-18T02:59:55Z&amp;se=2292-06-02T03:59:55Z&amp;sp=r</t>
  </si>
  <si>
    <t>Telangana 505174, India</t>
  </si>
  <si>
    <t>https://cdn.inc-000.kms.osi.office.net/att/d1105ffb5a356b4286e4ffef94bef18999182e367d4146c2c129075307e80097.jpg?sv=2015-12-11&amp;sr=b&amp;sig=ILrWUWfFVhULoZCfI2k5qw2svgR6GUiO72ElCL8tt9k%3D&amp;st=2018-08-18T04:01:39Z&amp;se=2292-06-02T05:01:39Z&amp;sp=r,https://cdn.inc-000.kms.osi.office.net/att/96289daee8dc33e128e92a6764f2c12c22b66dcf85e0f0cf5635388f05d47ddd.jpg?sv=2015-12-11&amp;sr=b&amp;sig=3M6EuolHEMib16Vrhsog3uH%2BioSaOqhwHoCuP4G9DFs%3D&amp;st=2018-08-18T04:01:39Z&amp;se=2292-06-02T05:01:39Z&amp;sp=r</t>
  </si>
  <si>
    <t>https://cdn.inc-000.kms.osi.office.net/att/abfa4995be342be8c1e19ceae982dbc0704f11ed1b0f50f97bc9b9c0d0c74c78.jpg?sv=2015-12-11&amp;sr=b&amp;sig=xZRkt2elvP4RhXeq27XjaxceHSEUuboNANs1dXYJ200%3D&amp;st=2018-08-18T03:19:06Z&amp;se=2292-06-02T04:19:06Z&amp;sp=r,https://cdn.inc-000.kms.osi.office.net/att/80ab2d676a48607c7b990e5faebf65f7980f8f0395e2b63d3bf6b8921fb0befc.jpg?sv=2015-12-11&amp;sr=b&amp;sig=Jbfj5mkN6dpA27o1Q5E4UNpgMl%2FDB6FarJjvGW0NAKM%3D&amp;st=2018-08-18T03:19:07Z&amp;se=2292-06-02T04:19:07Z&amp;sp=r</t>
  </si>
  <si>
    <t>Aravindreddy</t>
  </si>
  <si>
    <t>Yellampalli Bejjanki</t>
  </si>
  <si>
    <t>Unnamed Road, Telangana 505528, India</t>
  </si>
  <si>
    <t>https://cdn.inc-000.kms.osi.office.net/att/c149ea7fc427ff183c92c9eb29d4a2a54dfaf493c5150df05894e819d5ff10a6.jpg?sv=2015-12-11&amp;sr=b&amp;sig=RXockiKzmug1Bv8SxtTPAfqYr%2FOXU%2F5d1Jt2la9zzXg%3D&amp;st=2018-08-18T03:45:26Z&amp;se=2292-06-02T04:45:26Z&amp;sp=r,https://cdn.inc-000.kms.osi.office.net/att/944d79649cb2d3a1ed7a81d53cc35b5dc9f85acc25973e36ec3d5773807a6a70.jpg?sv=2015-12-11&amp;sr=b&amp;sig=9BRgatQNFVrQYVjSZZ0GT0XBobshgeSE%2FU3WYrNKJTY%3D&amp;st=2018-08-18T03:45:26Z&amp;se=2292-06-02T04:45:26Z&amp;sp=r,https://cdn.inc-000.kms.osi.office.net/att/17387a431df8b3c6406e4813733f00c587c200ccd9b9bb6ff2db324a9b83bd77.jpg?sv=2015-12-11&amp;sr=b&amp;sig=J1QJFLOJsbuKq6AMtCIrTOkf9Fqbg7mR7DtP411Aqqw%3D&amp;st=2018-08-18T03:45:26Z&amp;se=2292-06-02T04:45:26Z&amp;sp=r</t>
  </si>
  <si>
    <t>Karimnagar Rd, Bejjanki, Telangana 505528, India</t>
  </si>
  <si>
    <t>Jassids;Cotton Aphid;Thrips</t>
  </si>
  <si>
    <t>https://cdn.inc-000.kms.osi.office.net/att/2995e6394499d15bf4135593b468c620f0d9499dfecbdc80e13e7cbc80fe56c4.jpg?sv=2015-12-11&amp;sr=b&amp;sig=%2FP88L8tx7r9SJlFwHP6mjGVxREgymnRrExTF%2Bym1UF8%3D&amp;st=2018-08-18T03:28:02Z&amp;se=2292-06-02T04:28:02Z&amp;sp=r,https://cdn.inc-000.kms.osi.office.net/att/b8daae57af37902f2e1e92abbc5fe08c3fdb7cbf9b90a43a9c9796dc378c264b.jpg?sv=2015-12-11&amp;sr=b&amp;sig=fxHJqGTxi2aPxaWtU7vdYoMPNs50qmlzdSX1muQFV%2Fc%3D&amp;st=2018-08-18T03:28:02Z&amp;se=2292-06-02T04:28:02Z&amp;sp=r,https://cdn.inc-000.kms.osi.office.net/att/1edec9f5fbc2145ac83d693542d7f52c731dd2e5091cfc73222d99824e099b27.jpg?sv=2015-12-11&amp;sr=b&amp;sig=by%2FFLVO7DLxRx84BD6HedlF6O4sUfRxJhDq4NO1nyAA%3D&amp;st=2018-08-18T03:28:03Z&amp;se=2292-06-02T04:28:03Z&amp;sp=r,https://cdn.inc-000.kms.osi.office.net/att/591d4b169fe89156673bc6cb161de9f6498b654610d28ee2c5a9e3b5c3dce912.jpg?sv=2015-12-11&amp;sr=b&amp;sig=a2GhRphs0MNOH0cE1vFgSLuNlFlaukYY4hiW1k0L42Q%3D&amp;st=2018-08-18T03:28:03Z&amp;se=2292-06-02T04:28:03Z&amp;sp=r</t>
  </si>
  <si>
    <t>Yellampalli bejjanki</t>
  </si>
  <si>
    <t>https://cdn.inc-000.kms.osi.office.net/att/67d77bf2d21ae52991f3521a3a55e7e43e268c40d143367b08e11d2ad8d89356.jpg?sv=2015-12-11&amp;sr=b&amp;sig=KXvJuHhWKgdeCf8%2B25QncA8nAfIGJU3Tn%2F8cmjUXtjM%3D&amp;st=2018-08-22T03:51:38Z&amp;se=2292-06-06T04:51:38Z&amp;sp=r</t>
  </si>
  <si>
    <t>Kallepalli</t>
  </si>
  <si>
    <t>https://cdn.inc-000.kms.osi.office.net/att/5ecaa6451edb3fd4970a896510e343a503d3b9db9840e8e9096206dea0f7118c.jpg?sv=2015-12-11&amp;sr=b&amp;sig=fLbeUjy25y2wizNnusAOk7dHRqAdjY9FETYeMV5ALQI%3D&amp;st=2018-08-18T04:33:46Z&amp;se=2292-06-02T05:33:46Z&amp;sp=r,https://cdn.inc-000.kms.osi.office.net/att/65fc83bfc8542f3270ad4e5141ceb7eb9bee182d91744d7fd54a9353a7d6b708.jpg?sv=2015-12-11&amp;sr=b&amp;sig=DbB%2FeZI8Nb6WIFJvoi%2FTJR3gjbatn%2BahaD%2F9LP0nl8o%3D&amp;st=2018-08-18T04:33:46Z&amp;se=2292-06-02T05:33:46Z&amp;sp=r,https://cdn.inc-000.kms.osi.office.net/att/aa0db11b54a123849413c72eabcc64b2819aeb46b1f37645918bc6ac26783fda.jpg?sv=2015-12-11&amp;sr=b&amp;sig=URyx3xmdU6aGaiXdxXPzrcDMIIHOZoVSCyCN4fOcFvM%3D&amp;st=2018-08-18T04:33:46Z&amp;se=2292-06-02T05:33:46Z&amp;sp=r</t>
  </si>
  <si>
    <t>Kariminagar</t>
  </si>
  <si>
    <t>Unnamed Road, Telangana 505122, India</t>
  </si>
  <si>
    <t>2to 3</t>
  </si>
  <si>
    <t>https://cdn.inc-000.kms.osi.office.net/att/0072b5eef835527526f918ad0428d309e384051c4bbbf65e697b1e2c9be05101.jpg?sv=2015-12-11&amp;sr=b&amp;sig=W1ZpTtFxetlQsu5PgdwVu75j9GzimUm6k2uiCL9UTxk%3D&amp;st=2018-08-18T04:37:48Z&amp;se=2292-06-02T05:37:48Z&amp;sp=r,https://cdn.inc-000.kms.osi.office.net/att/842095e8f285993cbaefe4a383357ce6364a6454b7e878ef815d442b2886a99a.jpg?sv=2015-12-11&amp;sr=b&amp;sig=Se%2Fku%2FHvvqfWuh31MIiKCVFCncImUi4ONB457j5HHQo%3D&amp;st=2018-08-18T04:37:48Z&amp;se=2292-06-02T05:37:48Z&amp;sp=r</t>
  </si>
  <si>
    <t>https://cdn.inc-000.kms.osi.office.net/att/a00fd36e304ccf13a2e8b9268e7c7031ff2d7fdee7365c6af908e377e13952fd.jpg?sv=2015-12-11&amp;sr=b&amp;sig=mv70PSdoOJ8VwIwn4KfuPEsHdknINDmlnUz8nnWIoyM%3D&amp;st=2018-08-18T04:42:36Z&amp;se=2292-06-02T05:42:36Z&amp;sp=r,https://cdn.inc-000.kms.osi.office.net/att/ce97d73f39906ade5fc474eca65df3a3ee88114323b15ed854431b9637276ecf.jpg?sv=2015-12-11&amp;sr=b&amp;sig=djv297WZpnvAX3ufeg2fvMNDAnr1p2sQlB3KAtbqgPM%3D&amp;st=2018-08-18T04:42:36Z&amp;se=2292-06-02T05:42:36Z&amp;sp=r,https://cdn.inc-000.kms.osi.office.net/att/24b040063b3ca31db4942b9245af3c9ace4270fb5abaf8f0f8246ca3458fba34.jpg?sv=2015-12-11&amp;sr=b&amp;sig=zLDVroZ52fJaCVV8u50jYISpwEGE9tVUSlTu061F%2BJA%3D&amp;st=2018-08-18T04:42:37Z&amp;se=2292-06-02T05:42:37Z&amp;sp=r</t>
  </si>
  <si>
    <t>Chelikathirupathiranji</t>
  </si>
  <si>
    <t>https://cdn.inc-000.kms.osi.office.net/att/f5fec2aa8623b14466a767188bab9a346e6471a5fc0753e8f07f9a169590efba.jpg?sv=2015-12-11&amp;sr=b&amp;sig=g9adYfrGHXgmQX2SIk0I1oqFvHlB4CnZ5ol1v4qMujA%3D&amp;st=2018-08-18T05:10:05Z&amp;se=2292-06-02T06:10:05Z&amp;sp=r,https://cdn.inc-000.kms.osi.office.net/att/6bea573e8bbc8b0a3d6d36cb668f725c802ac09961e81a0390f48521430ccdd2.jpg?sv=2015-12-11&amp;sr=b&amp;sig=JWEFnChLAsz3fcrBrIZMDwc%2Fh5F5ZKDwBRpWYjnzkO8%3D&amp;st=2018-08-18T05:10:06Z&amp;se=2292-06-02T06:10:06Z&amp;sp=r,https://cdn.inc-000.kms.osi.office.net/att/2a1253fcdd684f2d5c018d2da8540ef113f12d0584e3f9e0fa537d20a4bbfe59.jpg?sv=2015-12-11&amp;sr=b&amp;sig=qxaovpVU%2F51GsTv%2FrWnARE2s32GF3ULNbLDuQJTFa8s%3D&amp;st=2018-08-18T05:10:06Z&amp;se=2292-06-02T06:10:06Z&amp;sp=r</t>
  </si>
  <si>
    <t>Ch thirupathi</t>
  </si>
  <si>
    <t>Jamikunta</t>
  </si>
  <si>
    <t>https://cdn.inc-000.kms.osi.office.net/att/9abfd28280640437e3bd552b3ab3ed1e28ce8a558573863afe40f36f7218f850.jpg?sv=2015-12-11&amp;sr=b&amp;sig=4UB7XpYVhKjWN4Op0h1DkOyqzelFWinx16gi4KYO6OQ%3D&amp;st=2018-08-17T00:43:36Z&amp;se=2292-06-01T01:43:36Z&amp;sp=r,https://cdn.inc-000.kms.osi.office.net/att/8c482aeb2ccb991a4a315a19611ac98d85521915ca4fe42b1796fb46197d142c.jpg?sv=2015-12-11&amp;sr=b&amp;sig=BugCbM4ENjq5gNGJND2NkL2mqTPiEudBo91LErNuJfM%3D&amp;st=2018-08-17T00:43:36Z&amp;se=2292-06-01T01:43:36Z&amp;sp=r</t>
  </si>
  <si>
    <t>B. GANGA RAO</t>
  </si>
  <si>
    <t>P. Venkata sai</t>
  </si>
  <si>
    <t>Amaravathi</t>
  </si>
  <si>
    <t>Unnamed Road, Unguturu, Andhra Pradesh 522016, India</t>
  </si>
  <si>
    <t>15-062018</t>
  </si>
  <si>
    <t>https://cdn.inc-000.kms.osi.office.net/att/b14e06ebec7d001492ca650c7efa0833989998baa9408ed0553261f64be53ed4.jpg?sv=2015-12-11&amp;sr=b&amp;sig=T%2Fik7w3mUwKuc5Ftn58xyQhUPO3pXAh0BDaoT9vhGjE%3D&amp;st=2018-08-17T02:09:18Z&amp;se=2292-06-01T03:09:18Z&amp;sp=r</t>
  </si>
  <si>
    <t>Raghaneedu</t>
  </si>
  <si>
    <t>Unnamed Road, Telangana 505172, India</t>
  </si>
  <si>
    <t>N RAJU</t>
  </si>
  <si>
    <t>https://cdn.inc-000.kms.osi.office.net/att/d8273d227500e02f7dfdf202de92920126c07313c2f877c1ad2433326066fb39.jpg?sv=2015-12-11&amp;sr=b&amp;sig=Dm5K9d8XpNjehUX3TU1AO9qb5liT9cLhVQvkkaPUk0o%3D&amp;st=2018-08-17T07:03:13Z&amp;se=2292-06-01T08:03:13Z&amp;sp=r</t>
  </si>
  <si>
    <t>Raju</t>
  </si>
  <si>
    <t>Ranjith reddy</t>
  </si>
  <si>
    <t>Vangapalli</t>
  </si>
  <si>
    <t>Kamalapur</t>
  </si>
  <si>
    <t>Warangal urben</t>
  </si>
  <si>
    <t>Telangana 505102, India</t>
  </si>
  <si>
    <t>https://cdn.inc-000.kms.osi.office.net/att/c2aade253bf362b302901fc6064e401a6deaac437d3622635b0805595ab877af.jpg?sv=2015-12-11&amp;sr=b&amp;sig=I6VoBtHjGfEDbLkDFwkx7O1dvJOagLp54%2BmvJt%2BxOiY%3D&amp;st=2018-08-17T11:11:01Z&amp;se=2292-06-01T12:11:01Z&amp;sp=r</t>
  </si>
  <si>
    <t>https://cdn.inc-000.kms.osi.office.net/att/4b1ad086cafb6b18ba49f0b9005dc2fc12b069bba7d5e9d1c0dcd15d8d389f3d.jpg?sv=2015-12-11&amp;sr=b&amp;sig=fW5f5sFtDUkjFRrpZ%2BIOoJauqaS3rSaXTjCKFRYOPdk%3D&amp;st=2018-08-17T02:25:23Z&amp;se=2292-06-01T03:25:23Z&amp;sp=r,https://cdn.inc-000.kms.osi.office.net/att/f17ca445e99c4876ab2d5c10a293aa818d7e74e220bdfa6b27406e5fbbd0528e.jpg?sv=2015-12-11&amp;sr=b&amp;sig=BSCO5hG7%2F3EeRZXQpaVJmr%2BhokRXmG2J7fStf5ockVQ%3D&amp;st=2018-08-17T02:25:23Z&amp;se=2292-06-01T03:25:23Z&amp;sp=r,https://cdn.inc-000.kms.osi.office.net/att/71a699fb71484793180adae1a70b9ff2be2f43b058a7c7fb083249520570341d.jpg?sv=2015-12-11&amp;sr=b&amp;sig=Fj4I4e7eflVU2yAg3NKvbVueDtfmPY9C%2BFrjSJZ5nJk%3D&amp;st=2018-08-17T02:25:23Z&amp;se=2292-06-01T03:25:23Z&amp;sp=r,https://cdn.inc-000.kms.osi.office.net/att/b0494db0f8b9886eb5f3db38a19022e5975d9416a6e27522cb3f4b3cbe769c7d.jpg?sv=2015-12-11&amp;sr=b&amp;sig=GvB5hbl3z4v5Xy4JWKrT7%2FkpxVtRicC8pS6t3qj9TA0%3D&amp;st=2018-08-17T02:25:23Z&amp;se=2292-06-01T03:25:23Z&amp;sp=r,https://cdn.inc-000.kms.osi.office.net/att/4850fcee072b3781c51b371aee9b0222fa59f971e97f6406932902026d6bd2e4.jpg?sv=2015-12-11&amp;sr=b&amp;sig=PR%2BF3hxtEsZ0jaowoQrtUQ05LLzeNG4HT9t%2FKqFwYto%3D&amp;st=2018-08-17T02:25:23Z&amp;se=2292-06-01T03:25:23Z&amp;sp=r</t>
  </si>
  <si>
    <t>Unnamed Road, Andhra Pradesh 522426, India</t>
  </si>
  <si>
    <t>https://cdn.inc-000.kms.osi.office.net/att/41d92ce2392bc0b7b805b714e56b1fcab5a4136822999eb2054a493c66715867.jpg?sv=2015-12-11&amp;sr=b&amp;sig=TiMv6BvbiyqMXbFLIxcrp9KRcKYmuuhNop1ipO2VEN0%3D&amp;st=2018-08-17T11:07:49Z&amp;se=2292-06-01T12:07:49Z&amp;sp=r</t>
  </si>
  <si>
    <t>15 days</t>
  </si>
  <si>
    <t>https://cdn.inc-000.kms.osi.office.net/att/5052768e37bd516d8d8d419fe58ccc190f00d72b0878d166ce3d66b1bff673ba.jpg?sv=2015-12-11&amp;sr=b&amp;sig=BbQSo9tRj3pZuCqgLGKgYXW7zLZnwaoYz7AUr9HH1YQ%3D&amp;st=2018-08-17T05:09:30Z&amp;se=2292-06-01T06:09:30Z&amp;sp=r,https://cdn.inc-000.kms.osi.office.net/att/d28f1d2fcd58c61f8ee105f3322b65eae3dcd18fda97dbd41d3d948ca8119be7.jpg?sv=2015-12-11&amp;sr=b&amp;sig=XVsaMWVegmrDZl95QIAFN6W%2F1j9S0NcqyquaJQ59iEg%3D&amp;st=2018-08-17T05:09:30Z&amp;se=2292-06-01T06:09:30Z&amp;sp=r</t>
  </si>
  <si>
    <t>Bejjanki - Begampeta Rd, Bejjanki, Telangana 505528, India</t>
  </si>
  <si>
    <t>https://cdn.inc-000.kms.osi.office.net/att/250c03f64c9c3b121396759de91aad433fd37d8402de9c1072b1b64aa465b0bb.jpg?sv=2015-12-11&amp;sr=b&amp;sig=LvHNa%2Bw%2Fv8D0LGae99gbBwpbUZv3XhuwOHpcVlKrD0g%3D&amp;st=2018-08-17T05:24:41Z&amp;se=2292-06-01T06:24:41Z&amp;sp=r</t>
  </si>
  <si>
    <t>Unnamed Road, Telangana 505473, India</t>
  </si>
  <si>
    <t>Jassids;White Fly</t>
  </si>
  <si>
    <t>https://cdn.inc-000.kms.osi.office.net/att/3021669c1e371ec2e18e465591fe40ca8497fea2ea7d8a5a98a1a98c4950a567.jpg?sv=2015-12-11&amp;sr=b&amp;sig=wJks6Tx6Zb8wwxxKlRxg6VnxLVKu%2FkTHiY5US%2B0m6yg%3D&amp;st=2018-08-17T07:10:02Z&amp;se=2292-06-01T08:10:02Z&amp;sp=r</t>
  </si>
  <si>
    <t>https://cdn.inc-000.kms.osi.office.net/att/df54d8fbc2ce65e1c465c9073eb29d47f106138ac43fc9b3edb53b1dd29006ba.jpg?sv=2015-12-11&amp;sr=b&amp;sig=hx%2FxNZCBAVHD6vw4GxNaWaChHjBrzMDA57icLnPmPQU%3D&amp;st=2018-08-17T09:52:50Z&amp;se=2292-06-01T10:52:50Z&amp;sp=r</t>
  </si>
  <si>
    <t>Aravdhureddy</t>
  </si>
  <si>
    <t>Unnamed Road, Sanagonda, Telangana 505152, India</t>
  </si>
  <si>
    <t>https://cdn.inc-000.kms.osi.office.net/att/f3790d7f75f663b27ba8840cd1083f968d4af3f0426056abe7ef50cce0e2e09c.jpg?sv=2015-12-11&amp;sr=b&amp;sig=cxk0t1yz2RDhpbCk9RKLmPGoNLok7gvQxPOmrXk%2BakY%3D&amp;st=2018-08-17T05:32:14Z&amp;se=2292-06-01T06:32:14Z&amp;sp=r,https://cdn.inc-000.kms.osi.office.net/att/0b788daa53a5595eb547a1edd2bfa9e2f4355bede0899553fcedf5d9212c4cb9.jpg?sv=2015-12-11&amp;sr=b&amp;sig=nh2dcEBE0wGtuw7N9F2HBYKYtg%2BFcSmU6yUVRdvHJCs%3D&amp;st=2018-08-17T05:32:14Z&amp;se=2292-06-01T06:32:14Z&amp;sp=r,https://cdn.inc-000.kms.osi.office.net/att/e748afb6e2d5c7ec2a62c4fb59869b97348c02a1f726d84869a2f9bf174590cc.jpg?sv=2015-12-11&amp;sr=b&amp;sig=bgOpRDLre5DJCmNEXigX0CS1cPGhSDVCaC7EnEFGJ%2FM%3D&amp;st=2018-08-17T05:32:15Z&amp;se=2292-06-01T06:32:15Z&amp;sp=r</t>
  </si>
  <si>
    <t>https://cdn.inc-000.kms.osi.office.net/att/0096b2fed83e3d5d8db4adbf797f503da0506c655fd553d8ee17825e1159590d.jpg?sv=2015-12-11&amp;sr=b&amp;sig=gFI564u3d%2FHkicrS6W5QPFjkyHj95eUNxAa%2B%2F%2BM7Rug%3D&amp;st=2018-08-17T06:11:54Z&amp;se=2292-06-01T07:11:54Z&amp;sp=r,https://cdn.inc-000.kms.osi.office.net/att/6cce068e9cf805ea60f80b52b40725ee3968e53993f87ae5047165ef68da8bd8.jpg?sv=2015-12-11&amp;sr=b&amp;sig=1Iw%2FDDPmqoHtIMsuM05LktKTwzlzCJ8lC0Nc540ZF%2Fk%3D&amp;st=2018-08-17T06:11:54Z&amp;se=2292-06-01T07:11:54Z&amp;sp=r</t>
  </si>
  <si>
    <t>https://cdn.inc-000.kms.osi.office.net/att/c0ade4aedd9634e9d3ffaaf69df6255321ab40bed43a6f7c0431bd80fd299a6d.jpg?sv=2015-12-11&amp;sr=b&amp;sig=kagqL2%2Br4SYl%2Fyeq2fHQ4%2FxKLSsLUeRzIMM8xu%2FoHyE%3D&amp;st=2018-08-17T06:31:08Z&amp;se=2292-06-01T07:31:08Z&amp;sp=r,https://cdn.inc-000.kms.osi.office.net/att/6316dd028bc9f9434c29062377cea7a6b333a5b8d4ccc539211d009415d3d7e1.jpg?sv=2015-12-11&amp;sr=b&amp;sig=y3yBOe%2Bbtr1En2ErVdMxutEkC8UtbHrptgb2Rl0hqe0%3D&amp;st=2018-08-17T06:31:08Z&amp;se=2292-06-01T07:31:08Z&amp;sp=r,https://cdn.inc-000.kms.osi.office.net/att/2c71cb3c98e5493a2130afd503b2d0574985db4ca1fb05f38a4f5eb4fc5e302c.jpg?sv=2015-12-11&amp;sr=b&amp;sig=e9WbImdIZJUyepqJxt5CfmadYMSclP0m%2FFQ%2FpnL%2FZi4%3D&amp;st=2018-08-17T06:31:08Z&amp;se=2292-06-01T07:31:08Z&amp;sp=r</t>
  </si>
  <si>
    <t>https://cdn.inc-000.kms.osi.office.net/att/bab9e9cded023984b3ab5184a9d557a69a2af25e038681a95d3cb98ad41a5f1a.jpg?sv=2015-12-11&amp;sr=b&amp;sig=gfb2C4Rg5IP2vgqWB1UkKdA8WFmEozc2%2Bj1Qzqcez6Y%3D&amp;st=2018-08-17T06:57:48Z&amp;se=2292-06-01T07:57:48Z&amp;sp=r,https://cdn.inc-000.kms.osi.office.net/att/798b5c659abeb024bd1281e9f940033a2fc1fe7c5840969aff4d69a72a84c1ee.jpg?sv=2015-12-11&amp;sr=b&amp;sig=KD%2F%2FNyRkywl0N8Jys2GejbpJtusWdAcGDGH5Q6JqKAc%3D&amp;st=2018-08-17T06:57:48Z&amp;se=2292-06-01T07:57:48Z&amp;sp=r</t>
  </si>
  <si>
    <t>Metpalle, Telangana, India</t>
  </si>
  <si>
    <t>https://cdn.inc-000.kms.osi.office.net/att/daac1ccdbcc651c5e809e1998df4b399cb61ff739bfec2a92a27639136b693b0.jpg?sv=2015-12-11&amp;sr=b&amp;sig=8WgVE56twpquuQQ8jPhXLP7kHsHAFAZvZ7izSZhNUZI%3D&amp;st=2018-08-17T06:46:16Z&amp;se=2292-06-01T07:46:16Z&amp;sp=r,https://cdn.inc-000.kms.osi.office.net/att/acea41ccb2cdf7886b42082c7bd538ecc14ba9ca5d073ece7e70798180254db2.jpg?sv=2015-12-11&amp;sr=b&amp;sig=aREbACod8blmervkrvFHmqbM8QfzbBkxdT%2Bcw7qr85o%3D&amp;st=2018-08-17T06:46:16Z&amp;se=2292-06-01T07:46:16Z&amp;sp=r,https://cdn.inc-000.kms.osi.office.net/att/415522e9d277555b02c8f33ab6cfecd4d9958f210bd7609f2a8fdd7bf8846b32.jpg?sv=2015-12-11&amp;sr=b&amp;sig=OMdE4NdJ7E3SLCcAcOQ9B4GTDse%2B%2F05FoOOg5MSvcLo%3D&amp;st=2018-08-17T06:46:16Z&amp;se=2292-06-01T07:46:16Z&amp;sp=r</t>
  </si>
  <si>
    <t>https://cdn.inc-000.kms.osi.office.net/att/843810e1a338acae3a82f24b3b8785de3b4ff6a9bfabaa1f7df01925a133c21f.jpg?sv=2015-12-11&amp;sr=b&amp;sig=4qbOUXmoXOze3cgDa1MW7y65hpH68NBcjDVYJFicKhg%3D&amp;st=2018-08-17T10:59:08Z&amp;se=2292-06-01T11:59:08Z&amp;sp=r,https://cdn.inc-000.kms.osi.office.net/att/5bb8d13332ea843e943bd7af5dfb811ac13fbf8fbf3947919a7da6cb20ac41ac.jpg?sv=2015-12-11&amp;sr=b&amp;sig=qgQK2FOs%2BJx5oRCIcgUIOiaAoDGh%2FPjnq34qsUcYkPc%3D&amp;st=2018-08-17T10:59:09Z&amp;se=2292-06-01T11:59:09Z&amp;sp=r</t>
  </si>
  <si>
    <t>https://cdn.inc-000.kms.osi.office.net/att/2ccbe860123ca77b9e2a63b918a5a5c14eb5461cafeff4343e1352efdda76dd7.jpg?sv=2015-12-11&amp;sr=b&amp;sig=b5JajfjVb2c1xyObjCC9Vo%2BjKIXNTE3dQupNMZhCmis%3D&amp;st=2018-08-17T09:37:19Z&amp;se=2292-06-01T10:37:19Z&amp;sp=r,https://cdn.inc-000.kms.osi.office.net/att/3b04e5a39c6e143d1b7eda7e5b19e014b500bd38ec2785602f554bcba9e00136.jpg?sv=2015-12-11&amp;sr=b&amp;sig=g%2FVqlpPf34un63BwTp7T8IXA3gl%2FQCkEeWla%2B2KV2IQ%3D&amp;st=2018-08-17T09:37:20Z&amp;se=2292-06-01T10:37:20Z&amp;sp=r</t>
  </si>
  <si>
    <t>https://cdn.inc-000.kms.osi.office.net/att/1169557f440540eb8c6855f65097a42103a3ada863828f25de1e0b462032b6b0.jpg?sv=2015-12-11&amp;sr=b&amp;sig=1qDwQwvElGvvmRG7E%2FBUiQFPi%2BxPAh8zU2OSILzSevA%3D&amp;st=2018-08-17T11:03:45Z&amp;se=2292-06-01T12:03:45Z&amp;sp=r</t>
  </si>
  <si>
    <t>https://cdn.inc-000.kms.osi.office.net/att/1cf810edd46ec462c990a255a8ecc625d1f69df973e83ce2937dd2ecb51d3907.jpg?sv=2015-12-11&amp;sr=b&amp;sig=VcQVbQj%2BtJO5ruMsYs%2FY7BE1hFJseW6IzjHSd3Ukv7o%3D&amp;st=2018-08-17T11:13:36Z&amp;se=2292-06-01T12:13:36Z&amp;sp=r</t>
  </si>
  <si>
    <t>https://cdn.inc-000.kms.osi.office.net/att/bd7ee7a32143e70cbf64a562f6c2168c33b0720b81601fb0ec8c9da7fd9e9f72.jpg?sv=2015-12-11&amp;sr=b&amp;sig=mhE0XtOg6QMQsb04n0Ln4Dcj2YkO1Dp9%2Be1lzjP0lXc%3D&amp;st=2018-08-17T11:20:18Z&amp;se=2292-06-01T12:20:18Z&amp;sp=r</t>
  </si>
  <si>
    <t>Odela </t>
  </si>
  <si>
    <t>https://cdn.inc-000.kms.osi.office.net/att/643e9f501f6a47a40aed224dafd5656f06fd47db8b45b1268782c921afb38839.jpg?sv=2015-12-11&amp;sr=b&amp;sig=l1JPn9vPGoHrMd%2BE67O4wGlGMDS%2Bgheb26gSscE%2FNm4%3D&amp;st=2018-08-17T10:43:05Z&amp;se=2292-06-01T11:43:05Z&amp;sp=r,https://cdn.inc-000.kms.osi.office.net/att/734014d8be2740c828903fa6cc92dac254f54d8c852b1a4c650d21959375bd54.jpg?sv=2015-12-11&amp;sr=b&amp;sig=bQYrleYJx7dq3ryQ5VQa07OWFs%2BRKuJGiYMJWC%2BH51w%3D&amp;st=2018-08-17T10:43:06Z&amp;se=2292-06-01T11:43:06Z&amp;sp=r,https://cdn.inc-000.kms.osi.office.net/att/1064db3a3ade700a725ef6b5f64054d4d72006a0bfffa8b35702a8e31294c172.jpg?sv=2015-12-11&amp;sr=b&amp;sig=TElEkAneeH1JlIEFAUL8vMXmIvr0TsZ7f4jkb3NZ%2Fs0%3D&amp;st=2018-08-17T10:43:06Z&amp;se=2292-06-01T11:43:06Z&amp;sp=r</t>
  </si>
  <si>
    <t>Bejjankii</t>
  </si>
  <si>
    <t>https://cdn.inc-000.kms.osi.office.net/att/d9c9768b46d3cd305de9854ce3d2b9be3eb30d0f7e4281666aafd494126a543f.jpg?sv=2015-12-11&amp;sr=b&amp;sig=LSLb96Pce43kqBaUI8%2Fj5WPjLSAdPu5rah9TSBl%2FE5o%3D&amp;st=2018-08-17T11:15:14Z&amp;se=2292-06-01T12:15:14Z&amp;sp=r,https://cdn.inc-000.kms.osi.office.net/att/b0aadc90d03304332286c7faf4657073cad3acdb7c4d7faebf105a28a8ff92ea.jpg?sv=2015-12-11&amp;sr=b&amp;sig=hXgjW%2FKOTMMSSvUBDnQy8%2BfXXt9dp02Zm%2FX1oGqM%2FMs%3D&amp;st=2018-08-17T11:15:14Z&amp;se=2292-06-01T12:15:14Z&amp;sp=r</t>
  </si>
  <si>
    <t>Bhojannapet, Telangana 505174, India</t>
  </si>
  <si>
    <t>https://cdn.inc-000.kms.osi.office.net/att/741189008a96a528eaddea60b5909bb0eca8a9e00878a2896ae7aff0e9eb1450.jpg?sv=2015-12-11&amp;sr=b&amp;sig=CwOvVbRT2OdZzRcWk2S62gpFh6wl1i6YClcgurS0TaA%3D&amp;st=2018-08-23T03:04:08Z&amp;se=2292-06-07T04:04:08Z&amp;sp=r,https://cdn.inc-000.kms.osi.office.net/att/a48c2778bab1393fca592bde1b88aba7f31189ae2db46931d081ce0b5e4d9a37.jpg?sv=2015-12-11&amp;sr=b&amp;sig=4nyRTZWRPlT%2FNNKtCWCwwxWf8DIboXT08ok4ex2r6jw%3D&amp;st=2018-08-23T03:04:08Z&amp;se=2292-06-07T04:04:08Z&amp;sp=r</t>
  </si>
  <si>
    <t>Goureddypeta</t>
  </si>
  <si>
    <t>Rampelli, Telangana 505174, India</t>
  </si>
  <si>
    <t>B Siva</t>
  </si>
  <si>
    <t>https://cdn.inc-000.kms.osi.office.net/att/50115bb74a18da9bafaa9f3dba64fd003141a9a6bf29026f1317f560ced1d8ce.jpg?sv=2015-12-11&amp;sr=b&amp;sig=lSeSlDVB%2BuNJnNcoQ%2F3VQDIk6isEEKVXYfidJSbVRiU%3D&amp;st=2018-08-23T03:08:21Z&amp;se=2292-06-07T04:08:21Z&amp;sp=r,https://cdn.inc-000.kms.osi.office.net/att/5d3e0949cbbc74713f8c1e1af09fcd2a78631e02630fd9705bd1d24d4816c0c0.jpg?sv=2015-12-11&amp;sr=b&amp;sig=H1x1xfVuzUqt%2BvhKCv4euvcJn5wa1Gn15wge6xVq3FY%3D&amp;st=2018-08-23T03:08:22Z&amp;se=2292-06-07T04:08:22Z&amp;sp=r</t>
  </si>
  <si>
    <t>Appisetty Malavya teja</t>
  </si>
  <si>
    <t>Muthyalampadu</t>
  </si>
  <si>
    <t>Dachepalli</t>
  </si>
  <si>
    <t>Dachapalli To Mutyalampadu Road, Mutyalampadu, Andhra Pradesh 522414, India</t>
  </si>
  <si>
    <t>https://cdn.inc-000.kms.osi.office.net/att/65fa4ffafc8395f90516d671c56063cb195eb6d7475e4e2078d88767705229e1.jpg?sv=2015-12-11&amp;sr=b&amp;sig=QPunBdIGIaxdPfv%2Fzf%2BiAg0MrSU7j2ESG7GKT3n5IqQ%3D&amp;st=2018-09-05T00:56:41Z&amp;se=2292-06-20T01:56:41Z&amp;sp=r</t>
  </si>
  <si>
    <t>https://cdn.inc-000.kms.osi.office.net/att/3f33fd72304a2e2e457ebb24e15d7e29a09b07b034a94036bb063fa499887950.jpg?sv=2015-12-11&amp;sr=b&amp;sig=%2Ba3yZqp37Y1fcHqk%2FM779%2BH96Hz%2FpelubfkQ2v3u8Uk%3D&amp;st=2018-08-23T03:20:08Z&amp;se=2292-06-07T04:20:08Z&amp;sp=r,https://cdn.inc-000.kms.osi.office.net/att/a43c3e004506214d17b2793287e5c7bd405b60da4f7d7ec5534bbf4223a48745.jpg?sv=2015-12-11&amp;sr=b&amp;sig=cYez4OyddjBM1SMlszp5ek5Po2mOlzaD9N6FZMB6C%2FQ%3D&amp;st=2018-08-23T03:20:09Z&amp;se=2292-06-07T04:20:09Z&amp;sp=r,https://cdn.inc-000.kms.osi.office.net/att/731c8c8e06c0f5422bfe7c2ed8c42ce7c5206ed39210189903cf663af070faa0.jpg?sv=2015-12-11&amp;sr=b&amp;sig=DxofH2dgBmaCqwEarD5KSL0CretnBVoueC0ClB2OAGY%3D&amp;st=2018-08-23T03:20:09Z&amp;se=2292-06-07T04:20:09Z&amp;sp=r,https://cdn.inc-000.kms.osi.office.net/att/5645ec732a1970d9e9a26d8d7fbb04042b211cdb4b58663f48ff58b1673dfee5.jpg?sv=2015-12-11&amp;sr=b&amp;sig=nW%2BkJePdDn%2BJamvKmKW%2BiUnqcWEXFAVNa3dcyYUAJ%2BY%3D&amp;st=2018-08-23T03:20:09Z&amp;se=2292-06-07T04:20:09Z&amp;sp=r</t>
  </si>
  <si>
    <t>Chelika thirupathi </t>
  </si>
  <si>
    <t>Ranjith </t>
  </si>
  <si>
    <t>Serisedu </t>
  </si>
  <si>
    <t>Ellathakunta </t>
  </si>
  <si>
    <t>Kariminagar </t>
  </si>
  <si>
    <t>Unnamed Road, Motla Pally, Telangana 505122, India</t>
  </si>
  <si>
    <t>1208/2018</t>
  </si>
  <si>
    <t>https://cdn.inc-000.kms.osi.office.net/att/96f1af2b8edb1cd8ea36ae2325a18f1d177b20ce24e46053fea3def91c2eeed2.jpg?sv=2015-12-11&amp;sr=b&amp;sig=f5mkNVVtIB7JE4rhXUWs0zbl9%2BObZw112g4B59%2FksiE%3D&amp;st=2018-08-23T03:23:46Z&amp;se=2292-06-07T04:23:46Z&amp;sp=r</t>
  </si>
  <si>
    <t>Arapalli iu</t>
  </si>
  <si>
    <t>Ellantakunta</t>
  </si>
  <si>
    <t>Rajanna sirisilla</t>
  </si>
  <si>
    <t>https://cdn.inc-000.kms.osi.office.net/att/ab73555b30e366d0fcb99489f2ac93f69bd7d4539ff345c65dc94d2b6b374846.jpg?sv=2015-12-11&amp;sr=b&amp;sig=u9WjSdvAPz7PxgkVuGymgAePBuIh1cVNGdx5s8B4rH4%3D&amp;st=2018-08-23T04:48:30Z&amp;se=2292-06-07T05:48:30Z&amp;sp=r,https://cdn.inc-000.kms.osi.office.net/att/53ae8b344618e3fa672e8717d16f06d158084912fe6d574c7c70d5774c27c741.jpg?sv=2015-12-11&amp;sr=b&amp;sig=KmCX6iZqDW9HupmZMnWv1TGiJ1po2eBCpQz6pAKWQ5M%3D&amp;st=2018-08-23T04:48:30Z&amp;se=2292-06-07T05:48:30Z&amp;sp=r</t>
  </si>
  <si>
    <t>Arapalli' repaka</t>
  </si>
  <si>
    <t>08/062018</t>
  </si>
  <si>
    <t>https://cdn.inc-000.kms.osi.office.net/att/ebfce94d47f706b3a73fd4553600ada6b2f585f04699dca48ddf182873088d05.jpg?sv=2015-12-11&amp;sr=b&amp;sig=lk88hYvoqTesBg0Px26gBPIIJAPOyzBvMMNrCJIb%2FB8%3D&amp;st=2018-08-23T03:23:48Z&amp;se=2292-06-07T04:23:48Z&amp;sp=r,https://cdn.inc-000.kms.osi.office.net/att/42a56e9982f907f8abade360effaffa985b39d69dec29add519108dd9be256ca.jpg?sv=2015-12-11&amp;sr=b&amp;sig=hzaSuyWKurYHSrtff%2BTs2eI1f8865Fd%2FLXIwqospu7E%3D&amp;st=2018-08-23T03:23:48Z&amp;se=2292-06-07T04:23:48Z&amp;sp=r,https://cdn.inc-000.kms.osi.office.net/att/c75e4d8957e8462ad818c4efbb483c0f696e73deca99d90f4cb6b10f26cd5b9a.jpg?sv=2015-12-11&amp;sr=b&amp;sig=XaHnLsTJsWM9U%2BIyjaJvQl26XxpZBMLfIs%2FkCJqvXpQ%3D&amp;st=2018-08-23T03:23:48Z&amp;se=2292-06-07T04:23:48Z&amp;sp=r,https://cdn.inc-000.kms.osi.office.net/att/04ef5a8fdb406ae8f0601b615899b132e7e2b088b6706c4eb91b5dfc0657563e.jpg?sv=2015-12-11&amp;sr=b&amp;sig=RzIn3sgJuMjahiNMdqYXwrZ0pumJRiROrF9ejF3lTSc%3D&amp;st=2018-08-23T03:23:48Z&amp;se=2292-06-07T04:23:48Z&amp;sp=r</t>
  </si>
  <si>
    <t>https://cdn.inc-000.kms.osi.office.net/att/e49a780303de41e5db47908092dda2a35e335d44e2a8c59124c6b84fa9783ea6.jpg?sv=2015-12-11&amp;sr=b&amp;sig=92WjpYOl6Ui3u8cVQ%2FTM%2Bmz4vD%2BCh9plOT5uBcyJWWI%3D&amp;st=2018-08-23T03:31:37Z&amp;se=2292-06-07T04:31:37Z&amp;sp=r,https://cdn.inc-000.kms.osi.office.net/att/f59fc3c3a0e2ea982adf2e441678e064640380dcc167bc1f87e1328efbe6719e.jpg?sv=2015-12-11&amp;sr=b&amp;sig=SxXm7%2FJs1Y2oKfTw1DgxWjHab3ExZedWZSsPQtPVv%2BU%3D&amp;st=2018-08-23T03:31:37Z&amp;se=2292-06-07T04:31:37Z&amp;sp=r</t>
  </si>
  <si>
    <t>Unnamed Road, Gowreddipeta, Telangana 505174, India</t>
  </si>
  <si>
    <t>https://cdn.inc-000.kms.osi.office.net/att/64c7f086dc7073c27cfbad446720fd43ad77d465cc42d343f2c1918fceee3f6a.jpg?sv=2015-12-11&amp;sr=b&amp;sig=%2FXRffDnzyNJwzSwbHzHVSaQkPm5XtAbLrBuO9lImftM%3D&amp;st=2018-08-23T04:06:19Z&amp;se=2292-06-07T05:06:19Z&amp;sp=r</t>
  </si>
  <si>
    <t>Courtesy peta</t>
  </si>
  <si>
    <t>08/08/20 18</t>
  </si>
  <si>
    <t>https://cdn.inc-000.kms.osi.office.net/att/1c7eecf71a3be3977220ab784d2f801a2fd54cad9e895665936b68a8bc847745.jpg?sv=2015-12-11&amp;sr=b&amp;sig=%2Bi97qVmLqAOWsvKMgK2P34k1o3hOWb5QdgiHXVmNTWI%3D&amp;st=2018-08-23T04:05:25Z&amp;se=2292-06-07T05:05:25Z&amp;sp=r,https://cdn.inc-000.kms.osi.office.net/att/49b286462104e17d7e5c58766d0e00c54245b945d578aea7c1abb041313ebfd1.jpg?sv=2015-12-11&amp;sr=b&amp;sig=paf30dJXEYiXu%2BjzGdaOEZMQVYyJiv9Qz77JWI2yL%2Bg%3D&amp;st=2018-08-23T04:05:25Z&amp;se=2292-06-07T05:05:25Z&amp;sp=r,https://cdn.inc-000.kms.osi.office.net/att/ab720d1c9778b0f12ab1eb937cdc6a7facf3e7f0a71dbd5fe27d321dfcf3e288.jpg?sv=2015-12-11&amp;sr=b&amp;sig=wcaKZ%2FVFIW9un7XuhHY0dR43hQCgpSvFdGNcMPIVGK4%3D&amp;st=2018-08-23T04:05:25Z&amp;se=2292-06-07T05:05:25Z&amp;sp=r,https://cdn.inc-000.kms.osi.office.net/att/c8952d2d43ded12d0c9b6c29336817370497c66501a23f1e702282be5caff406.jpg?sv=2015-12-11&amp;sr=b&amp;sig=uaI6HxwPcqvNdajZaPfUff3OATptFd5YRq80rkrEUIM%3D&amp;st=2018-08-23T04:05:25Z&amp;se=2292-06-07T05:05:25Z&amp;sp=r</t>
  </si>
  <si>
    <t>Ippalapally Rd, Sirsaid, Telangana 505122, India</t>
  </si>
  <si>
    <t>https://cdn.inc-000.kms.osi.office.net/att/a54ef53084ed797dbd8771294b3dc6472566ef64823ad7a9c15a71dc747718c4.jpg?sv=2015-12-11&amp;sr=b&amp;sig=7w5CzywF6IAk7BbOALojtCN73xWsO95bxiCeyJYoua8%3D&amp;st=2018-08-23T04:19:59Z&amp;se=2292-06-07T05:19:59Z&amp;sp=r</t>
  </si>
  <si>
    <t>https://cdn.inc-000.kms.osi.office.net/att/ff3b46280b28ba3959a052538a69b5d481b7820dada25364f2fcbd601b47669e.jpg?sv=2015-12-11&amp;sr=b&amp;sig=uHXhl6CoeOt%2BF%2Fd2LD5fCs96gyGCKkqrZLBRKWvgttY%3D&amp;st=2018-08-23T04:28:28Z&amp;se=2292-06-07T05:28:28Z&amp;sp=r,https://cdn.inc-000.kms.osi.office.net/att/018c4adf3c5b8a4c04936dda497fad7e73e20627ab0ee9b531906905a765c4a5.jpg?sv=2015-12-11&amp;sr=b&amp;sig=lzpnExOh6rojyINiO7bOBafiOJm23%2BTWWM%2FdNUCnXgM%3D&amp;st=2018-08-23T04:28:28Z&amp;se=2292-06-07T05:28:28Z&amp;sp=r</t>
  </si>
  <si>
    <t>Arapalli repaka</t>
  </si>
  <si>
    <t>https://cdn.inc-000.kms.osi.office.net/att/b52a4bfed170f01eef133f03245cce2c45c6a8fc32fde7a231e2933c08efe5b9.jpg?sv=2015-12-11&amp;sr=b&amp;sig=1iOVLZExAJyqS9hAPEJwHiqc11wzbdFqH0XjdjYzDHI%3D&amp;st=2018-08-23T04:35:10Z&amp;se=2292-06-07T05:35:10Z&amp;sp=r,https://cdn.inc-000.kms.osi.office.net/att/24d98b869240c52a24f3eeb1c7a721fa70b9fad4b2aef688bfe70a7d0b07d1ff.jpg?sv=2015-12-11&amp;sr=b&amp;sig=W1PXLgAMZmge75KhnIyLh2wszMsdDl%2Bg%2BU5TXFZNLMg%3D&amp;st=2018-08-23T04:35:10Z&amp;se=2292-06-07T05:35:10Z&amp;sp=r</t>
  </si>
  <si>
    <t>Arapalli,repaka</t>
  </si>
  <si>
    <t>https://cdn.inc-000.kms.osi.office.net/att/7b9f3ae9cef35ef9de108273a7bd3e691a178838385aabb4cc748c2bd55b5a3f.jpg?sv=2015-12-11&amp;sr=b&amp;sig=RoajLXRiGyWaHcNLcfHrPcmVGhiI4IaO7AhGtjFhOhA%3D&amp;st=2018-08-23T04:52:49Z&amp;se=2292-06-07T05:52:49Z&amp;sp=r,https://cdn.inc-000.kms.osi.office.net/att/5d09e9c19f44a2cb808edef13e8152ab0f7ead3005e7259c36d2a661e72a1dea.jpg?sv=2015-12-11&amp;sr=b&amp;sig=9Y9WA8DGzCp3Ik2SEMxnJgpZl2lhrdVZzWBZQXr52Bg%3D&amp;st=2018-08-23T04:52:49Z&amp;se=2292-06-07T05:52:49Z&amp;sp=r</t>
  </si>
  <si>
    <t>Arapalli'repaka</t>
  </si>
  <si>
    <t>Unnamed Road, Arapalli, Telangana 505528, India</t>
  </si>
  <si>
    <t>https://cdn.inc-000.kms.osi.office.net/att/554b30e6acda90ef85f850d639c900ac5e6919adf629b0288d12abe4b69397f4.jpg?sv=2015-12-11&amp;sr=b&amp;sig=94O38nOpEpaJQ6I2bJi4T5pE7yDm4GAirveXj6O4dLc%3D&amp;st=2018-09-13T10:54:00Z&amp;se=2292-06-28T11:54:00Z&amp;sp=r,https://cdn.inc-000.kms.osi.office.net/att/1e646a061126b156a968e9f44e3c8cb30684050c95e6755e6a3c27f334aa47e3.jpg?sv=2015-12-11&amp;sr=b&amp;sig=B%2FO%2FtBJZbIoymiKz2cGSR3rhfeyl2UAEYTokF3HEgmE%3D&amp;st=2018-09-13T10:54:01Z&amp;se=2292-06-28T11:54:01Z&amp;sp=r,https://cdn.inc-000.kms.osi.office.net/att/1cfe45a55915729ac1822f2443dce52493737a52af608fc0756ac835aadb964d.jpg?sv=2015-12-11&amp;sr=b&amp;sig=S6ozyNereqlAapzeV5KRsHK20cuLENXdPr9br9qOL6I%3D&amp;st=2018-09-13T10:54:01Z&amp;se=2292-06-28T11:54:01Z&amp;sp=r</t>
  </si>
  <si>
    <t>Ranjith Reddy</t>
  </si>
  <si>
    <t>Warangal uarben</t>
  </si>
  <si>
    <t>Pangidipalli - Vangapelli Rd, Vangapelli, Telangana 505102, India</t>
  </si>
  <si>
    <t>https://cdn.inc-000.kms.osi.office.net/att/170e5ca1486a0d47227195940da5191835d4eff61204716b6cf66c8bfeb4eda4.jpg?sv=2015-12-11&amp;sr=b&amp;sig=4spao3jRdXyeZAZJ2hiUBkcwDs4md0XuURjDlsIj5s4%3D&amp;st=2018-09-13T11:01:16Z&amp;se=2292-06-28T12:01:16Z&amp;sp=r,https://cdn.inc-000.kms.osi.office.net/att/dda157ffe6e939e76289b9adf6cb627f2b330344697403495c96a24734b357b1.jpg?sv=2015-12-11&amp;sr=b&amp;sig=CUu5Uy8Jcj2NM8SFUaSXUCzX9nSpwcnxe2syvw52x%2B8%3D&amp;st=2018-09-13T11:01:16Z&amp;se=2292-06-28T12:01:16Z&amp;sp=r,https://cdn.inc-000.kms.osi.office.net/att/1e12da722f980eb2f85ab347a0491c7445f0bf6a6d3dab0cabbfa8fcc0f235fb.jpg?sv=2015-12-11&amp;sr=b&amp;sig=OjHIE9tbMn111F0ym4xiWygUJnQSlmrKMrVwjC0vzfU%3D&amp;st=2018-09-13T11:01:16Z&amp;se=2292-06-28T12:01:16Z&amp;sp=r</t>
  </si>
  <si>
    <t>Kamalapur - Vanagapelli Rd, Telangana 505102, India</t>
  </si>
  <si>
    <t>https://cdn.inc-000.kms.osi.office.net/att/b4a75a24934c7668426ab20a93b403af7fdc1a156332064c3c934342aa1a6f71.jpg?sv=2015-12-11&amp;sr=b&amp;sig=10w%2Bc1PUBvLQUFCRxApEeSLJe30NVxP%2B9Q4t%2FwcrNjw%3D&amp;st=2018-09-13T10:58:30Z&amp;se=2292-06-28T11:58:30Z&amp;sp=r,https://cdn.inc-000.kms.osi.office.net/att/1c2eba7440663c7f082cb2cb1925250b0ea689571e0b8750ca5098db13f5b61d.jpg?sv=2015-12-11&amp;sr=b&amp;sig=MYK0ViwnpwgwY0EI7oXkYvVsLnNs8HUb6yU%2BzrQbdU0%3D&amp;st=2018-09-13T10:58:31Z&amp;se=2292-06-28T11:58:31Z&amp;sp=r,https://cdn.inc-000.kms.osi.office.net/att/8f5ebda9a0053f26f14c54dae2f833c52cac9f4319003754e8b19db37f41ddb8.jpg?sv=2015-12-11&amp;sr=b&amp;sig=HElIl7pwHkbNPztUFWs6%2Fd4SKYcpICFmd%2FqzCxPLDj8%3D&amp;st=2018-09-13T10:58:31Z&amp;se=2292-06-28T11:58:31Z&amp;sp=r,https://cdn.inc-000.kms.osi.office.net/att/f7c3d3036880563f2b74ed8b7375b29af460fbc09bfcfa8e0a968c427819b14a.jpg?sv=2015-12-11&amp;sr=b&amp;sig=W2%2FhEca%2F8lYKqqaQdvweQQayX0dPH3pT5R%2FwMCQjAj0%3D&amp;st=2018-09-13T10:58:31Z&amp;se=2292-06-28T11:58:31Z&amp;sp=r</t>
  </si>
  <si>
    <t>Karimnagar, Telangana, India</t>
  </si>
  <si>
    <t>https://cdn.inc-000.kms.osi.office.net/att/2f005e76cddebc78e1ffcfd3fcd011bf3ab445a60079cadfb8b6cb857d46858c.jpg?sv=2015-12-11&amp;sr=b&amp;sig=pCtlsfiSFnnui9WEztiojTWuLFhXHp9G2%2BzCBxWDESg%3D&amp;st=2018-09-13T11:08:33Z&amp;se=2292-06-28T12:08:33Z&amp;sp=r,https://cdn.inc-000.kms.osi.office.net/att/a5392b9256492a289872d945833c7e18b207a95f454f7bbafc5e3457a40e6f23.jpg?sv=2015-12-11&amp;sr=b&amp;sig=WKRmOsQgqYr7rj%2B44WbdDP6KMHZW6rYaPX%2Bq%2BG%2BgLEU%3D&amp;st=2018-09-13T11:08:34Z&amp;se=2292-06-28T12:08:34Z&amp;sp=r,https://cdn.inc-000.kms.osi.office.net/att/3695957e5986f707b27791a72f275dc5b75192204fc4c42086b18e147eea547b.jpg?sv=2015-12-11&amp;sr=b&amp;sig=yrb3cSL6oV2d0vwXbeeAAu4bwzkCRAUK9%2FW8BIZ%2B0j4%3D&amp;st=2018-09-13T11:08:34Z&amp;se=2292-06-28T12:08:34Z&amp;sp=r</t>
  </si>
  <si>
    <t>Unnamed Road, Telangana 505102, India</t>
  </si>
  <si>
    <t>https://cdn.inc-000.kms.osi.office.net/att/bb46cec1d5c426442c9d5b16016c44a6360534c411021133d715bf96b7e1486d.jpg?sv=2015-12-11&amp;sr=b&amp;sig=ft0z%2BXruAP9HSWfW%2FIHTXH1v%2FuupTuFE2An7MUMzQ1w%3D&amp;st=2018-09-13T11:14:27Z&amp;se=2292-06-28T12:14:27Z&amp;sp=r,https://cdn.inc-000.kms.osi.office.net/att/90dbb5d555682f1d79df01595440661ce1b5fb636f1eacda0fb3cdda33e7bf59.jpg?sv=2015-12-11&amp;sr=b&amp;sig=m4iD2%2Bn9DAjFGdpbKOiVBmHqYUqxQwYcjKdVFR5e%2F04%3D&amp;st=2018-09-13T11:14:27Z&amp;se=2292-06-28T12:14:27Z&amp;sp=r</t>
  </si>
  <si>
    <t>N  Raju</t>
  </si>
  <si>
    <t>https://cdn.inc-000.kms.osi.office.net/att/ec341736f0ff66048f3b83d6dbe7544ba3267259b83e2ec9c111bf46785cb20e.jpg?sv=2015-12-11&amp;sr=b&amp;sig=AgiACi789W%2BmDLVHiHBGgaebDZNjQwEkv8SbDPCIBDA%3D&amp;st=2018-09-13T11:15:52Z&amp;se=2292-06-28T12:15:52Z&amp;sp=r,https://cdn.inc-000.kms.osi.office.net/att/e2dafd8b2c5ee762acc2b7a5e3ddb8afa2ff6c7a26ad37ca10838c12a640d7e8.jpg?sv=2015-12-11&amp;sr=b&amp;sig=mlMZeENRkUb6c69UUgr%2FeXMufstDsZfayOoA2RnmvWo%3D&amp;st=2018-09-13T11:15:52Z&amp;se=2292-06-28T12:15:52Z&amp;sp=r</t>
  </si>
  <si>
    <t>https://cdn.inc-000.kms.osi.office.net/att/3eb43984e710377fc418a301c81b065559db8e371f49530119711f14116b64de.jpg?sv=2015-12-11&amp;sr=b&amp;sig=62U%2F7DN7bk1pD%2FX9PTyWq36YcqPiZnNWVS5MbSZ7Q6k%3D&amp;st=2018-09-13T11:24:53Z&amp;se=2292-06-28T12:24:53Z&amp;sp=r,https://cdn.inc-000.kms.osi.office.net/att/8f77dd31ef6a1288fcccf7a35757a10e89ce0a776f115f1bad2e0a75f7761146.jpg?sv=2015-12-11&amp;sr=b&amp;sig=t1bvqbF5Cz%2FfVE4FnZYDWuEKFf0As%2BtzLoWi49AUujo%3D&amp;st=2018-09-13T11:24:53Z&amp;se=2292-06-28T12:24:53Z&amp;sp=r</t>
  </si>
  <si>
    <t>N.RAJU</t>
  </si>
  <si>
    <t>https://cdn.inc-000.kms.osi.office.net/att/5014886417f4c6b9d3a2aca18d97a6e3ceb74476431d0f93f67840451f02c12a.jpg?sv=2015-12-11&amp;sr=b&amp;sig=%2Bz%2Fahli8Meam2u75x6W11SHQPdNWoZZztmaYWct2GEs%3D&amp;st=2018-09-13T11:31:55Z&amp;se=2292-06-28T12:31:55Z&amp;sp=r</t>
  </si>
  <si>
    <t>https://cdn.inc-000.kms.osi.office.net/att/0f8f6082c8ceae47c91b21b335cd0c0aff9a19bc4f549449013814e310067473.jpg?sv=2015-12-11&amp;sr=b&amp;sig=6Qcxb0S%2B8KZFh%2Ffv%2BLGQ5tU7P2U5tI1ypJ41eJpzRBA%3D&amp;st=2018-09-13T11:53:51Z&amp;se=2292-06-28T12:53:51Z&amp;sp=r,https://cdn.inc-000.kms.osi.office.net/att/941b9a8b5353cb429872ea714518fe49c5bc12d10de3de0db93838a7c0ae1dbc.jpg?sv=2015-12-11&amp;sr=b&amp;sig=u%2BISoDNrte5Lo%2BnWd11m6cqRZTPfIKuaLNZhW92pDsI%3D&amp;st=2018-09-13T11:53:51Z&amp;se=2292-06-28T12:53:51Z&amp;sp=r</t>
  </si>
  <si>
    <t>https://cdn.inc-000.kms.osi.office.net/att/03bc6197a13c3fd1885133e4767b9510f44d35e0250f8a14ad4c675cd6b08e1f.jpg?sv=2015-12-11&amp;sr=b&amp;sig=GER5SPh4XYI4SG2xXO7miRpc0DVrn3G7Y%2Fdv2vYtRjQ%3D&amp;st=2018-09-13T11:48:41Z&amp;se=2292-06-28T12:48:41Z&amp;sp=r</t>
  </si>
  <si>
    <t>5-66/B/C Indraprastha Manair Road, Potkapalli, Telangana 505152, India</t>
  </si>
  <si>
    <t>https://cdn.inc-000.kms.osi.office.net/att/6186546e32b37a2e583811f3312bf5f4be1ad977a589de716cb6bc652327feac.jpg?sv=2015-12-11&amp;sr=b&amp;sig=FiWAYCG%2FeEdafo0HU8pAQKNe5PKBSNiGBx9QodkjCUc%3D&amp;st=2018-09-13T11:56:38Z&amp;se=2292-06-28T12:56:38Z&amp;sp=r,https://cdn.inc-000.kms.osi.office.net/att/dfc6e7617f86e68cc7b3f67d10daec1f221b23387531c7fe5e3017b6f4d3d6f6.jpg?sv=2015-12-11&amp;sr=b&amp;sig=OM42CF6yqRql0FoVn0fj5FfWUXTQgDRNMomPw9sUhdk%3D&amp;st=2018-09-13T11:56:38Z&amp;se=2292-06-28T12:56:38Z&amp;sp=r</t>
  </si>
  <si>
    <t>https://cdn.inc-000.kms.osi.office.net/att/e9f7013e408a1fcb89d3af6c8ddc2705e3f74771aeec6962a1e8706a7b8d0c4a.jpg?sv=2015-12-11&amp;sr=b&amp;sig=DESncdcHVN%2F%2FG5Wg6ysKJW1NWzigC6npNUtiqvNrdjE%3D&amp;st=2018-09-13T11:56:12Z&amp;se=2292-06-28T12:56:12Z&amp;sp=r,https://cdn.inc-000.kms.osi.office.net/att/b26789f327dbc6a64e874d228cbe86e1ea8921abcb212c69c3b086eac944c933.jpg?sv=2015-12-11&amp;sr=b&amp;sig=ui4HhcVT8KckLrlpDSxNWGwOpVkeASN%2Bg1PsQZ%2FWNGA%3D&amp;st=2018-09-13T11:56:12Z&amp;se=2292-06-28T12:56:12Z&amp;sp=r,https://cdn.inc-000.kms.osi.office.net/att/4acc3ef199ba1009a6074710100b365c724d2b1da9e406eb11f4b4121de5e3da.jpg?sv=2015-12-11&amp;sr=b&amp;sig=%2FZXh1hSmVMFwayvfvTq2aqFPNIANqjMacVMvCIIGznY%3D&amp;st=2018-09-13T11:56:12Z&amp;se=2292-06-28T12:56:12Z&amp;sp=r</t>
  </si>
  <si>
    <t>B.Siva</t>
  </si>
  <si>
    <t>https://cdn.inc-000.kms.osi.office.net/att/a5294c02d8479df05ea3f785e7ed17462cee46fc491436d7834ce49cd5c14be5.jpg?sv=2015-12-11&amp;sr=b&amp;sig=AcJiMCVGupiirYsKtHxPdkXyv591CIXnixPB2qBBSCI%3D&amp;st=2018-09-14T01:30:14Z&amp;se=2292-06-29T02:30:14Z&amp;sp=r,https://cdn.inc-000.kms.osi.office.net/att/a286ba2cfc238c39f36b6a61e85105004a492023ed7af123ea5b52e3b87a09d2.jpg?sv=2015-12-11&amp;sr=b&amp;sig=fA0BIL9UWIxiGNlqeqgiGsQtPUkt%2FznXBxeoWQVLYiw%3D&amp;st=2018-09-14T01:30:14Z&amp;se=2292-06-29T02:30:14Z&amp;sp=r</t>
  </si>
  <si>
    <t>15082018u</t>
  </si>
  <si>
    <t>https://cdn.inc-000.kms.osi.office.net/att/c7742f33029b5f80cf6544c6ad3737d8a4f5b42930006df7cd80415288797301.jpg?sv=2015-12-11&amp;sr=b&amp;sig=quwDzEWAm7tJu6R0maQPV%2BRR0ECIFSkjOnp19XKVFj8%3D&amp;st=2018-09-14T01:45:32Z&amp;se=2292-06-29T02:45:32Z&amp;sp=r,https://cdn.inc-000.kms.osi.office.net/att/24d518bba145c806c96b7f2c5e170770d59eacadc53e9ba6d325bd1e2dfc659f.jpg?sv=2015-12-11&amp;sr=b&amp;sig=Q2j8ipICGRhZKK2iK5Pl8wZOoaUf7HQ8oV0IoYp3mpY%3D&amp;st=2018-09-14T01:45:32Z&amp;se=2292-06-29T02:45:32Z&amp;sp=r</t>
  </si>
  <si>
    <t>Nemalikallu </t>
  </si>
  <si>
    <t>https://cdn.inc-000.kms.osi.office.net/att/ff42f150f20ecfee2ed629d283eb34eb7051159a01de20fc436c19f32ce3569b.jpg?sv=2015-12-11&amp;sr=b&amp;sig=YeuFy4t3hRD9BQwtx5G9cu2PR%2B%2BwPt9pe1VBXbhxtK0%3D&amp;st=2018-09-14T02:18:43Z&amp;se=2292-06-29T03:18:43Z&amp;sp=r,https://cdn.inc-000.kms.osi.office.net/att/79eca504791a49bd5a8f202c50d2bfc577c4bf0d4917ce4f2d0965fd410d6173.jpg?sv=2015-12-11&amp;sr=b&amp;sig=ZLVjjfvCKCgIqRBDgIEMQb3Vpg2joHHknDfKB50%2Bv8E%3D&amp;st=2018-09-14T02:18:43Z&amp;se=2292-06-29T03:18:43Z&amp;sp=r</t>
  </si>
  <si>
    <t>1to6</t>
  </si>
  <si>
    <t>https://cdn.inc-000.kms.osi.office.net/att/26fc44de877bf2da8c734242844142386239c90ff88bc119f7f0a02c6a12c16a.jpg?sv=2015-12-11&amp;sr=b&amp;sig=lC2uya8Wno%2BBskq2Z0WtafY213nPafv7nzib0f%2FAi6E%3D&amp;st=2018-09-12T04:06:09Z&amp;se=2292-06-27T05:06:09Z&amp;sp=r,https://cdn.inc-000.kms.osi.office.net/att/c13b17f82f3f24ca4e05c6a80bf47b7b2934a01cc536749df3ac7aca52175064.jpg?sv=2015-12-11&amp;sr=b&amp;sig=iGYzNPWd5Gkvkg6%2Ff8dzsDBOMZ8Brq0%2BLf8WwsYAHDg%3D&amp;st=2018-09-12T04:06:09Z&amp;se=2292-06-27T05:06:09Z&amp;sp=r</t>
  </si>
  <si>
    <t>Unnamed Road, Bandarupalli, Andhra Pradesh 522018, India</t>
  </si>
  <si>
    <t>Just Time A</t>
  </si>
  <si>
    <t>https://cdn.inc-000.kms.osi.office.net/att/1217adf7909355e26546b4bfa88336f2551b8a2fce190e7e3c0631316f25c028.jpg?sv=2015-12-11&amp;sr=b&amp;sig=YD6S38ET%2FUnpHb3aBJBoDDrI8f8z%2FEfJ48mGIYovkd0%3D&amp;st=2018-09-12T06:16:40Z&amp;se=2292-06-27T07:16:40Z&amp;sp=r,https://cdn.inc-000.kms.osi.office.net/att/ce8bc896086d01eed87fa5a6d18357679cc56f6dd94e83b036ac956dc3a2f77f.jpg?sv=2015-12-11&amp;sr=b&amp;sig=RpUGxJhKYaicM%2FfZUj%2Fv9YodWon6fCTJJgIU%2BYXEdNs%3D&amp;st=2018-09-12T06:16:40Z&amp;se=2292-06-27T07:16:40Z&amp;sp=r</t>
  </si>
  <si>
    <t>Rusum Ramasaid rao</t>
  </si>
  <si>
    <t>Appisetty malavya teja</t>
  </si>
  <si>
    <t>Nekarikallu</t>
  </si>
  <si>
    <t>https://cdn.inc-000.kms.osi.office.net/att/2643b6ed48d879c3b58541e991f04fe7d52e5f06b9434d76f929cfb4e879d5bc.jpg?sv=2015-12-11&amp;sr=b&amp;sig=516HgXCPHf3%2BrIGuffNm157SK9cqIJM3BPwoE%2Bv69%2F0%3D&amp;st=2018-09-13T10:22:27Z&amp;se=2292-06-28T11:22:27Z&amp;sp=r</t>
  </si>
  <si>
    <t>Unnamed Road, Telangana 505153, India</t>
  </si>
  <si>
    <t>https://cdn.inc-000.kms.osi.office.net/att/cea6547a863c1276e3aa4e33fd92a39bea88860d32616e900023f07b80dbec34.jpg?sv=2015-12-11&amp;sr=b&amp;sig=5ep7qzu1APBqTMiJHfISVxMNOeCWxJGMUTXm7lpZPcc%3D&amp;st=2018-09-12T04:19:31Z&amp;se=2292-06-27T05:19:31Z&amp;sp=r,https://cdn.inc-000.kms.osi.office.net/att/9bf1ca443a74d6f11d3f4c0c7d703c0b377c30547f0f017fe25e5ae5d13656c6.jpg?sv=2015-12-11&amp;sr=b&amp;sig=TkHQd19DZeQcJuLxRS%2BJl0H3SssJRFp2aNAPvNjLuFg%3D&amp;st=2018-09-12T04:19:31Z&amp;se=2292-06-27T05:19:31Z&amp;sp=r</t>
  </si>
  <si>
    <t>https://cdn.inc-000.kms.osi.office.net/att/85c43deff5570a0719714e6945a8631f144fc66c1fa738d6d6bd799e65801075.jpg?sv=2015-12-11&amp;sr=b&amp;sig=c%2B7jUhaU2wjNuvYjHx7s5JDh0hNDyr3mpWVF0w7s2Is%3D&amp;st=2018-09-13T10:25:18Z&amp;se=2292-06-28T11:25:18Z&amp;sp=r,https://cdn.inc-000.kms.osi.office.net/att/2fbb2ef583040d6075b8bb43c28a8b7b59e9b01e074624f2af95fb37c3896acc.jpg?sv=2015-12-11&amp;sr=b&amp;sig=E9bFfxjQ%2BeXbpfxqg8PjIqwYcIrWiAJ6JymVciqrlY8%3D&amp;st=2018-09-13T10:25:18Z&amp;se=2292-06-28T11:25:18Z&amp;sp=r,https://cdn.inc-000.kms.osi.office.net/att/8022b5be2ffbd88a5516fa5da38f229a3d1d7e43f20b2207fb1d0e31c789116f.jpg?sv=2015-12-11&amp;sr=b&amp;sig=2el32Ec84Qf8WS4SWBy0I4V1VBkYvk7G2ibVJDyMFKw%3D&amp;st=2018-09-13T10:25:18Z&amp;se=2292-06-28T11:25:18Z&amp;sp=r</t>
  </si>
  <si>
    <t>N Raju</t>
  </si>
  <si>
    <t>https://cdn.inc-000.kms.osi.office.net/att/09456ecd37188f3109764d34b6b0df208e9a708dcf660db185909679c334d816.jpg?sv=2015-12-11&amp;sr=b&amp;sig=i%2FUPuyjrbpfg%2FlaQQy6nMpsdQEXybs77JMZ3%2FOaQGOY%3D&amp;st=2018-09-12T04:24:17Z&amp;se=2292-06-27T05:24:17Z&amp;sp=r,https://cdn.inc-000.kms.osi.office.net/att/5d1bce2bc18626700e59f0f7a978984e5d472a0c9bb5c6331acdaf465e862c8b.jpg?sv=2015-12-11&amp;sr=b&amp;sig=xXlszGyriwQvbXBFKuDyq43kEFRqe1YL8jSTl87uKyM%3D&amp;st=2018-09-12T04:24:17Z&amp;se=2292-06-27T05:24:17Z&amp;sp=r,https://cdn.inc-000.kms.osi.office.net/att/8b3919bb7e8bebc62d95e5839e43eef578578035d9cee0e0210f7290986a84fb.jpg?sv=2015-12-11&amp;sr=b&amp;sig=6pzhS4TCkjiPSKy%2FKQOfRABpiyAfBClTU%2ByuX4Dza%2BE%3D&amp;st=2018-09-12T04:24:17Z&amp;se=2292-06-27T05:24:17Z&amp;sp=r,https://cdn.inc-000.kms.osi.office.net/att/a2b144e19cf491fc404ad4687c9082fdfa746185af99dd0747e19a2faf12ce01.jpg?sv=2015-12-11&amp;sr=b&amp;sig=z1P9YNNqmttUq5%2F5sJz7%2BZpTyspteyx3p6xDd0iZwpQ%3D&amp;st=2018-09-12T04:24:18Z&amp;se=2292-06-27T05:24:18Z&amp;sp=r,https://cdn.inc-000.kms.osi.office.net/att/27788e1ea5abc05df5209c07764d54c5d6ec1f2b1decb4e522860c3fccc76f9f.jpg?sv=2015-12-11&amp;sr=b&amp;sig=z4s1D1zdoyHJl680gQEprTgzYS03kB0OcmQDQ3csRdE%3D&amp;st=2018-09-12T04:24:19Z&amp;se=2292-06-27T05:24:19Z&amp;sp=r</t>
  </si>
  <si>
    <t>https://cdn.inc-000.kms.osi.office.net/att/5a06620b97f375c4f399e72fae8fdc17cc5d4c3ccb01fc550a8a718a851ee43c.jpg?sv=2015-12-11&amp;sr=b&amp;sig=DcCsUNzCJ4C2kpbZPv0xVxxQ%2B9BmZg9z33wXd0u49ko%3D&amp;st=2018-09-12T04:35:34Z&amp;se=2292-06-27T05:35:34Z&amp;sp=r,https://cdn.inc-000.kms.osi.office.net/att/05f9d32ba2c5fd6371cafed225bf2d33e57fc98b6b32cd41ec09bda2a0a61f51.jpg?sv=2015-12-11&amp;sr=b&amp;sig=Ms6kj8M2i3XRM9BIQ8xN53vb8o%2Fnzl1v2Peyk8tPeIY%3D&amp;st=2018-09-12T04:35:34Z&amp;se=2292-06-27T05:35:34Z&amp;sp=r</t>
  </si>
  <si>
    <t>Rusum ramasaidarao</t>
  </si>
  <si>
    <t>SH 45, Andhra Pradesh 522615, India</t>
  </si>
  <si>
    <t>https://cdn.inc-000.kms.osi.office.net/att/e6cace23e544ce6ba3f7db6f12bd889c7cd1d5d9768ba086f049ef147c6e1a2d.jpg?sv=2015-12-11&amp;sr=b&amp;sig=TEsy4ZEFUsUXpoDNCkdr9SSv8lgaSbReOA3CE%2BEyg4o%3D&amp;st=2018-09-12T05:00:32Z&amp;se=2292-06-27T06:00:32Z&amp;sp=r,https://cdn.inc-000.kms.osi.office.net/att/96d03ee297acccbe9e1d2f247095c79d9bc44b5b1f944494ebde6c06a8c33a88.jpg?sv=2015-12-11&amp;sr=b&amp;sig=mzDniLVLRe611M2HDEbEPlkO%2F62ygUHZOavQ9WtpnYo%3D&amp;st=2018-09-12T05:00:33Z&amp;se=2292-06-27T06:00:33Z&amp;sp=r</t>
  </si>
  <si>
    <t>RUSUM Rama saidarao</t>
  </si>
  <si>
    <t>SH 45, Nekarikallu, Andhra Pradesh 522615, India</t>
  </si>
  <si>
    <t>Less than. ETL</t>
  </si>
  <si>
    <t>https://cdn.inc-000.kms.osi.office.net/att/c0fe72f2652d7fb6def5b30eaf6ce9a574e0145dd65ce0d4db1b346b9ae8d496.jpg?sv=2015-12-11&amp;sr=b&amp;sig=zCGcnXpDF6ZWaRFVHa8JmNzciDNJ4LeuOtaTKv%2B3VPk%3D&amp;st=2018-09-12T04:49:35Z&amp;se=2292-06-27T05:49:35Z&amp;sp=r,https://cdn.inc-000.kms.osi.office.net/att/65adaafe2968d32730fa148bc5cea1156f45ad2d0e1f67271bfef42e6d12c196.jpg?sv=2015-12-11&amp;sr=b&amp;sig=y1r7rqWE6Wsk9hhVrY%2BKlycbgGxO4mN%2FKMFxUZlBTl8%3D&amp;st=2018-09-12T04:49:35Z&amp;se=2292-06-27T05:49:35Z&amp;sp=r,https://cdn.inc-000.kms.osi.office.net/att/bbcb926e3c3786e086d6e8e1f0e1b3ccab96faaf6c68692063620f8b6c70caf5.jpg?sv=2015-12-11&amp;sr=b&amp;sig=wzcsLPqfu%2BxhkvSeOgBRTQM5dMbMBYVty6KP4uLZxYM%3D&amp;st=2018-09-12T04:49:36Z&amp;se=2292-06-27T05:49:36Z&amp;sp=r,https://cdn.inc-000.kms.osi.office.net/att/48637b55b851eb644980d9abea0dd0180064ea1cedea131c97f376a8ad125883.jpg?sv=2015-12-11&amp;sr=b&amp;sig=dh4JvDHb6v8f86UCeMqCncri7QVpNddBtLdR9w%2Fw27o%3D&amp;st=2018-09-12T04:49:36Z&amp;se=2292-06-27T05:49:36Z&amp;sp=r</t>
  </si>
  <si>
    <t>https://cdn.inc-000.kms.osi.office.net/att/933baec8e4f07f68f8c2b0c000fa336adb81ba2eea225fd55e0887b3d13494ed.jpg?sv=2015-12-11&amp;sr=b&amp;sig=oDWikKcTrRjOlW3vYmT4l7RLDfCwsSdiqOGTd%2B6%2BIxU%3D&amp;st=2018-09-13T10:25:29Z&amp;se=2292-06-28T11:25:29Z&amp;sp=r</t>
  </si>
  <si>
    <t>Indurthi, Telangana, India</t>
  </si>
  <si>
    <t>Less than  ETL</t>
  </si>
  <si>
    <t>https://cdn.inc-000.kms.osi.office.net/att/efb00af8e989540f2a9fc16a66600da56ed2fb403359a2c832b208a0d001c255.jpg?sv=2015-12-11&amp;sr=b&amp;sig=K00aD72ajkIyhkM7686clf7GhPZQI1coTVprt8B%2Bimg%3D&amp;st=2018-09-12T05:14:50Z&amp;se=2292-06-27T06:14:50Z&amp;sp=r,https://cdn.inc-000.kms.osi.office.net/att/942c036addb5e0ec2df7cbd8bb5e324ca491432e01a280772114244709c5ebe0.jpg?sv=2015-12-11&amp;sr=b&amp;sig=O6RsFxRgj%2BxtkFzJQTzh%2FVQSveVllOBGvzbKmmjGJyE%3D&amp;st=2018-09-12T05:14:50Z&amp;se=2292-06-27T06:14:50Z&amp;sp=r,https://cdn.inc-000.kms.osi.office.net/att/7648e59018295b8cbd200f1f6f54657c7fd496aea525a867b0f344f3f7a1aad1.jpg?sv=2015-12-11&amp;sr=b&amp;sig=E%2FdZ%2B%2F5H3neILViyd5xhv5mNtsAVRftx%2BgC9g%2B%2ByMMs%3D&amp;st=2018-09-12T05:14:50Z&amp;se=2292-06-27T06:14:50Z&amp;sp=r</t>
  </si>
  <si>
    <t>Above E T L</t>
  </si>
  <si>
    <t>https://cdn.inc-000.kms.osi.office.net/att/cbb23dfed0ed5c3ad1cabbe4857d3f603f9c46fe55c07e25c7647f27c77e25b0.jpg?sv=2015-12-11&amp;sr=b&amp;sig=m3oCZoDPSU0VTM8d8IQETIDIw5VMdkvmIwnhLPpj6JI%3D&amp;st=2018-09-13T02:40:09Z&amp;se=2292-06-28T03:40:09Z&amp;sp=r,https://cdn.inc-000.kms.osi.office.net/att/eec10c80bc9708055eb149028721eb21d0997ff3841e39a6da043815018bd9ab.jpg?sv=2015-12-11&amp;sr=b&amp;sig=XD7isJzx27OGrkBbClw4jcUhDU9GI35nsD0b9jzZ17w%3D&amp;st=2018-09-13T02:40:09Z&amp;se=2292-06-28T03:40:09Z&amp;sp=r,https://cdn.inc-000.kms.osi.office.net/att/3245d9da33f37deec06be0fbfd2bea4908f85bc23bf9b98561a4c8e34fb0413a.jpg?sv=2015-12-11&amp;sr=b&amp;sig=GXnwEC6nlmDTrU0GQrHTE2AwDH6xVprnr21bnHa79do%3D&amp;st=2018-09-13T02:40:09Z&amp;se=2292-06-28T03:40:09Z&amp;sp=r,https://cdn.inc-000.kms.osi.office.net/att/95fb7f1f7832a6095cc39f267670fe00ac2cf08a387e5918e22a23e89999c9d3.jpg?sv=2015-12-11&amp;sr=b&amp;sig=NCYdgvlR6rmOQe55mHl53KkJ%2BIY04oc6k%2B%2Fj0y8ag1I%3D&amp;st=2018-09-13T02:40:09Z&amp;se=2292-06-28T03:40:09Z&amp;sp=r,https://cdn.inc-000.kms.osi.office.net/att/431a5d426e7dc71eddb839bfe806d8b61c3e2711ce9612b1b8a0a241c9c9247a.jpg?sv=2015-12-11&amp;sr=b&amp;sig=WOGlPP5b7d57EA%2FFGCO%2F4z9T%2BqMZqyv8GWOHmH%2FUa7M%3D&amp;st=2018-09-13T02:40:09Z&amp;se=2292-06-28T03:40:09Z&amp;sp=r</t>
  </si>
  <si>
    <t>Less than Etl</t>
  </si>
  <si>
    <t>https://cdn.inc-000.kms.osi.office.net/att/1ae7ea1476106c250380bd013b94d30cb7795d4925dbf752260a63162c8a6e8e.jpg?sv=2015-12-11&amp;sr=b&amp;sig=1PxkRBXDfMYiP1A1H2f3t8fEtGVC4xpFwqgabctthig%3D&amp;st=2018-09-13T03:33:36Z&amp;se=2292-06-28T04:33:36Z&amp;sp=r,https://cdn.inc-000.kms.osi.office.net/att/20d4f3db1556d52fe0932f6bd68f7c96a5d98b29bc4d3ca1eb58fb3aecc38a9e.jpg?sv=2015-12-11&amp;sr=b&amp;sig=E8v86S%2Bz2brLg2EnPnR3OnqikCxAsUj3wW7%2F5wSNqs4%3D&amp;st=2018-09-13T03:33:37Z&amp;se=2292-06-28T04:33:37Z&amp;sp=r,https://cdn.inc-000.kms.osi.office.net/att/f358c0b779cc9dbb64104ad4373f75818366bb5e8ec8758fb4e3d319b5fc72df.jpg?sv=2015-12-11&amp;sr=b&amp;sig=j0ybENzcTcmw0SUFzOJwmtmMNVVh6nn85Ge%2BWkPqHWM%3D&amp;st=2018-09-13T03:33:37Z&amp;se=2292-06-28T04:33:37Z&amp;sp=r</t>
  </si>
  <si>
    <t>Abburu</t>
  </si>
  <si>
    <t>Unnamed Road, Andhra Pradesh 522403, India</t>
  </si>
  <si>
    <t>18/82018</t>
  </si>
  <si>
    <t>https://cdn.inc-000.kms.osi.office.net/att/7f975f23b7e262192208360fcaefa3c344d0246e4dee9fddcc347dcb1c25468e.jpg?sv=2015-12-11&amp;sr=b&amp;sig=DAyPbq83QTeSufSo6r7Z6%2B5Ni%2BFdGFI7lNqQ350Fmjg%3D&amp;st=2018-09-13T10:28:31Z&amp;se=2292-06-28T11:28:31Z&amp;sp=r</t>
  </si>
  <si>
    <t>Unnamed Road, Indurthi, Telangana 505152, India</t>
  </si>
  <si>
    <t>https://cdn.inc-000.kms.osi.office.net/att/70252c8f90e6aa3f8168934a6600cc1b457186dc3666ef2f1414b3cce60b65f7.jpg?sv=2015-12-11&amp;sr=b&amp;sig=NW%2FPrZHnet0mScSfWLr%2Bc5OSN%2FR0DSXjBVPs8c2WAqM%3D&amp;st=2018-08-18T04:43:16Z&amp;se=2292-06-02T05:43:16Z&amp;sp=r,https://cdn.inc-000.kms.osi.office.net/att/ff325bf9373cea4f0c0916ec48a6897b6ada2f3ac8ce47223b04391f47cb6a6f.jpg?sv=2015-12-11&amp;sr=b&amp;sig=Xg5%2BRWBKhDJh74hDIEvNI0L4lRryZvA0qs8OfwTIBPo%3D&amp;st=2018-08-18T04:43:16Z&amp;se=2292-06-02T05:43:16Z&amp;sp=r,https://cdn.inc-000.kms.osi.office.net/att/8246d8a91f1b3f4e19d9ae8ab0c913b8262614117bf2a51371cce15e31fb2389.jpg?sv=2015-12-11&amp;sr=b&amp;sig=rUCmMPsqkAxMQeZ9KeJ9zXaB3B9Kc5nqyD%2FKDJYg1j0%3D&amp;st=2018-08-18T04:43:16Z&amp;se=2292-06-02T05:43:16Z&amp;sp=r</t>
  </si>
  <si>
    <t>Nimmala. Srinivas Reddy</t>
  </si>
  <si>
    <t>https://cdn.inc-000.kms.osi.office.net/att/cb695b8e62fb47a46f30505a374d0b877188f60182498160687087c932b73e48.jpg?sv=2015-12-11&amp;sr=b&amp;sig=yqTKwqDGhp6tZ0nhibuI8Y7l2lDtN3MVtfitnLiW39U%3D&amp;st=2018-08-18T05:11:02Z&amp;se=2292-06-02T06:11:02Z&amp;sp=r</t>
  </si>
  <si>
    <t>N Srinivasa Reddy</t>
  </si>
  <si>
    <t>Rayavaram</t>
  </si>
  <si>
    <t>raju macharla</t>
  </si>
  <si>
    <t>10.06.18</t>
  </si>
  <si>
    <t>06.07.18</t>
  </si>
  <si>
    <t>20.07.18</t>
  </si>
  <si>
    <t>https://cdn.inc-000.kms.osi.office.net/att/9cb8bbe36a362508e13885334ecb358578982907e10bdd08b0f8716fb7525f81.jpg?sv=2015-12-11&amp;sr=b&amp;sig=i7XjgKuOBq%2BNObTpF0jvrq1UFmq7P7w8m%2FOiRKP4tv4%3D&amp;st=2018-08-21T02:11:59Z&amp;se=2292-06-05T03:11:59Z&amp;sp=r</t>
  </si>
  <si>
    <t>Raju </t>
  </si>
  <si>
    <t>Ranjit reddy</t>
  </si>
  <si>
    <t>Sthabampalli</t>
  </si>
  <si>
    <t>Bionpallisuri</t>
  </si>
  <si>
    <t>Siricilla</t>
  </si>
  <si>
    <t>Telangana 505302, India</t>
  </si>
  <si>
    <t>2t03</t>
  </si>
  <si>
    <t>https://cdn.inc-000.kms.osi.office.net/att/f04186e413a832e93f146b7ac3d6a24553c3093dbc0e70543787f1b603f5ed08.jpg?sv=2015-12-11&amp;sr=b&amp;sig=8VP%2Bt6lM%2FtCkDSWp%2FExPiUb1Ua%2FigUd17PPB7BS2HYU%3D&amp;st=2018-08-18T04:51:33Z&amp;se=2292-06-02T05:51:33Z&amp;sp=r,https://cdn.inc-000.kms.osi.office.net/att/c494f6137c03ae70e828d7acb8a035dfca4cc2216e0a93e78a10d643227ea7d0.jpg?sv=2015-12-11&amp;sr=b&amp;sig=AZKmLbCimGPzVFHXgR1dhcfC0YWtHBlhqudWd6omWb0%3D&amp;st=2018-08-18T04:51:33Z&amp;se=2292-06-02T05:51:33Z&amp;sp=r,https://cdn.inc-000.kms.osi.office.net/att/84d36b1016d4cbeeb471a0b8a5276b891c773127a090eee70fddf020297c144a.jpg?sv=2015-12-11&amp;sr=b&amp;sig=4AyRhpgZnkx0CavJvlzsiYTtXrRX1hw4RCOwHJzAYOc%3D&amp;st=2018-08-18T04:51:33Z&amp;se=2292-06-02T05:51:33Z&amp;sp=r</t>
  </si>
  <si>
    <t>https://cdn.inc-000.kms.osi.office.net/att/f2cc0fe8fe9ed93c4d4fae2636c3ee7131c472f7226ee90ae9269e80c3b8d6a5.jpg?sv=2015-12-11&amp;sr=b&amp;sig=q8Vgl1iONMlil0imvujm9hAQQNSHkyck6xOj7AOYRvA%3D&amp;st=2018-08-18T05:32:27Z&amp;se=2292-06-02T06:32:27Z&amp;sp=r,https://cdn.inc-000.kms.osi.office.net/att/c908e952e29c3eea6e5a2e45938c8cc56e4b9f137fbec629651d0966a4467c5f.jpg?sv=2015-12-11&amp;sr=b&amp;sig=l6p4Ggfv1Ky9qAdA8YvuPnruS2HncFm4AGb1vqFU1XU%3D&amp;st=2018-08-18T05:32:27Z&amp;se=2292-06-02T06:32:27Z&amp;sp=r,https://cdn.inc-000.kms.osi.office.net/att/957d53cb83ea20316ecbcda5a3693bf482d8a4d0428f306edf0efd6b3c953ac0.jpg?sv=2015-12-11&amp;sr=b&amp;sig=gK9obFj7NZRxw8PRQweGP%2F%2F6%2BEyCm3EjBuxuLZuVgnQ%3D&amp;st=2018-08-18T05:32:27Z&amp;se=2292-06-02T06:32:27Z&amp;sp=r</t>
  </si>
  <si>
    <t>JAMMIKUNTA</t>
  </si>
  <si>
    <t>Karimingar</t>
  </si>
  <si>
    <t>https://cdn.inc-000.kms.osi.office.net/att/6ef3f1bb57ce8382b5f85693a4a5d979952f939c245617ddd3310ab215af7f50.jpg?sv=2015-12-11&amp;sr=b&amp;sig=QeAiwVDC1M%2FNyU%2BJrmI0%2BIVi82iP0v8UFNRka8q6sFo%3D&amp;st=2018-08-18T05:36:26Z&amp;se=2292-06-02T06:36:26Z&amp;sp=r,https://cdn.inc-000.kms.osi.office.net/att/f844ea8fc4b64f508b60ec626ebb6df00436b87807e78240cca7a86a1f610b22.jpg?sv=2015-12-11&amp;sr=b&amp;sig=r0SDzLENE9kGDTxMLWDHeGpdt40kNyE5HiV%2Bsb%2BNEHA%3D&amp;st=2018-08-18T05:36:26Z&amp;se=2292-06-02T06:36:26Z&amp;sp=r,https://cdn.inc-000.kms.osi.office.net/att/00da19ec0fc00cdcf9eb8cd2efa86ff46961efdb18e6bacbaa5bda09add04516.jpg?sv=2015-12-11&amp;sr=b&amp;sig=%2FcgpO1AFZkdrn5QjCfrSowmmLg0SQeO9o3VD2EAQNEA%3D&amp;st=2018-08-18T05:36:26Z&amp;se=2292-06-02T06:36:26Z&amp;sp=r</t>
  </si>
  <si>
    <t>https://cdn.inc-000.kms.osi.office.net/att/873b4d9c1b304e4b6ab1f162533a03a75de27ec1e8a293afb3454f82918501dd.jpg?sv=2015-12-11&amp;sr=b&amp;sig=99Xab6xAS%2BkS%2BT7gF9HP6p6iqhIS%2FMkQNnOeAkgKibk%3D&amp;st=2018-08-21T07:24:41Z&amp;se=2292-06-05T08:24:41Z&amp;sp=r,https://cdn.inc-000.kms.osi.office.net/att/2285dc57a7f4e65ba37484fd1fbd42754600a2562a22be4739683478082f62ab.jpg?sv=2015-12-11&amp;sr=b&amp;sig=gqiy1xCIl6R%2F%2Fph9TxkDLYnfPC5ak9%2BXLnmKqcq2Diw%3D&amp;st=2018-08-21T07:24:41Z&amp;se=2292-06-05T08:24:41Z&amp;sp=r</t>
  </si>
  <si>
    <t>Chekurai</t>
  </si>
  <si>
    <t>https://cdn.inc-000.kms.osi.office.net/att/ba209bb32c6de27958214af4fd2bf52d9978f33bff8f7a4c1456c9916633e468.jpg?sv=2015-12-11&amp;sr=b&amp;sig=RRhERbyKA8UmTz3kjqs181daN6tVcH9jEEjI5p27Oxo%3D&amp;st=2018-08-18T06:06:42Z&amp;se=2292-06-02T07:06:42Z&amp;sp=r,https://cdn.inc-000.kms.osi.office.net/att/da2a739dbdbc5ebda58ca6157922b543e8b4527950ccb62b60a1f785a8ea84c4.jpg?sv=2015-12-11&amp;sr=b&amp;sig=TxCPksjxANky3t6Nd0%2FbEhy9qvX5j0%2B3XOMDTbMy1qw%3D&amp;st=2018-08-18T06:06:42Z&amp;se=2292-06-02T07:06:42Z&amp;sp=r,https://cdn.inc-000.kms.osi.office.net/att/cf6f995629444954637e3bd53401470027314f868fb570bb0ae38689545c5281.jpg?sv=2015-12-11&amp;sr=b&amp;sig=4JRJUpnyqRlZ8ZwiN%2FbVjTrvgzVfcS3PmoJKs41bsQA%3D&amp;st=2018-08-18T06:06:42Z&amp;se=2292-06-02T07:06:42Z&amp;sp=r</t>
  </si>
  <si>
    <t>https://cdn.inc-000.kms.osi.office.net/att/b5e91d21a2425fdef4b4a457f13427227f099834a9671e0e898343ce6379e97a.jpg?sv=2015-12-11&amp;sr=b&amp;sig=0RzuAhRv7ZqZfZJAhfzCGRoyiKXpRpc90u4sa3PbbBk%3D&amp;st=2018-08-18T06:51:35Z&amp;se=2292-06-02T07:51:35Z&amp;sp=r</t>
  </si>
  <si>
    <t>Pedhampet</t>
  </si>
  <si>
    <t>Kavlasrirampoor</t>
  </si>
  <si>
    <t>Unnamed Road, Kalva Srirampur, Telangana 505153, India</t>
  </si>
  <si>
    <t>https://cdn.inc-000.kms.osi.office.net/att/45e7c49036ff6e39e1b6c41538ddbeed1be2c26d7aa1581923db514cffa6025e.jpg?sv=2015-12-11&amp;sr=b&amp;sig=zaRBsZYgGKv3cAB1j62AO2yNrhpBDSOzSHT1omN%2FDzk%3D&amp;st=2018-08-21T02:11:27Z&amp;se=2292-06-05T03:11:27Z&amp;sp=r</t>
  </si>
  <si>
    <t>Peddabonkur</t>
  </si>
  <si>
    <t>Telangana 505185, India</t>
  </si>
  <si>
    <t>Not</t>
  </si>
  <si>
    <t>https://cdn.inc-000.kms.osi.office.net/att/84f1daf7b60e898a9439fefa60d91e550f917d2b3f9f5e1dce8576fb2ca0c851.jpg?sv=2015-12-11&amp;sr=b&amp;sig=bHjzEscs8P5G0sE%2Bp98hg3VX3CZR3%2F8g9QEGOwjPAdA%3D&amp;st=2018-08-21T01:20:21Z&amp;se=2292-06-05T02:20:21Z&amp;sp=r,https://cdn.inc-000.kms.osi.office.net/att/4a8e8f64af34599d9e4ff95056ac4433e05183fa6e91fc9e64ae2fe39292aac3.jpg?sv=2015-12-11&amp;sr=b&amp;sig=T7jXTYO3TkTkC4kiTC3MVbBZPYoA%2BMyfEnciHdfpTOM%3D&amp;st=2018-08-21T01:20:21Z&amp;se=2292-06-05T02:20:21Z&amp;sp=r,https://cdn.inc-000.kms.osi.office.net/att/28ab48e4ca19d966c756782b5f448b3080180feeb56c8f7f3d6570e97bcdc0c2.jpg?sv=2015-12-11&amp;sr=b&amp;sig=9A%2BdLbk2%2BU9t9bYt5vGgSDUWYFU4jtsBSGChb83miVw%3D&amp;st=2018-08-21T01:20:22Z&amp;se=2292-06-05T02:20:22Z&amp;sp=r</t>
  </si>
  <si>
    <t>Jammikata ka</t>
  </si>
  <si>
    <t>16.06.18</t>
  </si>
  <si>
    <t>10. 07.18</t>
  </si>
  <si>
    <t>23.06.17</t>
  </si>
  <si>
    <t>https://cdn.inc-000.kms.osi.office.net/att/8953a0c92c78cd6ed67b5185e84327cb3be48b282a08cca4061a2e5b2fd20d10.jpg?sv=2015-12-11&amp;sr=b&amp;sig=8QLYZZaocZVW%2FhboOo%2FWiMpgEsY9IKZzZOIcpNH8NK4%3D&amp;st=2018-08-21T02:35:17Z&amp;se=2292-06-05T03:35:17Z&amp;sp=r</t>
  </si>
  <si>
    <t>Raju m</t>
  </si>
  <si>
    <t>Ranjithreddy</t>
  </si>
  <si>
    <t>Boinpalli</t>
  </si>
  <si>
    <t>Telangana 505402, India</t>
  </si>
  <si>
    <t>https://cdn.inc-000.kms.osi.office.net/att/2df6d2b36cf6efdc6edc6dc3ef4eea521cd85d7cbd7b69d2f59e084d13209cf9.jpg?sv=2015-12-11&amp;sr=b&amp;sig=NAYZkIXnrlaLY%2B2l2iHr8v%2F%2BPypLpOWIdlUeFuKVtvY%3D&amp;st=2018-08-22T10:20:54Z&amp;se=2292-06-06T11:20:54Z&amp;sp=r</t>
  </si>
  <si>
    <t>https://cdn.inc-000.kms.osi.office.net/att/d7712629d01728d708f4019873d0739312d2d7e88e53daf2e305a740a7e115e5.jpg?sv=2015-12-11&amp;sr=b&amp;sig=JpmYpzkEgo71PbceE2AKfb6M2F9T6jKbl9lqWHwUqOE%3D&amp;st=2018-08-21T01:31:53Z&amp;se=2292-06-05T02:31:53Z&amp;sp=r,https://cdn.inc-000.kms.osi.office.net/att/992c8f869826a1e2c5e7a2ec2760c0ee2a13baedca07b520d790ec51d2c38707.jpg?sv=2015-12-11&amp;sr=b&amp;sig=HWmnjtRhiiO3AButDnMmiVcEQTVEPvAwcx1zGPtTDe4%3D&amp;st=2018-08-21T01:31:53Z&amp;se=2292-06-05T02:31:53Z&amp;sp=r,https://cdn.inc-000.kms.osi.office.net/att/942a61e78782fb6b0f20147c14f9c05778fadb1210dc94a7fa34b4e4a979c21a.jpg?sv=2015-12-11&amp;sr=b&amp;sig=Kh80oaDfQ%2BuHWiWyuLJGd2EtsYWrJ7EjHNkoinFV7fo%3D&amp;st=2018-08-21T01:31:53Z&amp;se=2292-06-05T02:31:53Z&amp;sp=r</t>
  </si>
  <si>
    <t>Jammikata </t>
  </si>
  <si>
    <t>https://cdn.inc-000.kms.osi.office.net/att/bef45ea267972c87865b26ba3018113e0c5b5a40f05c384d7c1739d0279ea027.jpg?sv=2015-12-11&amp;sr=b&amp;sig=A9KfoudX8%2BbGKAhorxQ7MsHybqwDrO6WkuUuCyERZ9o%3D&amp;st=2018-08-21T02:02:48Z&amp;se=2292-06-05T03:02:48Z&amp;sp=r,https://cdn.inc-000.kms.osi.office.net/att/15818f0b1bf6b587a5d69a748c3f1ce766be5bc68e472ff59011cf577522ec41.jpg?sv=2015-12-11&amp;sr=b&amp;sig=qoUSCJWsem5d67egSQynStOhhlkWDMP802s7YfMnXyU%3D&amp;st=2018-08-21T02:02:49Z&amp;se=2292-06-05T03:02:49Z&amp;sp=r</t>
  </si>
  <si>
    <t>https://cdn.inc-000.kms.osi.office.net/att/aae8c371666af0d739ce3ed8226813fe6b5977d70d3d27c52eefc222936a7d34.jpg?sv=2015-12-11&amp;sr=b&amp;sig=S5CDBM76dQOm7GfjWsnNaBHUeZsVAY30wHJdwaHPRGY%3D&amp;st=2018-08-21T02:18:09Z&amp;se=2292-06-05T03:18:09Z&amp;sp=r,https://cdn.inc-000.kms.osi.office.net/att/e973a7b39a5e8ce668a8f6401755d66b6629baf522a8c2a5087afbe435e2f93d.jpg?sv=2015-12-11&amp;sr=b&amp;sig=Sg83rYIQnZ7FYM6DKsOOvRn9FyHKn%2BoF8Mh3k5IYSzg%3D&amp;st=2018-08-21T02:18:09Z&amp;se=2292-06-05T03:18:09Z&amp;sp=r</t>
  </si>
  <si>
    <t>https://cdn.inc-000.kms.osi.office.net/att/a8242efaef8e89101ec3b76270d717676f6da55630e295702512d8affc97e19f.jpg?sv=2015-12-11&amp;sr=b&amp;sig=3FkTv6xtSq9Fzb%2F0%2FjbsIkRDy5RMH2h9OLuSSk63f3U%3D&amp;st=2018-08-21T02:35:41Z&amp;se=2292-06-05T03:35:41Z&amp;sp=r</t>
  </si>
  <si>
    <t>Unnamed Road, Telangana, India</t>
  </si>
  <si>
    <t>1.06.17</t>
  </si>
  <si>
    <t>25.06.18</t>
  </si>
  <si>
    <t>https://cdn.inc-000.kms.osi.office.net/att/79acef543d419ea386310c57818ba8312f0ea2e0f40168d0609554b79ea4f5e6.jpg?sv=2015-12-11&amp;sr=b&amp;sig=gYycgrivRbi5lAdHljPo1PhOOhaShPjdKyPoHE%2FvE3o%3D&amp;st=2018-08-21T02:38:35Z&amp;se=2292-06-05T03:38:35Z&amp;sp=r</t>
  </si>
  <si>
    <t>01.06.18</t>
  </si>
  <si>
    <t>20.06.18</t>
  </si>
  <si>
    <t>https://cdn.inc-000.kms.osi.office.net/att/a913517853d187d234f920e7f330b6aa95b96ea27322380d8424efdb6bd903a2.jpg?sv=2015-12-11&amp;sr=b&amp;sig=ADgFgObdeKQj4M3s6NiB9CMS0Yh6owSaLjzJjmSizgk%3D&amp;st=2018-08-21T02:44:21Z&amp;se=2292-06-05T03:44:21Z&amp;sp=r</t>
  </si>
  <si>
    <t>Sthabampalli </t>
  </si>
  <si>
    <t>Boinpalli </t>
  </si>
  <si>
    <t>Siricilla </t>
  </si>
  <si>
    <t>06.06.18</t>
  </si>
  <si>
    <t>01.07.18</t>
  </si>
  <si>
    <t>https://cdn.inc-000.kms.osi.office.net/att/8a5491027b971d8ac9dd83d912f22f1b9d399001c0f27e8b01adaffffe421d78.jpg?sv=2015-12-11&amp;sr=b&amp;sig=nDIpxYRXrl9yapq6nB5ns7cOuwOUG8Y7bbQ8g%2BLnogo%3D&amp;st=2018-08-21T02:49:46Z&amp;se=2292-06-05T03:49:46Z&amp;sp=r</t>
  </si>
  <si>
    <t>https://cdn.inc-000.kms.osi.office.net/att/197849b12f5b7213ced18c30d58f1f12396ed48de6b65d2d9515774d259c6fab.jpg?sv=2015-12-11&amp;sr=b&amp;sig=nUY5Ol45krtW8i9fpVpe%2BixYKl7jRRajOwgBQtBqgcw%3D&amp;st=2018-08-21T06:20:37Z&amp;se=2292-06-05T07:20:37Z&amp;sp=r,https://cdn.inc-000.kms.osi.office.net/att/09d54830021bde3c93e1fc2ae22f016c050047454b537c9f5a70d1453adfd465.jpg?sv=2015-12-11&amp;sr=b&amp;sig=Y6fa4F5D9EJHGCIhuWVlcgANK0kSioJtsP2E%2BUN5t48%3D&amp;st=2018-08-21T06:20:37Z&amp;se=2292-06-05T07:20:37Z&amp;sp=r</t>
  </si>
  <si>
    <t>Cheekurai</t>
  </si>
  <si>
    <t>Unnamed Road, Cheekurai, Telangana 505174, India</t>
  </si>
  <si>
    <t>https://cdn.inc-000.kms.osi.office.net/att/9d77c49db288b34a563f21437a0a8940bc954403644167803ccff39ab148ffc6.jpg?sv=2015-12-11&amp;sr=b&amp;sig=FOieYS4W4fKfVI68iBz%2ByeH1rTy7fAGS5DH8X2XjcYY%3D&amp;st=2018-09-10T11:29:42Z&amp;se=2292-06-25T12:29:42Z&amp;sp=r,https://cdn.inc-000.kms.osi.office.net/att/f8a3a1b0c70dc6ddfdc78488de0eddf8a8f1828d49a8efeaba22b8b6ff8fe00c.jpg?sv=2015-12-11&amp;sr=b&amp;sig=zG1cVhmStKLAR4k2OzrPf5sFmcRjM%2Fi%2Fs4YWvKtotQc%3D&amp;st=2018-09-10T11:29:43Z&amp;se=2292-06-25T12:29:43Z&amp;sp=r</t>
  </si>
  <si>
    <t>https://cdn.inc-000.kms.osi.office.net/att/de537f2f194cc075e97e5ad9ef5e1fd50fa066b78c6b095eafed50579b58f9b6.jpg?sv=2015-12-11&amp;sr=b&amp;sig=WtT6ZAkMVz%2B0Q9cr9EI38AGZLQzgMWM3W44Km1fRbyk%3D&amp;st=2018-09-10T11:32:23Z&amp;se=2292-06-25T12:32:23Z&amp;sp=r,https://cdn.inc-000.kms.osi.office.net/att/f378c5b8fe5b153d346112a0276c7005e9658a8af46d9766ee852dcd5a59755e.jpg?sv=2015-12-11&amp;sr=b&amp;sig=m7EY9BMskMiXQdjtjPOlBu14ZTPunA65WwuaTFp7eOc%3D&amp;st=2018-09-10T11:32:23Z&amp;se=2292-06-25T12:32:23Z&amp;sp=r</t>
  </si>
  <si>
    <t xml:space="preserve">P.Venkata sai
. 
</t>
  </si>
  <si>
    <t>https://cdn.inc-000.kms.osi.office.net/att/efedf533dd7b20b6fc8af67ce4115a506784a6c1e1f2d1fb74209b2a12550c18.jpg?sv=2015-12-11&amp;sr=b&amp;sig=4%2Fi4M251D5chK%2FhgMFnQq3rdWSb4wLi%2FkjWs86Xi8Ec%3D&amp;st=2018-09-10T11:34:57Z&amp;se=2292-06-25T12:34:57Z&amp;sp=r,https://cdn.inc-000.kms.osi.office.net/att/fef436fcf920ad31423353258ab10e3ef874126e1bf75a2909c5693f05a29504.jpg?sv=2015-12-11&amp;sr=b&amp;sig=hCFjf8QVy2%2FofNcq9X2MSlXFsG5BOnMBYgvJdPyxqJM%3D&amp;st=2018-09-10T11:34:58Z&amp;se=2292-06-25T12:34:58Z&amp;sp=r</t>
  </si>
  <si>
    <t>https://cdn.inc-000.kms.osi.office.net/att/2090e25e725bedd2e8836c48fecea72ce910929ae271350c6955ae1e0f20ad0c.jpg?sv=2015-12-11&amp;sr=b&amp;sig=zmQZLxK%2FABrvYnvDwXd%2BDwDRItSanN%2BifModt%2FZdIMs%3D&amp;st=2018-09-10T11:58:34Z&amp;se=2292-06-25T12:58:34Z&amp;sp=r</t>
  </si>
  <si>
    <t>K.nrao.pnpadu.srikanth.prathipadu</t>
  </si>
  <si>
    <t>P.venkatasaigaru</t>
  </si>
  <si>
    <t>Prathipadu</t>
  </si>
  <si>
    <t>Ganikapudi Rd, Prathipadu, Andhra Pradesh 522019, India</t>
  </si>
  <si>
    <t>https://cdn.inc-000.kms.osi.office.net/att/d1dd10ab7cc0297a949255404f2bd26fdf834400b3f247e777149975ec1cac70.jpg?sv=2015-12-11&amp;sr=b&amp;sig=GUZ7qy6zgdOxV6f7vxB41bK6PCrlfXtnJHP%2BKufW%2BPc%3D&amp;st=2018-09-10T11:58:34Z&amp;se=2292-06-25T12:58:34Z&amp;sp=r</t>
  </si>
  <si>
    <t>K.nageswararao.pnpadu.srikanth .ptpadu</t>
  </si>
  <si>
    <t>P.venktasaigaru.</t>
  </si>
  <si>
    <t>Guntur - Parchoor Rd, Prathipadu, Andhra Pradesh 522019, India</t>
  </si>
  <si>
    <t>https://cdn.inc-000.kms.osi.office.net/att/e4a8761317b8af48bb84131b4cfcebb7d83779b438d282302caa2a389c273d3b.jpg?sv=2015-12-11&amp;sr=b&amp;sig=yjDaD85TeOSKYdQykxkoHZGc67x3sikFCRodv6vo%2FgI%3D&amp;st=2018-09-10T11:37:16Z&amp;se=2292-06-25T12:37:16Z&amp;sp=r,https://cdn.inc-000.kms.osi.office.net/att/4585f6626b13db9f1a53107fec9fa030776c172b2b1a5d222ac424a0d7b81a70.jpg?sv=2015-12-11&amp;sr=b&amp;sig=jCOwR%2Fe0ZXvD351Te4sp%2FzXZ8eNJkrPWMNN%2B%2FRgA3OM%3D&amp;st=2018-09-10T11:37:17Z&amp;se=2292-06-25T12:37:17Z&amp;sp=r</t>
  </si>
  <si>
    <t>1,-8-18</t>
  </si>
  <si>
    <t>https://cdn.inc-000.kms.osi.office.net/att/202b4ef0799aac7a0f53e4a124f0eea6ec3e4c1c8a2c2c775bfa115ac165330a.jpg?sv=2015-12-11&amp;sr=b&amp;sig=GwNys%2BK7cjyvRmqXAg6bUbmqNfnv8pft91fFcndgHoc%3D&amp;st=2018-09-10T11:58:38Z&amp;se=2292-06-25T12:58:38Z&amp;sp=r,https://cdn.inc-000.kms.osi.office.net/att/cdba91ea237e971127b9506d3e8afa6083ac2ab00c67185b280f117a83abdbe1.jpg?sv=2015-12-11&amp;sr=b&amp;sig=9QhZI6HV99dXxcpnllYflkI5frCqDueqOEYscMGeqE8%3D&amp;st=2018-09-10T11:58:38Z&amp;se=2292-06-25T12:58:38Z&amp;sp=r</t>
  </si>
  <si>
    <t>P.mpalem</t>
  </si>
  <si>
    <t>Mallayapalem Rd, Prathipadu, Andhra Pradesh 522019, India</t>
  </si>
  <si>
    <t>https://cdn.inc-000.kms.osi.office.net/att/f2eea933ab4c2e04ebccfa9f92757e7bbc27cea26a7b8e7bddab70aadcedbca0.jpg?sv=2015-12-11&amp;sr=b&amp;sig=D0x2ByhpYNteQy9Vp3fuO3r68q0sTSod%2FWHoT5DRV6Q%3D&amp;st=2018-09-10T11:58:34Z&amp;se=2292-06-25T12:58:34Z&amp;sp=r,https://cdn.inc-000.kms.osi.office.net/att/f193caf79c53e06acfcfc4a66de2c74c5ea887f4c93b3077f81ae9c89ed725eb.jpg?sv=2015-12-11&amp;sr=b&amp;sig=CSJQpAIRKgfU6XyS6hlkowTU5LWD8JSM9BZ4My8wCpo%3D&amp;st=2018-09-10T11:58:34Z&amp;se=2292-06-25T12:58:34Z&amp;sp=r</t>
  </si>
  <si>
    <t>https://cdn.inc-000.kms.osi.office.net/att/c1eb9c5c8fc380254afbd8c42f7965db65409cd43d355dca2c9001d02f3c1834.jpg?sv=2015-12-11&amp;sr=b&amp;sig=xDdaQ%2BOWfKLGN6uYcHjug0PP0y9lwIOlr9YOTPgeed8%3D&amp;st=2018-09-10T11:58:38Z&amp;se=2292-06-25T12:58:38Z&amp;sp=r,https://cdn.inc-000.kms.osi.office.net/att/3d9654c1de34f44dd1ef41227ac7935bb69013f3e428d556c277e1045200ce49.jpg?sv=2015-12-11&amp;sr=b&amp;sig=GVZY70I1ERPEPPutKKU8n8%2BSh5Xe4h0NpNcVb6HgfaQ%3D&amp;st=2018-09-10T11:58:38Z&amp;se=2292-06-25T12:58:38Z&amp;sp=r</t>
  </si>
  <si>
    <t>K.Neal.pnpadu.srikanth ptpadu</t>
  </si>
  <si>
    <t>A Anil Kumar</t>
  </si>
  <si>
    <t>https://cdn.inc-000.kms.osi.office.net/att/01d20bd559dd4ad2b9654f7ed2463b28743a51b164df10ff940a1b0fa248ee73.jpg?sv=2015-12-11&amp;sr=b&amp;sig=I2xv0YoPWTyr4HlAw3pLSGLfcp28EbpUr4ZMpnoKgb0%3D&amp;st=2018-09-11T01:24:17Z&amp;se=2292-06-26T02:24:17Z&amp;sp=r,https://cdn.inc-000.kms.osi.office.net/att/2873e1614ffde532ab4d98c22e264f431c072f7094c0f3f52d7d429e9154b327.jpg?sv=2015-12-11&amp;sr=b&amp;sig=guqtUhp68jVqccVsgCC4vL%2B877xTeXMC3EDwkCtzElU%3D&amp;st=2018-09-11T01:24:17Z&amp;se=2292-06-26T02:24:17Z&amp;sp=r,https://cdn.inc-000.kms.osi.office.net/att/21516ed73dacc05447b88d894f65a39ddee7188b5778f6da68a50ca45333b167.jpg?sv=2015-12-11&amp;sr=b&amp;sig=xNC417K7DwjlZE8uxsjhCSFUuV8xkQaN7xNgouKNbyA%3D&amp;st=2018-09-11T01:24:18Z&amp;se=2292-06-26T02:24:18Z&amp;sp=r</t>
  </si>
  <si>
    <t>A anilkumar </t>
  </si>
  <si>
    <t>Aravind Reddy </t>
  </si>
  <si>
    <t>Galipally </t>
  </si>
  <si>
    <t>Ellanthakunta </t>
  </si>
  <si>
    <t>Karimnagar </t>
  </si>
  <si>
    <t>Unnamed Road, Vanthadpalli, Telangana 505402, India</t>
  </si>
  <si>
    <t>https://cdn.inc-000.kms.osi.office.net/att/f10b408b358cc1215bc7b336a2f40399b2c56ab0bbbe89268e96bfe986d66c76.jpg?sv=2015-12-11&amp;sr=b&amp;sig=FgxWE8wxdzWn0hz4J55cHVqh0ZoqLJo2%2By%2Boe1P3zqg%3D&amp;st=2018-09-10T11:58:36Z&amp;se=2292-06-25T12:58:36Z&amp;sp=r,https://cdn.inc-000.kms.osi.office.net/att/601b52c13ec21cc6286d1a820c525f6fb10f7bdd3a5505a6abb0027b71399d77.jpg?sv=2015-12-11&amp;sr=b&amp;sig=RwJ7juiaGrY2SOpkwQfB2Z7s%2BFHaL6J4qqms0k2Lp3U%3D&amp;st=2018-09-10T11:58:36Z&amp;se=2292-06-25T12:58:36Z&amp;sp=r</t>
  </si>
  <si>
    <t>Knrao.pnpadu.srikanth.ptpadu</t>
  </si>
  <si>
    <t>P.venktasai garu</t>
  </si>
  <si>
    <t>Pmpalem</t>
  </si>
  <si>
    <t>Guntur - Prathipadu Rd, Reddys Bazaar, Prathipadu, Andhra Pradesh 522019, India</t>
  </si>
  <si>
    <t>https://cdn.inc-000.kms.osi.office.net/att/997a5b5ca4a78e13a73bc100bc68590a1c4ab6a4e1c6d7eb6ecff79fa8af9cb5.jpg?sv=2015-12-11&amp;sr=b&amp;sig=B68X4PelJWt2wW7x%2BhZ3LK3PznWIfCE64RlZhSj7QAI%3D&amp;st=2018-09-10T11:58:37Z&amp;se=2292-06-25T12:58:37Z&amp;sp=r,https://cdn.inc-000.kms.osi.office.net/att/9caacc492d6e70d843d04e95f06429567cf48a8c04170a17acebbb8da6c79ff2.jpg?sv=2015-12-11&amp;sr=b&amp;sig=P30FgTvzTr0lh3%2B%2F0yYM9wV%2FakuwyuIWBevyraSb8Cg%3D&amp;st=2018-09-10T11:58:37Z&amp;se=2292-06-25T12:58:37Z&amp;sp=r</t>
  </si>
  <si>
    <t>https://cdn.inc-000.kms.osi.office.net/att/62f0fd4f7cb3b897ad4e352e79876fb471fac2c8177c12664fd0f1b0282e13ff.jpg?sv=2015-12-11&amp;sr=b&amp;sig=tGul45yIF8sLancB3HELrZSTklCMQmLOdrpFxlCM9TQ%3D&amp;st=2018-09-10T11:58:37Z&amp;se=2292-06-25T12:58:37Z&amp;sp=r,https://cdn.inc-000.kms.osi.office.net/att/5d2afeccaae52a22a5135e14633ff0c3830202a768ba77e1e6dd1f3d14125ff9.jpg?sv=2015-12-11&amp;sr=b&amp;sig=R0ezG8lesfxZIvgZox9TYRauJC5KP02QSiHb3RvpovA%3D&amp;st=2018-09-10T11:58:38Z&amp;se=2292-06-25T12:58:38Z&amp;sp=r</t>
  </si>
  <si>
    <t>https://cdn.inc-000.kms.osi.office.net/att/1b59cc4c9e1bb2c680a034a73ede677bc80c08d7766aab5a27b437218b80abc5.jpg?sv=2015-12-11&amp;sr=b&amp;sig=r4sa4SAhotLfda1sIQmQyebPFaeExT%2F52mUJHhd7HgI%3D&amp;st=2018-09-11T02:02:24Z&amp;se=2292-06-26T03:02:24Z&amp;sp=r,https://cdn.inc-000.kms.osi.office.net/att/50a62f3962e2d98b04b18b537d05c37d8fc7aaa3560cb4db680bbcb3e7344ba7.jpg?sv=2015-12-11&amp;sr=b&amp;sig=%2FG7EwVA56SZfnlRtdhj0PBcHHNHoMs2NcUrzjSvhS4c%3D&amp;st=2018-09-11T02:02:24Z&amp;se=2292-06-26T03:02:24Z&amp;sp=r</t>
  </si>
  <si>
    <t>Telangana 505172, India</t>
  </si>
  <si>
    <t>https://cdn.inc-000.kms.osi.office.net/att/9c4677978729ac6ef2b61d8171ae4878e71bd831975574603d768d1a2f8b9e54.jpg?sv=2015-12-11&amp;sr=b&amp;sig=pSXz9pqu6A4Mt%2BPg4eV0Mm89K0fh%2B3%2FeIRfHwqSlYJ4%3D&amp;st=2018-09-11T02:05:15Z&amp;se=2292-06-26T03:05:15Z&amp;sp=r,https://cdn.inc-000.kms.osi.office.net/att/0940498541ee1fc05d12ba0ed63fbe354db159f7a5226daf0b53f1db24cead60.jpg?sv=2015-12-11&amp;sr=b&amp;sig=ipKAJ5apqwQgxVAxT5vk%2FHF9pPUHCaRsad1u3Id9oYY%3D&amp;st=2018-09-11T02:05:15Z&amp;se=2292-06-26T03:05:15Z&amp;sp=r</t>
  </si>
  <si>
    <t>Unnamed Road, Kanagarthi, Telangana 505172, India</t>
  </si>
  <si>
    <t>7-072018</t>
  </si>
  <si>
    <t>https://cdn.inc-000.kms.osi.office.net/att/6e4425fd1549d6f519b6d49c93773ea1417457db72ea1f093998b1c2d31a0e59.jpg?sv=2015-12-11&amp;sr=b&amp;sig=OulANK93uGyCJIMeV0EWcpPV5PTUqTKCmlANY6iatSI%3D&amp;st=2018-09-11T03:32:09Z&amp;se=2292-06-26T04:32:09Z&amp;sp=r,https://cdn.inc-000.kms.osi.office.net/att/a5c9b2fc4dea3538eeaabbf4aec4a67a44d15ab8da3232585aa0b9aded33786d.jpg?sv=2015-12-11&amp;sr=b&amp;sig=wjYXoHRtfNJyNcJQab26MYRV81pWX68ZvmNpcEMsmd8%3D&amp;st=2018-09-11T03:32:09Z&amp;se=2292-06-26T04:32:09Z&amp;sp=r</t>
  </si>
  <si>
    <t>Raghanedu</t>
  </si>
  <si>
    <t>Kanagarthi, Telangana, India</t>
  </si>
  <si>
    <t>https://cdn.inc-000.kms.osi.office.net/att/c7bdaf519d4afadf33763bf4ec56a6a0af0dc019b0fd1dbafba40b349b96fb5e.jpg?sv=2015-12-11&amp;sr=b&amp;sig=rMCA8TNNj65DGF%2BTt%2BT50CTfU7j5DSUgfiaWDyIfbco%3D&amp;st=2018-09-11T03:50:42Z&amp;se=2292-06-26T04:50:42Z&amp;sp=r,https://cdn.inc-000.kms.osi.office.net/att/b482fbedcdbff601f2183c9c1e8f1ecff2068c27edb60f4026dd2aa19068ba10.jpg?sv=2015-12-11&amp;sr=b&amp;sig=rF5VcZqKLYNHA5NrXHs31oANfxzp2ULIPy7r1b4hF%2FQ%3D&amp;st=2018-09-11T03:50:43Z&amp;se=2292-06-26T04:50:43Z&amp;sp=r</t>
  </si>
  <si>
    <t>https://cdn.inc-000.kms.osi.office.net/att/0ca0262fbf56622724f623daac7ec24a43fc04e5a860326a771e506cd3fbcb3e.jpg?sv=2015-12-11&amp;sr=b&amp;sig=W27eWWP7ZAehhmKFlk90k8qSTIsaCd0KUHKcKbeFdm8%3D&amp;st=2018-09-11T04:18:46Z&amp;se=2292-06-26T05:18:46Z&amp;sp=r,https://cdn.inc-000.kms.osi.office.net/att/c530ad113ea8241e09ed8a18664e92b85880ed71b09af090209c8665862a57b7.jpg?sv=2015-12-11&amp;sr=b&amp;sig=1us67DjRPIw%2FPHqILqyfailA%2F7p8DAovmpPZBgV79sc%3D&amp;st=2018-09-11T04:18:46Z&amp;se=2292-06-26T05:18:46Z&amp;sp=r</t>
  </si>
  <si>
    <t>Medara veerababu</t>
  </si>
  <si>
    <t>Unnamed Road, Rajupalem, Andhra Pradesh 522412, India</t>
  </si>
  <si>
    <t>https://cdn.inc-000.kms.osi.office.net/att/0a3bbb6dfb171d5c2e1e42ed9cf23df0963ab0b83071777c1a4e6e5b4dd8f802.jpg?sv=2015-12-11&amp;sr=b&amp;sig=%2Bx8f8IID9LExJHoqdBPqlv5gp1viSKBUbeZbv9IlmYw%3D&amp;st=2018-09-11T04:18:46Z&amp;se=2292-06-26T05:18:46Z&amp;sp=r,https://cdn.inc-000.kms.osi.office.net/att/0050f704ce383954c3f1c0e899d7af159fac183d02d4ba2c0034afbf3cb4c198.jpg?sv=2015-12-11&amp;sr=b&amp;sig=UYwXF6fziOS9L%2FS5yQ2QWm6WZKavmmmFH2H66YaQEPE%3D&amp;st=2018-09-11T04:18:46Z&amp;se=2292-06-26T05:18:46Z&amp;sp=r</t>
  </si>
  <si>
    <t>SH 2, Andhra Pradesh 522412, India</t>
  </si>
  <si>
    <t>2to7</t>
  </si>
  <si>
    <t>https://cdn.inc-000.kms.osi.office.net/att/c7202008cb5458e6b4891970be6ee5cb8449215982b4b2f0d9ab78fc6244858b.jpg?sv=2015-12-11&amp;sr=b&amp;sig=N%2BAkeTgb0w3pJHBXjbWA3NWkyBugkJhwYSwwCAlb0L4%3D&amp;st=2018-09-14T10:37:17Z&amp;se=2292-06-29T11:37:17Z&amp;sp=r,https://cdn.inc-000.kms.osi.office.net/att/9f209abf4627cc939ffa7c656c3b455b6d0512398b624bd1a176566538b69d2d.jpg?sv=2015-12-11&amp;sr=b&amp;sig=F0VHb9F8yOgr1pv5Lc6M0GG6ISo%2BJZUGhrbiyOqVuuA%3D&amp;st=2018-09-14T10:37:18Z&amp;se=2292-06-29T11:37:18Z&amp;sp=r</t>
  </si>
  <si>
    <t>Chaitanya Reddy </t>
  </si>
  <si>
    <t>Pedda palakaluru</t>
  </si>
  <si>
    <t>Guntur rular</t>
  </si>
  <si>
    <t>Peda Palakaluru Road, Guntur, Andhra Pradesh 522006, India</t>
  </si>
  <si>
    <t>https://cdn.inc-000.kms.osi.office.net/att/4061e5a9e1882cff6ff00e7714d8de48f94147ff7282eaed4c3c57389448b4f5.jpg?sv=2015-12-11&amp;sr=b&amp;sig=7H2aABJWLUMLhbzSdZUieBABZag69WuAMn7vu5OXGow%3D&amp;st=2018-09-14T10:46:29Z&amp;se=2292-06-29T11:46:29Z&amp;sp=r,https://cdn.inc-000.kms.osi.office.net/att/855b1da1de4644479ad6369b2b7762fb1e2df26eb6c424ce75e5985fcb58ed2d.jpg?sv=2015-12-11&amp;sr=b&amp;sig=2PlxTsRU9dwptOxjiWbLZz6gEJP6%2FtZTOZl8%2FPkIEDk%3D&amp;st=2018-09-14T10:46:29Z&amp;se=2292-06-29T11:46:29Z&amp;sp=r</t>
  </si>
  <si>
    <t>Peddapalakaluru</t>
  </si>
  <si>
    <t>https://cdn.inc-000.kms.osi.office.net/att/b5288e7be1ac5e15ae02231afabf3640683028f0b3cf33ff88f1aabcece7a591.jpg?sv=2015-12-11&amp;sr=b&amp;sig=eyptgYFWvEWiWoiotNU3%2BNHayZM0PRUJFyooWBjfEzg%3D&amp;st=2018-09-14T10:54:16Z&amp;se=2292-06-29T11:54:16Z&amp;sp=r,https://cdn.inc-000.kms.osi.office.net/att/64d1da29db36c71ac405505cd16a7c5d75a7011952ca5f0c88004306e1f3679f.jpg?sv=2015-12-11&amp;sr=b&amp;sig=rBjcv%2FI6%2Bc54eu8D%2FIM%2BDjRgxTc9sqQ5d%2BCtmJLqpyA%3D&amp;st=2018-09-14T10:54:17Z&amp;se=2292-06-29T11:54:17Z&amp;sp=r</t>
  </si>
  <si>
    <t>Rail Vihar Link Road, Andhra Pradesh 522005, India</t>
  </si>
  <si>
    <t>https://cdn.inc-000.kms.osi.office.net/att/99c3a7f453fad348555155ca9701bd0781dbe807edd83f7960a5f420612a1a39.jpg?sv=2015-12-11&amp;sr=b&amp;sig=0xA4a7M0zwNe5q43YrwdMVtjzhIbqt%2BC6wyeJ8JMjjs%3D&amp;st=2018-09-15T02:18:21Z&amp;se=2292-06-30T03:18:21Z&amp;sp=r,https://cdn.inc-000.kms.osi.office.net/att/6e6b441ac1a45dff03aadb9bb7aa710ddbd515c8ce52c4b299959ae2923739a0.jpg?sv=2015-12-11&amp;sr=b&amp;sig=ukfm131OtxcLrpYW8BzdxZpDNbQZLN9LDR2WKqWCU2c%3D&amp;st=2018-09-15T02:18:22Z&amp;se=2292-06-30T03:18:22Z&amp;sp=r</t>
  </si>
  <si>
    <t>K.nrao.pnpadu</t>
  </si>
  <si>
    <t>P.venkTasaigaru</t>
  </si>
  <si>
    <t>Gottipadu</t>
  </si>
  <si>
    <t>Unnamed Road, Gottipadu, Andhra Pradesh 522019, India</t>
  </si>
  <si>
    <t>High intehsity jasside moderate</t>
  </si>
  <si>
    <t>https://cdn.inc-000.kms.osi.office.net/att/f80115c5541bbc52a6091a5fd83e3b6f01b60c15109e3467758bf9a8e22aca89.jpg?sv=2015-12-11&amp;sr=b&amp;sig=uwzbIyQNiPhGLILRbGV%2BQCy4fax71JLH4k6ki0i2OAs%3D&amp;st=2018-09-15T01:18:05Z&amp;se=2292-06-30T02:18:05Z&amp;sp=r,https://cdn.inc-000.kms.osi.office.net/att/ab6268c07bc405f5c4ba7565024aa7bcee6b327c0ea7598281f1c0a154a7a335.jpg?sv=2015-12-11&amp;sr=b&amp;sig=uj%2Bc6WdNpd7Pb32aNnVFKrfkm6q6J3slsBS%2FR%2F9kmEE%3D&amp;st=2018-09-15T01:18:05Z&amp;se=2292-06-30T02:18:05Z&amp;sp=r,https://cdn.inc-000.kms.osi.office.net/att/3aa93c109414e1ea2cf42b1738227f72f9db4c9fd18f3f587a4d8320113a9c32.jpg?sv=2015-12-11&amp;sr=b&amp;sig=qF6ACrahIcf4PKSenu45j2IazSWVNSMW55rrLXOtXCY%3D&amp;st=2018-09-15T01:18:05Z&amp;se=2292-06-30T02:18:05Z&amp;sp=r</t>
  </si>
  <si>
    <t>Madipally </t>
  </si>
  <si>
    <t>Jammikunta </t>
  </si>
  <si>
    <t>https://cdn.inc-000.kms.osi.office.net/att/a7ec4fcec306f269d7dc4fdcd6c3190e190c0153eb4ab592e29729fa881b9ea0.jpg?sv=2015-12-11&amp;sr=b&amp;sig=mbpoDxqePTw2Lq05cThuSdd8wOaNVb9G%2BXGmJUX1jy8%3D&amp;st=2018-09-15T02:03:31Z&amp;se=2292-06-30T03:03:31Z&amp;sp=r,https://cdn.inc-000.kms.osi.office.net/att/9d5b567d1d41e485c08cf4bac51c0f4e8da8eeb0a3584bdaea52ec85b63f364e.jpg?sv=2015-12-11&amp;sr=b&amp;sig=FJUwocBA780S8p8oZTwGn4kLxr%2Bfq86JdFABM64i2lI%3D&amp;st=2018-09-15T02:03:31Z&amp;se=2292-06-30T03:03:31Z&amp;sp=r</t>
  </si>
  <si>
    <t>https://cdn.inc-000.kms.osi.office.net/att/e3010d9c1e0067adcff03ec00adb45220aa24ed386092d0df7312c2f7cd252bf.jpg?sv=2015-12-11&amp;sr=b&amp;sig=WAL%2BiK4L%2Bmznx4PqEuQZPAMLhHkcQC2ek0ZITQtBEec%3D&amp;st=2018-09-15T02:13:23Z&amp;se=2292-06-30T03:13:23Z&amp;sp=r,https://cdn.inc-000.kms.osi.office.net/att/fd9cfd19a0ce166c6a3b99c4fb0952e86b774666fe64dc14dc837387c4d6c59a.jpg?sv=2015-12-11&amp;sr=b&amp;sig=VTDTe9LCix0cUTnNZoWTahXH4SrVSzrzHSdLZJEuawI%3D&amp;st=2018-09-15T02:13:24Z&amp;se=2292-06-30T03:13:24Z&amp;sp=r</t>
  </si>
  <si>
    <t>Hight intesity jasside modeate</t>
  </si>
  <si>
    <t>https://cdn.inc-000.kms.osi.office.net/att/9dd7ac9e8da9359ef14f7a8799e7b71b93e2ed427436f1c0000764c3a95279cf.jpg?sv=2015-12-11&amp;sr=b&amp;sig=1VDiNLYQGsmQocSlVdhZocwPKmEgYYJrcjxoCAY%2FfDo%3D&amp;st=2018-09-15T01:31:10Z&amp;se=2292-06-30T02:31:10Z&amp;sp=r,https://cdn.inc-000.kms.osi.office.net/att/23ace74ab76d641c767dd7f7e805063101685902d428f0b807eb4bac01976410.jpg?sv=2015-12-11&amp;sr=b&amp;sig=mX6hjbQnaYQGrwZXKhCyeUDMf6KUHaP1a%2B6or3QXBuY%3D&amp;st=2018-09-15T01:31:11Z&amp;se=2292-06-30T02:31:11Z&amp;sp=r,https://cdn.inc-000.kms.osi.office.net/att/5d55d7353f91f8d6e36772575a07b17361347f8e123692f5ed8a72200b097cad.jpg?sv=2015-12-11&amp;sr=b&amp;sig=1VQbdtJFp3djOMyc1qI%2Bb7CT2167UnbAX335Z8qpuwE%3D&amp;st=2018-09-15T01:31:12Z&amp;se=2292-06-30T02:31:12Z&amp;sp=r</t>
  </si>
  <si>
    <t>Unnamed Road, Kanagarty, Telangana 505122, India</t>
  </si>
  <si>
    <t>High intesity jassdie moderate</t>
  </si>
  <si>
    <t>https://cdn.inc-000.kms.osi.office.net/att/0c04d5ee5198c9b6939f63b35decf70ee2a13801ab2465b943c54e4ffbe64e47.jpg?sv=2015-12-11&amp;sr=b&amp;sig=sD47EITuPWWmhQ8gjmR4P7y%2F7BW7kebZNBESmsuUUhQ%3D&amp;st=2018-09-15T01:40:17Z&amp;se=2292-06-30T02:40:17Z&amp;sp=r,https://cdn.inc-000.kms.osi.office.net/att/d203112917308e236a432b3d90820ed5e4f2019615695351ffff575169bbf4b6.jpg?sv=2015-12-11&amp;sr=b&amp;sig=EkRZmJPDbKXGKhX%2BubYmwWBd51sPd1PR4vJA5wavlSk%3D&amp;st=2018-09-15T01:40:17Z&amp;se=2292-06-30T02:40:17Z&amp;sp=r,https://cdn.inc-000.kms.osi.office.net/att/f494905928b0d9af2725771825ecd8319ab27fa63f21c56b245a638c8bede2de.jpg?sv=2015-12-11&amp;sr=b&amp;sig=DM9M08sJwt3899oxo26Ac5aYrULwca6SfN75YKU%2F%2Fqo%3D&amp;st=2018-09-15T01:40:17Z&amp;se=2292-06-30T02:40:17Z&amp;sp=r</t>
  </si>
  <si>
    <t>High intesity jaaside moderate </t>
  </si>
  <si>
    <t>https://cdn.inc-000.kms.osi.office.net/att/c2c972890f63dd9e5b091d17e1debf03661ea42a528fce6e76f5cedbe7fb031c.jpg?sv=2015-12-11&amp;sr=b&amp;sig=LjBAI%2Bxk%2BqZbtDUEHKtEmB1oyqWNrF7PITXcj8Eno1w%3D&amp;st=2018-09-15T02:23:05Z&amp;se=2292-06-30T03:23:05Z&amp;sp=r,https://cdn.inc-000.kms.osi.office.net/att/e05cc59103110cefc73d382ffaaac46a473060adc0ddc85dbe52d3304446f7b6.jpg?sv=2015-12-11&amp;sr=b&amp;sig=YylM3RQsTt4fFblKufOv4NrB0HdKO3319mf0z%2B1rOAg%3D&amp;st=2018-09-15T02:23:05Z&amp;se=2292-06-30T03:23:05Z&amp;sp=r,https://cdn.inc-000.kms.osi.office.net/att/c9c6a265d5caacdf38dfcd21f1795493f070c8ce1ae516f3655ae628dac14375.jpg?sv=2015-12-11&amp;sr=b&amp;sig=EsHLULzPgs4WphRK3kQIjcByhX%2FHvBGI7z5ZxlcZITs%3D&amp;st=2018-09-15T02:23:05Z&amp;se=2292-06-30T03:23:05Z&amp;sp=r</t>
  </si>
  <si>
    <t>Madipalli - Jupaka Vagu Rd, Madipally, Telangana 505122, India</t>
  </si>
  <si>
    <t>https://cdn.inc-000.kms.osi.office.net/att/d8bad59bae4bab9a829e156f093802d8b71690a16fc3f4eaaa46b979772ddb2c.jpg?sv=2015-12-11&amp;sr=b&amp;sig=lW2C5hFD2Yb%2BWHLjvjD5q2zbmt8ujxmpMx6NhQd7%2B2U%3D&amp;st=2018-09-15T02:31:41Z&amp;se=2292-06-30T03:31:41Z&amp;sp=r,https://cdn.inc-000.kms.osi.office.net/att/639ecb70b40a5a1d4dee218a0b1ba11bf1fc1bfd2be119b56066be4884a80a90.jpg?sv=2015-12-11&amp;sr=b&amp;sig=0wYpOH1tS26GJ7B10jr4EGJeIJ6usV6D9SrESDKHlgo%3D&amp;st=2018-09-15T02:31:41Z&amp;se=2292-06-30T03:31:41Z&amp;sp=r,https://cdn.inc-000.kms.osi.office.net/att/c26dfb2dd95eba72628d23be30287d7edd5e0e49064c750363a2b7a324292224.jpg?sv=2015-12-11&amp;sr=b&amp;sig=d0vq8qJw8zuhZ59oNGDPAcVs84%2Fy1pc4wa3rcStebyQ%3D&amp;st=2018-09-15T02:31:41Z&amp;se=2292-06-30T03:31:41Z&amp;sp=r</t>
  </si>
  <si>
    <t>https://cdn.inc-000.kms.osi.office.net/att/699466bd1942dbd6738eb51abd0ace4baa317dd5c389202d27bd855ab0cca434.jpg?sv=2015-12-11&amp;sr=b&amp;sig=VHyP1CxN%2BpvVhdpkYpyRsqX28LjxqkxYyvCVEMoTTX8%3D&amp;st=2018-08-21T06:50:35Z&amp;se=2292-06-05T07:50:35Z&amp;sp=r,https://cdn.inc-000.kms.osi.office.net/att/d4ff7356473b121144556afd74f6bd067d97aeaf941d8925866e8336ace0be4c.jpg?sv=2015-12-11&amp;sr=b&amp;sig=y%2FY9OlhHFil6emowhMuIXgh7f5pmC%2Frt9Ld8JbuE19I%3D&amp;st=2018-08-21T06:50:35Z&amp;se=2292-06-05T07:50:35Z&amp;sp=r</t>
  </si>
  <si>
    <t>https://cdn.inc-000.kms.osi.office.net/att/4d71a8e3cdae13e3846bd1ecf28ebf0d647217abaa56b3ef955b3afddbe45810.jpg?sv=2015-12-11&amp;sr=b&amp;sig=Ii%2Bxd6lU8Hf2%2B91GINqft3gcDxZsJDrMw5yeXQJKDSM%3D&amp;st=2018-08-22T02:35:00Z&amp;se=2292-06-06T03:35:00Z&amp;sp=r</t>
  </si>
  <si>
    <t>https://cdn.inc-000.kms.osi.office.net/att/5e6af4c894fb6275a0ca9cede0f727bf4fe2cd950f631273a4d0cd02d26e4672.jpg?sv=2015-12-11&amp;sr=b&amp;sig=UPgrmB%2Frnr9ZdMufgZZBkMjMBuuJeG%2Frn5ON%2Bh5ba9w%3D&amp;st=2018-08-22T02:01:22Z&amp;se=2292-06-06T03:01:22Z&amp;sp=r</t>
  </si>
  <si>
    <t>Chikurai</t>
  </si>
  <si>
    <t>https://cdn.inc-000.kms.osi.office.net/att/9f1d1773354c9bfbdb1978997d791ab22fbd42d7666154c1e73d31b93dc7eef0.jpg?sv=2015-12-11&amp;sr=b&amp;sig=s%2F8lEYgM7fGdrQg4E3Ky6tGt3rMyEH1EgM%2BFdVhDqyQ%3D&amp;st=2018-08-22T02:16:40Z&amp;se=2292-06-06T03:16:40Z&amp;sp=r</t>
  </si>
  <si>
    <t>17.07.2018</t>
  </si>
  <si>
    <t>https://cdn.inc-000.kms.osi.office.net/att/7d184e535ed7f9e60f8ed64fc0e4c8270c0b73a2b6aacf1dd62a37fcb6059b22.jpg?sv=2015-12-11&amp;sr=b&amp;sig=hmajxrHiMS3qd0x4U9YilA58BeCEBGbiEZMdTBOADzc%3D&amp;st=2018-08-22T02:26:49Z&amp;se=2292-06-06T03:26:49Z&amp;sp=r,https://cdn.inc-000.kms.osi.office.net/att/c391ed30a1b5df9b941be2f539bb69241f2893466b471395dc2860830d8590eb.jpg?sv=2015-12-11&amp;sr=b&amp;sig=V6pKYdLP8wygPJmL8b9p9p4fo7MARvEbscCPK9L%2Fvy8%3D&amp;st=2018-08-22T02:26:49Z&amp;se=2292-06-06T03:26:49Z&amp;sp=r</t>
  </si>
  <si>
    <t>k.srinivasarao</t>
  </si>
  <si>
    <t>NH565, Srigiripadu, Andhra Pradesh 522613, India</t>
  </si>
  <si>
    <t>https://cdn.inc-000.kms.osi.office.net/att/2b63e7508fd780f6a34410ed43f5e08f62080d452de6f88ab1123e7231cfac9e.jpg?sv=2015-12-11&amp;sr=b&amp;sig=8KJnJGHCoPtqXxa0T8oDWedyVw1%2Be7%2FTfVltGH1pjpE%3D&amp;st=2018-08-22T02:31:07Z&amp;se=2292-06-06T03:31:07Z&amp;sp=r,https://cdn.inc-000.kms.osi.office.net/att/872af068b0fd09c40b750ff85ac9f150b1bda70934c142420dae647be8d3276c.jpg?sv=2015-12-11&amp;sr=b&amp;sig=CWBgn5LJ4eeTYyXYChnSvXAmfuKTAVU8K0p4oJCu9hs%3D&amp;st=2018-08-22T02:31:07Z&amp;se=2292-06-06T03:31:07Z&amp;sp=r</t>
  </si>
  <si>
    <t>Kallepalli Road, Telangana 505528, India</t>
  </si>
  <si>
    <t>https://cdn.inc-000.kms.osi.office.net/att/2bd5bbc19b141b9cd15e3a1b227a534f0aadc374576370c83b644f347be43c21.jpg?sv=2015-12-11&amp;sr=b&amp;sig=KJe1R%2BIZeGQwCpGAdegbOhfeguzrTufKVpZHL77YHa4%3D&amp;st=2018-08-22T03:33:30Z&amp;se=2292-06-06T04:33:30Z&amp;sp=r,https://cdn.inc-000.kms.osi.office.net/att/16d59f9b77d45e51911ed03b85197f0b2c50d8f91a4af0d1a736f95a27a67d80.jpg?sv=2015-12-11&amp;sr=b&amp;sig=Fe8TK%2BZtRTzx9V0hN%2F9Ngqhu%2BXB4LY2WmFhZS0Yc4Lo%3D&amp;st=2018-08-22T03:33:30Z&amp;se=2292-06-06T04:33:30Z&amp;sp=r,https://cdn.inc-000.kms.osi.office.net/att/6f15565a2de96160498fd6ec00669760b7a73c1b16dd8f5a5c688be48947ae75.jpg?sv=2015-12-11&amp;sr=b&amp;sig=AqAxjNhVj%2BJDRnai8%2B5jkK5Ndly1Z6MD9SNdoct%2BtOQ%3D&amp;st=2018-08-22T03:33:30Z&amp;se=2292-06-06T04:33:30Z&amp;sp=r</t>
  </si>
  <si>
    <t>Kallepalli ,Guunturpalle</t>
  </si>
  <si>
    <t>Unnamed Road, Telangana 505530, India</t>
  </si>
  <si>
    <t>6//6/2018</t>
  </si>
  <si>
    <t>https://cdn.inc-000.kms.osi.office.net/att/5688a39bbb3a395458b14ee99d9ab687dada4b23f30b9b0cf7dac471123ac562.jpg?sv=2015-12-11&amp;sr=b&amp;sig=oSZtyYLLEiLmHFJ3Ww4BZjxdV3t5FoCJwQJKLjR7Uu8%3D&amp;st=2018-08-22T02:35:10Z&amp;se=2292-06-06T03:35:10Z&amp;sp=r,https://cdn.inc-000.kms.osi.office.net/att/520a0eacced6e06e44cdb0145a6562e133f1daaecd14a39e5462fa72b53d4bec.jpg?sv=2015-12-11&amp;sr=b&amp;sig=WargIvKW6ywIX4nAAwrKGRGVr9XMaTfwDmnevb4FPTE%3D&amp;st=2018-08-22T02:35:10Z&amp;se=2292-06-06T03:35:10Z&amp;sp=r,https://cdn.inc-000.kms.osi.office.net/att/a68accce40959a0ce56dda91d398491e2d83795db2fc5e8161230266ff75e20a.jpg?sv=2015-12-11&amp;sr=b&amp;sig=Ou8I4OOXourFkrP6dsy%2BW%2Bu2Vr%2F4c3RNicMXGOMy90k%3D&amp;st=2018-08-22T02:35:11Z&amp;se=2292-06-06T03:35:11Z&amp;sp=r</t>
  </si>
  <si>
    <t>Vanthadupula</t>
  </si>
  <si>
    <t>Ellathakunta</t>
  </si>
  <si>
    <t>https://cdn.inc-000.kms.osi.office.net/att/c982f3d86467f45f90e4736b69c5f198a980c17924ecf2efec096ea6f7cef89e.jpg?sv=2015-12-11&amp;sr=b&amp;sig=IsYx6UdIaFuOQPmfUWmv8jSQB749cyKxJEmsbkisA40%3D&amp;st=2018-08-22T02:39:57Z&amp;se=2292-06-06T03:39:57Z&amp;sp=r,https://cdn.inc-000.kms.osi.office.net/att/c15f107fa2fd82b315f66e2c1a09c117e54339e64dceef5abe87b3b473abdd1a.jpg?sv=2015-12-11&amp;sr=b&amp;sig=zp1Hve2Eu526TZXvAr90CSW1MBLwsE0WBSxey4VQPco%3D&amp;st=2018-08-22T02:39:58Z&amp;se=2292-06-06T03:39:58Z&amp;sp=r,https://cdn.inc-000.kms.osi.office.net/att/f102f868112366e38aa32cb41a14a6434bc196623b7118dc6170cbef0971968b.jpg?sv=2015-12-11&amp;sr=b&amp;sig=VkDUJgQY6hyMXVaoBPvL24jE9mN8WQ6AFz8X4tN2t7E%3D&amp;st=2018-08-22T02:39:58Z&amp;se=2292-06-06T03:39:58Z&amp;sp=r</t>
  </si>
  <si>
    <t>Vanuthadupula</t>
  </si>
  <si>
    <t>15/072018</t>
  </si>
  <si>
    <t>https://cdn.inc-000.kms.osi.office.net/att/363fec8a9199f7ab2b02698fa19a912a18eaab7e916fb5c10c029a9f2ca8da36.jpg?sv=2015-12-11&amp;sr=b&amp;sig=sunAtDWscxTN%2FqDVPYTu1beIAnB80VpgL2iEvdyvNkk%3D&amp;st=2018-08-22T02:44:55Z&amp;se=2292-06-06T03:44:55Z&amp;sp=r</t>
  </si>
  <si>
    <t>https://cdn.inc-000.kms.osi.office.net/att/df2dbae9398418f01669cfedaf2e6d0319b40db61aa8baaa298ef4e7b6bf8dc9.jpg?sv=2015-12-11&amp;sr=b&amp;sig=%2FL10Xjv2x2LXuCz%2FjOZ8zSZqz%2FvL0zkfzWFm5mDdBXE%3D&amp;st=2018-08-22T02:57:28Z&amp;se=2292-06-06T03:57:28Z&amp;sp=r</t>
  </si>
  <si>
    <t>https://cdn.inc-000.kms.osi.office.net/att/e97908675c8f474f7c9e951777caf9232dda3033ecec826b3e0f3233db0acaaf.jpg?sv=2015-12-11&amp;sr=b&amp;sig=CSkiDt%2B49ruD8Mo3ER0AgAYR4QZus1NLnChfZMaRBZo%3D&amp;st=2018-08-22T02:58:19Z&amp;se=2292-06-06T03:58:19Z&amp;sp=r,https://cdn.inc-000.kms.osi.office.net/att/8e04d3fc22b3b601cd9e34d92c0d8e156f86358e6e7662960c1352ada16c1933.jpg?sv=2015-12-11&amp;sr=b&amp;sig=EVFogxo5d2xTEIDEFNONdaxaHssQo2pK8nuCNDjDve4%3D&amp;st=2018-08-22T02:58:19Z&amp;se=2292-06-06T03:58:19Z&amp;sp=r,https://cdn.inc-000.kms.osi.office.net/att/fb2667dc4402ef3db24aea41896351e819eb1854c42b0427dbad96384a56ffce.jpg?sv=2015-12-11&amp;sr=b&amp;sig=WLAdmaAxPLIzk3aiqGEUbKuBk%2F9Cs9Mj74hLiiLKOms%3D&amp;st=2018-08-22T02:58:19Z&amp;se=2292-06-06T03:58:19Z&amp;sp=r</t>
  </si>
  <si>
    <t>Chelikathirupsthi</t>
  </si>
  <si>
    <t>https://cdn.inc-000.kms.osi.office.net/att/8a5ea125ca3116d8f5382acdbe3e5030f6d61d1a7f307dd50d2e8a64101c335d.jpg?sv=2015-12-11&amp;sr=b&amp;sig=azeW7anEQTAxYT23WMvhmlQAamhUeOx5Knqy09ZLMTo%3D&amp;st=2018-08-22T03:00:09Z&amp;se=2292-06-06T04:00:09Z&amp;sp=r</t>
  </si>
  <si>
    <t>Kallepalli, gunturpalle</t>
  </si>
  <si>
    <t>https://cdn.inc-000.kms.osi.office.net/att/e515b87aa5e724deb799e6c712d250f12f56fcb27a523652edc70f8ced693e2c.jpg?sv=2015-12-11&amp;sr=b&amp;sig=%2FcdWsRSrIMdoxX9rVHBYl%2BYB80znBU%2FFD9p92jqqR6Q%3D&amp;st=2018-08-22T03:00:14Z&amp;se=2292-06-06T04:00:14Z&amp;sp=r</t>
  </si>
  <si>
    <t>Unnamed Road, Bhojannapet, Telangana 505174, India</t>
  </si>
  <si>
    <t>https://cdn.inc-000.kms.osi.office.net/att/20b0a234d1684c3e2ffe9f6c659849739846628198efe203921f97fbb3ae6056.jpg?sv=2015-12-11&amp;sr=b&amp;sig=uN6qyFkg3swIaoU%2FXPKCDR1ky%2BD0BqBV54lC8UtL08g%3D&amp;st=2018-08-22T03:36:38Z&amp;se=2292-06-06T04:36:38Z&amp;sp=r</t>
  </si>
  <si>
    <t>K srinivasarao</t>
  </si>
  <si>
    <t>N.srinivasdreddy</t>
  </si>
  <si>
    <t>https://cdn.inc-000.kms.osi.office.net/att/1610da5b38fdb3d7e5364d9a47fb4fe7e54494a20da50943ea72b834d758dcc9.jpg?sv=2015-12-11&amp;sr=b&amp;sig=uWMv4eefCo9dXnT490tfwYVzwsuXvC19piRYnBcbG1k%3D&amp;st=2018-08-22T03:03:58Z&amp;se=2292-06-06T04:03:58Z&amp;sp=r,https://cdn.inc-000.kms.osi.office.net/att/eed90001f831ca272fda0b404a612de0117a50b4c32a1f80c244afed83d06cac.jpg?sv=2015-12-11&amp;sr=b&amp;sig=xO3pkmXHRGOnb7HmFucBjeBI4FPXec9RE0rRVF5Pzy4%3D&amp;st=2018-08-22T03:03:58Z&amp;se=2292-06-06T04:03:58Z&amp;sp=r</t>
  </si>
  <si>
    <t>Budde madhu </t>
  </si>
  <si>
    <t>Guntur palle, kallepalli</t>
  </si>
  <si>
    <t>Telangana 505530, India</t>
  </si>
  <si>
    <t>https://cdn.inc-000.kms.osi.office.net/att/30eab6c7b8d99fcbac95ea2c0340e3e7e52db1a9e7aa0c36e0001d6723aa5aa1.jpg?sv=2015-12-11&amp;sr=b&amp;sig=E%2F1jJPQqUc2wrL1dinQ46SCPuqYH3whHhc0L%2FYjrNsc%3D&amp;st=2018-08-22T03:12:38Z&amp;se=2292-06-06T04:12:38Z&amp;sp=r</t>
  </si>
  <si>
    <t>Cheekuray</t>
  </si>
  <si>
    <t>Peddapalii</t>
  </si>
  <si>
    <t>https://cdn.inc-000.kms.osi.office.net/att/2a014c32d430f29977be94464c7aaea7240c5640c372a17ce3c9d511dbda7f18.jpg?sv=2015-12-11&amp;sr=b&amp;sig=XOGbT3OhKV41TgAqz4nrBFJEmziJrC%2BY1QUyJ1Ik6EE%3D&amp;st=2018-08-22T03:45:29Z&amp;se=2292-06-06T04:45:29Z&amp;sp=r</t>
  </si>
  <si>
    <t>Guunturpalle kallepalli</t>
  </si>
  <si>
    <t>https://cdn.inc-000.kms.osi.office.net/att/480387a1208339a111d639ab7a15d9d8b5ae851963cdcab4a7ba451ed4644221.jpg?sv=2015-12-11&amp;sr=b&amp;sig=dUaccDCjDGeMkDFCfj1f7IBaq%2FGoriYBsJDeXptwOt4%3D&amp;st=2018-08-22T04:02:46Z&amp;se=2292-06-06T05:02:46Z&amp;sp=r,https://cdn.inc-000.kms.osi.office.net/att/dab494edbd411392857145d25fd4eee09ee3acfaec5f3d182b53f2e8c5f92a22.jpg?sv=2015-12-11&amp;sr=b&amp;sig=fP%2FVcWH%2BzwM3ptCf9JWXbI%2FRkKtUyD%2BHxBU2c7YLaWE%3D&amp;st=2018-08-22T04:02:46Z&amp;se=2292-06-06T05:02:46Z&amp;sp=r,https://cdn.inc-000.kms.osi.office.net/att/bfcfb80c6120753be6e00ebdc6b0fd63325871895755cc37354e182906b14d3c.jpg?sv=2015-12-11&amp;sr=b&amp;sig=C34DXogJ0ma1chkMzSsDUylEK5dsIzH%2F5eFPf3pq3xc%3D&amp;st=2018-08-22T04:02:46Z&amp;se=2292-06-06T05:02:46Z&amp;sp=r</t>
  </si>
  <si>
    <t>Rachapally</t>
  </si>
  <si>
    <t>https://cdn.inc-000.kms.osi.office.net/att/0bed9fec773e98f8afa8080a3ec62ee2ff8e131c1b5bff5c4d1734fde7d883da.jpg?sv=2015-12-11&amp;sr=b&amp;sig=Jez9%2FJE21zcPo0IXRJMohSZykpTzoSFOUV1%2ByZvbGk0%3D&amp;st=2018-09-03T02:58:59Z&amp;se=2292-06-18T03:58:59Z&amp;sp=r,https://cdn.inc-000.kms.osi.office.net/att/69c9c49e08d0412b4395e7c062bc7f0631fbca0a47d43c0abfd309da90c12284.jpg?sv=2015-12-11&amp;sr=b&amp;sig=SWoAYBM91uI%2Fh7HrB8HxebAtvCmSvZ5isUPBp0E%2F9Gc%3D&amp;st=2018-09-03T02:58:59Z&amp;se=2292-06-18T03:58:59Z&amp;sp=r,https://cdn.inc-000.kms.osi.office.net/att/c1b36ec864b825a6af6b2c3baf9fc63a6618f56d0e44cb3fbfd557edc31cdc96.jpg?sv=2015-12-11&amp;sr=b&amp;sig=RQaXKJWMyBh9S%2BVgp8%2FGkAxtdOA7Otr%2BB4RrvaPCytY%3D&amp;st=2018-09-03T02:58:59Z&amp;se=2292-06-18T03:58:59Z&amp;sp=r,https://cdn.inc-000.kms.osi.office.net/att/c0718b68a610719f2a9326ab01e16c88e4626684d6844ba440b45a9b238ebe88.jpg?sv=2015-12-11&amp;sr=b&amp;sig=cjmJOEdzb0uBuJWebnu6aeoF9ORfTdmwnm7DChCe1UY%3D&amp;st=2018-09-03T02:58:59Z&amp;se=2292-06-18T03:58:59Z&amp;sp=r</t>
  </si>
  <si>
    <t>Rachapally </t>
  </si>
  <si>
    <t>Unnamed Road, Telangana 505475, India</t>
  </si>
  <si>
    <t>https://cdn.inc-000.kms.osi.office.net/att/1b0aefdf4ffbc4971f4aaccb06b20e9d37a62a5ec8fc51ada8e426f1564b96c0.jpg?sv=2015-12-11&amp;sr=b&amp;sig=hjzuVaSRroPFbebr4a%2BteY6zN3bk39rYH7W1sSTF6JE%3D&amp;st=2018-09-03T03:07:42Z&amp;se=2292-06-18T04:07:42Z&amp;sp=r,https://cdn.inc-000.kms.osi.office.net/att/5a4a1d6160a33cd8f8c45febc12e162382106a065c1297c981b0dba011a00d73.jpg?sv=2015-12-11&amp;sr=b&amp;sig=X7k3%2Fu%2FoBRrSH4MejM7Z0PGUBuUSYNHbfFVp2lcufKI%3D&amp;st=2018-09-03T03:07:43Z&amp;se=2292-06-18T04:07:43Z&amp;sp=r,https://cdn.inc-000.kms.osi.office.net/att/2fdd13e5d68bf7fc7a294e36a54c7042dbaa4db61de2222d080b1f4a130dfb6f.jpg?sv=2015-12-11&amp;sr=b&amp;sig=b2f%2BtDr%2BeEhCIGbIhFjCXSO%2Bjr7NL9qgdej3IBFjxsQ%3D&amp;st=2018-09-03T03:07:43Z&amp;se=2292-06-18T04:07:43Z&amp;sp=r,https://cdn.inc-000.kms.osi.office.net/att/d2030f8152bf9290d52d1a6c80f5dd3358ca12190411ed8c7f2ca38e6928b9b6.jpg?sv=2015-12-11&amp;sr=b&amp;sig=yO8mxYznEtUz8q1IdTtlgQ34wN%2F7po%2BFx7iBTnRLRTw%3D&amp;st=2018-09-03T03:07:43Z&amp;se=2292-06-18T04:07:43Z&amp;sp=r</t>
  </si>
  <si>
    <t>https://cdn.inc-000.kms.osi.office.net/att/194bb0ab05ed39fe4e3a14078aebe4785339fe47536f88b0a63521d9a448f52d.jpg?sv=2015-12-11&amp;sr=b&amp;sig=bON7ki9ETZWxvJTN%2BzjJd5UCxU0IMUJC5EXq1iHI0vk%3D&amp;st=2018-09-04T01:50:06Z&amp;se=2292-06-19T02:50:06Z&amp;sp=r,https://cdn.inc-000.kms.osi.office.net/att/126a90cc20ce3bf3915d269004ae642adaf94693cf7dc6b93b19b2be62c20d3e.jpg?sv=2015-12-11&amp;sr=b&amp;sig=kX%2BUvCTgtz%2FTL%2BXyBblGlIFFax4PtYh5jHjF3dcrZco%3D&amp;st=2018-09-04T01:50:07Z&amp;se=2292-06-19T02:50:07Z&amp;sp=r,https://cdn.inc-000.kms.osi.office.net/att/4f1d58cf8f988e683d6f9e5999af7aaf06d3d9538cd9dee0759bf678e0812df4.jpg?sv=2015-12-11&amp;sr=b&amp;sig=o9W%2BrPip74FnEIMHz9Na1Or5tSAiRvZnVeWbLokys2w%3D&amp;st=2018-09-04T01:50:07Z&amp;se=2292-06-19T02:50:07Z&amp;sp=r,https://cdn.inc-000.kms.osi.office.net/att/f798cc11ecd245b4a1219512baf560e04a4da314d62798d8f9df4d7315f7e89b.jpg?sv=2015-12-11&amp;sr=b&amp;sig=ZbIV93BmwfTKzLqeBsJf%2BOZ9974mPqyrky%2FtGXBM8Wc%3D&amp;st=2018-09-04T01:50:07Z&amp;se=2292-06-19T02:50:07Z&amp;sp=r</t>
  </si>
  <si>
    <t>https://cdn.inc-000.kms.osi.office.net/att/e0981437d1bbdbd55bbc1b3ee24be052c032070e5e6f5bd5597a1662f8308db3.jpg?sv=2015-12-11&amp;sr=b&amp;sig=pTg06zYqlgxIS0QbslPS%2FkbctDSsOU1eUlMEtfupF4w%3D&amp;st=2018-09-04T02:29:45Z&amp;se=2292-06-19T03:29:45Z&amp;sp=r,https://cdn.inc-000.kms.osi.office.net/att/1cf3af9cb127ef6e1d3181065ecdb2664f164f19e4586321416d8983859f76e8.jpg?sv=2015-12-11&amp;sr=b&amp;sig=FTiUats00RiZv7qnY4XDh4o0aHblX85ZwdurIz%2FKNhc%3D&amp;st=2018-09-04T02:29:53Z&amp;se=2292-06-19T03:29:53Z&amp;sp=r,https://cdn.inc-000.kms.osi.office.net/att/7da5f8c8e476c667b376a1809a40180e92fd0b3de1d748d8e5e1741b9755dcb5.jpg?sv=2015-12-11&amp;sr=b&amp;sig=CiozZdagbr45LikZd2PgPIzwCjaZNrKjjgpWX%2FMWKBo%3D&amp;st=2018-09-04T02:29:53Z&amp;se=2292-06-19T03:29:53Z&amp;sp=r</t>
  </si>
  <si>
    <t>https://cdn.inc-000.kms.osi.office.net/att/d3df84b5cacf7fda61d9191ff7ca3ff097622d47f2b1b4b0aba88687227c5359.jpg?sv=2015-12-11&amp;sr=b&amp;sig=zTgj63TgUDgJI%2FDcaDSKvjXQl8uI8Js%2BMxu0gj2vYMQ%3D&amp;st=2018-09-04T02:43:21Z&amp;se=2292-06-19T03:43:21Z&amp;sp=r,https://cdn.inc-000.kms.osi.office.net/att/bc90f8893d3efd5cffd6bb0b6b9bf6de01e460bf5adeafaca0ca1ecebfb6343e.jpg?sv=2015-12-11&amp;sr=b&amp;sig=tBGb2FRuHr9oSfQ1OSU1YIzpCdNx32uP8TM7rxhJ7uo%3D&amp;st=2018-09-04T02:43:21Z&amp;se=2292-06-19T03:43:21Z&amp;sp=r,https://cdn.inc-000.kms.osi.office.net/att/d6987bdd81fc2722b5ac4e3ac12a8d580818fcffa3889fdd64bd96e67d7614af.jpg?sv=2015-12-11&amp;sr=b&amp;sig=tQ2ziqyXFSFvhV%2FBd%2BJo%2BcH8cyH%2BvJjxx%2BOLfiuLidQ%3D&amp;st=2018-09-04T02:43:21Z&amp;se=2292-06-19T03:43:21Z&amp;sp=r</t>
  </si>
  <si>
    <t>Bugunoor</t>
  </si>
  <si>
    <t>29.05.18</t>
  </si>
  <si>
    <t>22.06.18</t>
  </si>
  <si>
    <t>17.06.18</t>
  </si>
  <si>
    <t>https://cdn.inc-000.kms.osi.office.net/att/6c4ab157ebe3e984f731e572ce4c5ac9b191c7e9790b00daa87d23529efc128a.jpg?sv=2015-12-11&amp;sr=b&amp;sig=WOKl4uWtgjuhiNQoPV7QOqI2Bq8CcroPFxbBZqVxcps%3D&amp;st=2018-08-25T04:34:55Z&amp;se=2292-06-09T05:34:55Z&amp;sp=r,https://cdn.inc-000.kms.osi.office.net/att/55bf06e21730a743bcf657900d1dbe8ebf4879bc99b300e461c65baf87e8aad0.jpg?sv=2015-12-11&amp;sr=b&amp;sig=pcPhqjTslX5NRkbLb3DUxzuTRzfo%2Bi21twYQzlG9WjY%3D&amp;st=2018-08-25T04:34:55Z&amp;se=2292-06-09T05:34:55Z&amp;sp=r</t>
  </si>
  <si>
    <t>M raju </t>
  </si>
  <si>
    <t>Rannjithreddy </t>
  </si>
  <si>
    <t>Mudapalli </t>
  </si>
  <si>
    <t>Chendhurthi </t>
  </si>
  <si>
    <t>Vemulawada - Chandurthi - Rudrangi - Korutla Rd, Telangana 505403, India</t>
  </si>
  <si>
    <t>5.06 18</t>
  </si>
  <si>
    <t>26 07 18</t>
  </si>
  <si>
    <t>20.07 18</t>
  </si>
  <si>
    <t>https://cdn.inc-000.kms.osi.office.net/att/fd3a61297a76173051a72cf68b6003de61c745d869642dbcdce10170a25e157b.jpg?sv=2015-12-11&amp;sr=b&amp;sig=%2Br5wyArM1EMcfIZdMOhQ7oc60NZaoctGyU%2FziYjvr8c%3D&amp;st=2018-08-25T04:42:22Z&amp;se=2292-06-09T05:42:22Z&amp;sp=r,https://cdn.inc-000.kms.osi.office.net/att/be5d72176fa22c4460945f15fbf7160c01bd9a8c059842827ae12199ace8883c.jpg?sv=2015-12-11&amp;sr=b&amp;sig=k5kvSYg2y7y8xB4JkMMbGcFi4PrK4TnILaG1KCUXPys%3D&amp;st=2018-08-25T04:42:22Z&amp;se=2292-06-09T05:42:22Z&amp;sp=r</t>
  </si>
  <si>
    <t>Telangana 505403, India</t>
  </si>
  <si>
    <t>June132018</t>
  </si>
  <si>
    <t>https://cdn.inc-000.kms.osi.office.net/att/d1432c2654e12d91ffc610df682cb8b17ebcf3e7edf9fb48937ee9c86a89574f.jpg?sv=2015-12-11&amp;sr=b&amp;sig=jkaWOeB7hG0BaYh0HwwIfPGqYpkjKkANkAbLI7NpJ%2Fg%3D&amp;st=2018-08-25T04:54:38Z&amp;se=2292-06-09T05:54:38Z&amp;sp=r</t>
  </si>
  <si>
    <t>2 06 18</t>
  </si>
  <si>
    <t>27.07.18</t>
  </si>
  <si>
    <t>18.07.18</t>
  </si>
  <si>
    <t>https://cdn.inc-000.kms.osi.office.net/att/707eaf2908d30afc0e3e1f792ffca3f075fe6c1c6c4131cda03eb2242791218f.jpg?sv=2015-12-11&amp;sr=b&amp;sig=N6N8ZFUaY6ToieFiVbWlDIXNoMTZMnQBefT7%2Fcdyi5M%3D&amp;st=2018-08-25T04:59:49Z&amp;se=2292-06-09T05:59:49Z&amp;sp=r</t>
  </si>
  <si>
    <t>06.6.18</t>
  </si>
  <si>
    <t>28 7 18</t>
  </si>
  <si>
    <t>20 07 18</t>
  </si>
  <si>
    <t>https://cdn.inc-000.kms.osi.office.net/att/bf5b6f7e5107a23e2e223b84f5f10ac488da70b1813ec8421d3fd5f3591b2033.jpg?sv=2015-12-11&amp;sr=b&amp;sig=etINI3hmNwv1cFIZadRVWVOyrjn5DKNZQfsFBjNCRKo%3D&amp;st=2018-08-25T05:31:13Z&amp;se=2292-06-09T06:31:13Z&amp;sp=r,https://cdn.inc-000.kms.osi.office.net/att/997185e12278dd0e0b6b99187dbaa0b40469cdb557caad7a754e7fedcef7a975.jpg?sv=2015-12-11&amp;sr=b&amp;sig=I0o9HKcB3EZvlh6IBeBztMHkL%2FAtW4imWaII96Qa92Y%3D&amp;st=2018-08-25T05:31:13Z&amp;se=2292-06-09T06:31:13Z&amp;sp=r</t>
  </si>
  <si>
    <t>Vemulawada - Chandurthi - Rudrangi - Korutla Rd, Marrigadda, Telangana 505403, India</t>
  </si>
  <si>
    <t>https://cdn.inc-000.kms.osi.office.net/att/b1731d6603a28fe7adc4e304b66a02125bae79e1ee5be197d8d8a25e0c26646e.jpg?sv=2015-12-11&amp;sr=b&amp;sig=wbgdB9gFXQnO8Li%2F1c5vAyEBJ7wcZqnKcMsfXyeSt3g%3D&amp;st=2018-08-25T05:57:17Z&amp;se=2292-06-09T06:57:17Z&amp;sp=r</t>
  </si>
  <si>
    <t>Rebbaldevipalle, Telangana, India</t>
  </si>
  <si>
    <t>8/082018</t>
  </si>
  <si>
    <t>https://cdn.inc-000.kms.osi.office.net/att/8b67b792e36f52afb960f690c1865295b502260b582acf33534c17e89695d10a.jpg?sv=2015-12-11&amp;sr=b&amp;sig=uhwG8ajnFSfl69O%2FRYthaD9mjPixCraB%2FvxLny6jpFA%3D&amp;st=2018-08-27T01:32:34Z&amp;se=2292-06-11T02:32:34Z&amp;sp=r,https://cdn.inc-000.kms.osi.office.net/att/f039e90f8f62fca7f9112498f5a3b828d441ecb04db51c8fb3811a789b4e38ea.jpg?sv=2015-12-11&amp;sr=b&amp;sig=z7eSkN8tQTWJryvpEWXOkHnDhZGwuhLb1rTgN6yBqug%3D&amp;st=2018-08-27T01:32:34Z&amp;se=2292-06-11T02:32:34Z&amp;sp=r,https://cdn.inc-000.kms.osi.office.net/att/0ad9d9c563a893e0a6dc8a2c083059d7bc5e222727f4883012731ece5ef5a634.jpg?sv=2015-12-11&amp;sr=b&amp;sig=8GuRUP21wyTr7KopDNJi7ywq2F3LYh%2BIJIGo42ss5BI%3D&amp;st=2018-08-27T01:32:35Z&amp;se=2292-06-11T02:32:35Z&amp;sp=r</t>
  </si>
  <si>
    <t>Madipallay</t>
  </si>
  <si>
    <t>https://cdn.inc-000.kms.osi.office.net/att/2a6393abad294a4dbde6beaad855ec67e328b399e571a7dfe93de3f7965d12bd.jpg?sv=2015-12-11&amp;sr=b&amp;sig=%2BaQ0OeirE8ttoVPLDR%2B1Fv9kBcdQPRqQ6mzjXeJlIiQ%3D&amp;st=2018-08-27T01:38:17Z&amp;se=2292-06-11T02:38:17Z&amp;sp=r,https://cdn.inc-000.kms.osi.office.net/att/8ec2c11a7f80063d0e30e65309c421f36eccf8ed06c38e0edc7b5855e76a754a.jpg?sv=2015-12-11&amp;sr=b&amp;sig=lnO4S3rjWkTgZymuyZfqm6SvbSnchfboOPJhYCu2f48%3D&amp;st=2018-08-27T01:38:17Z&amp;se=2292-06-11T02:38:17Z&amp;sp=r,https://cdn.inc-000.kms.osi.office.net/att/9288115506535700bd55fcfdac45b7a97bc0b5b8780333c9da4b96fd9c8284ea.jpg?sv=2015-12-11&amp;sr=b&amp;sig=VLIweO%2Bh9VbTlPmXNqd%2BCBcK449TihOgPFa5t0m4inA%3D&amp;st=2018-08-27T01:38:17Z&amp;se=2292-06-11T02:38:17Z&amp;sp=r</t>
  </si>
  <si>
    <t>Hyderabad - Warangal - Bhopalpatnam Hwy, Telangana 505122, India</t>
  </si>
  <si>
    <t>https://cdn.inc-000.kms.osi.office.net/att/e8304358c2e8b96c09966cc82436c10b02f2058c2d1e93a606f93e1422b9a1ff.jpg?sv=2015-12-11&amp;sr=b&amp;sig=eL%2BpmijL4kRx9K%2FYl%2Bvhmom9OQZafTeidbjpZObniHs%3D&amp;st=2018-08-27T01:48:27Z&amp;se=2292-06-11T02:48:27Z&amp;sp=r,https://cdn.inc-000.kms.osi.office.net/att/aad68000faa2763af7ea04a17ea27fc842aa0483318fa47e2be5e49e6f9b0c9f.jpg?sv=2015-12-11&amp;sr=b&amp;sig=bvihvY4RtJFO%2F9xrvvGMuirQgUOYH10sW%2FLkN8JzOiY%3D&amp;st=2018-08-27T01:48:27Z&amp;se=2292-06-11T02:48:27Z&amp;sp=r,https://cdn.inc-000.kms.osi.office.net/att/61e83d4b6b605b6ea8f270bdd1ee909bf22bca49d55099f85d8d1f469f3040cc.jpg?sv=2015-12-11&amp;sr=b&amp;sig=CrqUp%2BCEsx4kzY%2F9vzoF0Tuhi9UQia2R%2F7XgHIyYc6w%3D&amp;st=2018-08-27T01:48:27Z&amp;se=2292-06-11T02:48:27Z&amp;sp=r,https://cdn.inc-000.kms.osi.office.net/att/eedea5c06788cb48328cb885b807e2d3a66b9df196dce95c64e5b7c12c1a4ca8.jpg?sv=2015-12-11&amp;sr=b&amp;sig=HhQnZYX9XPf%2BtmhaO06qXq3PtvZ2G%2BRhCAZX1RCa4lQ%3D&amp;st=2018-08-27T01:48:27Z&amp;se=2292-06-11T02:48:27Z&amp;sp=r</t>
  </si>
  <si>
    <t>https://cdn.inc-000.kms.osi.office.net/att/093e9e184c8a210ea10190595584f3fa582a5a54026b7e634d8e20467e6fce89.jpg?sv=2015-12-11&amp;sr=b&amp;sig=dW9T7beDTgChYK2xzWO8%2BF0k3CWpaaY2BFhLiGmIqgk%3D&amp;st=2018-08-27T03:13:20Z&amp;se=2292-06-11T04:13:20Z&amp;sp=r,https://cdn.inc-000.kms.osi.office.net/att/fe62a9d2f1553be85a38e9f92f8f69a0b69cee0ac7a6ae1c63162f9b1c949d1d.jpg?sv=2015-12-11&amp;sr=b&amp;sig=IQ0IaWYe2SokrjY2%2Bjl01ZJFGTgD2uSTuTTObp89i4o%3D&amp;st=2018-08-27T03:13:20Z&amp;se=2292-06-11T04:13:20Z&amp;sp=r,https://cdn.inc-000.kms.osi.office.net/att/eb06b42b397a4ec88eeca4bd645aa64bea9e0e107be31737f03e9c521a4d26d0.jpg?sv=2015-12-11&amp;sr=b&amp;sig=PJa3KP3iCwlOlCFU%2FmPK3oXwEHZ0V67hH5NCflzSs04%3D&amp;st=2018-08-27T03:13:21Z&amp;se=2292-06-11T04:13:21Z&amp;sp=r</t>
  </si>
  <si>
    <t>https://cdn.inc-000.kms.osi.office.net/att/a39d877bce63276555048e5e523818ae362ed8eb39436eab2c1006700794e424.jpg?sv=2015-12-11&amp;sr=b&amp;sig=NDyoxu22yubfLN2%2FXjobBrm2RWOlY%2BQ4BoWBuYLi6rw%3D&amp;st=2018-08-28T03:25:26Z&amp;se=2292-06-12T04:25:26Z&amp;sp=r</t>
  </si>
  <si>
    <t>Appannapet</t>
  </si>
  <si>
    <t>Peddpalli</t>
  </si>
  <si>
    <t>https://cdn.inc-000.kms.osi.office.net/att/704cf7cec57b3bd28c418495fc701098dfac391052b8b6a06e7ee7eafb1734e1.jpg?sv=2015-12-11&amp;sr=b&amp;sig=Tdno8uW3wSS6fPObLv0fihOhE%2FQ59TBxKGWxiu%2FRwoE%3D&amp;st=2018-08-27T03:16:37Z&amp;se=2292-06-11T04:16:37Z&amp;sp=r,https://cdn.inc-000.kms.osi.office.net/att/59ebefe82aab5dc5b010083219b7c0d27f4c3f84ef1f894245945b0744298f21.jpg?sv=2015-12-11&amp;sr=b&amp;sig=YMdWjoOLR0f3Tl5KSkmyYA8z1%2FwrP3kWnOdi4SKbY0I%3D&amp;st=2018-08-27T03:16:37Z&amp;se=2292-06-11T04:16:37Z&amp;sp=r,https://cdn.inc-000.kms.osi.office.net/att/d9314d95c276b3b34174d087a04b8784932e74f984e421c70e1a732beac27290.jpg?sv=2015-12-11&amp;sr=b&amp;sig=2NPOfOYJP6UNbjJlX%2BLYcOUcSSVYCJvbo1JptdxXOb4%3D&amp;st=2018-08-27T03:16:37Z&amp;se=2292-06-11T04:16:37Z&amp;sp=r,https://cdn.inc-000.kms.osi.office.net/att/f901877056b6eab688c64fd33402944184ac2753c62caa270c4d7c2d154b82da.jpg?sv=2015-12-11&amp;sr=b&amp;sig=a5KFyyHN7cFaSL%2Fb49sQieAU3Jsno8pLFuhcgg1YNIk%3D&amp;st=2018-08-27T03:16:37Z&amp;se=2292-06-11T04:16:37Z&amp;sp=r</t>
  </si>
  <si>
    <t>https://cdn.inc-000.kms.osi.office.net/att/cc5f04728ea335a6c7c6a55f771e05087fe3a25ca6d7706e0754ea63580ba311.jpg?sv=2015-12-11&amp;sr=b&amp;sig=8AmYzvD8xVJUtEWcabub1Jw%2B1zanILNPRUcFjgXxyiU%3D&amp;st=2018-08-27T03:47:35Z&amp;se=2292-06-11T04:47:35Z&amp;sp=r,https://cdn.inc-000.kms.osi.office.net/att/28f143500e7f410d3a93e514cd4d701d3a52cc25a9c261f4e090c7c33db5aeea.jpg?sv=2015-12-11&amp;sr=b&amp;sig=Jc4s7L4ka%2BLNC5JGJSFv5BkugWkDle3QGV1ShIrIkog%3D&amp;st=2018-08-27T03:47:36Z&amp;se=2292-06-11T04:47:36Z&amp;sp=r,https://cdn.inc-000.kms.osi.office.net/att/6b89e84812f68662c04c0a5c9914089e9811fc0ac39024a5332afb4129f92900.jpg?sv=2015-12-11&amp;sr=b&amp;sig=x4gkVUVwSQuCKgTiRaN580fyBFYkBaY3MIorlzP24KI%3D&amp;st=2018-08-27T03:47:36Z&amp;se=2292-06-11T04:47:36Z&amp;sp=r</t>
  </si>
  <si>
    <t>https://cdn.inc-000.kms.osi.office.net/att/c3d16d50a7c18d4b25e73f9f60f17e1fe39a99700a73605b1d8e3405898b3d56.jpg?sv=2015-12-11&amp;sr=b&amp;sig=bcBkzWdnLlA0niDTD6D%2B71c8HOS6Guq3Je1HOs695Jk%3D&amp;st=2018-08-29T02:32:58Z&amp;se=2292-06-13T03:32:58Z&amp;sp=r,https://cdn.inc-000.kms.osi.office.net/att/f20668e3e5b6983c18ad3dfc84747cd2e9e6d891764a33eb533eec88f74a4ad3.jpg?sv=2015-12-11&amp;sr=b&amp;sig=iEPw9RR7mKa6mMy5DTysawQFVoDqonjskC0lz3aPBYI%3D&amp;st=2018-08-29T02:32:59Z&amp;se=2292-06-13T03:32:59Z&amp;sp=r,https://cdn.inc-000.kms.osi.office.net/att/5868e2616a1ee6bc94eec8966ce8e0fad798e772ed8b1d7101faee17fe35f9e4.jpg?sv=2015-12-11&amp;sr=b&amp;sig=Ucj7S%2BPJPNAt5VKsZKRNOOAya02WiT8EFW%2BLDGLHaWI%3D&amp;st=2018-08-29T02:32:59Z&amp;se=2292-06-13T03:32:59Z&amp;sp=r</t>
  </si>
  <si>
    <t>https://cdn.inc-000.kms.osi.office.net/att/105be24cf272fcef6080dc64f248078055016464ca99a29c0224e0b0939d0e7d.jpg?sv=2015-12-11&amp;sr=b&amp;sig=tdelAcpC1wvmXmuS6gd3NClaVR%2BI%2F8ReTGoHBnfNme8%3D&amp;st=2018-09-12T01:39:24Z&amp;se=2292-06-27T02:39:24Z&amp;sp=r</t>
  </si>
  <si>
    <t>Unguturu Rd, Andhra Pradesh 522016, India</t>
  </si>
  <si>
    <t>https://cdn.inc-000.kms.osi.office.net/att/4b4ef267d9b5f732da5fff03a9c5fd8eec6a230dc190df4468fd78ddda21461f.jpg?sv=2015-12-11&amp;sr=b&amp;sig=qzfEbnlFIBJ7GdKEwJ1NauzSpYRlzQrbV%2FG%2BNqAKb%2B8%3D&amp;st=2018-09-12T01:50:30Z&amp;se=2292-06-27T02:50:30Z&amp;sp=r,https://cdn.inc-000.kms.osi.office.net/att/ae35b06de6efc6ee5948ea98ce412ae13eac3ab7b87683fbbe8fc8af2dd9efc1.jpg?sv=2015-12-11&amp;sr=b&amp;sig=Q0q6XRskZQloi%2Fhh7B8a2xbDhQXvxJ1gyi2OfkUVGLo%3D&amp;st=2018-09-12T01:50:30Z&amp;se=2292-06-27T02:50:30Z&amp;sp=r</t>
  </si>
  <si>
    <t>Purnasundar thorati S/O: visweswararao thorati, Amaravathi Road, Unguturu Rd, Andhra Pradesh 522016, India</t>
  </si>
  <si>
    <t>https://cdn.inc-000.kms.osi.office.net/att/b102562fb5356d736ca10d2e3ef2aae9e7a5bf20f5b64941e4b3ea6efdb3ad6c.jpg?sv=2015-12-11&amp;sr=b&amp;sig=lLm0dopLqpHxdHFkF4KXF1bXmiaV6LQpYkTrr9OcZUc%3D&amp;st=2018-09-12T01:44:54Z&amp;se=2292-06-27T02:44:54Z&amp;sp=r,https://cdn.inc-000.kms.osi.office.net/att/999aee2f377fb90e430a80a5b8013170c5c235213c342d3944a33c0d969676b3.jpg?sv=2015-12-11&amp;sr=b&amp;sig=PPgXq2RtPCrriD7%2F%2B308lAb0bqUvXY%2FmP7obuepPA2o%3D&amp;st=2018-09-12T01:44:55Z&amp;se=2292-06-27T02:44:55Z&amp;sp=r</t>
  </si>
  <si>
    <t>https://cdn.inc-000.kms.osi.office.net/att/93b0bad4d533650e845c792c03fc6482aa35e0a52e302d9ac644be9549fe56ad.jpg?sv=2015-12-11&amp;sr=b&amp;sig=wpyAgbELzQTk13ul7Dq0a1VqlqhbJXr4eZJs7FiIbdo%3D&amp;st=2018-09-12T02:02:11Z&amp;se=2292-06-27T03:02:11Z&amp;sp=r,https://cdn.inc-000.kms.osi.office.net/att/daa04e53b82bb9f2a78754483b10694bc65e7af14cd08d0d7ae731039a34535c.jpg?sv=2015-12-11&amp;sr=b&amp;sig=AlkARBc4cAZ3zWRxjpXJgAJDIUCmEdEZdTbr1qWtE0w%3D&amp;st=2018-09-12T02:02:12Z&amp;se=2292-06-27T03:02:12Z&amp;sp=r,https://cdn.inc-000.kms.osi.office.net/att/9229e9909f90d3c9f4653ea53718c723b1f079bad31b4fd35352bbc2b5eadc1e.jpg?sv=2015-12-11&amp;sr=b&amp;sig=znXVjm6UWhXhyscAYF0zkb0nX%2Bj%2B2yjR%2B2hWfa3DzpU%3D&amp;st=2018-09-12T02:02:12Z&amp;se=2292-06-27T03:02:12Z&amp;sp=r</t>
  </si>
  <si>
    <t>Srisedu </t>
  </si>
  <si>
    <t>https://cdn.inc-000.kms.osi.office.net/att/a81e20e38f612e1582e9347b191abeba59cf9c6195897f803df459473c1eabd6.jpg?sv=2015-12-11&amp;sr=b&amp;sig=KkbRvAQi7GDq6ub0TUoZRw%2FS3NPQIU%2BgvHqM7n3jOBs%3D&amp;st=2018-09-12T01:55:34Z&amp;se=2292-06-27T02:55:34Z&amp;sp=r,https://cdn.inc-000.kms.osi.office.net/att/e029fc215fff53d029ede0d248e1833fec1aa88e65323b86ebce818bee6cfdef.jpg?sv=2015-12-11&amp;sr=b&amp;sig=rf0nw6lp204a4TmjpUOHI4X9Xwecxg%2FYAjUZraGLorM%3D&amp;st=2018-09-12T01:55:34Z&amp;se=2292-06-27T02:55:34Z&amp;sp=r</t>
  </si>
  <si>
    <t>https://cdn.inc-000.kms.osi.office.net/att/9dc7fbe0bc481551ad13ea34beeb9eeff43b8f9eb89400d84b4dd8b4f07606b1.jpg?sv=2015-12-11&amp;sr=b&amp;sig=EKh1DKRMyJTG7NC20G3JtgwRrppMvesDKsc010K937M%3D&amp;st=2018-09-12T02:41:30Z&amp;se=2292-06-27T03:41:30Z&amp;sp=r,https://cdn.inc-000.kms.osi.office.net/att/ac8de507d9762376cef4147c0ba68f687ec74b5d309ce01e3ceb96c6bc8c9c1f.jpg?sv=2015-12-11&amp;sr=b&amp;sig=M77KMAoygZXuYmb1t6tmsqCPn0uvJ5vkuTynTBQ1ePQ%3D&amp;st=2018-09-12T02:41:30Z&amp;se=2292-06-27T03:41:30Z&amp;sp=r</t>
  </si>
  <si>
    <t>https://cdn.inc-000.kms.osi.office.net/att/85c0d0a0dd23fd6847b912e9544083216dd69be8e6748e24619545131822232e.jpg?sv=2015-12-11&amp;sr=b&amp;sig=%2FJLjXCwGDwCIiry4j6B60SMT2zWiUpwcg6jJKDHgrc0%3D&amp;st=2018-09-12T02:00:28Z&amp;se=2292-06-27T03:00:28Z&amp;sp=r,https://cdn.inc-000.kms.osi.office.net/att/03fc88bf46755d55fe606b3f303d80fcdfa6531a6ddafe98ccc17840f34e87ed.jpg?sv=2015-12-11&amp;sr=b&amp;sig=t2cnm0cC%2FmNzofTNmkIPN7epV3uOHx4P8ttg3RrBADk%3D&amp;st=2018-09-12T02:00:28Z&amp;se=2292-06-27T03:00:28Z&amp;sp=r</t>
  </si>
  <si>
    <t xml:space="preserve">P. Venkata sai
</t>
  </si>
  <si>
    <t>https://cdn.inc-000.kms.osi.office.net/att/14532951469d45cdfd59b969d58b32efc2e19a0bde382eefc17f11de2c20845d.jpg?sv=2015-12-11&amp;sr=b&amp;sig=6vQOHPphUQdWzRRfqPa0C%2FpM9wTUkblx8%2B%2F7WKU4738%3D&amp;st=2018-09-12T02:46:40Z&amp;se=2292-06-27T03:46:40Z&amp;sp=r,https://cdn.inc-000.kms.osi.office.net/att/e8a800d447759c815bb4a81df850e12c4f1f0d0a457297e996f9d8abe057dfa6.jpg?sv=2015-12-11&amp;sr=b&amp;sig=DgPPnGT5vVjau7yvRlYagb7TU01r2paFG0PrcJZrSS4%3D&amp;st=2018-09-12T02:46:41Z&amp;se=2292-06-27T03:46:41Z&amp;sp=r</t>
  </si>
  <si>
    <t>https://cdn.inc-000.kms.osi.office.net/att/66f83034c2a2190b2b6254dc7973f283626481fc77f0bc656ff39e5d8c2b8cab.jpg?sv=2015-12-11&amp;sr=b&amp;sig=zFqA3LLZoFw2muk1F8xkcriAUrvi2rVL6iSaxFrxzis%3D&amp;st=2018-09-12T02:07:25Z&amp;se=2292-06-27T03:07:25Z&amp;sp=r,https://cdn.inc-000.kms.osi.office.net/att/ef29e36fff6b6c4addbeabfca313cce58b77c3732ddd1ee2aa3824f4ebc51649.jpg?sv=2015-12-11&amp;sr=b&amp;sig=JsfIgrRrcbHMuaSwvzXKvcNlKX4cHCS0sAvWfs3w4Iw%3D&amp;st=2018-09-12T02:07:26Z&amp;se=2292-06-27T03:07:26Z&amp;sp=r,https://cdn.inc-000.kms.osi.office.net/att/3926e7843eef17212469a63689760d9f4435067fe1b9691be9e30e8a5cdf7f9c.jpg?sv=2015-12-11&amp;sr=b&amp;sig=ry4zuW2qV6128Ah7eBy1yS2qCNZX5mMoU0kIP1U%2FmnU%3D&amp;st=2018-09-12T02:07:26Z&amp;se=2292-06-27T03:07:26Z&amp;sp=r</t>
  </si>
  <si>
    <t>Unnamed Road, Hasanabath Tanda, Andhra Pradesh 522426, India</t>
  </si>
  <si>
    <t>https://cdn.inc-000.kms.osi.office.net/att/35889fa67ddcd7ea42ce8702b965b6d8f2e53390eeb87d01086e377d78400031.jpg?sv=2015-12-11&amp;sr=b&amp;sig=8jAxznZJrGHQcwe0KHfrlpyejXQFGCqeIGvfoOFKLMY%3D&amp;st=2018-09-12T02:09:18Z&amp;se=2292-06-27T03:09:18Z&amp;sp=r,https://cdn.inc-000.kms.osi.office.net/att/2dbd66c22787efe628afb6458d80168754e3adc53d04df413ae8b82f89e6d2ed.jpg?sv=2015-12-11&amp;sr=b&amp;sig=Lj%2FIIK4SqWnl9Y4f0mwmZPtKT4ZawyRWqb7BShVX6j0%3D&amp;st=2018-09-12T02:09:18Z&amp;se=2292-06-27T03:09:18Z&amp;sp=r,https://cdn.inc-000.kms.osi.office.net/att/1868591e1496a88ca365106ea474ff4ee189142b8ec7e451bc36619868e65fb0.jpg?sv=2015-12-11&amp;sr=b&amp;sig=yA7UDQODmcj%2B8YTjXljpNo5dw2iMdwrlG2O4flAWRSQ%3D&amp;st=2018-09-12T02:09:18Z&amp;se=2292-06-27T03:09:18Z&amp;sp=r</t>
  </si>
  <si>
    <t>Gangarapu  narasimharaao </t>
  </si>
  <si>
    <t>Ede nagababu</t>
  </si>
  <si>
    <t>https://cdn.inc-000.kms.osi.office.net/att/f65019847fccb523853bbd3dc2f9682a714d353c278713eb19280ced73a53e61.jpg?sv=2015-12-11&amp;sr=b&amp;sig=7I3qzoM8qvewBS2lOHRjwRn9KuSJ2adCiEfeZKAYvQk%3D&amp;st=2018-09-12T02:15:52Z&amp;se=2292-06-27T03:15:52Z&amp;sp=r,https://cdn.inc-000.kms.osi.office.net/att/53e942b546e30225e1af26c4053c9bf0321c014a531a684948a90ed1cace72f9.jpg?sv=2015-12-11&amp;sr=b&amp;sig=qnNa1n3tKmoK2f9nU9rK%2Bjkhyz5sr%2FtdDTklFiOyaRI%3D&amp;st=2018-09-12T02:15:53Z&amp;se=2292-06-27T03:15:53Z&amp;sp=r,https://cdn.inc-000.kms.osi.office.net/att/d68f495a1736db488e3dcc895cffb4e537ed87aa7f5b3185527785623f729748.jpg?sv=2015-12-11&amp;sr=b&amp;sig=CCkB8tsVzZuhdbujiImbBBX%2BShhL6tBVws4ixIjGO%2Fg%3D&amp;st=2018-09-12T02:15:53Z&amp;se=2292-06-27T03:15:53Z&amp;sp=r</t>
  </si>
  <si>
    <t>https://cdn.inc-000.kms.osi.office.net/att/76c5328bbce6995decd875d4bd120431ab1894dbd6f138b8c3e254a9cc1817f9.jpg?sv=2015-12-11&amp;sr=b&amp;sig=Rp4KHexrxqXpP5OjuE%2BoDQs1dzKk10UFiKjyu0KV64g%3D&amp;st=2018-09-12T02:47:24Z&amp;se=2292-06-27T03:47:24Z&amp;sp=r,https://cdn.inc-000.kms.osi.office.net/att/8d96c20f6d763db4b6a54f93c0a9090510c78fbf906e0aeddacbed27b408d876.jpg?sv=2015-12-11&amp;sr=b&amp;sig=KVhxYVc%2BUSFJnSamZbqMFTrQeBZzoL4sdGl1kbs4wcw%3D&amp;st=2018-09-12T02:47:25Z&amp;se=2292-06-27T03:47:25Z&amp;sp=r,https://cdn.inc-000.kms.osi.office.net/att/d6d0430e6f2da8639e5e4b02abb56a8a9b5cfcad376d65f5beae7c7fcf04e01f.jpg?sv=2015-12-11&amp;sr=b&amp;sig=C682Jziu3ZXaFX6PdAI%2Bi28NYhLoduBKgl4kzWLxdjM%3D&amp;st=2018-09-12T02:47:25Z&amp;se=2292-06-27T03:47:25Z&amp;sp=r</t>
  </si>
  <si>
    <t>https://cdn.inc-000.kms.osi.office.net/att/c9a944f160d6ee4f91729fc40a17e7576d27ff0b3d435e41c52e661e8b1ff182.jpg?sv=2015-12-11&amp;sr=b&amp;sig=HdAEy056k2jzgEy%2BUANICX4oclz9%2BLjXw2cOL8gFKYQ%3D&amp;st=2018-09-12T02:32:34Z&amp;se=2292-06-27T03:32:34Z&amp;sp=r,https://cdn.inc-000.kms.osi.office.net/att/ef3d156036e02d4a522e01d39e7b7a0d7ec19220926dbcb16be7158cd551cd51.jpg?sv=2015-12-11&amp;sr=b&amp;sig=zHxEj97SHkRJOHsK458PY8c3V6SixGnKDUvVk6%2BTtQw%3D&amp;st=2018-09-12T02:32:35Z&amp;se=2292-06-27T03:32:35Z&amp;sp=r,https://cdn.inc-000.kms.osi.office.net/att/2381039421a449c67ae0293221757f4d77dd0d4d28a0597619b8f93dbbd348f4.jpg?sv=2015-12-11&amp;sr=b&amp;sig=1HyuER%2FxPCk0Ye8IaF%2FHwgMYxv1shg0iIqEgG2SiYpI%3D&amp;st=2018-09-12T02:32:35Z&amp;se=2292-06-27T03:32:35Z&amp;sp=r,https://cdn.inc-000.kms.osi.office.net/att/8bee6ea201a32060664c46711a760c6d5c511dee6ab51e0ae77ccba58fe4c136.jpg?sv=2015-12-11&amp;sr=b&amp;sig=%2BNNGrsgmVZQHoYehrvBt5MaV8WbIVy6UOmorr8NK8Xk%3D&amp;st=2018-09-12T02:32:35Z&amp;se=2292-06-27T03:32:35Z&amp;sp=r</t>
  </si>
  <si>
    <t>https://cdn.inc-000.kms.osi.office.net/att/171c145d8041bb2d4d47941b5c9e0e729ba1ea69daef4aa0eb2f370f11171681.jpg?sv=2015-12-11&amp;sr=b&amp;sig=RAIRyu3KtD55s3Y7Q%2BknNy41odv91%2BDwgyYVDw%2FqrZ4%3D&amp;st=2018-09-12T02:41:32Z&amp;se=2292-06-27T03:41:32Z&amp;sp=r,https://cdn.inc-000.kms.osi.office.net/att/bbe7ac7904f4e4d63fa0f01cbca25dbacc42df84d21417d14517fafa31e6955e.jpg?sv=2015-12-11&amp;sr=b&amp;sig=dgA0iYPsG%2F8iEZzOV0r2EZeq9paE5bkWjkHlP85wH7U%3D&amp;st=2018-09-12T02:41:32Z&amp;se=2292-06-27T03:41:32Z&amp;sp=r</t>
  </si>
  <si>
    <t>https://cdn.inc-000.kms.osi.office.net/att/8bb77d128127f21406612c6fe367585731143c15c69ed730bd75d9f31c3a5a71.jpg?sv=2015-12-11&amp;sr=b&amp;sig=TMKp4hdYGmA8y0aPZsSqm7%2B%2Bard2vj1aCNUOOqTV%2BWI%3D&amp;st=2018-09-12T02:45:54Z&amp;se=2292-06-27T03:45:54Z&amp;sp=r,https://cdn.inc-000.kms.osi.office.net/att/338f84befabef7e0eeae48baa4223d0af2c40f3121f69570554829862be1846d.jpg?sv=2015-12-11&amp;sr=b&amp;sig=LpSK6v9FP5wNkNW3PAIVS2Jm%2BEUNtVA9qW4DaavfCYk%3D&amp;st=2018-09-12T02:45:55Z&amp;se=2292-06-27T03:45:55Z&amp;sp=r</t>
  </si>
  <si>
    <t>Pandilla Venkata Rami Reddy</t>
  </si>
  <si>
    <t>2_7_2018</t>
  </si>
  <si>
    <t>14_8_2018</t>
  </si>
  <si>
    <t>Jassids;Cotton Aphid;Thrips;White Fly</t>
  </si>
  <si>
    <t>18_7_2018</t>
  </si>
  <si>
    <t>https://cdn.inc-000.kms.osi.office.net/att/e4b49839670525a8d036f97f8fa7b039814da7aeda9911eeec7c0426ee7514ec.jpg?sv=2015-12-11&amp;sr=b&amp;sig=G3OQCEN8sqd93NFe6b3dQVdioBE3DB1rbGbVdEfzwFM%3D&amp;st=2018-09-17T07:19:02Z&amp;se=2292-07-02T08:19:02Z&amp;sp=r,https://cdn.inc-000.kms.osi.office.net/att/9eb6fb942162ca43b3818a43a01b58dcb2a1c5cd6fa911c122b40860159f439d.jpg?sv=2015-12-11&amp;sr=b&amp;sig=bVydLQq7CAhAEoPXGQGOBxLwFoDZDM5GbLeau56aNyY%3D&amp;st=2018-09-17T07:19:02Z&amp;se=2292-07-02T08:19:02Z&amp;sp=r,https://cdn.inc-000.kms.osi.office.net/att/f730c550ab230bb5f0020d08d1385781d14f9f4e05c0d2c2fbce3d9f4efe1364.jpg?sv=2015-12-11&amp;sr=b&amp;sig=aLeRYjsi8Df1juhFFV%2BYJ%2FOfQ85n1dJlQ6WKIIQoxy8%3D&amp;st=2018-09-17T07:19:02Z&amp;se=2292-07-02T08:19:02Z&amp;sp=r</t>
  </si>
  <si>
    <t>Pandilla Venkatarami reddy</t>
  </si>
  <si>
    <t>A malavya teja</t>
  </si>
  <si>
    <t>Paddagral Padu</t>
  </si>
  <si>
    <t>Dachapalli</t>
  </si>
  <si>
    <t>8_7_2018</t>
  </si>
  <si>
    <t>7_8_2018</t>
  </si>
  <si>
    <t>4_8_2018,25_8_2018</t>
  </si>
  <si>
    <t>https://cdn.inc-000.kms.osi.office.net/att/3a33c38a9dbb85b56ea8d144bb0daeb0521bae205a8d71f98fad3867acb4b1db.jpg?sv=2015-12-11&amp;sr=b&amp;sig=JNmWhQVvPBOuPLq42bp85pJaZYks2ETWKngYSeTpn1w%3D&amp;st=2018-09-17T07:34:27Z&amp;se=2292-07-02T08:34:27Z&amp;sp=r,https://cdn.inc-000.kms.osi.office.net/att/b6f8da58ddf2aa4c987e62d3a89848090b96f541cb6c6f08e5797e8b751e0758.jpg?sv=2015-12-11&amp;sr=b&amp;sig=eTkQzi3CasmWvPgWuQDSya2uihqCAAc4qZ6aZwHmIlw%3D&amp;st=2018-09-17T07:34:28Z&amp;se=2292-07-02T08:34:28Z&amp;sp=r,https://cdn.inc-000.kms.osi.office.net/att/d312414e95f044df6c7e6d896add2c768fd1f2d4a595eb8c79133e0f95252905.jpg?sv=2015-12-11&amp;sr=b&amp;sig=9Qmp8LD6xTEkYkeeQkIhv%2Ba9gIuAdgPjot5YLDZhCbI%3D&amp;st=2018-09-17T07:34:28Z&amp;se=2292-07-02T08:34:28Z&amp;sp=r</t>
  </si>
  <si>
    <t>High intehsity jasside moderate </t>
  </si>
  <si>
    <t>https://cdn.inc-000.kms.osi.office.net/att/f6feb2bf78762dd739ed18e1500989ddebfd0b05ff363ac035d64015fe1c0ba7.jpg?sv=2015-12-11&amp;sr=b&amp;sig=P4GNO1oF9yemk2Njuc1Vvy0EGB%2BbtTZW5aD6mFIk4CM%3D&amp;st=2018-09-18T00:52:12Z&amp;se=2292-07-03T01:52:12Z&amp;sp=r,https://cdn.inc-000.kms.osi.office.net/att/4dd454dfbe5d93064cc3c0a4182fb9b52635306ae6500142f66e4064aaba2655.jpg?sv=2015-12-11&amp;sr=b&amp;sig=CvhXYKVDmdbYFcvNfCghL0ewJYpWqXveYmPFehWCE00%3D&amp;st=2018-09-18T00:52:12Z&amp;se=2292-07-03T01:52:12Z&amp;sp=r,https://cdn.inc-000.kms.osi.office.net/att/cd1c557d1d4870eae9b1135056e86b6a917c058a4f254dc2d213b351d56bfd5e.jpg?sv=2015-12-11&amp;sr=b&amp;sig=aV%2BTVtfWTuQ4NgN1dNfB%2BDQQXK9EG9%2Fk4pavBfOnPy4%3D&amp;st=2018-09-18T00:52:12Z&amp;se=2292-07-03T01:52:12Z&amp;sp=r</t>
  </si>
  <si>
    <t>Yes.03/09/2018</t>
  </si>
  <si>
    <t>https://cdn.inc-000.kms.osi.office.net/att/164f379de06366c31f768ef764bd099ba26b410b0a761bf2bf3e8476966b2ea4.jpg?sv=2015-12-11&amp;sr=b&amp;sig=Tj5PVqDR979ZF0XOu3ueFH64MqLlNthXDpZWsJo%2BIUo%3D&amp;st=2018-09-18T02:23:40Z&amp;se=2292-07-03T03:23:40Z&amp;sp=r,https://cdn.inc-000.kms.osi.office.net/att/eb1dddf39b96ebd02aecf7cddbee17ca1c3aeec2c360ee6466fe54fb3d63d5d4.jpg?sv=2015-12-11&amp;sr=b&amp;sig=61mKB2DHLslM3HO4OmMzl0RgV64ZeAjxotOpEQaHiLM%3D&amp;st=2018-09-18T02:23:40Z&amp;se=2292-07-03T03:23:40Z&amp;sp=r,https://cdn.inc-000.kms.osi.office.net/att/e73e12eddca9639e9f489e795b00917731f796649ff00a66636139dc4b1cd4f0.jpg?sv=2015-12-11&amp;sr=b&amp;sig=1DcpkDPNdTrh01KdBPKs6hItHTL6i4xCye6qMQ2VBtc%3D&amp;st=2018-09-18T02:23:40Z&amp;se=2292-07-03T03:23:40Z&amp;sp=r</t>
  </si>
  <si>
    <t>Yes.16/08/2018</t>
  </si>
  <si>
    <t>https://cdn.inc-000.kms.osi.office.net/att/cd9cc33db90c16491208fdb69cee3cfa16d66e30e68ee430262ec96b0206314d.jpg?sv=2015-12-11&amp;sr=b&amp;sig=PCXT8%2F1jqb%2BC%2B%2Fn6UccZGWw8vDJCMdoYWaItGByvyOI%3D&amp;st=2018-09-18T00:54:15Z&amp;se=2292-07-03T01:54:15Z&amp;sp=r,https://cdn.inc-000.kms.osi.office.net/att/4361f87d08181034f0b86ea213a666b6509e1f074468f6ca56c93f86f16f8411.jpg?sv=2015-12-11&amp;sr=b&amp;sig=yOsQXtps1P5SK2OdSJZ%2FxUYQhc4WUzJa7Jh8lL76mGc%3D&amp;st=2018-09-18T00:54:15Z&amp;se=2292-07-03T01:54:15Z&amp;sp=r,https://cdn.inc-000.kms.osi.office.net/att/ef4a233262e1e9eb55c00c2334244565a17c73c2ec3a9ba0f00676a665575108.jpg?sv=2015-12-11&amp;sr=b&amp;sig=LvqxFejmu5ApCxYfwrDJjF5JqRBvqQpnGFuAT8zIQdw%3D&amp;st=2018-09-18T00:54:16Z&amp;se=2292-07-03T01:54:16Z&amp;sp=r,https://cdn.inc-000.kms.osi.office.net/att/3f133c17282159816735eef4744dc80e694184d7a89f3121f4b2c9ff1280636c.jpg?sv=2015-12-11&amp;sr=b&amp;sig=G%2BuLVl7YjXqEB5X3msf5mWyxUhgG4qzjiFJayizaaKk%3D&amp;st=2018-09-18T00:54:16Z&amp;se=2292-07-03T01:54:16Z&amp;sp=r</t>
  </si>
  <si>
    <t>https://cdn.inc-000.kms.osi.office.net/att/8df1c87b849976448e8aff56c829aa21ce7f5a70427dd836cd3cc4f2706ff8ad.jpg?sv=2015-12-11&amp;sr=b&amp;sig=wdNC6W6pCrjAh5GhVu5DxtWbvYX6iFgTfIoETXPkm6w%3D&amp;st=2018-09-18T01:03:16Z&amp;se=2292-07-03T02:03:16Z&amp;sp=r,https://cdn.inc-000.kms.osi.office.net/att/3656b09641937895d4c4f80da3a82519ea668e80e88d13f02a1e47e61a065d54.jpg?sv=2015-12-11&amp;sr=b&amp;sig=Gs4iTqtMfPgzgUpBLKZ7WBN430St4zhNU32PlPS%2F0Hg%3D&amp;st=2018-09-18T01:03:16Z&amp;se=2292-07-03T02:03:16Z&amp;sp=r,https://cdn.inc-000.kms.osi.office.net/att/80b843247b22e72229e07139899704a3a2940de36e8bb4a2496c186107d5703d.jpg?sv=2015-12-11&amp;sr=b&amp;sig=CefML4Xl2IwB6V%2F1%2FolER1cKWscuEX30fhYrxsu7PWA%3D&amp;st=2018-09-18T01:03:16Z&amp;se=2292-07-03T02:03:16Z&amp;sp=r</t>
  </si>
  <si>
    <t>https://cdn.inc-000.kms.osi.office.net/att/1246550e271eef2875952be8d325f7d01a85827b48c75b00b02e78c0b646ba11.jpg?sv=2015-12-11&amp;sr=b&amp;sig=LbCx0F5hjoozYTrSNw0aDSdNIMNEZPuFSZS0Binmkh8%3D&amp;st=2018-09-18T01:06:31Z&amp;se=2292-07-03T02:06:31Z&amp;sp=r,https://cdn.inc-000.kms.osi.office.net/att/90bd3c5be0154c50bb9ad190e3d0eb6fa55d22774517afd59d32c8686540a02b.jpg?sv=2015-12-11&amp;sr=b&amp;sig=whTak0xVDf4Corc7%2FuJv9Pr8YrQSrTB51Qvc14A4%2BA8%3D&amp;st=2018-09-18T01:06:32Z&amp;se=2292-07-03T02:06:32Z&amp;sp=r,https://cdn.inc-000.kms.osi.office.net/att/7d08cd97c1baefa02f7b57a44aaa03ae4a5ae213f54e6d946626622277c01460.jpg?sv=2015-12-11&amp;sr=b&amp;sig=WqcgBdcpLhr6P8lkcNhAdCVVD10ctNGRR16SJLqjJgc%3D&amp;st=2018-09-18T01:06:34Z&amp;se=2292-07-03T02:06:34Z&amp;sp=r,https://cdn.inc-000.kms.osi.office.net/att/88b4bfda3dbfc2f4d63617e73a3019a35e0ab5937b4f50be81f6b84b0ee79dd1.jpg?sv=2015-12-11&amp;sr=b&amp;sig=AJrhvq3jyHtErEl%2FdjiAFW8UpxHyUYi62gEhtI3Bmz4%3D&amp;st=2018-09-18T01:06:35Z&amp;se=2292-07-03T02:06:35Z&amp;sp=r</t>
  </si>
  <si>
    <t>Yes.10/08/2018</t>
  </si>
  <si>
    <t>https://cdn.inc-000.kms.osi.office.net/att/f146dc8b92a53a112353f12423a1818dec8a4555f1343413c68efc4e659c7835.jpg?sv=2015-12-11&amp;sr=b&amp;sig=l2CndDduw5TOmBjBdCOZAwaQWuzJlQrP8JVgSO1aD0A%3D&amp;st=2018-09-18T01:13:05Z&amp;se=2292-07-03T02:13:05Z&amp;sp=r,https://cdn.inc-000.kms.osi.office.net/att/2b1c4cdf7dee6744f5f38425b0d737588273563ec8215c57bfbcc5f26e344a13.jpg?sv=2015-12-11&amp;sr=b&amp;sig=BKF6ORTvM7WX7uMo0oiffIoXuM04u6tEpLdEEH%2BGX6Q%3D&amp;st=2018-09-18T01:13:05Z&amp;se=2292-07-03T02:13:05Z&amp;sp=r,https://cdn.inc-000.kms.osi.office.net/att/6145f2246375585018dbe506b0c4f5e8053b10018f28ae7d3f471f79f9451fcf.jpg?sv=2015-12-11&amp;sr=b&amp;sig=BWIPC6nRPCCry5RxQQl5J7czvm54j9JlsPtizNtX7TY%3D&amp;st=2018-09-18T01:13:05Z&amp;se=2292-07-03T02:13:05Z&amp;sp=r</t>
  </si>
  <si>
    <t>Andhra Pradesh 522426, India</t>
  </si>
  <si>
    <t>Yes.06/08/2018</t>
  </si>
  <si>
    <t>https://cdn.inc-000.kms.osi.office.net/att/3bca9bb6f9ebb67195100768dfbc7a6a1cbc6cd7d053a6aea3576e2a733e85d1.jpg?sv=2015-12-11&amp;sr=b&amp;sig=eeMbGmu%2F1TiZnJn%2BvvsdRbZLdFaL%2BIszHgdJ%2Ft4wowE%3D&amp;st=2018-09-18T01:27:35Z&amp;se=2292-07-03T02:27:35Z&amp;sp=r,https://cdn.inc-000.kms.osi.office.net/att/4fd117a2a6ad92d19a43e405d967fddb88039744506ac4f8143e21565540e34d.jpg?sv=2015-12-11&amp;sr=b&amp;sig=ukbEiXDiEtjXhdtCt3vjcslFGahrzd76ZnF07%2B2jsKM%3D&amp;st=2018-09-18T01:27:35Z&amp;se=2292-07-03T02:27:35Z&amp;sp=r,https://cdn.inc-000.kms.osi.office.net/att/5c3eea15425c47afe853a51ef932029d1faf2a7d59850315a5cf3e5ca6bc610f.jpg?sv=2015-12-11&amp;sr=b&amp;sig=NtIxNsuWhGmUaDqQDNJH%2Bo%2F1CC3%2BEeOlfcot51zH6Ws%3D&amp;st=2018-09-18T01:27:35Z&amp;se=2292-07-03T02:27:35Z&amp;sp=r</t>
  </si>
  <si>
    <t>N.SrinisavaReddy</t>
  </si>
  <si>
    <t>Nallamala Forest, Kurnool, Andhra Pradesh 509326, India</t>
  </si>
  <si>
    <t>https://cdn.inc-000.kms.osi.office.net/att/e10da569a2c305e57e4ce36e44a870ef9cf1edae41d2b63999a33d925a246d73.jpg?sv=2015-12-11&amp;sr=b&amp;sig=zaVKJShYPBhg%2FjlTy4w6Rpl8uDrbJ0NxAHKTqMOElA0%3D&amp;st=2018-09-18T01:57:27Z&amp;se=2292-07-03T02:57:27Z&amp;sp=r,https://cdn.inc-000.kms.osi.office.net/att/fd5d98cae7746f5e3e933ff9679fb6bdf57bc5883986ee2d7cc134c3f54179f9.jpg?sv=2015-12-11&amp;sr=b&amp;sig=wiHGgA8KefSCNLaectGkwi29VHV2552BpaXixAO0BAY%3D&amp;st=2018-09-18T01:57:27Z&amp;se=2292-07-03T02:57:27Z&amp;sp=r</t>
  </si>
  <si>
    <t>Yes.15/09/2018</t>
  </si>
  <si>
    <t>https://cdn.inc-000.kms.osi.office.net/att/8e961f1f886ea0cab06fbb9703e170fe621a9eebea5b4243b7027d70c19de8df.jpg?sv=2015-12-11&amp;sr=b&amp;sig=%2B5CKbvlDw9XHfNlWYAjq%2FJOhxRq240y2W9ViuVeL5go%3D&amp;st=2018-09-18T02:10:36Z&amp;se=2292-07-03T03:10:36Z&amp;sp=r,https://cdn.inc-000.kms.osi.office.net/att/2c13399ab6467e24db070ff9b356fd5f8837bc375248c908218ca72a7d21205c.jpg?sv=2015-12-11&amp;sr=b&amp;sig=NSrXIqPW3azPtfUL04I4mt46eOnOrRYl%2BQohuOYXvho%3D&amp;st=2018-09-18T02:10:36Z&amp;se=2292-07-03T03:10:36Z&amp;sp=r,https://cdn.inc-000.kms.osi.office.net/att/dce4504482b7a388cef05080390c87fdc4fdbc61172b23f77f8e0d24a350b97a.jpg?sv=2015-12-11&amp;sr=b&amp;sig=ewEb%2BV%2BdGQZmTTndPq1gzxxAK23kJ1lJtFFYJ9vOcQc%3D&amp;st=2018-09-18T02:10:37Z&amp;se=2292-07-03T03:10:37Z&amp;sp=r</t>
  </si>
  <si>
    <t>https://cdn.inc-000.kms.osi.office.net/att/15dd238e1760bbd5ca921a7e03e2979245470a8d1daee3dc39e1101a79b583d9.jpg?sv=2015-12-11&amp;sr=b&amp;sig=uLQpNhRSc09NEChWUTbkrSCW%2BQTKiruTSMii%2BZtOzp8%3D&amp;st=2018-09-18T02:26:31Z&amp;se=2292-07-03T03:26:31Z&amp;sp=r,https://cdn.inc-000.kms.osi.office.net/att/66a7d8be7d9e58a42e5cf93f29788cebe793610b556f16312bb9797114a5fc41.jpg?sv=2015-12-11&amp;sr=b&amp;sig=EkaqTp956TpolWMqf%2By2Zytb3ygMxKSoTUcBP3s2zYQ%3D&amp;st=2018-09-18T02:26:32Z&amp;se=2292-07-03T03:26:32Z&amp;sp=r</t>
  </si>
  <si>
    <t>https://cdn.inc-000.kms.osi.office.net/att/4ffff77292abc60969d581f3a0208e96262089d9c2b6dd09345fb48782fe56ed.jpg?sv=2015-12-11&amp;sr=b&amp;sig=b3H2YBwwDJFWFE4Q6nA8iyIN7kIRoOjrGzVySKetBqE%3D&amp;st=2018-09-18T02:29:10Z&amp;se=2292-07-03T03:29:10Z&amp;sp=r,https://cdn.inc-000.kms.osi.office.net/att/139cd4e649a54745315c9d9c5921e3c1a99311188742733fcf01d30f8d827452.jpg?sv=2015-12-11&amp;sr=b&amp;sig=y7RavdCZz6zP5CTmIREIJ%2BqzAwnMu5YvpdhgBrFUrDM%3D&amp;st=2018-09-18T02:29:10Z&amp;se=2292-07-03T03:29:10Z&amp;sp=r</t>
  </si>
  <si>
    <t>https://cdn.inc-000.kms.osi.office.net/att/87821b3dde4ce300709c361ad0c1c150303017f3a52821e5e6ac3e09e6a3ca24.jpg?sv=2015-12-11&amp;sr=b&amp;sig=mzM3OXX%2Bg81jBdbQjGjyS1YU8pfXR0sZNtI8IZq23eA%3D&amp;st=2018-09-17T02:13:41Z&amp;se=2292-07-02T03:13:41Z&amp;sp=r,https://cdn.inc-000.kms.osi.office.net/att/051dbf6cc8e8d3b5ebd70b2ec223a78c91c3a0a65461eff0c5e83299dee06066.jpg?sv=2015-12-11&amp;sr=b&amp;sig=z5E9ymRFhh5SLgYvsv9VHuhN%2BIXzcUAbLuQrmQAMvvI%3D&amp;st=2018-09-17T02:13:41Z&amp;se=2292-07-02T03:13:41Z&amp;sp=r</t>
  </si>
  <si>
    <t>https://cdn.inc-000.kms.osi.office.net/att/7576ccfed19c6160b56b0d6769ac57f3b8de14ff3f0e951a4dd5d15dae449094.jpg?sv=2015-12-11&amp;sr=b&amp;sig=iVEET2Bv0hnjoBpzUk27nKogP7%2FnJYFqOcblLmDtCWE%3D&amp;st=2018-09-17T02:59:32Z&amp;se=2292-07-02T03:59:32Z&amp;sp=r,https://cdn.inc-000.kms.osi.office.net/att/a02fa52e486ff440274e89144feff060fcbe6ef9a65802c5389b3219f80537d9.jpg?sv=2015-12-11&amp;sr=b&amp;sig=zOWaaAOb7mcw97WvA5%2F5xnoMx%2BmSLujC1pP7k8PAW6k%3D&amp;st=2018-09-17T02:59:33Z&amp;se=2292-07-02T03:59:33Z&amp;sp=r</t>
  </si>
  <si>
    <t>Knrao</t>
  </si>
  <si>
    <t>P.venkatasai</t>
  </si>
  <si>
    <t>https://cdn.inc-000.kms.osi.office.net/att/b6eb05f98904c178e452a3146871596c0512254e5e99cc95d145172ccbc4e600.jpg?sv=2015-12-11&amp;sr=b&amp;sig=uaTjWI77uMnoMbfHR2E3H1mx6ApQoG9YArMDQjjmq5s%3D&amp;st=2018-09-17T02:17:25Z&amp;se=2292-07-02T03:17:25Z&amp;sp=r,https://cdn.inc-000.kms.osi.office.net/att/4feba91df94caff870f1ff63bb11add7018696d641780c1bfccf3d2466e576f5.jpg?sv=2015-12-11&amp;sr=b&amp;sig=usLs%2Foaf6rnT5i4SrV%2FmMOgEQJshdV4a3d%2B87hljTBE%3D&amp;st=2018-09-17T02:17:25Z&amp;se=2292-07-02T03:17:25Z&amp;sp=r,https://cdn.inc-000.kms.osi.office.net/att/8b9a05b8d94d6c9b2ece6d4c4dff01c19a77cb11673a2994799c9fed429dcf36.jpg?sv=2015-12-11&amp;sr=b&amp;sig=AEX%2F1KOJNavLDsfthybpiFuhl6k4K3aGMh4j4Ax3Blc%3D&amp;st=2018-09-17T02:17:26Z&amp;se=2292-07-02T03:17:26Z&amp;sp=r</t>
  </si>
  <si>
    <t>Unnamed Road, Patharlapalle, Telangana 505122, India</t>
  </si>
  <si>
    <t>https://cdn.inc-000.kms.osi.office.net/att/1830f3ca6a95fa675af23cca28a06e13273c28b82b4599d34eeb90ac6f8212a8.jpg?sv=2015-12-11&amp;sr=b&amp;sig=HXgNL%2BuLqHaTw%2FHxDLAP88bUE6Kn1zgo0nwnTwn0xdI%3D&amp;st=2018-09-17T02:22:07Z&amp;se=2292-07-02T03:22:07Z&amp;sp=r,https://cdn.inc-000.kms.osi.office.net/att/e7cacb1916c99832c7736b121453cb9bc0f39f25cf98f6d3904c3cb7e56a3548.jpg?sv=2015-12-11&amp;sr=b&amp;sig=oZwIoZxWPNnv1W6VhczhIcsUeWLZLrduhXy59m5Nkes%3D&amp;st=2018-09-17T02:22:07Z&amp;se=2292-07-02T03:22:07Z&amp;sp=r,https://cdn.inc-000.kms.osi.office.net/att/cac42e362797562b62dc2708d8af9e3f7902a1498f97c0bf84526ae3dad7074c.jpg?sv=2015-12-11&amp;sr=b&amp;sig=%2F3VdwY0xMqEwm8PFj12e91LqKieLL3UQE5SdzBxQh3s%3D&amp;st=2018-09-17T02:22:07Z&amp;se=2292-07-02T03:22:07Z&amp;sp=r</t>
  </si>
  <si>
    <t>https://cdn.inc-000.kms.osi.office.net/att/8f065b1569897bf314c87fc3d3b64f1a817ea99fe0408bda24a05a48b7a07d38.jpg?sv=2015-12-11&amp;sr=b&amp;sig=UdiLBrm1CSKzqfprP2NZ1hmGP1elsPALR7KGCHEjvIo%3D&amp;st=2018-09-17T02:27:41Z&amp;se=2292-07-02T03:27:41Z&amp;sp=r,https://cdn.inc-000.kms.osi.office.net/att/8645339d02698f0adb8ae7a34f0b40365a645f6e7516e3093f55fd529b45bd1d.jpg?sv=2015-12-11&amp;sr=b&amp;sig=lTNqOHPDtMAfPhp0nPJul3eIRsBGpYXSZ7AIMdftW68%3D&amp;st=2018-09-17T02:27:41Z&amp;se=2292-07-02T03:27:41Z&amp;sp=r,https://cdn.inc-000.kms.osi.office.net/att/5f11310ac617b33a31097817f420225d2a9d8147185a6bd49e72ca53f7ff0272.jpg?sv=2015-12-11&amp;sr=b&amp;sig=8SutULqS8nqVzme2fECjYqNzlcqIrHS7Sn77ZwOn9Eg%3D&amp;st=2018-09-17T02:27:41Z&amp;se=2292-07-02T03:27:41Z&amp;sp=r</t>
  </si>
  <si>
    <t>Less intehsity helathy crop </t>
  </si>
  <si>
    <t>https://cdn.inc-000.kms.osi.office.net/att/abdd2714bf6d895299f172fa53730b79aa530ecea5aa3b26aebeba7f8558a214.jpg?sv=2015-12-11&amp;sr=b&amp;sig=XLVe6sH%2FtzxNnUYjbEryIcs7opT6HHwZIPMKZr%2BXw6U%3D&amp;st=2018-09-17T02:58:44Z&amp;se=2292-07-02T03:58:44Z&amp;sp=r,https://cdn.inc-000.kms.osi.office.net/att/e78c42391d8bff9f08502d0e44c260559abeaa853a4148c0a4ea068cdfee394c.jpg?sv=2015-12-11&amp;sr=b&amp;sig=FSpKFFVINLF1NpxE5Had6sDcmFerlJ9Wcy9cBbgz%2FV0%3D&amp;st=2018-09-17T02:58:44Z&amp;se=2292-07-02T03:58:44Z&amp;sp=r,https://cdn.inc-000.kms.osi.office.net/att/318f7a8c5e69e9db21aa6546754a7f2fc1e3a2dc6c1ef9af735df514cb94d2ec.jpg?sv=2015-12-11&amp;sr=b&amp;sig=Pj2ajip72im%2BbtZfJX8tStDcc87DgUjPnGwglblEQnU%3D&amp;st=2018-09-17T02:58:44Z&amp;se=2292-07-02T03:58:44Z&amp;sp=r</t>
  </si>
  <si>
    <t>https://cdn.inc-000.kms.osi.office.net/att/6a65e649cf9a1c3991596a42b1ab840d9ba005906982c6a593f9c2514c8b3d36.jpg?sv=2015-12-11&amp;sr=b&amp;sig=WTIdy6a5pbCcKCsM0SD1KEAo2qr3DMVtTD5ZgRTp9h4%3D&amp;st=2018-09-17T03:03:47Z&amp;se=2292-07-02T04:03:47Z&amp;sp=r,https://cdn.inc-000.kms.osi.office.net/att/8264c1fe8d95659e2557710972d148ceb24b26218bc8c9c1b59443c38c32ef87.jpg?sv=2015-12-11&amp;sr=b&amp;sig=cS5o%2BqGuPm4kjMh5tx6k0GNSPge2IMGTRSyz3A3SeQU%3D&amp;st=2018-09-17T03:03:47Z&amp;se=2292-07-02T04:03:47Z&amp;sp=r,https://cdn.inc-000.kms.osi.office.net/att/97d46dbf67bb40a584127e1252a40c4f17343ef9c6dedf5b8c85cc9e69ffb15b.jpg?sv=2015-12-11&amp;sr=b&amp;sig=soVK5zz1gP3r6kA53SPVn5SA1SqdcOusghfRuUdoQA0%3D&amp;st=2018-09-17T03:03:47Z&amp;se=2292-07-02T04:03:47Z&amp;sp=r</t>
  </si>
  <si>
    <t>Telangana Education, Ippalapally Rd, Sirsaid, Telangana 505122, India</t>
  </si>
  <si>
    <t>High intensity</t>
  </si>
  <si>
    <t>https://cdn.inc-000.kms.osi.office.net/att/d6c7e04a2b2b62901c8f7eca7df5e2a2e6920fca1606c62e447134d3d8e7e2cc.jpg?sv=2015-12-11&amp;sr=b&amp;sig=kU72q8lGQGF106wceZN1Fm89VbhOQ0cUD6b0aTaXGhc%3D&amp;st=2018-09-17T03:14:36Z&amp;se=2292-07-02T04:14:36Z&amp;sp=r,https://cdn.inc-000.kms.osi.office.net/att/24f9d24527115ea357e84c1e17f1be6f360a29ee1c25e0e7a430a4de3026347d.jpg?sv=2015-12-11&amp;sr=b&amp;sig=wck6SgR%2B1eyq0jPqVratOLnFFrJEpXv9FP8qSp6Le1Q%3D&amp;st=2018-09-17T03:14:37Z&amp;se=2292-07-02T04:14:37Z&amp;sp=r</t>
  </si>
  <si>
    <t>https://cdn.inc-000.kms.osi.office.net/att/3aaab0622aa2316b208b97b58363ebaf2e3616cb7d0ca1c8ae8e19649ee131c2.jpg?sv=2015-12-11&amp;sr=b&amp;sig=VttbkqN6d1kaYhor%2F4cqeNt1pijYWMcTxLlJ47O35%2Bs%3D&amp;st=2018-09-17T03:36:14Z&amp;se=2292-07-02T04:36:14Z&amp;sp=r,https://cdn.inc-000.kms.osi.office.net/att/fe28d3d3551c8cf89223d93d3015bfd8b8aa82200e23a7d1853bbdcb7a28ecb0.jpg?sv=2015-12-11&amp;sr=b&amp;sig=Gc91vnF6uWYTC7w2E3ckugStTj49SUHLlF1NbU7fMnY%3D&amp;st=2018-09-17T03:36:14Z&amp;se=2292-07-02T04:36:14Z&amp;sp=r</t>
  </si>
  <si>
    <t>K.nrao</t>
  </si>
  <si>
    <t>K Narayana</t>
  </si>
  <si>
    <t>https://cdn.inc-000.kms.osi.office.net/att/727667b9f35ae2b200b5b30e28b8206f4997eded582817495364d9d4d3c3aed2.jpg?sv=2015-12-11&amp;sr=b&amp;sig=0zAD139oJ8MHUs0iE8qV%2Bz387j025izMkqgdTSrU8Uw%3D&amp;st=2018-09-17T03:16:24Z&amp;se=2292-07-02T04:16:24Z&amp;sp=r,https://cdn.inc-000.kms.osi.office.net/att/53ad6eafc6ec627114b92654db58019d8cc432c9231f4253893620ab54142329.jpg?sv=2015-12-11&amp;sr=b&amp;sig=gNcXIrSziMIVU6TZ9epW823RzCxpKn4Ts9XhLSMfkfo%3D&amp;st=2018-09-17T03:16:24Z&amp;se=2292-07-02T04:16:24Z&amp;sp=r</t>
  </si>
  <si>
    <t>K narayana</t>
  </si>
  <si>
    <t>N srinivasareddy</t>
  </si>
  <si>
    <t>Rental </t>
  </si>
  <si>
    <t>Rentachintala </t>
  </si>
  <si>
    <t>Jassids;Cotton Aphid;Thrips;NA</t>
  </si>
  <si>
    <t>https://cdn.inc-000.kms.osi.office.net/att/2c91d25f84233b2d174858108a8741d5e369a7bb18a42c977bd42ac4cbf6191b.jpg?sv=2015-12-11&amp;sr=b&amp;sig=bYIYdkMhL8V8v8VAQuSw0tQifSUBZY4iGSwNOvUg3h4%3D&amp;st=2018-09-17T03:16:24Z&amp;se=2292-07-02T04:16:24Z&amp;sp=r,https://cdn.inc-000.kms.osi.office.net/att/bf736bf35e82dc45deb30802f0bc7abc7cf7e23fb6a7824003b7ccd1933922ba.jpg?sv=2015-12-11&amp;sr=b&amp;sig=mAXmAej%2F7l%2BtlW1eEqqdHLXKLWMGLua0pGEkLUxNulo%3D&amp;st=2018-09-17T03:16:25Z&amp;se=2292-07-02T04:16:25Z&amp;sp=r</t>
  </si>
  <si>
    <t>Rentala</t>
  </si>
  <si>
    <t>Rentachintala</t>
  </si>
  <si>
    <t>https://cdn.inc-000.kms.osi.office.net/att/ca2d561eee45d47c808dfed48a9d791443c05c92b2324320f324f9cc7196bc78.jpg?sv=2015-12-11&amp;sr=b&amp;sig=aTo4wmMaX10LT6eZpcOdiOgpD8kLi54b%2F6amb%2FT%2BE8Y%3D&amp;st=2018-09-05T00:33:00Z&amp;se=2292-06-20T01:33:00Z&amp;sp=r</t>
  </si>
  <si>
    <t>https://cdn.inc-000.kms.osi.office.net/att/c66293fdb406696f0248b6d706219224164d6dcfb3a725799b8ebd0b695c7952.jpg?sv=2015-12-11&amp;sr=b&amp;sig=CrEXNIypRnozYcqCjX0%2Ft6%2BTCnaf37SHipkQz5XbiIU%3D&amp;st=2018-09-05T00:49:47Z&amp;se=2292-06-20T01:49:47Z&amp;sp=r</t>
  </si>
  <si>
    <t>https://cdn.inc-000.kms.osi.office.net/att/9c25b48d795509b26e3a300513b3cf9cf19689ac638c70f9de5024ef2bedaef2.jpg?sv=2015-12-11&amp;sr=b&amp;sig=T%2F2tN3t1jbWqfLClnGjYIvyTaD1OvA%2Fpu2%2BhAhUB7EE%3D&amp;st=2018-09-05T01:50:28Z&amp;se=2292-06-20T02:50:28Z&amp;sp=r,https://cdn.inc-000.kms.osi.office.net/att/d44ef6c4b2aae3c264687b538789198527bd63db87f627e26006a6d19b7cc2fb.jpg?sv=2015-12-11&amp;sr=b&amp;sig=0DmuhNY%2BwjdFRvNEkh3opaR8fJE0RrMGC7C9NmRczf8%3D&amp;st=2018-09-05T01:50:29Z&amp;se=2292-06-20T02:50:29Z&amp;sp=r,https://cdn.inc-000.kms.osi.office.net/att/eca2e9b7c8ef927a3ee35173e78b48fb7fa377842e9a55e0cd9b93acb03e54c9.jpg?sv=2015-12-11&amp;sr=b&amp;sig=vhPIise1EIAOHzw4E%2BveGkVlpC%2BcY8G%2F0e4IoDuOe5s%3D&amp;st=2018-09-05T01:50:29Z&amp;se=2292-06-20T02:50:29Z&amp;sp=r</t>
  </si>
  <si>
    <t>Marripalli gudem</t>
  </si>
  <si>
    <t>https://cdn.inc-000.kms.osi.office.net/att/c4ab4334e186df056ea861bb55707c2b7d3d2d939e15fea12482a58b2d8c92dd.jpg?sv=2015-12-11&amp;sr=b&amp;sig=t1KwJ3nhVD2SQIQiFMsxtcl6Anx%2BbBeX698EWohCP4Y%3D&amp;st=2018-09-05T01:11:11Z&amp;se=2292-06-20T02:11:11Z&amp;sp=r,https://cdn.inc-000.kms.osi.office.net/att/cb1ef4d93b1ce0745998e29bb334f78c4b87d54f98f3008d46235edcdf711db5.jpg?sv=2015-12-11&amp;sr=b&amp;sig=JxaA7KD2rO4ryPa8g%2BqbjsrRau%2Bc5qBD%2F1%2FyRJbt5vo%3D&amp;st=2018-09-05T01:11:11Z&amp;se=2292-06-20T02:11:11Z&amp;sp=r,https://cdn.inc-000.kms.osi.office.net/att/7f2433146603b33e5d6318c38381173598b3b2faae5745489a764bc9bd9b68cf.jpg?sv=2015-12-11&amp;sr=b&amp;sig=S7fN1vXrSGYSgR43lxDLy9zgqey9mlhHNcLwKZY4uEE%3D&amp;st=2018-09-05T01:11:11Z&amp;se=2292-06-20T02:11:11Z&amp;sp=r,https://cdn.inc-000.kms.osi.office.net/att/3031aed67c7cbf3f4192d547073babfc0df42e1c7809b4d58afd35ec050f840b.jpg?sv=2015-12-11&amp;sr=b&amp;sig=HWo7WmiAKrdkZFcsfeBJooT3Sk2Wkz55awr09v%2BZQic%3D&amp;st=2018-09-05T01:11:11Z&amp;se=2292-06-20T02:11:11Z&amp;sp=r</t>
  </si>
  <si>
    <t>Marripalligudem</t>
  </si>
  <si>
    <t>https://cdn.inc-000.kms.osi.office.net/att/cf2e874ec619ee83886eebda979ee83c1c0a47c645371e401e44eac9f21be43f.jpg?sv=2015-12-11&amp;sr=b&amp;sig=s0RIk35pjR5nIla2qUwMHpCh072ALf5fXK3qG0bjDCQ%3D&amp;st=2018-09-05T01:22:21Z&amp;se=2292-06-20T02:22:21Z&amp;sp=r,https://cdn.inc-000.kms.osi.office.net/att/95b5a1fe8f14bb619a4b4b40d7a69ebb70249bfbeea232eb8987cccc14403749.jpg?sv=2015-12-11&amp;sr=b&amp;sig=Y0d4cBAG7sk9nXAKpt2UFh0KH1hUuwQowTZwHedD268%3D&amp;st=2018-09-05T01:22:21Z&amp;se=2292-06-20T02:22:21Z&amp;sp=r</t>
  </si>
  <si>
    <t>Varikole, Telangana, India</t>
  </si>
  <si>
    <t>https://cdn.inc-000.kms.osi.office.net/att/ccdad7482856e4cb37277ff076513fbf31d58bd387c703b3265ce40892a721db.jpg?sv=2015-12-11&amp;sr=b&amp;sig=7%2FWVWNKOkgibLgAEPDV4LfiDsLWt2QafPBnG30HCoZU%3D&amp;st=2018-09-05T01:32:44Z&amp;se=2292-06-20T02:32:44Z&amp;sp=r,https://cdn.inc-000.kms.osi.office.net/att/0d5730ea2a7a9a0f25b03cf21742f769ba9534ac3114b2f711ea570645ae379a.jpg?sv=2015-12-11&amp;sr=b&amp;sig=ti7rZN6k9dfj%2Fpq%2FYDi9R40kVy1W23%2BBLU%2BLP8ZVNBQ%3D&amp;st=2018-09-05T01:32:44Z&amp;se=2292-06-20T02:32:44Z&amp;sp=r,https://cdn.inc-000.kms.osi.office.net/att/76524c1f886bf98382693c293dbddb57195fd1b167677e1f6467cb9318743d48.jpg?sv=2015-12-11&amp;sr=b&amp;sig=BPNzqh81bwyu0LGEUFT64YDWCssgOHpgbD8ATLM8kns%3D&amp;st=2018-09-05T01:32:45Z&amp;se=2292-06-20T02:32:45Z&amp;sp=r</t>
  </si>
  <si>
    <t>Unnamed Road, Telangana 506366, India</t>
  </si>
  <si>
    <t>https://cdn.inc-000.kms.osi.office.net/att/6bc4ea9dbccad6d6f8ed267b59536b2fdabc74ac1f504733e703a61ea88c78b6.jpg?sv=2015-12-11&amp;sr=b&amp;sig=beXQpjAbAyLVrtNrAs6CVGgn1aE7I6ELi%2BvA0zvFIvg%3D&amp;st=2018-09-05T01:47:51Z&amp;se=2292-06-20T02:47:51Z&amp;sp=r,https://cdn.inc-000.kms.osi.office.net/att/9ca2cb798511cbf202b2dc1202556ebfb5917ab568adaddbeaeab9a5ebe3a159.jpg?sv=2015-12-11&amp;sr=b&amp;sig=EaL%2BFVoz5TXsGwl2IzYlxQZCOz6dOWuY8Cz%2Bd6Psh20%3D&amp;st=2018-09-05T01:47:52Z&amp;se=2292-06-20T02:47:52Z&amp;sp=r</t>
  </si>
  <si>
    <t>https://cdn.inc-000.kms.osi.office.net/att/a0a6411f79d2c60522f1452205313c27b9387df8ed8841d252befcfbaec1cf41.jpg?sv=2015-12-11&amp;sr=b&amp;sig=%2FH5PutiQygdib82XU82zhAltc%2BpjRXJfIoskNMMK%2BzM%3D&amp;st=2018-09-05T02:31:09Z&amp;se=2292-06-20T03:31:09Z&amp;sp=r</t>
  </si>
  <si>
    <t>Appannapeta</t>
  </si>
  <si>
    <t>https://cdn.inc-000.kms.osi.office.net/att/2e48bf8d8a7ac46bed84a6be4386e091bcff7f66b836ae0206fe5301515ef8e4.jpg?sv=2015-12-11&amp;sr=b&amp;sig=yWG%2BRT2XhPrfGsJMJ7J3YYJHTkX1hjt6aQV4aq4P2d0%3D&amp;st=2018-09-05T01:51:01Z&amp;se=2292-06-20T02:51:01Z&amp;sp=r</t>
  </si>
  <si>
    <t>https://cdn.inc-000.kms.osi.office.net/att/708ccf6765f9bf65b4064a37f39ebf0974b20d9a4870e174de2bf05e2abf4e19.jpg?sv=2015-12-11&amp;sr=b&amp;sig=SM7JZmOWzliYWgizkZTFhbJ2%2F6dAzM%2Bz5t9D9Io9elY%3D&amp;st=2018-09-05T02:53:57Z&amp;se=2292-06-20T03:53:57Z&amp;sp=r,https://cdn.inc-000.kms.osi.office.net/att/f51bf2589ad1343f7f3fad83073a4b893ac156d3fd8a8d6a07ae8ab7759a7449.jpg?sv=2015-12-11&amp;sr=b&amp;sig=ZT2kDyQ1OqRl%2FXmDaqP%2BPYT834rwYiX7FuojDJUBDtw%3D&amp;st=2018-09-05T02:53:58Z&amp;se=2292-06-20T03:53:58Z&amp;sp=r,https://cdn.inc-000.kms.osi.office.net/att/42f6620ed5703157dc00773882f143b86a4620fda501a38f299c56e5144abc51.jpg?sv=2015-12-11&amp;sr=b&amp;sig=%2BgcikZkdSGuo%2FhHmElti3njt5lzqUlbAw9X749g%2F6Vk%3D&amp;st=2018-09-05T02:53:58Z&amp;se=2292-06-20T03:53:58Z&amp;sp=r</t>
  </si>
  <si>
    <t>https://cdn.inc-000.kms.osi.office.net/att/28789379aa1f70a2ee8e3c5857d120292f7805203cbb216612f8715868f64073.jpg?sv=2015-12-11&amp;sr=b&amp;sig=xMqk%2BUjV2Coge7E5Z53OT2YazBU90hJql3vtY7aW9%2Bw%3D&amp;st=2018-09-05T01:56:38Z&amp;se=2292-06-20T02:56:38Z&amp;sp=r,https://cdn.inc-000.kms.osi.office.net/att/dfea5d297c749ca7eeaab33dba865d7a2376b571236d5c44205d75cc7cdceb4d.jpg?sv=2015-12-11&amp;sr=b&amp;sig=Qj%2B79Qudfz3eUbewXKKBdKQcqMUauYLbysg1aHgXzTE%3D&amp;st=2018-09-05T01:56:38Z&amp;se=2292-06-20T02:56:38Z&amp;sp=r</t>
  </si>
  <si>
    <t>https://cdn.inc-000.kms.osi.office.net/att/736b78c8b3b0721e6327031dafbf3c8e142acb79033c602bec91e203b87fe1ea.jpg?sv=2015-12-11&amp;sr=b&amp;sig=EC77k8VPo4dCGY7NRzLcGYTGm37DGeHjedc0ndSizgQ%3D&amp;st=2018-09-06T01:58:12Z&amp;se=2292-06-21T02:58:12Z&amp;sp=r,https://cdn.inc-000.kms.osi.office.net/att/0a6df3f6c3ab51d42171144da750cb97914923bc801a6cd7a3e451f71aebbd4d.jpg?sv=2015-12-11&amp;sr=b&amp;sig=0rwDZd16mvYzEV%2BMYCxWjqD%2B1D2CtBBpHBkUmSH9B0M%3D&amp;st=2018-09-06T01:58:13Z&amp;se=2292-06-21T02:58:13Z&amp;sp=r</t>
  </si>
  <si>
    <t>https://cdn.inc-000.kms.osi.office.net/att/06623573da1627784e3fbc00bc9dda5aba60e2edb28566509f04ddb9e31696e1.jpg?sv=2015-12-11&amp;sr=b&amp;sig=j07FvA0%2BhrMbksTewnqfqGuK0VdA1GtD4ZtdfwlSEMk%3D&amp;st=2018-09-05T01:57:46Z&amp;se=2292-06-20T02:57:46Z&amp;sp=r</t>
  </si>
  <si>
    <t>https://cdn.inc-000.kms.osi.office.net/att/69996453e5f02a821ba0267931961be09677609006b53a3b3ab7dc0ad176cbfc.jpg?sv=2015-12-11&amp;sr=b&amp;sig=9UT63FmvnNaTLUZQVn2kjEpqhG2SSTBuwaoCjv887VI%3D&amp;st=2018-09-05T02:10:55Z&amp;se=2292-06-20T03:10:55Z&amp;sp=r</t>
  </si>
  <si>
    <t>1-141, SH1, Appannapeta, Telangana 505172, India</t>
  </si>
  <si>
    <t>https://cdn.inc-000.kms.osi.office.net/att/e82eefc15dfcda56a6ddeb85f5acd9989142eb4e8689b0ef1a0a8f3b56056d3a.jpg?sv=2015-12-11&amp;sr=b&amp;sig=0p5o7aQrHB94UW%2FZoJ7gy50pRfZuXDr2k7ZvBDMzFaA%3D&amp;st=2018-09-06T02:25:39Z&amp;se=2292-06-21T03:25:39Z&amp;sp=r</t>
  </si>
  <si>
    <t>Unnamed Road, Narlapur, Telangana 506391, India</t>
  </si>
  <si>
    <t>https://cdn.inc-000.kms.osi.office.net/att/8f439d1e81d8f4dade39a7ad1beb468612a31411770f794dd7da4b9a13a5296f.jpg?sv=2015-12-11&amp;sr=b&amp;sig=CgvxKQT8RW30%2Fb6S5I63EIEFjSnihwU0No0VcjkuwmI%3D&amp;st=2018-09-10T11:58:34Z&amp;se=2292-06-25T12:58:34Z&amp;sp=r</t>
  </si>
  <si>
    <t>K.nrao.pnpadu.srikanth.prithipadu</t>
  </si>
  <si>
    <t>P.venktasai</t>
  </si>
  <si>
    <t>Prithipadu</t>
  </si>
  <si>
    <t>https://cdn.inc-000.kms.osi.office.net/att/e9ad96e8cfffb6a73bb19bc3fbd3333e4506c28df39e3df02a425c42c710c4aa.jpg?sv=2015-12-11&amp;sr=b&amp;sig=AyKzlFxH44SeNYzt7KDc1nz4PJ%2FmUrZXFi7p%2FcGxD18%3D&amp;st=2018-09-05T02:00:47Z&amp;se=2292-06-20T03:00:47Z&amp;sp=r</t>
  </si>
  <si>
    <t>https://cdn.inc-000.kms.osi.office.net/att/440d6922faee9bbb42e85d1969f9fec26e2f2a1376f08c590b3bfd8aeb21eb40.jpg?sv=2015-12-11&amp;sr=b&amp;sig=lM3VyDsNx4DN4TYzmt%2FIybI0uSAAQaU%2BUp6%2BAkEhPR8%3D&amp;st=2018-09-06T02:05:29Z&amp;se=2292-06-21T03:05:29Z&amp;sp=r,https://cdn.inc-000.kms.osi.office.net/att/8af8a8bfab8c4ff520162a971ba488d83a75a1de0010a8bdddcc45aa371ee045.jpg?sv=2015-12-11&amp;sr=b&amp;sig=AUAH0YKWWa%2B0hmMtcFakMEKbVH0dhUxs64VSTfzGadA%3D&amp;st=2018-09-06T02:05:29Z&amp;se=2292-06-21T03:05:29Z&amp;sp=r</t>
  </si>
  <si>
    <t>10_7_2018</t>
  </si>
  <si>
    <t>12_8_2018</t>
  </si>
  <si>
    <t>https://cdn.inc-000.kms.osi.office.net/att/684d4758bc0b975f08ac1fe0ea8744f239b204d0b6a05d54f82fbb5efacd1afc.jpg?sv=2015-12-11&amp;sr=b&amp;sig=z%2BEt4DQZ82FkIWuixRDVM7utST09f%2Bxbuj8k0ts0HpE%3D&amp;st=2018-08-30T11:06:49Z&amp;se=2292-06-14T12:06:49Z&amp;sp=r,https://cdn.inc-000.kms.osi.office.net/att/3070c9c03279699ea8948d53c5226aea91dcab4b14eef99361c42764ba85f0e2.jpg?sv=2015-12-11&amp;sr=b&amp;sig=XbllB5mn37zFxgzwMicHSRIAY2Nd9bbghEowxHsfG6E%3D&amp;st=2018-08-30T11:06:49Z&amp;se=2292-06-14T12:06:49Z&amp;sp=r</t>
  </si>
  <si>
    <t>Karalapadu</t>
  </si>
  <si>
    <t>Piduguralla</t>
  </si>
  <si>
    <t>Andhra Pradesh 522437, India</t>
  </si>
  <si>
    <t>https://cdn.inc-000.kms.osi.office.net/att/2083b5844828dc626bfed48f31ce52cbd3723f4867e4676569cf4c6afa4db74a.jpg?sv=2015-12-11&amp;sr=b&amp;sig=A61QG%2BbXet1IOitylgEP4NA750XLWR%2FLbp9XmqcEBBw%3D&amp;st=2018-08-31T01:05:00Z&amp;se=2292-06-15T02:05:00Z&amp;sp=r,https://cdn.inc-000.kms.osi.office.net/att/99aa16cde78218f216d539657fafa3495fa1a278392f3589462589464e340373.jpg?sv=2015-12-11&amp;sr=b&amp;sig=iBmz7vlutvfA2Geka4jT73nH08Cdbzun798zxUMjMHQ%3D&amp;st=2018-08-31T01:05:00Z&amp;se=2292-06-15T02:05:00Z&amp;sp=r,https://cdn.inc-000.kms.osi.office.net/att/169696e884885157dbdcc640a8a7a524b4034161d9331ce3059f4b0b7927d192.jpg?sv=2015-12-11&amp;sr=b&amp;sig=mgISVzl%2Bs397CJmftYdZd7LKUvNqr3rvR%2F3WTYNUaxo%3D&amp;st=2018-08-31T01:05:00Z&amp;se=2292-06-15T02:05:00Z&amp;sp=r</t>
  </si>
  <si>
    <t>16_6_20181</t>
  </si>
  <si>
    <t>18_8_2018</t>
  </si>
  <si>
    <t>14_7_2018,04_8 _2018</t>
  </si>
  <si>
    <t>https://cdn.inc-000.kms.osi.office.net/att/fa662008c318ace3c5a02d0f908f7f09fc7b3aa153c1043f4fd8919f4782abd5.jpg?sv=2015-12-11&amp;sr=b&amp;sig=Z4MOZspIVloc7G4WrZYLykR4HHpEIpmO2kZ4LhfjtLU%3D&amp;st=2018-08-30T11:50:17Z&amp;se=2292-06-14T12:50:17Z&amp;sp=r,https://cdn.inc-000.kms.osi.office.net/att/a38fe66de1bdd19a1b5a736ab9a4f6bda9b77a1aff3658416d4f1e3e76f29602.jpg?sv=2015-12-11&amp;sr=b&amp;sig=5HIuf3E%2F2clh1Adw%2FbgJnMq8GxDQ5zDV4Y0eMyzyRqE%3D&amp;st=2018-08-30T11:50:17Z&amp;se=2292-06-14T12:50:17Z&amp;sp=r</t>
  </si>
  <si>
    <t>18_6_2018</t>
  </si>
  <si>
    <t>14_7_2018</t>
  </si>
  <si>
    <t>https://cdn.inc-000.kms.osi.office.net/att/8f4a75e0d0087bba5c9463a0f7493bcccfd853129b444ea16940cfcd3788fc38.jpg?sv=2015-12-11&amp;sr=b&amp;sig=DC9m%2BLqqbAMISFWYe5J%2B2xvC9gFVcopOFQpndvldw%2FY%3D&amp;st=2018-08-31T10:10:28Z&amp;se=2292-06-15T11:10:28Z&amp;sp=r,https://cdn.inc-000.kms.osi.office.net/att/4f26360c6b072bfb517a2b18ad5bf8d30027d97e17c6ddddb6f5581e287dd06e.jpg?sv=2015-12-11&amp;sr=b&amp;sig=TozW105vHyv7YF3NhlZyU0ajFvWO4%2BNkaIGUTTSH%2BME%3D&amp;st=2018-08-31T10:10:28Z&amp;se=2292-06-15T11:10:28Z&amp;sp=r</t>
  </si>
  <si>
    <t>Karalapadu Rd, Karalapadu, Andhra Pradesh 522437, India</t>
  </si>
  <si>
    <t>https://cdn.inc-000.kms.osi.office.net/att/eeb905149e9feb7cde2290c7b84d220f15aab1d3fe709b70f29b4e33435b8d3f.jpg?sv=2015-12-11&amp;sr=b&amp;sig=H89lheZl8DjAc6RzXIpBxrWRGmGqcCsCMrNJpIifvko%3D&amp;st=2018-08-31T00:40:12Z&amp;se=2292-06-15T01:40:12Z&amp;sp=r,https://cdn.inc-000.kms.osi.office.net/att/44f3b5023b8390813acfaabbebd0ec2752f4c79707e1d247ef01cae005e52bfd.jpg?sv=2015-12-11&amp;sr=b&amp;sig=vBm1ZqlC8ZFyvjPLuF5a%2BGY1M3RwVWARKcsV0gDqZcI%3D&amp;st=2018-08-31T00:40:12Z&amp;se=2292-06-15T01:40:12Z&amp;sp=r,https://cdn.inc-000.kms.osi.office.net/att/ebec8bc7e183024ad460f1955f7d2ed2a4ab692fa0565a6e25b49b5657c81915.jpg?sv=2015-12-11&amp;sr=b&amp;sig=BGEAb28ddo5zi%2FalW7TprfdKrDRkJ4UlMkyAZ8ARCgU%3D&amp;st=2018-08-31T00:40:12Z&amp;se=2292-06-15T01:40:12Z&amp;sp=r,https://cdn.inc-000.kms.osi.office.net/att/8134112d8c3c78001f29063cbf1033d356a27078f004c8aad264748b1e973e41.jpg?sv=2015-12-11&amp;sr=b&amp;sig=mzgvLaiOp5sjWsAANYKbbsEdDVrCzAbBjE4fN0w80LQ%3D&amp;st=2018-08-31T00:40:13Z&amp;se=2292-06-15T01:40:13Z&amp;sp=r</t>
  </si>
  <si>
    <t>https://cdn.inc-000.kms.osi.office.net/att/2249f3b8270bacd719001b86fe9909f4a41405c1cbf5fac374b580dec5fc4521.jpg?sv=2015-12-11&amp;sr=b&amp;sig=D4zytFbnZEPtlujtItSA50iFyu%2FgWyv2lbgFdIB59PM%3D&amp;st=2018-09-01T02:48:49Z&amp;se=2292-06-16T03:48:49Z&amp;sp=r,https://cdn.inc-000.kms.osi.office.net/att/448048e7497b292bf3155332ca06a704ac4cd5bb11dd57800538d5ba8516cdf2.jpg?sv=2015-12-11&amp;sr=b&amp;sig=TJy6N0MX0BepIu3crfE3cbie4ROaXQHZ%2FNJBT5dGcis%3D&amp;st=2018-09-01T02:48:50Z&amp;se=2292-06-16T03:48:50Z&amp;sp=r,https://cdn.inc-000.kms.osi.office.net/att/b6cfa2f2eb2722679830b7506a7cc32b54da7d5e2729e28be317111e80dc6220.jpg?sv=2015-12-11&amp;sr=b&amp;sig=RoA%2Fjeya%2BvgQBVJ7AcjNcwTsle%2FzYIpdhKeLEtuNkAc%3D&amp;st=2018-09-01T02:48:50Z&amp;se=2292-06-16T03:48:50Z&amp;sp=r,https://cdn.inc-000.kms.osi.office.net/att/7c5ac3c5e88cb5c626d416fb9ed5078a882efc2d31c15f1c087daf3883ad080e.jpg?sv=2015-12-11&amp;sr=b&amp;sig=VvWsHIJQ2%2BXmW5LgQBEcOwLTGV0kFsNc4BT%2FUCqNQ8I%3D&amp;st=2018-09-01T02:48:50Z&amp;se=2292-06-16T03:48:50Z&amp;sp=r</t>
  </si>
  <si>
    <t>https://cdn.inc-000.kms.osi.office.net/att/35fefa60b74d0778ae8e516b1bbaa2c8f4d71d18ca4de1a706386a2b22584b4d.jpg?sv=2015-12-11&amp;sr=b&amp;sig=8Uwuzl28cA9tP7NMHi0RNBdg0SXIqKJjlJtov6tB%2FE0%3D&amp;st=2018-09-01T03:17:06Z&amp;se=2292-06-16T04:17:06Z&amp;sp=r,https://cdn.inc-000.kms.osi.office.net/att/3665789a2367c33d061343acf43a25bf086a985d60ffd77ca139436f35a169a4.jpg?sv=2015-12-11&amp;sr=b&amp;sig=jY5yZBUKSsFU3WCOKOzrkT9XCMbevlJH7l0TJtsCm60%3D&amp;st=2018-09-01T03:17:06Z&amp;se=2292-06-16T04:17:06Z&amp;sp=r,https://cdn.inc-000.kms.osi.office.net/att/837b78b0bbc2b9b80739e74c230c42d89f7836f7916e425d862ada5628f63ccb.jpg?sv=2015-12-11&amp;sr=b&amp;sig=5mEzyRc0ZukmL65912NPPmyA7ajt%2BYNvPYy%2BKpiuTqQ%3D&amp;st=2018-09-01T03:17:06Z&amp;se=2292-06-16T04:17:06Z&amp;sp=r</t>
  </si>
  <si>
    <t>3_7_2018</t>
  </si>
  <si>
    <t>25_8_2018</t>
  </si>
  <si>
    <t>https://cdn.inc-000.kms.osi.office.net/att/83af254fdc1b9a81852a9902d53055482160a6992732d5cc98064a1e0dae61e8.jpg?sv=2015-12-11&amp;sr=b&amp;sig=jed4bn8Qaieo%2FNrEQgjaLrtl6I8nNcepXfIGMi3Qzp8%3D&amp;st=2018-09-01T11:27:45Z&amp;se=2292-06-16T12:27:45Z&amp;sp=r,https://cdn.inc-000.kms.osi.office.net/att/0d8d35262ff1b6599592970e527265b1f1ad092cb45b1caef0338dd925188f68.jpg?sv=2015-12-11&amp;sr=b&amp;sig=r13%2BS3ll5IdAx6sYGs7BsdxnASHUnmC0MYHl8fdJPGM%3D&amp;st=2018-09-01T11:27:45Z&amp;se=2292-06-16T12:27:45Z&amp;sp=r,https://cdn.inc-000.kms.osi.office.net/att/b612538e59bdd947d24a78bc15b36e8af5893145e5e269395f98812f9b84ea3a.jpg?sv=2015-12-11&amp;sr=b&amp;sig=RO%2B81p0cDycnF9U6%2BWSUUOy8ZQgyVEwZC%2BGEqN2a2II%3D&amp;st=2018-09-01T11:27:45Z&amp;se=2292-06-16T12:27:45Z&amp;sp=r</t>
  </si>
  <si>
    <t>5_8_2018</t>
  </si>
  <si>
    <t>https://cdn.inc-000.kms.osi.office.net/att/4d8b13ca5ee576e6355fe1da9e1ff08c9659fca7262deea66ca73e504787539a.jpg?sv=2015-12-11&amp;sr=b&amp;sig=VvtU%2BHSJvjbyyLGb9VbnS8vLhVYmVgXEdHeO6IarimE%3D&amp;st=2018-09-01T11:13:15Z&amp;se=2292-06-16T12:13:15Z&amp;sp=r,https://cdn.inc-000.kms.osi.office.net/att/d608110a371e0a0b7ba8a61a6b9b372c08b4e36d5cbfa676bf2cb4f23770eaaf.jpg?sv=2015-12-11&amp;sr=b&amp;sig=rIUJ0mznSMRPj37rO1mAgPazps27u29TuKiLW%2Bs6N%2Bw%3D&amp;st=2018-09-01T11:13:16Z&amp;se=2292-06-16T12:13:16Z&amp;sp=r</t>
  </si>
  <si>
    <t>https://cdn.inc-000.kms.osi.office.net/att/b634ae15f433e6a550f0af23ec14e8fe8aadf722db48fc212eb564dd21b2420c.jpg?sv=2015-12-11&amp;sr=b&amp;sig=JEovC6MzWrO758tUtmhF3gBZgS6iRBrhV80FsFI1Pbw%3D&amp;st=2018-09-03T02:23:35Z&amp;se=2292-06-18T03:23:35Z&amp;sp=r,https://cdn.inc-000.kms.osi.office.net/att/19cf9900be4411c0936ad1c326d8b490a1fb53803f6389e951f5337184b1734a.jpg?sv=2015-12-11&amp;sr=b&amp;sig=PVYFx794Wr95BDbkKQb0w8pwbT1bqB7YV7gFRyiflXc%3D&amp;st=2018-09-03T02:23:36Z&amp;se=2292-06-18T03:23:36Z&amp;sp=r</t>
  </si>
  <si>
    <t>https://cdn.inc-000.kms.osi.office.net/att/fe30c8f3504459f97488068ed141acdbc93b55bd2ac83c90ca38955ed3f0bd4b.jpg?sv=2015-12-11&amp;sr=b&amp;sig=rTH%2BUgOx8t4qYbejxst%2FX10OgcXGxqTe2vQKjaJbEaI%3D&amp;st=2018-09-03T02:31:02Z&amp;se=2292-06-18T03:31:02Z&amp;sp=r,https://cdn.inc-000.kms.osi.office.net/att/f3ccb184435a8eb447e062a5416ea73e8c351c37dba434215731557b24c81974.jpg?sv=2015-12-11&amp;sr=b&amp;sig=bclnXjoipaQinqkRL6wGN507DYGTDbXv7jv7tfGO3SU%3D&amp;st=2018-09-03T02:31:03Z&amp;se=2292-06-18T03:31:03Z&amp;sp=r</t>
  </si>
  <si>
    <t>31-09-2018</t>
  </si>
  <si>
    <t>https://cdn.inc-000.kms.osi.office.net/att/2a8d139b29ded669f3d57b818f064e757c3ba082bef92026e544cafb839cbf50.jpg?sv=2015-12-11&amp;sr=b&amp;sig=dYMJu5Cg1kFGqXpVSefPisLQW5PDaSiYXTzT1lfEjf8%3D&amp;st=2018-09-04T02:49:36Z&amp;se=2292-06-19T03:49:36Z&amp;sp=r,https://cdn.inc-000.kms.osi.office.net/att/6a937c8c8f4139d4f073865f5859ed5f07938abf5f16868f6d80e91016a58994.jpg?sv=2015-12-11&amp;sr=b&amp;sig=rxoajMcPHiDRDDx0sl%2BKoLQbMhUapma0TFIshfeHYqE%3D&amp;st=2018-09-04T02:49:36Z&amp;se=2292-06-19T03:49:36Z&amp;sp=r</t>
  </si>
  <si>
    <t>https://cdn.inc-000.kms.osi.office.net/att/167f75234ed173a06132b07704b818cbd57fdc8681c97d8f9b319471b0bc57fc.jpg?sv=2015-12-11&amp;sr=b&amp;sig=66c%2B6cDYrl8gPrazpZLxsfL%2B1ni1JYii6JD3zqAyeuc%3D&amp;st=2018-09-03T02:55:45Z&amp;se=2292-06-18T03:55:45Z&amp;sp=r</t>
  </si>
  <si>
    <t>https://cdn.inc-000.kms.osi.office.net/att/a15d388f438dec3f8698443e52d994ac4fcc2c1553210886dfb618ede639ac0c.jpg?sv=2015-12-11&amp;sr=b&amp;sig=RhXYgCd4Qhoh%2Fzxhxel6hj6HIErtSXD%2BekqPcIXWRXA%3D&amp;st=2018-09-04T01:57:30Z&amp;se=2292-06-19T02:57:30Z&amp;sp=r,https://cdn.inc-000.kms.osi.office.net/att/41fa4da1206bbd7466aed3fdd5f51efa5a688cc251cc054dce14463b17003b5b.jpg?sv=2015-12-11&amp;sr=b&amp;sig=3K2rUlzVHv5hfWuj2QL2O0tCYMyAyTRQZnwfAxba1Rs%3D&amp;st=2018-09-04T01:57:31Z&amp;se=2292-06-19T02:57:31Z&amp;sp=r,https://cdn.inc-000.kms.osi.office.net/att/fc740e59d7bd491fd35011f582f154a84b3840057e770f65abc7a8690ae49720.jpg?sv=2015-12-11&amp;sr=b&amp;sig=Hoq7lSoQ%2F0jPe1RmCcC5iKzl2nfklEBymEdjEu0vaho%3D&amp;st=2018-09-04T01:57:31Z&amp;se=2292-06-19T02:57:31Z&amp;sp=r</t>
  </si>
  <si>
    <t>https://cdn.inc-000.kms.osi.office.net/att/f24684c123972b35e47487ed34c92d1c7d65031d8fc2af89fe1621697b4ba95a.jpg?sv=2015-12-11&amp;sr=b&amp;sig=Ux4UGSwDcNEdSfSXc2M4Mrow1WHXr0Cz39SVK0l7BoA%3D&amp;st=2018-09-14T01:52:29Z&amp;se=2292-06-29T02:52:29Z&amp;sp=r</t>
  </si>
  <si>
    <t>https://cdn.inc-000.kms.osi.office.net/att/94df329ef683a92bcf13917210ca0ff1dc429d33571462492e6e361cad161803.jpg?sv=2015-12-11&amp;sr=b&amp;sig=0HvTbRmAbGiZ8BBQa1fQx%2BOlUebPoCinQgfkFKAeCqI%3D&amp;st=2018-09-14T01:56:34Z&amp;se=2292-06-29T02:56:34Z&amp;sp=r,https://cdn.inc-000.kms.osi.office.net/att/bf29cdd498c8cf3af82c9405cc1b7617e922012746762819fa3beae3f8609044.jpg?sv=2015-12-11&amp;sr=b&amp;sig=VQx51whqDHgJmoNjPVE%2FYOxhf1vsAz%2BbObcybpCZwe8%3D&amp;st=2018-09-14T01:56:35Z&amp;se=2292-06-29T02:56:35Z&amp;sp=r</t>
  </si>
  <si>
    <t>https://cdn.inc-000.kms.osi.office.net/att/38d4800359664502533db501580b85abbb9494078914a715255ed942e9eca5c5.jpg?sv=2015-12-11&amp;sr=b&amp;sig=wgqoNqgcMal%2BtSZwSnCFmSXdHRWlaE7mPmp9vbz7oXA%3D&amp;st=2018-09-14T02:06:31Z&amp;se=2292-06-29T03:06:31Z&amp;sp=r,https://cdn.inc-000.kms.osi.office.net/att/ca4d32dddba39121e25686dfdd9ad40b2926a44b58f2f7c7719c789a1da9474b.jpg?sv=2015-12-11&amp;sr=b&amp;sig=eNG%2BSbz6ZXpzwD8D5cHKp1bp8yhjPsk0TYGeoRyA%2BrM%3D&amp;st=2018-09-14T02:06:31Z&amp;se=2292-06-29T03:06:31Z&amp;sp=r</t>
  </si>
  <si>
    <t>Unnamed Road, Nemalikallu, Andhra Pradesh 522016, India</t>
  </si>
  <si>
    <t>https://cdn.inc-000.kms.osi.office.net/att/02907196833ec978465e7eafc153b63cee8c631eed6e93aca03226790a255017.jpg?sv=2015-12-11&amp;sr=b&amp;sig=xKin2cwYxeDxc4KrRoMGOGIXSHdzvarEq22vKyF1WQo%3D&amp;st=2018-09-14T02:14:34Z&amp;se=2292-06-29T03:14:34Z&amp;sp=r,https://cdn.inc-000.kms.osi.office.net/att/23591b8f08b90ccbcb7bc6f24ad7be1a253820465a19eb2f88758aad83bc9c80.jpg?sv=2015-12-11&amp;sr=b&amp;sig=Y7I9kO81QP2%2F9IcClv3FFTi5imgkxHfdVeUxyRDBlrw%3D&amp;st=2018-09-14T02:14:34Z&amp;se=2292-06-29T03:14:34Z&amp;sp=r</t>
  </si>
  <si>
    <t>B.siva</t>
  </si>
  <si>
    <t>https://cdn.inc-000.kms.osi.office.net/att/d63f17f64f7264d5d0328d4617da3f03b4db600a0f6ec786d13aeca072815c39.jpg?sv=2015-12-11&amp;sr=b&amp;sig=90tYvM87EaU9ycZQ4i74vbeSpaLA4dXlg7pQLMNNcrw%3D&amp;st=2018-09-14T03:56:37Z&amp;se=2292-06-29T04:56:37Z&amp;sp=r</t>
  </si>
  <si>
    <t>Knraopnpadu.srikanth.ptpadu</t>
  </si>
  <si>
    <t>https://cdn.inc-000.kms.osi.office.net/att/38ed6a5ef2688894495a99830a20d66857803076f40319731f8e3388436d6a2b.jpg?sv=2015-12-11&amp;sr=b&amp;sig=ArqfL7%2FqVKfi29i6uimtReHMISWMr1234L3XRvTJUK4%3D&amp;st=2018-09-14T02:20:09Z&amp;se=2292-06-29T03:20:09Z&amp;sp=r</t>
  </si>
  <si>
    <t>https://cdn.inc-000.kms.osi.office.net/att/6641aac1604f796b2267267ca8fd79404de4d3ad24a9052d312fff55be8384d7.jpg?sv=2015-12-11&amp;sr=b&amp;sig=9IEGl8q6jrCLdx9X0bmHIe3aTfpDbHiH06H%2FOSOXle0%3D&amp;st=2018-09-14T02:22:54Z&amp;se=2292-06-29T03:22:54Z&amp;sp=r</t>
  </si>
  <si>
    <t>Unnamed Road, Andhra Pradesh 522613, India</t>
  </si>
  <si>
    <t>https://cdn.inc-000.kms.osi.office.net/att/122764ebbe200125f486c5e7bbc96ae63abfe05a5098bfaab69e1f2fb6c9b5c9.jpg?sv=2015-12-11&amp;sr=b&amp;sig=QSuWS7HLCBHFroSRTLfwHDECKfQLf9koIaXBNzdsUS8%3D&amp;st=2018-09-14T03:23:52Z&amp;se=2292-06-29T04:23:52Z&amp;sp=r</t>
  </si>
  <si>
    <t>Knrao.pnpadu.srikanth</t>
  </si>
  <si>
    <t>https://cdn.inc-000.kms.osi.office.net/att/3165480d19f73748decfbdb831ac476662fe8454b3cfedbbc9c2c6cfc06fc46a.jpg?sv=2015-12-11&amp;sr=b&amp;sig=Orw7vY%2FBMxFHCgVbZ0FkEwOrkVtwA72Pw9tB2mdGcNY%3D&amp;st=2018-09-14T02:34:47Z&amp;se=2292-06-29T03:34:47Z&amp;sp=r,https://cdn.inc-000.kms.osi.office.net/att/e663d6d3dd900b54cad832048f37e4157ea58fa3228cb0f9b3f713ac72d019c6.jpg?sv=2015-12-11&amp;sr=b&amp;sig=22UFYEvqXe6TjCcWQqilJ2spZltHLhNvHDcDMO%2BuicQ%3D&amp;st=2018-09-14T02:34:47Z&amp;se=2292-06-29T03:34:47Z&amp;sp=r</t>
  </si>
  <si>
    <t>https://cdn.inc-000.kms.osi.office.net/att/8e060efe2c7ee2f03165ac140c7ba31a6e87f6936a9633712b6f715dc811aec3.jpg?sv=2015-12-11&amp;sr=b&amp;sig=pMdmiq%2B3QNc8AMxdH9hX4C98%2BTIwCoJ8Hx%2BP0AdVrMY%3D&amp;st=2018-09-14T03:26:17Z&amp;se=2292-06-29T04:26:17Z&amp;sp=r,https://cdn.inc-000.kms.osi.office.net/att/640c23d47c4d76113d12cc8a19da7f932fa82067f88fb672cc54a57a2afab2fa.jpg?sv=2015-12-11&amp;sr=b&amp;sig=fsXvAuxIAOXkzuough7uXu4r9HnzUH1i05u1Ad362gk%3D&amp;st=2018-09-14T03:26:17Z&amp;se=2292-06-29T04:26:17Z&amp;sp=r</t>
  </si>
  <si>
    <t>Rusum Rama Saidarao</t>
  </si>
  <si>
    <t>https://cdn.inc-000.kms.osi.office.net/att/1c800b36fc0a631f8a4cf92076d54001252e17b95ec72b5c8a0004f54a235cac.jpg?sv=2015-12-11&amp;sr=b&amp;sig=NxbJo21mClJ1ZawhB9O%2F9bsuu3CGJHN8rgfa%2Fr7GTls%3D&amp;st=2018-09-14T02:37:25Z&amp;se=2292-06-29T03:37:25Z&amp;sp=r,https://cdn.inc-000.kms.osi.office.net/att/7331ac61742d9778c807943bc819f75a3a86844a81504f1459936c93e62c213d.jpg?sv=2015-12-11&amp;sr=b&amp;sig=Jx5NummZhc45Z8tMa1K6vS50K9fP8FxOmrjZIhJyTGE%3D&amp;st=2018-09-14T02:37:26Z&amp;se=2292-06-29T03:37:26Z&amp;sp=r</t>
  </si>
  <si>
    <t>https://cdn.inc-000.kms.osi.office.net/att/4a6c7c36940d8ffff0a13f2c2eedce8800f369695458d2c33cd8b85201a78ff1.jpg?sv=2015-12-11&amp;sr=b&amp;sig=%2B2B4ZkDb4xibF1OVWkQV9kQSrzcC3%2Fhor68dIPdt5bw%3D&amp;st=2018-09-14T04:02:10Z&amp;se=2292-06-29T05:02:10Z&amp;sp=r,https://cdn.inc-000.kms.osi.office.net/att/fe2a3226ace108d50eee5bb0106b5ddb8480b9b3e5ce634e825da42002d667a5.jpg?sv=2015-12-11&amp;sr=b&amp;sig=pY3JVfPEIPZgEqAYixEtW9NZ6LKVdhCPFcaUi9Ncb2w%3D&amp;st=2018-09-14T04:02:10Z&amp;se=2292-06-29T05:02:10Z&amp;sp=r</t>
  </si>
  <si>
    <t>Knrao.pnpadu</t>
  </si>
  <si>
    <t>Unnamed Road, Andhra Pradesh 522019, India</t>
  </si>
  <si>
    <t>https://cdn.inc-000.kms.osi.office.net/att/0fb355300fdf6727b226abb57a09d5cd073d2c97ac484f602a20c7533af3056a.jpg?sv=2015-12-11&amp;sr=b&amp;sig=ydOQgD55q7WWq6d%2BK2Rd63%2BsgOrw56%2BpOCJSYNMAGuY%3D&amp;st=2018-09-14T02:52:28Z&amp;se=2292-06-29T03:52:28Z&amp;sp=r,https://cdn.inc-000.kms.osi.office.net/att/ad0cf86922edfb067da9f44edaa1f82d00e8faae8ad4807154365c7796e8166e.jpg?sv=2015-12-11&amp;sr=b&amp;sig=fK149OsCvHTK3RVMxFT3HHbQ4huN%2FgnZ7eMMV92xDfE%3D&amp;st=2018-09-14T02:52:29Z&amp;se=2292-06-29T03:52:29Z&amp;sp=r,https://cdn.inc-000.kms.osi.office.net/att/2c8588f887bb82b2c2a35ddeab66941af19c4736a6962d60db740df9df0e76de.jpg?sv=2015-12-11&amp;sr=b&amp;sig=qBSdyJ0785ppNxW8nQuQfHOpZCa50my4%2BJhRtpl6F1c%3D&amp;st=2018-09-14T02:52:29Z&amp;se=2292-06-29T03:52:29Z&amp;sp=r</t>
  </si>
  <si>
    <t>https://cdn.inc-000.kms.osi.office.net/att/6b726df6e6b4df7ae2ec176a30c5c0b9422d22d21e9588a4bea13a95a05f3159.jpg?sv=2015-12-11&amp;sr=b&amp;sig=TQ8ROhqJ%2F6FnaZkC8%2Fxfsl40kLYgy3CL1h%2B%2B8YsnJk4%3D&amp;st=2018-09-14T03:10:51Z&amp;se=2292-06-29T04:10:51Z&amp;sp=r,https://cdn.inc-000.kms.osi.office.net/att/56981bf21978d8c7c74928f1380f087d7c2af2e4cfe683bb1283abd10d50472a.jpg?sv=2015-12-11&amp;sr=b&amp;sig=RUjLbOYLvi93pg4F%2ByoTbAMxQwaxw0xa2QzcDTQt1V4%3D&amp;st=2018-09-14T03:10:53Z&amp;se=2292-06-29T04:10:53Z&amp;sp=r</t>
  </si>
  <si>
    <t>https://cdn.inc-000.kms.osi.office.net/att/ff4323b59ac68a980731481d8b05528f327822e5527c99a688272a6447ac9c60.jpg?sv=2015-12-11&amp;sr=b&amp;sig=GmaxQd7sxVEVAjHdznuZeJNFalNLp6FQLenwD9QDhzI%3D&amp;st=2018-09-14T03:52:02Z&amp;se=2292-06-29T04:52:02Z&amp;sp=r,https://cdn.inc-000.kms.osi.office.net/att/e614e8c71eead8ee2bacec732b58ed0f60f171441fc1b607ef752866f59e9ff6.jpg?sv=2015-12-11&amp;sr=b&amp;sig=8%2B9QjGEq4%2Fho8bAHdxDcZE6DO5W1mP5Ok2g1DLs%2FV0w%3D&amp;st=2018-09-14T03:52:04Z&amp;se=2292-06-29T04:52:04Z&amp;sp=r</t>
  </si>
  <si>
    <t>https://cdn.inc-000.kms.osi.office.net/att/02b787064f025af9c53185aa490fccff4e3029b641c01001e80ec21af6c6895f.jpg?sv=2015-12-11&amp;sr=b&amp;sig=FvHSxrRxiEJA%2BPHxhbP8ASq%2FDPBDijHa6R76ph1ilP0%3D&amp;st=2018-09-14T04:13:27Z&amp;se=2292-06-29T05:13:27Z&amp;sp=r,https://cdn.inc-000.kms.osi.office.net/att/9c27a461e13af4cf84669a0d051ff899524eec8bcd157bcacdf3359b74f12309.jpg?sv=2015-12-11&amp;sr=b&amp;sig=Rg%2FRjHcivcoMu%2FcEgicrQhQ7fEYof2IEX%2FgsY6Hb2Wk%3D&amp;st=2018-09-14T04:13:27Z&amp;se=2292-06-29T05:13:27Z&amp;sp=r</t>
  </si>
  <si>
    <t>Knraopnpadu.</t>
  </si>
  <si>
    <t>Venkatasaigaru</t>
  </si>
  <si>
    <t>https://cdn.inc-000.kms.osi.office.net/att/bdd79d8149ce9b26b25a74676cc0a8fa620ad31ff6531eca4a0991ad9261ada6.jpg?sv=2015-12-11&amp;sr=b&amp;sig=lQGCaFY1gl3AeYAw6wi5VutvrLnM9X%2BVY9MlvHQlkTM%3D&amp;st=2018-09-14T04:08:45Z&amp;se=2292-06-29T05:08:45Z&amp;sp=r,https://cdn.inc-000.kms.osi.office.net/att/1cda1ac14e9529c27c7e826cd028dbd58f91d598aada3f6a8102b3e22a11046a.jpg?sv=2015-12-11&amp;sr=b&amp;sig=aKXu%2FWHbQxLjR4m5q3%2BeZMF8yV3EjOepnG%2FTRDEFEvM%3D&amp;st=2018-09-14T04:08:45Z&amp;se=2292-06-29T05:08:45Z&amp;sp=r</t>
  </si>
  <si>
    <t>https://cdn.inc-000.kms.osi.office.net/att/9dd2cf74dfe74317472f01561e3e46e588287a3ff685e1925bef5a5707c4e006.jpg?sv=2015-12-11&amp;sr=b&amp;sig=eeM4acA0AYrDPG00c5JkLRPYCy5mcgYnmzFos%2FzUIS8%3D&amp;st=2018-09-14T08:55:40Z&amp;se=2292-06-29T09:55:40Z&amp;sp=r,https://cdn.inc-000.kms.osi.office.net/att/3117dddd4d8ee48f1b94def5f35c223d1e8068a6b15432e0c2ca2b6b97bf9343.jpg?sv=2015-12-11&amp;sr=b&amp;sig=oIGlDjFZ3CkmbKSlraX6JYWsKN0IQOdsma%2Fn9TJHHfk%3D&amp;st=2018-09-14T08:55:40Z&amp;se=2292-06-29T09:55:40Z&amp;sp=r,https://cdn.inc-000.kms.osi.office.net/att/e3dcec38ea90c876df6f48c01d862bfe2ddc1bf511da5d184d159892934a4e2e.jpg?sv=2015-12-11&amp;sr=b&amp;sig=Tz%2BV8VUOJ67He3e0Wm2HubP8rR2SGckRlJQRt1kjXog%3D&amp;st=2018-09-14T08:55:41Z&amp;se=2292-06-29T09:55:41Z&amp;sp=r</t>
  </si>
  <si>
    <t>https://cdn.inc-000.kms.osi.office.net/att/c96754668e54b8597caa684628689fda48b98d83b3f9a017ad33216e73ced86f.jpg?sv=2015-12-11&amp;sr=b&amp;sig=XLghQMoechPi24G380g5%2FQhvjX%2BR4hNs1l1w6rjZSBA%3D&amp;st=2018-09-10T02:43:11Z&amp;se=2292-06-25T03:43:11Z&amp;sp=r,https://cdn.inc-000.kms.osi.office.net/att/d619035d338515dc9ba2eaab0c864bde0b36a70e0d094db2af240142f0edd4af.jpg?sv=2015-12-11&amp;sr=b&amp;sig=zA1qjwT6Xdw75LWn0VPHI3xHECcEqXbXUrfgSfXXd6w%3D&amp;st=2018-09-10T02:43:11Z&amp;se=2292-06-25T03:43:11Z&amp;sp=r,https://cdn.inc-000.kms.osi.office.net/att/e4cd432f9c5f919a391322d78cda793d70ef8da35f3911c7263e8dd0f5dfd4f0.jpg?sv=2015-12-11&amp;sr=b&amp;sig=3XoEjH8Nk85EUAL%2B0AnH08emXiY6sgVyER6wtPbkAGg%3D&amp;st=2018-09-10T02:43:12Z&amp;se=2292-06-25T03:43:12Z&amp;sp=r</t>
  </si>
  <si>
    <t>Galipalle, Telangana 505530, India</t>
  </si>
  <si>
    <t>https://cdn.inc-000.kms.osi.office.net/att/35fddb8eb8ff4b814e585f7d5cd8abf02177d5f2b6da4fdc23e27811de3feb53.jpg?sv=2015-12-11&amp;sr=b&amp;sig=IHaXTenSnElYAB7kyfYEowoaTILrUc%2BHnuHY0%2Fs61Vw%3D&amp;st=2018-09-10T06:19:43Z&amp;se=2292-06-25T07:19:43Z&amp;sp=r,https://cdn.inc-000.kms.osi.office.net/att/a400abdd89f237994bbd8a79c85d0b481fdd77bb848041c0e0b94bec2feb27ce.jpg?sv=2015-12-11&amp;sr=b&amp;sig=Y%2FAbdQq96jHT361ikwlrfUgYxr1aqyZ4jB5qcdHpVd4%3D&amp;st=2018-09-10T06:19:44Z&amp;se=2292-06-25T07:19:44Z&amp;sp=r</t>
  </si>
  <si>
    <t>P. VENKATA SAI</t>
  </si>
  <si>
    <t>https://cdn.inc-000.kms.osi.office.net/att/97bfcf27c255afb2a9a8ea2399a08006b436f122897a89f360d6f9c2ae011fbb.jpg?sv=2015-12-11&amp;sr=b&amp;sig=o%2F1EN7ZKrH2%2Fby7QUVvmgjbpE%2BzRlhLjgl6PK%2BnXFFM%3D&amp;st=2018-09-10T02:57:05Z&amp;se=2292-06-25T03:57:05Z&amp;sp=r,https://cdn.inc-000.kms.osi.office.net/att/2e49560c57c62c6274f3bb013ee87a9bc8ee9e33b8132c75d39956c72b1b46c2.jpg?sv=2015-12-11&amp;sr=b&amp;sig=bgwYpHA0sUqxF8rys6rQo73B4VVeIFs9nkV5BL0QyDg%3D&amp;st=2018-09-10T02:57:05Z&amp;se=2292-06-25T03:57:05Z&amp;sp=r,https://cdn.inc-000.kms.osi.office.net/att/55f40580981f1672adf6791ab06094876db5d2e58a3060e408a0ee7b1c7d8bf6.jpg?sv=2015-12-11&amp;sr=b&amp;sig=exNCSYllNdirsqtzi3R81oDD5T%2FsFqQeI%2BbD9z5KDFM%3D&amp;st=2018-09-10T02:57:06Z&amp;se=2292-06-25T03:57:06Z&amp;sp=r</t>
  </si>
  <si>
    <t>5to6</t>
  </si>
  <si>
    <t>https://cdn.inc-000.kms.osi.office.net/att/8e2248d33215aba156703325fbe3586077bbd6cfd41698be66e4d0e623f729fb.jpg?sv=2015-12-11&amp;sr=b&amp;sig=RranoZXUcnjk1RbecizmMEWFmQTOyb8LNJCrDMQXud4%3D&amp;st=2018-09-10T09:17:47Z&amp;se=2292-06-25T10:17:47Z&amp;sp=r,https://cdn.inc-000.kms.osi.office.net/att/762e0032eededc7756463992d799f6a880ac75a77035e7ef070ede4c53291445.jpg?sv=2015-12-11&amp;sr=b&amp;sig=oWolOwovIAlez75JVAj7E1bb7lrxw3wygDqcWMAMEBE%3D&amp;st=2018-09-10T09:17:47Z&amp;se=2292-06-25T10:17:47Z&amp;sp=r</t>
  </si>
  <si>
    <t>Chaitanyareddy</t>
  </si>
  <si>
    <t> G Chaitanyakumar</t>
  </si>
  <si>
    <t>Senior Citizens Home Rd, Andhra Pradesh 522004, India</t>
  </si>
  <si>
    <t>https://cdn.inc-000.kms.osi.office.net/att/5d207d6969f8c3f1488cd6e813801480b4a27f61441bc2e20ae3cc79f3f8006e.jpg?sv=2015-12-11&amp;sr=b&amp;sig=TC5nAlcpIvcP8pwyx%2BKZG7TSqnVSczLmlD8y8hDGSf4%3D&amp;st=2018-09-10T03:20:29Z&amp;se=2292-06-25T04:20:29Z&amp;sp=r,https://cdn.inc-000.kms.osi.office.net/att/385eeedd00ab4e105f9d785d796f2c2df108d9908ba86be524f1a7190c2173d8.jpg?sv=2015-12-11&amp;sr=b&amp;sig=FDnABn5oXqexb66FR6e%2FM0emyJqxe6ZrwRDZssEsasY%3D&amp;st=2018-09-10T03:20:30Z&amp;se=2292-06-25T04:20:30Z&amp;sp=r</t>
  </si>
  <si>
    <t>5to 10</t>
  </si>
  <si>
    <t>https://cdn.inc-000.kms.osi.office.net/att/e9a7216befd12ebcef9385e5dc78609337df2e55a612d6c65712464f71b33bed.jpg?sv=2015-12-11&amp;sr=b&amp;sig=I203d%2B%2BQwvIcyObGglpkfNxPLFXjLCazTDBQz4LTWxE%3D&amp;st=2018-09-10T09:24:22Z&amp;se=2292-06-25T10:24:22Z&amp;sp=r,https://cdn.inc-000.kms.osi.office.net/att/cf3764e3ad049367a31b181d5a156a2021aadf41b8f397ef49de7245286e3596.jpg?sv=2015-12-11&amp;sr=b&amp;sig=Is%2FVhYwUQDs3Ei323BUZo59ELFzpzp7LfLt1mtO8dxE%3D&amp;st=2018-09-10T09:24:22Z&amp;se=2292-06-25T10:24:22Z&amp;sp=r</t>
  </si>
  <si>
    <t>Chaitanyakumar</t>
  </si>
  <si>
    <t>Palakaluru</t>
  </si>
  <si>
    <t>https://cdn.inc-000.kms.osi.office.net/att/c5167fa6665f39370e584b753d40bce5fff851874d162cb6d26a864f4be348be.jpg?sv=2015-12-11&amp;sr=b&amp;sig=4qgOTAdTTDdMpMYeXGc58nLJvxt0DFyaeau%2F6wNYspY%3D&amp;st=2018-09-10T03:27:53Z&amp;se=2292-06-25T04:27:53Z&amp;sp=r,https://cdn.inc-000.kms.osi.office.net/att/0f84f3cf61c8908d8dda8932bb291d6ced733aa09e23bea1769470a5ab4aecb3.jpg?sv=2015-12-11&amp;sr=b&amp;sig=a4Q2NXxFrUj2zwDUB9unfVUMVsLqim7iPpzvvI6u8Hw%3D&amp;st=2018-09-10T03:27:54Z&amp;se=2292-06-25T04:27:54Z&amp;sp=r</t>
  </si>
  <si>
    <t>10to15</t>
  </si>
  <si>
    <t>https://cdn.inc-000.kms.osi.office.net/att/62ab32d27b92f3f3bce7472476d959f7e26e1970f4a54e7d3511f805957a8e9c.jpg?sv=2015-12-11&amp;sr=b&amp;sig=K4fyz8Rdi8ZTh29XV16qFLdaojQsyRNP26fKzyoRvxw%3D&amp;st=2018-09-10T09:43:32Z&amp;se=2292-06-25T10:43:32Z&amp;sp=r,https://cdn.inc-000.kms.osi.office.net/att/57359078c4e6c6f21d3e53c50e557f2390f9cdb2e345d49afd3b16491a24fc47.jpg?sv=2015-12-11&amp;sr=b&amp;sig=ciFVJE9rc0vEoewOMj6C0H6sRxsoq8cPG8EhxvkeGns%3D&amp;st=2018-09-10T09:43:32Z&amp;se=2292-06-25T10:43:32Z&amp;sp=r</t>
  </si>
  <si>
    <t>G chaitanyakumar</t>
  </si>
  <si>
    <t>Gunturrular</t>
  </si>
  <si>
    <t>Peda Palakaluru, Andhra Pradesh, India</t>
  </si>
  <si>
    <t>Thrips;White Fly</t>
  </si>
  <si>
    <t>https://cdn.inc-000.kms.osi.office.net/att/7874d0678b3160e2992fe957eb9bd920deea3ebcf6248695862c7de87c0763d4.jpg?sv=2015-12-11&amp;sr=b&amp;sig=a%2FPhfidHGqtnUeYXVdsq2LFH3JyjiA77K4uAHcu0mkg%3D&amp;st=2018-09-10T09:33:05Z&amp;se=2292-06-25T10:33:05Z&amp;sp=r,https://cdn.inc-000.kms.osi.office.net/att/75a26145012a53792e02b60620227c63fedd6252abd1b6a6fa80f7b8f38cfd61.jpg?sv=2015-12-11&amp;sr=b&amp;sig=A7u0dEkrlOB0mWEBQOndkwjafCuV2n9PBwLd7UT2iUU%3D&amp;st=2018-09-10T09:33:05Z&amp;se=2292-06-25T10:33:05Z&amp;sp=r,https://cdn.inc-000.kms.osi.office.net/att/a4b2ea4c6eecdb37646a47c3d0a36339a6d92430c275b123e06242ea02c88392.jpg?sv=2015-12-11&amp;sr=b&amp;sig=QQfVPh4oVWwDfzAIdrxRaf2emAVaWn1jhWTYCp%2F0EMM%3D&amp;st=2018-09-10T09:33:05Z&amp;se=2292-06-25T10:33:05Z&amp;sp=r</t>
  </si>
  <si>
    <t>Sai Gopala Krishna Towers, SVN Colony Park Rd, SVN Colony, Guntur, Andhra Pradesh 522006, India</t>
  </si>
  <si>
    <t>https://cdn.inc-000.kms.osi.office.net/att/a3e3bfebb49f21579d30e1fc3407875472f19aefeb7067f97611abafa768d962.jpg?sv=2015-12-11&amp;sr=b&amp;sig=oobYJBNDo27oGl67SNtw5XRlHHqsK6GkDL0qArLkRKs%3D&amp;st=2018-09-10T09:47:54Z&amp;se=2292-06-25T10:47:54Z&amp;sp=r,https://cdn.inc-000.kms.osi.office.net/att/072ba9a7b7821ef1b59adc9075974c004ee1981465cc4928200deae35234449f.jpg?sv=2015-12-11&amp;sr=b&amp;sig=o0fclJamy5azyNDtUzftbRDPgamV%2BlKaUAw50tZrn18%3D&amp;st=2018-09-10T09:47:54Z&amp;se=2292-06-25T10:47:54Z&amp;sp=r,https://cdn.inc-000.kms.osi.office.net/att/d9feaa8739361005263f0ec7872e3f0834d55489007b698394fe525db55745ea.jpg?sv=2015-12-11&amp;sr=b&amp;sig=esL9z3ZQqj4H4UR5rpwCZSSZoHapfffW%2BYU8L6JAtC8%3D&amp;st=2018-09-10T09:47:54Z&amp;se=2292-06-25T10:47:54Z&amp;sp=r</t>
  </si>
  <si>
    <t>Andhra Pradesh 522005, India</t>
  </si>
  <si>
    <t>https://cdn.inc-000.kms.osi.office.net/att/b51147fda1d09ac1737a531a96b963510ceb6d97cf71f9207e28c22b114ab761.jpg?sv=2015-12-11&amp;sr=b&amp;sig=hiLRcTAwKAqqMSXGR1V7iCRrrOyWIIIjsh7y4Yt8slI%3D&amp;st=2018-09-10T10:02:38Z&amp;se=2292-06-25T11:02:38Z&amp;sp=r,https://cdn.inc-000.kms.osi.office.net/att/f95665b888fe88f5284725b2c09984e3058170a75b6df9ad1a1a2b21752051be.jpg?sv=2015-12-11&amp;sr=b&amp;sig=Ipy5DGRRRbR1lkBBnDvfkzytNI8e7117FhYT0gpigIs%3D&amp;st=2018-09-10T10:02:38Z&amp;se=2292-06-25T11:02:38Z&amp;sp=r</t>
  </si>
  <si>
    <t>Mallavaram, Andhra Pradesh, India</t>
  </si>
  <si>
    <t>https://cdn.inc-000.kms.osi.office.net/att/c12e349d3faf71cf9ce5d8b8f3e181edfff3a66a4608e9dc295ec560a7e8241c.jpg?sv=2015-12-11&amp;sr=b&amp;sig=U9YMQ9w5mVt1OcyF8RjBV5KawVAdepyQz146SZeycqc%3D&amp;st=2018-09-10T09:58:43Z&amp;se=2292-06-25T10:58:43Z&amp;sp=r,https://cdn.inc-000.kms.osi.office.net/att/52958fc2a0e8c78d78185b82beb0a1072efe3163190f9f5ac0b00eff86aa6166.jpg?sv=2015-12-11&amp;sr=b&amp;sig=ThWXWqtoANe3yG8oXoGfC75nMRtMpjO3Xm0Fo1ZjjtI%3D&amp;st=2018-09-10T09:58:43Z&amp;se=2292-06-25T10:58:43Z&amp;sp=r,https://cdn.inc-000.kms.osi.office.net/att/fa4169f6bd3f4f0c76dc196c7d6830778c2f86b735564c484466a995bf407379.jpg?sv=2015-12-11&amp;sr=b&amp;sig=8ltbRnscBCkPIHUEoHsQAtqQ3eHCX%2BaC54NwPMRGtHo%3D&amp;st=2018-09-10T09:58:43Z&amp;se=2292-06-25T10:58:43Z&amp;sp=r</t>
  </si>
  <si>
    <t>5to10</t>
  </si>
  <si>
    <t>https://cdn.inc-000.kms.osi.office.net/att/803e0850760b11fc718c1f9f7d04f1e964420bc78e57f8d908b06127abc367f4.jpg?sv=2015-12-11&amp;sr=b&amp;sig=aWDbxLSsWEivNPsHkJjG%2BdkuIe%2BmSWGSDARA31hlH0I%3D&amp;st=2018-09-10T10:09:48Z&amp;se=2292-06-25T11:09:48Z&amp;sp=r,https://cdn.inc-000.kms.osi.office.net/att/c01fabc6d37769a118ffc236cdd4c19911f325b1a28231f138d23b14b37a667b.jpg?sv=2015-12-11&amp;sr=b&amp;sig=n%2B%2FqxYHqT2wWaFX7rgOK%2Fn6lJJZLnH9ysFK7HQuuG2A%3D&amp;st=2018-09-10T10:09:49Z&amp;se=2292-06-25T11:09:49Z&amp;sp=r</t>
  </si>
  <si>
    <t>0to 7</t>
  </si>
  <si>
    <t>https://cdn.inc-000.kms.osi.office.net/att/d3abd42108eed58e9b195d78862fa338e99abd85cd0df49ebd5163a5772d3ae8.jpg?sv=2015-12-11&amp;sr=b&amp;sig=ssf%2Ba45peFOsLaLSJxSoDVm%2B1oTwoxB1VUEnAasdoJ0%3D&amp;st=2018-09-10T10:19:40Z&amp;se=2292-06-25T11:19:40Z&amp;sp=r,https://cdn.inc-000.kms.osi.office.net/att/bda97c3edc9187ad2a973577a71a4c47b4bf48761ec8073fa0dd508d9e4fa673.jpg?sv=2015-12-11&amp;sr=b&amp;sig=if6%2B1BChOVSshfnk8gXcJQh58gD3vA3tFaPmkjtvSgY%3D&amp;st=2018-09-10T10:19:41Z&amp;se=2292-06-25T11:19:41Z&amp;sp=r,https://cdn.inc-000.kms.osi.office.net/att/90e2bd82db3eb8389aac5c8347d6e5f604cf5868ceabe501e56173aee0ab0a8f.jpg?sv=2015-12-11&amp;sr=b&amp;sig=TPzqu0N%2FoiOwOzuu2lhRK8QI7xq%2BJfOdBVGdmRpT1To%3D&amp;st=2018-09-10T10:19:41Z&amp;se=2292-06-25T11:19:41Z&amp;sp=r</t>
  </si>
  <si>
    <t>Bandarupalle, Andhra Pradesh 522018, India</t>
  </si>
  <si>
    <t>https://cdn.inc-000.kms.osi.office.net/att/1d1d44ec7ecfd8fc87cd4ad787f5a8cce8c0cc178d50e08f31441416ae769607.jpg?sv=2015-12-11&amp;sr=b&amp;sig=WITzuEzzYG3qBNjaoX8XoyfwlKtYzkLNXOgI4eMVF8w%3D&amp;st=2018-09-10T10:30:12Z&amp;se=2292-06-25T11:30:12Z&amp;sp=r,https://cdn.inc-000.kms.osi.office.net/att/8cc4ddcd19332261b2f074789d1bf9b5e29157de11ea32cc6856856b1f1bc692.jpg?sv=2015-12-11&amp;sr=b&amp;sig=DyN%2BGFg0BFBZi5nTKIVIW7b0%2B7a6VHVqm7OiOOBprCU%3D&amp;st=2018-09-10T10:30:12Z&amp;se=2292-06-25T11:30:12Z&amp;sp=r</t>
  </si>
  <si>
    <t>https://cdn.inc-000.kms.osi.office.net/att/9406897783a5a1b68cd97bd5b86c74deeee377adbe141cc6b6251665e8d972b5.jpg?sv=2015-12-11&amp;sr=b&amp;sig=ZVTVuM6C%2Bv%2BAvh4hTmZc%2FIPu0GM8OZwBonpZO7kMo%2B4%3D&amp;st=2018-09-17T01:34:20Z&amp;se=2292-07-02T02:34:20Z&amp;sp=r,https://cdn.inc-000.kms.osi.office.net/att/4e442b2b7f5dd3b25cc5fd597246f2ec98b79ab7c5c7e28291e906ef4df8b99d.jpg?sv=2015-12-11&amp;sr=b&amp;sig=doqhwbd59SN8%2F4rOzUOYOojzDn4cLotUojzKR%2FGLZmg%3D&amp;st=2018-09-17T01:34:22Z&amp;se=2292-07-02T02:34:22Z&amp;sp=r</t>
  </si>
  <si>
    <t>https://cdn.inc-000.kms.osi.office.net/att/d6f699537b685f1a33ee8b600c1128a01cb39b03baf78248e9bf1285744b7bf1.jpg?sv=2015-12-11&amp;sr=b&amp;sig=ynU%2Fk4cxzKIuj5QytiR4Wdy%2BhLgrOrYrvQSXRXHLeUI%3D&amp;st=2018-09-17T01:40:45Z&amp;se=2292-07-02T02:40:45Z&amp;sp=r,https://cdn.inc-000.kms.osi.office.net/att/e2f8326b5a6856ac92410a7e4ec73798dbca30c3fefdf6ef30d81e6d03be62a2.jpg?sv=2015-12-11&amp;sr=b&amp;sig=2RLOKjhdC6i1jRu0DAhEuYzyNTPNM39yyRA8pAiaHq8%3D&amp;st=2018-09-17T01:40:45Z&amp;se=2292-07-02T02:40:45Z&amp;sp=r</t>
  </si>
  <si>
    <t>High intehsity jasside modrate</t>
  </si>
  <si>
    <t>https://cdn.inc-000.kms.osi.office.net/att/78b6965c3a11abd908419e8275cf44da1aa9f4a8eaa4d5c8c28f979085cd2f44.jpg?sv=2015-12-11&amp;sr=b&amp;sig=M6R%2BJaLG6TaiMI0lcohpwSfB95QtKGqdWXYXrBf6Nac%3D&amp;st=2018-09-17T01:38:24Z&amp;se=2292-07-02T02:38:24Z&amp;sp=r,https://cdn.inc-000.kms.osi.office.net/att/89eb7bbc4fd481c11107e81debd4f38f1df3fed5247b06385ef8c2edd581a17f.jpg?sv=2015-12-11&amp;sr=b&amp;sig=UHZ9%2F%2BzMIQH3iSGnIPLfUMBisH%2BMSnM3egv3fbLzGQE%3D&amp;st=2018-09-17T01:38:24Z&amp;se=2292-07-02T02:38:24Z&amp;sp=r,https://cdn.inc-000.kms.osi.office.net/att/50820c69ae9572ef0992d30039f1ca658c934fa730b0c3d5d4f1fba6694a3d48.jpg?sv=2015-12-11&amp;sr=b&amp;sig=aLLPO1RI%2FXydF%2BNZsXGnZWqvOQ1RpvjaxBlKLT48PbQ%3D&amp;st=2018-09-17T01:38:24Z&amp;se=2292-07-02T02:38:24Z&amp;sp=r,https://cdn.inc-000.kms.osi.office.net/att/6075f1a3c19ff733402917568c96af98c1cc8d266470d86e1619643d96f4a75e.jpg?sv=2015-12-11&amp;sr=b&amp;sig=FbJdBAnppBxaqc4VVhJXm7zC6xze8ZnbOgHv8TIRiNc%3D&amp;st=2018-09-17T01:38:24Z&amp;se=2292-07-02T02:38:24Z&amp;sp=r</t>
  </si>
  <si>
    <t>https://cdn.inc-000.kms.osi.office.net/att/f16a72ab33621f28e657073374cc43686e4f755e14a43aca24f9ac15d1bf0f5e.jpg?sv=2015-12-11&amp;sr=b&amp;sig=JSpXm5tpWE8mZSY7dAZTv7AWfHSVQd7VFv3glmYjFq4%3D&amp;st=2018-09-17T01:42:51Z&amp;se=2292-07-02T02:42:51Z&amp;sp=r,https://cdn.inc-000.kms.osi.office.net/att/d9b2f2d1bfbc869a54cadfe07d9fcc78c9f6c31699a86238d779793b3ffc0e5e.jpg?sv=2015-12-11&amp;sr=b&amp;sig=0BGAUAmr2kRQbaQXzHeqbITRbfY2%2Fn4JTQQDQB0zwlI%3D&amp;st=2018-09-17T01:42:52Z&amp;se=2292-07-02T02:42:52Z&amp;sp=r</t>
  </si>
  <si>
    <t>https://cdn.inc-000.kms.osi.office.net/att/7aa10cfa2e6b969534457a13a78c3b20bc61b8b42c7f494510b48969d9e55b6a.jpg?sv=2015-12-11&amp;sr=b&amp;sig=ab3Uqmhsimnzkn4tbkamCdTCv16%2FeMk2G7TI2HMwKbw%3D&amp;st=2018-09-17T02:39:00Z&amp;se=2292-07-02T03:39:00Z&amp;sp=r,https://cdn.inc-000.kms.osi.office.net/att/d6b1ab97a7101d2a82c87c87110cd78f468456345292ac60f41e8946a2742ca6.jpg?sv=2015-12-11&amp;sr=b&amp;sig=5uQJiVUMbWu1tYut2YVEds2WoeN5vaS7ksQ9JIGrMLo%3D&amp;st=2018-09-17T02:39:00Z&amp;se=2292-07-02T03:39:00Z&amp;sp=r</t>
  </si>
  <si>
    <t>https://cdn.inc-000.kms.osi.office.net/att/867d656aa97d2621eb46d0812afb378868bb9abbe03051e768c1849d8839a8b6.jpg?sv=2015-12-11&amp;sr=b&amp;sig=sS0%2Fw9Kxm6Yo%2Fz2GA6UphoYTu2QXnqF8omzcxT39ftQ%3D&amp;st=2018-09-17T01:48:22Z&amp;se=2292-07-02T02:48:22Z&amp;sp=r,https://cdn.inc-000.kms.osi.office.net/att/545ce6bfb419f680146c024fe03b88ed51ba30999399462b1370d905c1317ce1.jpg?sv=2015-12-11&amp;sr=b&amp;sig=TFKxUp49bV85Pa5wvm7By2dU8YZEnRzCzUOwID2HJF4%3D&amp;st=2018-09-17T01:48:22Z&amp;se=2292-07-02T02:48:22Z&amp;sp=r</t>
  </si>
  <si>
    <t>https://cdn.inc-000.kms.osi.office.net/att/a012d962f25574868ad72994ac9fae91e391c7e117fd38031ea7922ee88f4782.jpg?sv=2015-12-11&amp;sr=b&amp;sig=5oZbtvvV3COYXky6SqenKunxp0Ahu3uJ7MvnO6Tj4nw%3D&amp;st=2018-09-17T01:50:38Z&amp;se=2292-07-02T02:50:38Z&amp;sp=r,https://cdn.inc-000.kms.osi.office.net/att/5c533abef9efd2f723db81a4e8976cb3f5f32241966d4e4223add5c13c5e1281.jpg?sv=2015-12-11&amp;sr=b&amp;sig=GTRog2Yxzy3lLeGCXO0RHoz1LCT3qPW5%2B1srb7FdCV0%3D&amp;st=2018-09-17T01:50:38Z&amp;se=2292-07-02T02:50:38Z&amp;sp=r</t>
  </si>
  <si>
    <t>High intesity jassdie moderate </t>
  </si>
  <si>
    <t>https://cdn.inc-000.kms.osi.office.net/att/afa92912e933f07e50592558e9859384503f3e0c6cc0956d2fabab50cba1d6a6.jpg?sv=2015-12-11&amp;sr=b&amp;sig=pifG2S5fQst06fop77Sp84bngNtMB4ll4bq5kiGrg8s%3D&amp;st=2018-09-17T01:51:03Z&amp;se=2292-07-02T02:51:03Z&amp;sp=r,https://cdn.inc-000.kms.osi.office.net/att/bbc2ebe1ebc8ea7d39a486280627e48315e31d6c3e2647e77e339bad3e6211b1.jpg?sv=2015-12-11&amp;sr=b&amp;sig=h%2FUWSRNVhqpg1rxc%2BdlQRr7R1OSeguvlQoLZI2Uy81I%3D&amp;st=2018-09-17T01:51:03Z&amp;se=2292-07-02T02:51:03Z&amp;sp=r,https://cdn.inc-000.kms.osi.office.net/att/1e371861763ee2d9ceaac112a6786eefd7fcc5eacc0a5294c6dd8b2d7fa393c8.jpg?sv=2015-12-11&amp;sr=b&amp;sig=wA497qmeLrG%2BvfqIfqJyJw2X%2F9qWWv4eKV4d3U9H%2FcM%3D&amp;st=2018-09-17T01:51:03Z&amp;se=2292-07-02T02:51:03Z&amp;sp=r</t>
  </si>
  <si>
    <t>https://cdn.inc-000.kms.osi.office.net/att/dc77e598edbe4d5f100d3ed9f32c5f347794bcf17c4677ac6e1717c10b701b71.jpg?sv=2015-12-11&amp;sr=b&amp;sig=AQ2kxws6qyKR%2BtRw%2BmPvL3FLzrSFJn%2BBQr50U4IcI58%3D&amp;st=2018-09-17T01:53:40Z&amp;se=2292-07-02T02:53:40Z&amp;sp=r,https://cdn.inc-000.kms.osi.office.net/att/754211fb1cd1597be9a04b86d5f7f6e81116386944be5ed97424e3a27ae2afbf.jpg?sv=2015-12-11&amp;sr=b&amp;sig=vbRVYurl3FWHvHVlmO49%2F2MuKcGtScT3lETfyTLU8Bk%3D&amp;st=2018-09-17T01:53:40Z&amp;se=2292-07-02T02:53:40Z&amp;sp=r</t>
  </si>
  <si>
    <t>https://cdn.inc-000.kms.osi.office.net/att/d47888cc3a149c852ce8b05ef9c650f803365424b2a525d47db43e0f12787d74.jpg?sv=2015-12-11&amp;sr=b&amp;sig=TSPa156opq%2FLayyEsFHRGasrUsXo693eqaHH84AVuT0%3D&amp;st=2018-09-17T01:56:31Z&amp;se=2292-07-02T02:56:31Z&amp;sp=r,https://cdn.inc-000.kms.osi.office.net/att/0357f2a260f627e5e8daa89077bd418e766ab9f0dca8aa414d8b8b5b1388db43.jpg?sv=2015-12-11&amp;sr=b&amp;sig=Dv0c%2B%2BbRkBo%2B%2BnjfoggXK6y1N%2BtadzJEDnW1GXDcFzQ%3D&amp;st=2018-09-17T01:56:31Z&amp;se=2292-07-02T02:56:31Z&amp;sp=r</t>
  </si>
  <si>
    <t>https://cdn.inc-000.kms.osi.office.net/att/913383c3097596b5f357ba7622bcce00a791b9257782d06fcbb8e46203fc47e0.jpg?sv=2015-12-11&amp;sr=b&amp;sig=tdJyE7Iqkee0AiZNKFHpE8G6VSWnoawp4G29wB01bbA%3D&amp;st=2018-09-17T02:10:43Z&amp;se=2292-07-02T03:10:43Z&amp;sp=r,https://cdn.inc-000.kms.osi.office.net/att/e197d55aa3d7e97af2acf84aba17439d666962600b6a919887b1a9b7b8ad95e1.jpg?sv=2015-12-11&amp;sr=b&amp;sig=R8vKb9i%2FgqoKyguRiWH%2FCoxVXG8r049IT7Py02wmzRw%3D&amp;st=2018-09-17T02:10:43Z&amp;se=2292-07-02T03:10:43Z&amp;sp=r</t>
  </si>
  <si>
    <t>https://cdn.inc-000.kms.osi.office.net/att/4347b497f552a0383a40ef80c9c0e0e088a9a6b9d3ff8766b3c350c1deec0dc1.jpg?sv=2015-12-11&amp;sr=b&amp;sig=4u%2BWXE7jDmUj1yZ%2BWxFTesxHeHGo0IwCnxa7%2F6%2B3tUI%3D&amp;st=2018-09-17T02:10:43Z&amp;se=2292-07-02T03:10:43Z&amp;sp=r,https://cdn.inc-000.kms.osi.office.net/att/2392f1b787cb56ee742a8425f4f37523060324ba241b2f33ac35c57c0b86dd05.jpg?sv=2015-12-11&amp;sr=b&amp;sig=p5teXBg64Xlpy3d9Lq2QpJKzxZ466YWIgBNfKAGUDdk%3D&amp;st=2018-09-17T02:10:43Z&amp;se=2292-07-02T03:10:43Z&amp;sp=r</t>
  </si>
  <si>
    <t>https://cdn.inc-000.kms.osi.office.net/att/f7eefe20219e76fe323c367a8b9622af1f92884c079744b94f980db36840a255.jpg?sv=2015-12-11&amp;sr=b&amp;sig=350zmkyaOsnMKmnfDjMwjiOKlHaus8LQWLwPMT7fbTs%3D&amp;st=2018-09-17T02:12:14Z&amp;se=2292-07-02T03:12:14Z&amp;sp=r,https://cdn.inc-000.kms.osi.office.net/att/6731f30ff7b39f9b19e913c9516686cb61a9ec507b73ca936746f6fc7a1291c4.jpg?sv=2015-12-11&amp;sr=b&amp;sig=RHdg%2BxrANY%2ByI7tRGtrfVX9cstpy2o15aJYdEOkTSzA%3D&amp;st=2018-09-17T02:12:14Z&amp;se=2292-07-02T03:12:14Z&amp;sp=r,https://cdn.inc-000.kms.osi.office.net/att/3442ff141b10b183cc2d946e3d25ca47389dbdb22c39add202fa99e0d55eeaa0.jpg?sv=2015-12-11&amp;sr=b&amp;sig=gxbdKzZ%2BkJy7WhbN1HzLGS4M4%2BslXHHuXm2%2FN1TLHOs%3D&amp;st=2018-09-17T02:12:14Z&amp;se=2292-07-02T03:12:14Z&amp;sp=r</t>
  </si>
  <si>
    <t>https://cdn.inc-000.kms.osi.office.net/att/e7a071aceaee81128feefcb9d7366202345512b8920dc88bf8089172a87aa916.jpg?sv=2015-12-11&amp;sr=b&amp;sig=T5W9eMNwhnresUTrZbSsXFBe%2F7Wa2p6jX1Esv1UKOHM%3D&amp;st=2018-08-23T04:43:15Z&amp;se=2292-06-07T05:43:15Z&amp;sp=r</t>
  </si>
  <si>
    <t>Rajanna siricilla</t>
  </si>
  <si>
    <t>https://cdn.inc-000.kms.osi.office.net/att/86b68b072ee4a7fc6911b7c4a80b0924ccbd109ee9d06d962388055a745afa17.jpg?sv=2015-12-11&amp;sr=b&amp;sig=QTxJpXgcXYZ8hhMWdDMfURWW1z3lPxz7f8h2Wkp3zp4%3D&amp;st=2018-08-24T03:27:41Z&amp;se=2292-06-08T04:27:41Z&amp;sp=r,https://cdn.inc-000.kms.osi.office.net/att/fbba57ac1e0bd21a2ff6a75479c63448bbd2db455a0f1246247b599af8a5980a.jpg?sv=2015-12-11&amp;sr=b&amp;sig=VC19uJV%2Fv748Dj1OdnRfmAKjtxUp6v3E5tGEtzls8QU%3D&amp;st=2018-08-24T03:27:42Z&amp;se=2292-06-08T04:27:42Z&amp;sp=r,https://cdn.inc-000.kms.osi.office.net/att/d0f62f964c1686730703403969697a29d1193c63f1ce0c6653e7d0dc35d952d5.jpg?sv=2015-12-11&amp;sr=b&amp;sig=%2Bm%2BsnEgzSDddDwXyWaYG5FloP27eD0775nUXQCMq1xQ%3D&amp;st=2018-08-24T03:27:42Z&amp;se=2292-06-08T04:27:42Z&amp;sp=r</t>
  </si>
  <si>
    <t>https://cdn.inc-000.kms.osi.office.net/att/68063dcf6aaba9f2c1346ff53c20f3a4d5db5c8e1ed4f375ee19a98deaef72c9.jpg?sv=2015-12-11&amp;sr=b&amp;sig=CPtQgUqPiOVvPajdtrfx%2BpzQSKiVp40W0b4kCG%2Fi4m8%3D&amp;st=2018-08-24T02:24:15Z&amp;se=2292-06-08T03:24:15Z&amp;sp=r,https://cdn.inc-000.kms.osi.office.net/att/8d50642bd5073166ccb80bce6a9a200787e9181828f4cb94ce7e028fa86d019a.jpg?sv=2015-12-11&amp;sr=b&amp;sig=xSu1t%2BfiBjQwVA6531ZcZF4SVl0stNZhktIEOERJeRQ%3D&amp;st=2018-08-24T02:24:15Z&amp;se=2292-06-08T03:24:15Z&amp;sp=r,https://cdn.inc-000.kms.osi.office.net/att/21feca383ad00712c7a283fb67473dc650b732227f53422a1567091ba028fe2e.jpg?sv=2015-12-11&amp;sr=b&amp;sig=YrohqKw5aENR8N1DGzjNaKL1XyzKNwDdUHHqBCKoeNY%3D&amp;st=2018-08-24T02:24:15Z&amp;se=2292-06-08T03:24:15Z&amp;sp=r,https://cdn.inc-000.kms.osi.office.net/att/629239a96f52bc133680ae060ae2b6eefeda7bd377b4877e01fa9b2d831395e4.jpg?sv=2015-12-11&amp;sr=b&amp;sig=gCGm27Cujs25uuormqL9bIYbJ%2BCdp%2B79Vl1YvYNlYNA%3D&amp;st=2018-08-24T02:24:15Z&amp;se=2292-06-08T03:24:15Z&amp;sp=r</t>
  </si>
  <si>
    <t>https://cdn.inc-000.kms.osi.office.net/att/f22b41f66a8b493469c16d69d0f20c9c3e2b9dfea8f86eaaa5fb91020d65abcf.jpg?sv=2015-12-11&amp;sr=b&amp;sig=EOzUFxVUsNNj5NZFerlVsxpMKPclC925QO8myTOR9Qc%3D&amp;st=2018-08-24T02:35:16Z&amp;se=2292-06-08T03:35:16Z&amp;sp=r,https://cdn.inc-000.kms.osi.office.net/att/6d9f2c60d1b6dd1538f7f166ad1a73c74e07970baa8e5be9b7afe1d67e5d3d96.jpg?sv=2015-12-11&amp;sr=b&amp;sig=au2cjNPr9%2BQhbXnOXzFEZBJ%2Fz0%2BK3mTNK69PdtRIhxg%3D&amp;st=2018-08-24T02:35:16Z&amp;se=2292-06-08T03:35:16Z&amp;sp=r,https://cdn.inc-000.kms.osi.office.net/att/89225be4e7df76436fbf8b381e09227e04022eab83d8007c5dba932b920511a5.jpg?sv=2015-12-11&amp;sr=b&amp;sig=wBekOvaynrBpNsEW3EgxPl5OV3mu1xNKK4pn1KGhCL8%3D&amp;st=2018-08-24T02:35:17Z&amp;se=2292-06-08T03:35:17Z&amp;sp=r,https://cdn.inc-000.kms.osi.office.net/att/b3a1f7830f184360d9ac0588b03a12cb537e7f124cbfb8039985be92bd7503b8.jpg?sv=2015-12-11&amp;sr=b&amp;sig=eXjA7Yj8b6qrgj81cMFSo11DLS3Vt7mJH3fYtYKAoy8%3D&amp;st=2018-08-24T02:35:17Z&amp;se=2292-06-08T03:35:17Z&amp;sp=r</t>
  </si>
  <si>
    <t>Unnamed Road, Bujunoor, Telangana 505475, India</t>
  </si>
  <si>
    <t>https://cdn.inc-000.kms.osi.office.net/att/aa873c3ab3aeb90157f2a648e43c4da2d8fccd3f50fa6440f127e5d4f9b455eb.jpg?sv=2015-12-11&amp;sr=b&amp;sig=%2BvspuN6bv%2Fp8huR%2BpX8s3%2F1nqtQWHAbWPOQ00s7SX%2Bs%3D&amp;st=2018-08-24T02:55:19Z&amp;se=2292-06-08T03:55:19Z&amp;sp=r,https://cdn.inc-000.kms.osi.office.net/att/dec6beb465777eb1e501be08239fa8ebdb8c19e44be239f6f32d961bcf3bf34f.jpg?sv=2015-12-11&amp;sr=b&amp;sig=LCkWE3jZWyIK9hjaV8MNjN%2Bjz8%2FB5%2BlN6hAteabkZ%2BE%3D&amp;st=2018-08-24T02:55:19Z&amp;se=2292-06-08T03:55:19Z&amp;sp=r,https://cdn.inc-000.kms.osi.office.net/att/6d98ff0f32920915e64de1c944837053cea743ef1eceeac908953700b4f8f92b.jpg?sv=2015-12-11&amp;sr=b&amp;sig=3EzIUYouLNyq8JG3RNb1bApMM8L%2BSLBfdJaNuCGlzSk%3D&amp;st=2018-08-24T02:55:20Z&amp;se=2292-06-08T03:55:20Z&amp;sp=r,https://cdn.inc-000.kms.osi.office.net/att/52fcdc389abd337ddfaf39cce719ef2a0c2937ea793d90cc6c7b6c1485542f3d.jpg?sv=2015-12-11&amp;sr=b&amp;sig=4ta6zgXnzarg4lRVyy7uCz%2B2OclqUTlxooEQaP9G2Sg%3D&amp;st=2018-08-24T02:55:20Z&amp;se=2292-06-08T03:55:20Z&amp;sp=r</t>
  </si>
  <si>
    <t>https://cdn.inc-000.kms.osi.office.net/att/e95038d945b0041f6bcc0a11d553c73fc3416c3b2a774bab8047086681c43caa.jpg?sv=2015-12-11&amp;sr=b&amp;sig=4rblp8qP0nocizEaR1Mh5BOj5C4WO5IyblHMHzkNG1Q%3D&amp;st=2018-08-24T03:44:10Z&amp;se=2292-06-08T04:44:10Z&amp;sp=r,https://cdn.inc-000.kms.osi.office.net/att/4435b170e1df0a2910aace827dac324ec95d799117035deea72aaa8548c8de95.jpg?sv=2015-12-11&amp;sr=b&amp;sig=4frY%2BYuU7fmvwxz2wk17ZNR4L0lcU9RRMVdp1qKnWPI%3D&amp;st=2018-08-24T03:44:10Z&amp;se=2292-06-08T04:44:10Z&amp;sp=r,https://cdn.inc-000.kms.osi.office.net/att/ac9183c50da0e7ee28e00f83f4d811e4f482187dddd9ac122a52786577889e65.jpg?sv=2015-12-11&amp;sr=b&amp;sig=NnziYy3U8hUzzzzgKD0O2H3jnuyP8lQZ3vvKxjmEIwY%3D&amp;st=2018-08-24T03:44:11Z&amp;se=2292-06-08T04:44:11Z&amp;sp=r,https://cdn.inc-000.kms.osi.office.net/att/ecbe37be79714ace967a1989981eadb2d1d2635b91def2c782c8a76b6c50e9b2.jpg?sv=2015-12-11&amp;sr=b&amp;sig=5ttQaJV0LMbi8OnKQiqyMtGxFXbv00%2FX39XPhyq6ffY%3D&amp;st=2018-08-24T03:44:11Z&amp;se=2292-06-08T04:44:11Z&amp;sp=r</t>
  </si>
  <si>
    <t>Bujunoor, Telangana 505475, India</t>
  </si>
  <si>
    <t>06/082018</t>
  </si>
  <si>
    <t>https://cdn.inc-000.kms.osi.office.net/att/025073f3328b313f855e4de1adc4d8b9d63fbbb875d271569ffb35a489b70454.jpg?sv=2015-12-11&amp;sr=b&amp;sig=cjXLiZd067eXZCKRuaUbzT3M9cYHYfWKTr7LwiQMoZg%3D&amp;st=2018-08-24T03:50:50Z&amp;se=2292-06-08T04:50:50Z&amp;sp=r,https://cdn.inc-000.kms.osi.office.net/att/e88235817e942127cf8a733121804af420c8efec1c463d244e3c29670b396120.jpg?sv=2015-12-11&amp;sr=b&amp;sig=eGsifjUgQKScN%2BWA54UVHWfG756LUv88564lcmGgGHE%3D&amp;st=2018-08-24T03:50:51Z&amp;se=2292-06-08T04:50:51Z&amp;sp=r,https://cdn.inc-000.kms.osi.office.net/att/2f9b9eb8fc20e0664c661766e972347d80f4cd98bb1cf904d02a08f85af4da1c.jpg?sv=2015-12-11&amp;sr=b&amp;sig=qe6gaNr0YyLeODZ0d7NUdeHw75qe%2BuuibgToP1eU7JA%3D&amp;st=2018-08-24T03:50:52Z&amp;se=2292-06-08T04:50:52Z&amp;sp=r</t>
  </si>
  <si>
    <t>Bujunoor</t>
  </si>
  <si>
    <t>2106/2018</t>
  </si>
  <si>
    <t>088/2018</t>
  </si>
  <si>
    <t>https://cdn.inc-000.kms.osi.office.net/att/95e1017a339101ff750ab1d4113735361ccb53aec25f41305ca94b13d9b1e89b.jpg?sv=2015-12-11&amp;sr=b&amp;sig=xrao%2BqDLs7J9Z3s7T45xtxV04zk1u0LAZpOJfh87Dg4%3D&amp;st=2018-08-24T04:19:21Z&amp;se=2292-06-08T05:19:21Z&amp;sp=r,https://cdn.inc-000.kms.osi.office.net/att/4dd05795d66ab79bcc6e891738fee3259afff8ee25cc87e53c378afef91e9e41.jpg?sv=2015-12-11&amp;sr=b&amp;sig=AXGN1%2BnZpy1xYr6i8DwqkF8Vzgwt5rj%2F0wu8wedLOlk%3D&amp;st=2018-08-24T04:19:21Z&amp;se=2292-06-08T05:19:21Z&amp;sp=r</t>
  </si>
  <si>
    <t>Vadlur</t>
  </si>
  <si>
    <t>Vadlur, Telangana 505530, India</t>
  </si>
  <si>
    <t>08//08/2018</t>
  </si>
  <si>
    <t>https://cdn.inc-000.kms.osi.office.net/att/adbfefb8275631346af61a4538b499895b22a722492bded73870d6adca2ac993.jpg?sv=2015-12-11&amp;sr=b&amp;sig=SrqNpu5Alv5zPODCJgN7%2FRNKRGgc6S7ccwBcFYoQ6J8%3D&amp;st=2018-08-24T03:56:39Z&amp;se=2292-06-08T04:56:39Z&amp;sp=r,https://cdn.inc-000.kms.osi.office.net/att/5f8c629edf83a884595f07405aa71c3e8855e9a6945b547e0b6aa3f424c4e45c.jpg?sv=2015-12-11&amp;sr=b&amp;sig=Y6SkE0Yv3ScBLw1zPzEOFfCS5dkGdER21G%2BaYTk3gWg%3D&amp;st=2018-08-24T03:56:39Z&amp;se=2292-06-08T04:56:39Z&amp;sp=r,https://cdn.inc-000.kms.osi.office.net/att/2baccb3563b7deed0b81a9e3264a114aae14d11669cd2693de0669cca20af10e.jpg?sv=2015-12-11&amp;sr=b&amp;sig=rvNAK9E9H08vCrxq0lWPsV5zvWRaYUHRNHZbRpA6We0%3D&amp;st=2018-08-24T03:56:39Z&amp;se=2292-06-08T04:56:39Z&amp;sp=r,https://cdn.inc-000.kms.osi.office.net/att/36f25944798f601b8f8a810654a69d742ac4dce88c81a6dc3d1c93d31a739c81.jpg?sv=2015-12-11&amp;sr=b&amp;sig=HyNicNVibcS6ytMPL2nLUdhXe%2FEfCmcn0i74SI1FcSE%3D&amp;st=2018-08-24T03:56:39Z&amp;se=2292-06-08T04:56:39Z&amp;sp=r</t>
  </si>
  <si>
    <t>https://cdn.inc-000.kms.osi.office.net/att/78247fe4f417ed5dddb5f090bf069bdf1a80bce14951f8e8e4892791a541758a.jpg?sv=2015-12-11&amp;sr=b&amp;sig=JsrkVOPRcac4uXQ8Iyy6tbeWXA2WvrykW7uMIHRP6To%3D&amp;st=2018-08-24T04:03:36Z&amp;se=2292-06-08T05:03:36Z&amp;sp=r,https://cdn.inc-000.kms.osi.office.net/att/2d5b1efa6b18b407c42c6969458a4128c639cf9ba50c2ba80bcd0abe78636206.jpg?sv=2015-12-11&amp;sr=b&amp;sig=ZIzaYUIHM0vpH5XrNOKieOxVuf8Ai%2Bi9mBo53QIbzds%3D&amp;st=2018-08-24T04:03:36Z&amp;se=2292-06-08T05:03:36Z&amp;sp=r</t>
  </si>
  <si>
    <t>1108/2018</t>
  </si>
  <si>
    <t>https://cdn.inc-000.kms.osi.office.net/att/88806386113113f4f8001ce0f84ce1a324862687325268805c911a1c0315d0c5.jpg?sv=2015-12-11&amp;sr=b&amp;sig=23i02253IhSM%2FHd5XXXnkCd%2B%2BUoa3%2F2BzooaMc9r%2BtU%3D&amp;st=2018-08-24T05:15:42Z&amp;se=2292-06-08T06:15:42Z&amp;sp=r</t>
  </si>
  <si>
    <t>Unnamed Road, Kallepalli, Telangana 505528, India</t>
  </si>
  <si>
    <t>https://cdn.inc-000.kms.osi.office.net/att/f4b3ac8f2c3ca5c96eac9bf2ebc71101f1ecbd4142b5e78f2f46298d231e0c97.jpg?sv=2015-12-11&amp;sr=b&amp;sig=KlJVut1prh6SHO%2FF833uAL7I5IcrOu8HKie4H58qEKE%3D&amp;st=2018-08-22T03:55:45Z&amp;se=2292-06-06T04:55:45Z&amp;sp=r,https://cdn.inc-000.kms.osi.office.net/att/64b6ef12864dc9afee449e0bad389822d1ad28e63d670f0a8341326aa8470a1d.jpg?sv=2015-12-11&amp;sr=b&amp;sig=eM3bz0RMzHr5u1SlZg6JIzC3vfwgNuRq2EUz1AdFevQ%3D&amp;st=2018-08-22T03:55:45Z&amp;se=2292-06-06T04:55:45Z&amp;sp=r</t>
  </si>
  <si>
    <t>https://cdn.inc-000.kms.osi.office.net/att/17ac5990655196bf75b385ec431b9cced3936686ffefc35523b008b51faf6d94.jpg?sv=2015-12-11&amp;sr=b&amp;sig=%2FsDpKS7y1NhsaMDK7%2FRs7TK6Gp7UH13WesDn9sTbRPM%3D&amp;st=2018-08-22T04:15:11Z&amp;se=2292-06-06T05:15:11Z&amp;sp=r,https://cdn.inc-000.kms.osi.office.net/att/55e0271ba9f9e61c8ef858aedf42e8efc4fb4634f6f4d40b0b0b7708c3b25130.jpg?sv=2015-12-11&amp;sr=b&amp;sig=Cg2fYGlzWTrrx9tVfw3t9CBt049S0dbLLR82YGPQD5s%3D&amp;st=2018-08-22T04:15:11Z&amp;se=2292-06-06T05:15:11Z&amp;sp=r</t>
  </si>
  <si>
    <t>https://cdn.inc-000.kms.osi.office.net/att/9027af26214aa482797d403bf4b3f6b581891cc018d09309257bad2373e538b9.jpg?sv=2015-12-11&amp;sr=b&amp;sig=%2FtvBAae2%2BmQOxtiXE6mUtm2aO2kSBPbEiFiX22QQ2EE%3D&amp;st=2018-08-22T04:10:55Z&amp;se=2292-06-06T05:10:55Z&amp;sp=r,https://cdn.inc-000.kms.osi.office.net/att/cb83d3b02b61d5fdafb6e955c2ba1bbd09e25b9abc3bc33c11eb37888cded197.jpg?sv=2015-12-11&amp;sr=b&amp;sig=7oPJWJRKgJdorVLsvGq13PNcPQJ5L0CHS8lAN7j%2Ff1E%3D&amp;st=2018-08-22T04:10:56Z&amp;se=2292-06-06T05:10:56Z&amp;sp=r</t>
  </si>
  <si>
    <t>https://cdn.inc-000.kms.osi.office.net/att/e31cec95491d4da93ebc09475bfb7bcaa41f5e838340c5b14c38bf0d21548d75.jpg?sv=2015-12-11&amp;sr=b&amp;sig=Eg0OuW37NVPlUiw60UghJVrVZcdhIum9R3dswhMoIXU%3D&amp;st=2018-08-22T06:12:12Z&amp;se=2292-06-06T07:12:12Z&amp;sp=r</t>
  </si>
  <si>
    <t>Jassids;NA</t>
  </si>
  <si>
    <t>https://cdn.inc-000.kms.osi.office.net/att/312725ebe586e4286826f19a556b1abc5267d7a39931bfecd00a96fa66f5f74c.jpg?sv=2015-12-11&amp;sr=b&amp;sig=niFyWNrPGsKCBbxqQ0AvcMp1nFvlfVONxk6Z%2F1dbPoY%3D&amp;st=2018-08-22T04:54:32Z&amp;se=2292-06-06T05:54:32Z&amp;sp=r</t>
  </si>
  <si>
    <t>Are palli kallepalli</t>
  </si>
  <si>
    <t>7days back</t>
  </si>
  <si>
    <t>https://cdn.inc-000.kms.osi.office.net/att/aa8e65dab77e1069d0de1ef05cc676d4d2f4305bbfa4df61f3f24a37d5469ee5.jpg?sv=2015-12-11&amp;sr=b&amp;sig=GMmFJMw9njnOGxh2zzeEOu4tvde%2F2ujniP5e3cM3hIE%3D&amp;st=2018-08-22T05:32:01Z&amp;se=2292-06-06T06:32:01Z&amp;sp=r</t>
  </si>
  <si>
    <t>https://cdn.inc-000.kms.osi.office.net/att/2e1df0194f4ce325beec0e5fb26963edc1dab8b9de3fefce0155b56303dd86e1.jpg?sv=2015-12-11&amp;sr=b&amp;sig=Qd8tU7oWvRJU8q%2BDAyqQaQYxWPQDJ4rSaUCpCtEDSCI%3D&amp;st=2018-08-22T05:59:54Z&amp;se=2292-06-06T06:59:54Z&amp;sp=r</t>
  </si>
  <si>
    <t>https://cdn.inc-000.kms.osi.office.net/att/58098e1e58822981f788422dde06358433c58ac3122ccd9b0951c455930b25c9.jpg?sv=2015-12-11&amp;sr=b&amp;sig=j6FLP2nbVDWofzMA8BWNRnk4IjcNI5Z0m%2Bd%2FE%2BZb6ok%3D&amp;st=2018-08-22T09:25:03Z&amp;se=2292-06-06T10:25:03Z&amp;sp=r</t>
  </si>
  <si>
    <t>1308/2018</t>
  </si>
  <si>
    <t>https://cdn.inc-000.kms.osi.office.net/att/338d5600db8a49ef6576a4b38944c19ebdd7998ba4201f60404bae029947819c.jpg?sv=2015-12-11&amp;sr=b&amp;sig=uqvpgD%2BytUkRBHqEVhoygkMRLE1JHXFbVCz0FMON5KE%3D&amp;st=2018-08-22T05:03:13Z&amp;se=2292-06-06T06:03:13Z&amp;sp=r,https://cdn.inc-000.kms.osi.office.net/att/963fc8d232b67da035203d6d8bc026318a130b7c2c1d952744720f8f70890f87.jpg?sv=2015-12-11&amp;sr=b&amp;sig=XUkuybs50QSAArJOVWoCnhq792iAdWBoe9YnJZi2gW0%3D&amp;st=2018-08-22T05:03:13Z&amp;se=2292-06-06T06:03:13Z&amp;sp=r,https://cdn.inc-000.kms.osi.office.net/att/2550d9441502f5c89254d9caf52229cd017eba888235c1ac61ed59fbac490d5a.jpg?sv=2015-12-11&amp;sr=b&amp;sig=R5LQEIaVyuq7g4y1gJlk0gfIYEFNOsRSLVvM41wXUN0%3D&amp;st=2018-08-22T05:03:13Z&amp;se=2292-06-06T06:03:13Z&amp;sp=r</t>
  </si>
  <si>
    <t>https://cdn.inc-000.kms.osi.office.net/att/a69badf2d44b5e9cfe54b2cec89e828f6f64dcb922564bfb17ad28bfaf1d1be9.jpg?sv=2015-12-11&amp;sr=b&amp;sig=W1Sr9JaaO%2FhNHb5%2BUIU3OmNnO0OCYrsGaA%2BA%2BFQtR5A%3D&amp;st=2018-08-22T05:13:26Z&amp;se=2292-06-06T06:13:26Z&amp;sp=r,https://cdn.inc-000.kms.osi.office.net/att/c839069fb223b10e71a0d176fda456ca293f4020f4e8a11f63f9faa525b6a0c9.jpg?sv=2015-12-11&amp;sr=b&amp;sig=20ff3XyRNyuL%2BOPfwHk5TPRmD9Hr4k1prv8Kq%2FAji3I%3D&amp;st=2018-08-22T05:13:26Z&amp;se=2292-06-06T06:13:26Z&amp;sp=r,https://cdn.inc-000.kms.osi.office.net/att/4fe9e50c5004199d7e70a2f1713e315895f403663edf62b675575d9f8df6e744.jpg?sv=2015-12-11&amp;sr=b&amp;sig=wmTyoFylQ%2BpBz2FBff9226HdGkZIXwgzsxm%2B0OCyWBg%3D&amp;st=2018-08-22T05:13:26Z&amp;se=2292-06-06T06:13:26Z&amp;sp=r</t>
  </si>
  <si>
    <t>Kqllepalli</t>
  </si>
  <si>
    <t>https://cdn.inc-000.kms.osi.office.net/att/c01f84c2a97d73d52ad130e26f7346d5f0866f9c808feb6158a40b4e83f296f8.jpg?sv=2015-12-11&amp;sr=b&amp;sig=Rx9bcztsNfnhYb5EDfkRvK38VZca%2FQG6F3w4IafVmPc%3D&amp;st=2018-08-22T06:31:50Z&amp;se=2292-06-06T07:31:50Z&amp;sp=r,https://cdn.inc-000.kms.osi.office.net/att/4f74c90b01d1654be1fea26dd92f9e8a82faa45135fad7e572f0e07f880bc407.jpg?sv=2015-12-11&amp;sr=b&amp;sig=kdOmyRwCiuGkx1Hr68Vu1cTdhmqXrhjRV1e1RHY4IPU%3D&amp;st=2018-08-22T06:31:50Z&amp;se=2292-06-06T07:31:50Z&amp;sp=r</t>
  </si>
  <si>
    <t>Kalleoalli</t>
  </si>
  <si>
    <t>https://cdn.inc-000.kms.osi.office.net/att/be509afab21334f3d2e8981fe53893e6070e21d06a76233070c8ef0d23dfeea9.jpg?sv=2015-12-11&amp;sr=b&amp;sig=ltUXjsQrZAIRCqR7e%2BDtK4Lx918dSUt77de88y9vrb8%3D&amp;st=2018-08-22T09:21:59Z&amp;se=2292-06-06T10:21:59Z&amp;sp=r</t>
  </si>
  <si>
    <t>Odeal</t>
  </si>
  <si>
    <t>https://cdn.inc-000.kms.osi.office.net/att/42e8dbebc5957575b1d3d1c39af1d6154772655967acdbd5250730630ff06bcc.jpg?sv=2015-12-11&amp;sr=b&amp;sig=3jtN99z%2BQtI%2BSnqLXD0QvPSuGsVIVbxCHXr3nb5%2FaYw%3D&amp;st=2018-08-22T06:43:05Z&amp;se=2292-06-06T07:43:05Z&amp;sp=r,https://cdn.inc-000.kms.osi.office.net/att/913382115e70a373f1fc97df418fdad4396610e1a3819f83b4c059ffb0f4026b.jpg?sv=2015-12-11&amp;sr=b&amp;sig=8bB84nFQhHS6bIvdF2AYHV0GhImAR2WrL%2FhDhrlJnl0%3D&amp;st=2018-08-22T06:43:05Z&amp;se=2292-06-06T07:43:05Z&amp;sp=r</t>
  </si>
  <si>
    <t>https://cdn.inc-000.kms.osi.office.net/att/4ec93766fec813712ad3e6657c423a8e6dd545dbafc9378896acb0078f13673e.jpg?sv=2015-12-11&amp;sr=b&amp;sig=6h92517rVF%2BxNcnHqkyx56MRh%2Bl9Oh097EPFu%2BnmV04%3D&amp;st=2018-08-22T06:51:22Z&amp;se=2292-06-06T07:51:22Z&amp;sp=r,https://cdn.inc-000.kms.osi.office.net/att/d5b1143f3d0db70d0e13a203817981827c38bfaf3777bf0e51dac271d474ac23.jpg?sv=2015-12-11&amp;sr=b&amp;sig=M%2FLr8GbzfEJcn6lohbVvbkUG8Vzaz7aermVuzYVH6Qk%3D&amp;st=2018-08-22T06:51:23Z&amp;se=2292-06-06T07:51:23Z&amp;sp=r</t>
  </si>
  <si>
    <t>https://cdn.inc-000.kms.osi.office.net/att/32d2742a35695c3d26db86580d3cb4a4590ba3f18c0fa865b30cd3d472b93c50.jpg?sv=2015-12-11&amp;sr=b&amp;sig=IHrJKV0i8VcVwVmys9RXZM5BMraQiWGUHifBWhrX9jQ%3D&amp;st=2018-08-22T06:57:34Z&amp;se=2292-06-06T07:57:34Z&amp;sp=r,https://cdn.inc-000.kms.osi.office.net/att/ca1fcdbc32f18d0474afb2a8d827e7861940d3bfff71b1968e12acf878a9109d.jpg?sv=2015-12-11&amp;sr=b&amp;sig=ivMY%2FrSDFzi5XZTYAML6KbdWu9oDXxInuyfnN8j3pMU%3D&amp;st=2018-08-22T06:57:34Z&amp;se=2292-06-06T07:57:34Z&amp;sp=r</t>
  </si>
  <si>
    <t>Aravind teddy</t>
  </si>
  <si>
    <t>https://cdn.inc-000.kms.osi.office.net/att/5d91aef1a0ec6ee50093ed04a3d23f32fc41e7f4f164f240f2c2b1e0ab6aecf0.jpg?sv=2015-12-11&amp;sr=b&amp;sig=DGagS75SS377UYPHaDsiaUAl5uUXUVZ8rA%2FVcGFT1H4%3D&amp;st=2018-08-22T09:27:36Z&amp;se=2292-06-06T10:27:36Z&amp;sp=r</t>
  </si>
  <si>
    <t>https://cdn.inc-000.kms.osi.office.net/att/a5f8bb20d4d44bcb8cbe201409a48fe57a030fc4b94c3d659b816f95f24e1f8c.jpg?sv=2015-12-11&amp;sr=b&amp;sig=%2Bj5a1WoFLMfx62jrbmvHxFYc3eQ%2Bf3cx8hnb0%2FoJujc%3D&amp;st=2018-08-22T10:18:42Z&amp;se=2292-06-06T11:18:42Z&amp;sp=r</t>
  </si>
  <si>
    <t>23_6_2018</t>
  </si>
  <si>
    <t>20_7_2018</t>
  </si>
  <si>
    <t>https://cdn.inc-000.kms.osi.office.net/att/8e90efd77a05471c3f0be2168b706f1bc988389cadc9d815b4fd11365b868e7b.jpg?sv=2015-12-11&amp;sr=b&amp;sig=fHaZWtuCe7aY6Qs7y1IcJEMhF6%2FteTVpx03PQBHJ%2FUI%3D&amp;st=2018-08-22T11:39:08Z&amp;se=2292-06-06T12:39:08Z&amp;sp=r,https://cdn.inc-000.kms.osi.office.net/att/11108fc778c3d852f2b88062a23dd20e28cc00f92a9b2ec3aac047000e400679.jpg?sv=2015-12-11&amp;sr=b&amp;sig=cigWTb7eir6EXL%2FgVCE3PARSBlK18yi%2Ff1tVUbBIK0w%3D&amp;st=2018-08-22T11:39:09Z&amp;se=2292-06-06T12:39:09Z&amp;sp=r,https://cdn.inc-000.kms.osi.office.net/att/6f71248ef5aec0a45dcc1cc26166886681d14ce20d625f628c1ea1c1fcb4f074.jpg?sv=2015-12-11&amp;sr=b&amp;sig=g9%2B7ZAtBd1xxI%2BLb%2F5QCRIv0GOlU1kQdBXm9hkgC7M0%3D&amp;st=2018-08-22T11:39:09Z&amp;se=2292-06-06T12:39:09Z&amp;sp=r</t>
  </si>
  <si>
    <t xml:space="preserve">Guntur
</t>
  </si>
  <si>
    <t>https://cdn.inc-000.kms.osi.office.net/att/6c0d464adcaa13bb56b1300155c0845481f02ec2199866c74caff7d2e609f3d8.jpg?sv=2015-12-11&amp;sr=b&amp;sig=X6XIdtzBytBmnxmBEjaSDmU508ZTcmsY4FiS%2BI61bqQ%3D&amp;st=2018-08-23T02:11:44Z&amp;se=2292-06-07T03:11:44Z&amp;sp=r,https://cdn.inc-000.kms.osi.office.net/att/3df80c2fa73e86197a64077c92c238d4a89aa0f90d5ad8fe6aca511e810fbadd.jpg?sv=2015-12-11&amp;sr=b&amp;sig=1l%2FGQxH3aMjD6J07tFoYCzqKBzL9EOR0GaTu9xt1eKE%3D&amp;st=2018-08-23T02:11:44Z&amp;se=2292-06-07T03:11:44Z&amp;sp=r,https://cdn.inc-000.kms.osi.office.net/att/5542339dce028c4e85a125f29be5a1ca612224b0d99af30630acff1d610b4010.jpg?sv=2015-12-11&amp;sr=b&amp;sig=VyFyumFwQVcT0yxTOxdjQpdMMGpqKwvUMondcbH%2FE50%3D&amp;st=2018-08-23T02:11:44Z&amp;se=2292-06-07T03:11:44Z&amp;sp=r</t>
  </si>
  <si>
    <t>Srisedu</t>
  </si>
  <si>
    <t>https://cdn.inc-000.kms.osi.office.net/att/17c2459b83de32dbad590ce5248c53de04ebc937835594e26a53fef8a13093f6.jpg?sv=2015-12-11&amp;sr=b&amp;sig=jRuXz2TeHMKFQmDjoOr6qN1Nk%2FY4bBZ7nspkZhrZG5I%3D&amp;st=2018-08-23T02:20:10Z&amp;se=2292-06-07T03:20:10Z&amp;sp=r,https://cdn.inc-000.kms.osi.office.net/att/b68c0016c78b95f2bbef589a70ea6c1f49d5fddbb06fccd19c1c55cb741f8217.jpg?sv=2015-12-11&amp;sr=b&amp;sig=fT1HyeLweHfvQFFQ2LZVjLEevf8vUzgDJHSDFuNW9cs%3D&amp;st=2018-08-23T02:20:10Z&amp;se=2292-06-07T03:20:10Z&amp;sp=r</t>
  </si>
  <si>
    <t>Goureddypet</t>
  </si>
  <si>
    <t>Hanumanthunipet, Telangana 505174, India</t>
  </si>
  <si>
    <t>80/08/2018</t>
  </si>
  <si>
    <t>https://cdn.inc-000.kms.osi.office.net/att/328775fb258b38a8a2b3a193fd8781d87fb9bed3542ba5389620c1358987bad8.jpg?sv=2015-12-11&amp;sr=b&amp;sig=lGoF62QpHmc86MA0T%2FG4ib2T4B5Bw8p2ZHwGvkerxe0%3D&amp;st=2018-08-23T02:20:07Z&amp;se=2292-06-07T03:20:07Z&amp;sp=r,https://cdn.inc-000.kms.osi.office.net/att/084bd9f68d8c61888391f3cb903663303ed6ac02f9b411bb8c3f8765e7603d50.jpg?sv=2015-12-11&amp;sr=b&amp;sig=dnRhm7yBivKx4we3THM6MT0MYPh95QwAj620o0S4XyQ%3D&amp;st=2018-08-23T02:20:07Z&amp;se=2292-06-07T03:20:07Z&amp;sp=r,https://cdn.inc-000.kms.osi.office.net/att/1aa4bef81cf8c9217a1c81982f520a9c9b7d9d3885d1c00800a6091a5c75bf4c.jpg?sv=2015-12-11&amp;sr=b&amp;sig=HjDR9paM3v9aFB5uINpALObOpM%2BW4%2FESfovpQFJX7Bc%3D&amp;st=2018-08-23T02:20:08Z&amp;se=2292-06-07T03:20:08Z&amp;sp=r</t>
  </si>
  <si>
    <t>https://cdn.inc-000.kms.osi.office.net/att/590e81337e0bf7aaedf0fe15fd27654fd33a552581b8b3b726b3623a1a20f5ca.jpg?sv=2015-12-11&amp;sr=b&amp;sig=ViGwXER5yPndThseDyzHUXQVyEJJS%2BveXQzukJZVFc4%3D&amp;st=2018-08-23T02:36:07Z&amp;se=2292-06-07T03:36:07Z&amp;sp=r,https://cdn.inc-000.kms.osi.office.net/att/4707636fff9b74c98359a0ec8be096ce632778a7d5f3b4d975fa36af99551b58.jpg?sv=2015-12-11&amp;sr=b&amp;sig=W1vN%2FRbzIqbhHOkdC4py71AcGc5QiDzypd%2BGsOCDbJM%3D&amp;st=2018-08-23T02:36:07Z&amp;se=2292-06-07T03:36:07Z&amp;sp=r</t>
  </si>
  <si>
    <t>Repaka arepalli</t>
  </si>
  <si>
    <t>https://cdn.inc-000.kms.osi.office.net/att/38fadb8f91251939f5ad186a4635e779e0482bc01841494c7431c1e5771169a4.jpg?sv=2015-12-11&amp;sr=b&amp;sig=UL0EpBt8N7U9tzBVE1%2F%2Ft027BtFjiJyZtFRp9BjnjbM%3D&amp;st=2018-08-23T02:25:32Z&amp;se=2292-06-07T03:25:32Z&amp;sp=r,https://cdn.inc-000.kms.osi.office.net/att/fed99b503c542004ee1b7530be97c08faf21b9056946cf6a8dd05f953506abe2.jpg?sv=2015-12-11&amp;sr=b&amp;sig=4f10rnE8Sziyq1lJJ7B5mlILm6xAvxfMpshNxhSS5bo%3D&amp;st=2018-08-23T02:25:32Z&amp;se=2292-06-07T03:25:32Z&amp;sp=r,https://cdn.inc-000.kms.osi.office.net/att/9134bcff05e7b6b08d9ec3ae6567639e3178c721f1775a96c8dd382d7fb0f25d.jpg?sv=2015-12-11&amp;sr=b&amp;sig=1i1J2qsLYTEJplYW7lJ8Y8l9fjbGJdkVNUIpslg5sUI%3D&amp;st=2018-08-23T02:25:32Z&amp;se=2292-06-07T03:25:32Z&amp;sp=r,https://cdn.inc-000.kms.osi.office.net/att/cfbaf1d1e9451096a27e860b6081a273b3c4ad3621af5d776f9e0bba362be57b.jpg?sv=2015-12-11&amp;sr=b&amp;sig=xjVaVJLbd0Y2exbAO4XJJejZADLKtjFutukJiXr3Xgo%3D&amp;st=2018-08-23T02:25:33Z&amp;se=2292-06-07T03:25:33Z&amp;sp=r</t>
  </si>
  <si>
    <t>EllathKunta</t>
  </si>
  <si>
    <t>https://cdn.inc-000.kms.osi.office.net/att/691abd5ae5f205229e74205a6a845aafa472878c5e8ae8b91d25b9f755df0aa3.jpg?sv=2015-12-11&amp;sr=b&amp;sig=TJXjqRLpfigRkI3Xx3wsrMeAXmibOQFmoumDfjswa7w%3D&amp;st=2018-08-23T02:31:58Z&amp;se=2292-06-07T03:31:58Z&amp;sp=r,https://cdn.inc-000.kms.osi.office.net/att/27e0a2dca923eb497aea10856a1893e1ed1b50f9ff8c46bbb8caa20a27e7f7a0.jpg?sv=2015-12-11&amp;sr=b&amp;sig=CUSwhbnua8LJpDoy%2B%2F84dxQctz0MhUDZd2C0aNhVP00%3D&amp;st=2018-08-23T02:31:59Z&amp;se=2292-06-07T03:31:59Z&amp;sp=r,https://cdn.inc-000.kms.osi.office.net/att/b91cd5d01e4347331f3c72efb56739a635907f9d183e5b5a54f3a4d63722eb29.jpg?sv=2015-12-11&amp;sr=b&amp;sig=lRDU4n%2BMFieLCkZTCfV1ZZMUJH6KqA9YdvURedSvwzI%3D&amp;st=2018-08-23T02:32:00Z&amp;se=2292-06-07T03:32:00Z&amp;sp=r,https://cdn.inc-000.kms.osi.office.net/att/d6a7769699cc1296b275b8b1c0aecc6c26e2ee6799953149212403aa900e7bcb.jpg?sv=2015-12-11&amp;sr=b&amp;sig=hWUVCtJErLVjBedAFVcnI7ih7BdlaYvtVyXNVUFRimo%3D&amp;st=2018-08-23T02:32:00Z&amp;se=2292-06-07T03:32:00Z&amp;sp=r</t>
  </si>
  <si>
    <t>https://cdn.inc-000.kms.osi.office.net/att/116684784d3aef1efd0722c1e8ceb8a95cbed373d340a7f784943cdf62dcaef2.jpg?sv=2015-12-11&amp;sr=b&amp;sig=VfysLoH09XDLhB71p%2BPzikPJNqs1CWLVEdvnNetnhI4%3D&amp;st=2018-08-23T02:39:05Z&amp;se=2292-06-07T03:39:05Z&amp;sp=r,https://cdn.inc-000.kms.osi.office.net/att/4b3fb46a638d292742c3b442ddc5799de04eb8a9aa30a12748459ffcaf7ae7ba.jpg?sv=2015-12-11&amp;sr=b&amp;sig=lWenDOSHcBGH34RRIIOfMkkfi5MGHF3yFN8Y4p1RzOA%3D&amp;st=2018-08-23T02:39:05Z&amp;se=2292-06-07T03:39:05Z&amp;sp=r,https://cdn.inc-000.kms.osi.office.net/att/a2c185ad92881c76e7670982990199a5e2cfda55b8b115786787433b421d4f3d.jpg?sv=2015-12-11&amp;sr=b&amp;sig=%2B0kJwRFC9wdiDguyOILy%2FtN2VWghCDOBiJhkzRCyyes%3D&amp;st=2018-08-23T02:39:06Z&amp;se=2292-06-07T03:39:06Z&amp;sp=r,https://cdn.inc-000.kms.osi.office.net/att/7b271e58dc2dfdae4945863ef406553680c138e99eaedb0256dc369ff9a082d6.jpg?sv=2015-12-11&amp;sr=b&amp;sig=pofBKNIyx7s6JRt0l8NBQZmiMnKyc%2FrL0Gkp4nB4U1o%3D&amp;st=2018-08-23T02:39:07Z&amp;se=2292-06-07T03:39:07Z&amp;sp=r</t>
  </si>
  <si>
    <t>https://cdn.inc-000.kms.osi.office.net/att/d52fb8ebee03d6d289cb043d5d6d444a48957e31fd090155fa55b02a983f1b11.jpg?sv=2015-12-11&amp;sr=b&amp;sig=RbZnbi3SzQVH1DLldDjKyzGDLWT7lrgOeB7e%2BiYfiPg%3D&amp;st=2018-08-23T02:47:20Z&amp;se=2292-06-07T03:47:20Z&amp;sp=r,https://cdn.inc-000.kms.osi.office.net/att/99ba7c4c9dd721d0f396da76417d611a53fd679a283214e5f96959d27337d539.jpg?sv=2015-12-11&amp;sr=b&amp;sig=u3vo7ePcMiVFz%2BmrgCkXW0DA9ogP%2BZ%2Fzd2QPtWXqMJY%3D&amp;st=2018-08-23T02:47:20Z&amp;se=2292-06-07T03:47:20Z&amp;sp=r</t>
  </si>
  <si>
    <t>Are palli </t>
  </si>
  <si>
    <t>808/2018</t>
  </si>
  <si>
    <t>https://cdn.inc-000.kms.osi.office.net/att/6cb8a982917957131a74cd727f6198fbe2e117f7db9dd03ea2daef4f71088e30.jpg?sv=2015-12-11&amp;sr=b&amp;sig=BEzp7duJNwlmpGL2KbCrKux8fOMGyNHONmfgO%2FqSgkQ%3D&amp;st=2018-08-23T03:12:51Z&amp;se=2292-06-07T04:12:51Z&amp;sp=r</t>
  </si>
  <si>
    <t>Arepalli</t>
  </si>
  <si>
    <t>https://cdn.inc-000.kms.osi.office.net/att/f531a7ede9ef2f8969a02f190f76af60343b145c78884aa56814645e920ce052.jpg?sv=2015-12-11&amp;sr=b&amp;sig=QEbK4qgjdiKAYrm7rQvoMWohiAt8W2aYXyUW5i97IDo%3D&amp;st=2018-08-23T02:49:21Z&amp;se=2292-06-07T03:49:21Z&amp;sp=r,https://cdn.inc-000.kms.osi.office.net/att/b4d4cc66301e62fbe905644d52372c640c637d7b3399f2ee4653845c606f2ca0.jpg?sv=2015-12-11&amp;sr=b&amp;sig=JxGwhtJHSMie98lZTU3dKWiknt6ML%2FoJ3IsgDNDAUWM%3D&amp;st=2018-08-23T02:49:22Z&amp;se=2292-06-07T03:49:22Z&amp;sp=r,https://cdn.inc-000.kms.osi.office.net/att/fc3ef56e49086dd9591f29e98c6862b9d1dd636e3ce6669c80b3f151aaea295c.jpg?sv=2015-12-11&amp;sr=b&amp;sig=jJm2M5dBZfMJ%2FJf0KIAAOoA%2Bw5YtaiyzlwvISMtlOOo%3D&amp;st=2018-08-23T02:49:22Z&amp;se=2292-06-07T03:49:22Z&amp;sp=r,https://cdn.inc-000.kms.osi.office.net/att/b98550779cb11a1c89498523b754be93f07444bfd14d86a9edd443ba51ff6687.jpg?sv=2015-12-11&amp;sr=b&amp;sig=MpVdJFFhCd9Z3%2BqaF4JAIfu%2Bm6hGBqZVGxkD5mBhBEc%3D&amp;st=2018-08-23T02:49:23Z&amp;se=2292-06-07T03:49:23Z&amp;sp=r</t>
  </si>
  <si>
    <t>https://cdn.inc-000.kms.osi.office.net/att/a84fc95362d3a4039d5f9d0dd419a818ed806d3f8bd330e490037ab34fa6c27d.jpg?sv=2015-12-11&amp;sr=b&amp;sig=cj427MM%2FX3F3rajzOo33zsPLB0osIW7ypJs0K7YzHnY%3D&amp;st=2018-08-23T02:56:59Z&amp;se=2292-06-07T03:56:59Z&amp;sp=r,https://cdn.inc-000.kms.osi.office.net/att/5dd7bbb59653466b7239233efff0fedb95c4341310aa0d43a4b658edc572b8c5.jpg?sv=2015-12-11&amp;sr=b&amp;sig=vPUs6iZaYrv8X7KmCoDANz5EwdUknk%2Fj9LAStVrxQj8%3D&amp;st=2018-08-23T02:56:59Z&amp;se=2292-06-07T03:56:59Z&amp;sp=r,https://cdn.inc-000.kms.osi.office.net/att/cef35e7886cc3acc383972a3b6e8919acbddc599c00a91bd2cee825f66f28f54.jpg?sv=2015-12-11&amp;sr=b&amp;sig=FYUMKVtem5kEqNXqJTCqakBqMYIuRiiGTedB5E%2FMlLc%3D&amp;st=2018-08-23T02:56:59Z&amp;se=2292-06-07T03:56:59Z&amp;sp=r,https://cdn.inc-000.kms.osi.office.net/att/0c44a63a7bcf69cf7c83706c915f931e4f047393dd418ec10df6d7cad7a19a60.jpg?sv=2015-12-11&amp;sr=b&amp;sig=3h4ilNHVJ7tF2NDen0ANtujXh%2Fmvo6bq0KFOdLBMUnc%3D&amp;st=2018-08-23T02:56:59Z&amp;se=2292-06-07T03:56:59Z&amp;sp=r</t>
  </si>
  <si>
    <t>https://cdn.inc-000.kms.osi.office.net/att/46792049a7e8a09ca9c9713c622c77cc6581f9b857028d977f3f9f20fe5ef02d.jpg?sv=2015-12-11&amp;sr=b&amp;sig=APNEMFw5sD5d0m%2Fs33Pi3tmLmDi1AegTZRdgLFPuuq0%3D&amp;st=2018-09-06T02:35:57Z&amp;se=2292-06-21T03:35:57Z&amp;sp=r,https://cdn.inc-000.kms.osi.office.net/att/3e31fd4090f747d4213fcb727756959b6c10415a59e8099275c65509a9590a6c.jpg?sv=2015-12-11&amp;sr=b&amp;sig=lxoZuLG1pG7vR8nv6K3Q2h6Kf8lzqn9r2Fnu9vR8SDE%3D&amp;st=2018-09-06T02:35:57Z&amp;se=2292-06-21T03:35:57Z&amp;sp=r</t>
  </si>
  <si>
    <t>https://cdn.inc-000.kms.osi.office.net/att/d6b70f67e25bbc94480f776af8a58ff743c3740f0737bfa4f1afe40cac85e84a.jpg?sv=2015-12-11&amp;sr=b&amp;sig=sq9fTRUg3uZBZ864arBsnC5PlInSFHheyn56IHJgNRA%3D&amp;st=2018-09-06T02:42:21Z&amp;se=2292-06-21T03:42:21Z&amp;sp=r,https://cdn.inc-000.kms.osi.office.net/att/530c5ea548f73ada18389e18118c4f53b09dc0f4f8371b0e9d7b57cfbffd06b1.jpg?sv=2015-12-11&amp;sr=b&amp;sig=Osn7ygJDNp9SKMlAvsGFJwwV0JwvOzOKkQMR%2BazLvvs%3D&amp;st=2018-09-06T02:42:22Z&amp;se=2292-06-21T03:42:22Z&amp;sp=r,https://cdn.inc-000.kms.osi.office.net/att/63c89705a574d6333761a536d403fd71e1f4475ef39a3d8b86404af69f1c159b.jpg?sv=2015-12-11&amp;sr=b&amp;sig=%2FtBZbfZSRBVgllcvv7op7j9SQcp%2Bu%2BpkLOovauddNVw%3D&amp;st=2018-09-06T02:42:22Z&amp;se=2292-06-21T03:42:22Z&amp;sp=r</t>
  </si>
  <si>
    <t>Unnamed Road, Velampalli, Telangana 505475, India</t>
  </si>
  <si>
    <t>https://cdn.inc-000.kms.osi.office.net/att/b794a6cfaa081b1ed249093e385b84313335d0f12cba5ad204942176c6de4099.jpg?sv=2015-12-11&amp;sr=b&amp;sig=dYU2tpGg1SSDnjW%2FwfS5ILcNVkjUw81aBPNek4sAKE0%3D&amp;st=2018-09-06T02:47:45Z&amp;se=2292-06-21T03:47:45Z&amp;sp=r,https://cdn.inc-000.kms.osi.office.net/att/7702f8deefaee646b03744742e728ec6d3811783073ce1799a1fdec929d1cf77.jpg?sv=2015-12-11&amp;sr=b&amp;sig=slWVCYRRWgwxMpJ5qQv7gZfhJq8TPREoDPSpIP8hhIQ%3D&amp;st=2018-09-06T02:47:45Z&amp;se=2292-06-21T03:47:45Z&amp;sp=r,https://cdn.inc-000.kms.osi.office.net/att/c93f592b1b0707cebc83b440447793877974a8f5e32caea4750b5b75f261602f.jpg?sv=2015-12-11&amp;sr=b&amp;sig=ZsGE%2BoiGWu8d%2BprSFV4g3NSR9DjX4yYsIVLKkSPX%2FOk%3D&amp;st=2018-09-06T02:47:45Z&amp;se=2292-06-21T03:47:45Z&amp;sp=r</t>
  </si>
  <si>
    <t>Vanuthadupula </t>
  </si>
  <si>
    <t>https://cdn.inc-000.kms.osi.office.net/att/06842e5c9fe2885dfbcd6f69d93e1d391b81e1984fae0b3808df083784ea4a3d.jpg?sv=2015-12-11&amp;sr=b&amp;sig=TFNiekq%2F%2F%2FQwPxg3S8k%2Fe7sWFOOYEfxPerd%2BX6RlmNw%3D&amp;st=2018-09-06T02:57:59Z&amp;se=2292-06-21T03:57:59Z&amp;sp=r,https://cdn.inc-000.kms.osi.office.net/att/33c4f80bf73d7275f4a66f45242237cf5029216d4c0dd75f2e667cf861e9a6d1.jpg?sv=2015-12-11&amp;sr=b&amp;sig=80ud7DOZoqqtScGdCoDgg9bVzqGthsi1FNdr3Izp5Sc%3D&amp;st=2018-09-06T02:57:59Z&amp;se=2292-06-21T03:57:59Z&amp;sp=r</t>
  </si>
  <si>
    <t>https://cdn.inc-000.kms.osi.office.net/att/67b3a90c44d032cdc9a66c7899a68e538cbd60d190393a8bad0f1efb8b693624.jpg?sv=2015-12-11&amp;sr=b&amp;sig=ewb7l9HwRMF4M6HOYfZMWRSUjp3rzL1UGuSmhzCrv7Y%3D&amp;st=2018-09-06T02:56:39Z&amp;se=2292-06-21T03:56:39Z&amp;sp=r</t>
  </si>
  <si>
    <t>Telangana 505187, India</t>
  </si>
  <si>
    <t>https://cdn.inc-000.kms.osi.office.net/att/a397d3e0a7a8c01a42c3ee5ef69e35676edf7278f826bc1f6e2c33da09bf3e31.jpg?sv=2015-12-11&amp;sr=b&amp;sig=sIEcaYEwGYW5poZxA%2BJSBi9XwP5FgUEBcTKL7lxo2jg%3D&amp;st=2018-09-07T03:28:13Z&amp;se=2292-06-22T04:28:13Z&amp;sp=r,https://cdn.inc-000.kms.osi.office.net/att/c074c7e142dc0a423e1e75835d06bf28454c2f9912014a61c735340bd31a41a1.jpg?sv=2015-12-11&amp;sr=b&amp;sig=HW8jbTks0nbsPX6OrUhEp3ugPxtv8mudnG1ZCJFhMls%3D&amp;st=2018-09-07T03:28:13Z&amp;se=2292-06-22T04:28:13Z&amp;sp=r</t>
  </si>
  <si>
    <t>https://cdn.inc-000.kms.osi.office.net/att/54ac8fae5f6ce7f75f2830456ec47d5a36e3e475af2b1821462c0424685978c0.jpg?sv=2015-12-11&amp;sr=b&amp;sig=GxtKzUZN2No6NGtswZ7Q2zxXit3i1OPguo5iZkJCc4Q%3D&amp;st=2018-09-06T02:56:01Z&amp;se=2292-06-21T03:56:01Z&amp;sp=r,https://cdn.inc-000.kms.osi.office.net/att/51621f10c5e370ec558d3c1756421dd095f90368c048240fe0970d0006fc97cb.jpg?sv=2015-12-11&amp;sr=b&amp;sig=9XSdlgCM7UTvZ%2FSTMM0b0E9aZFmcww2Q8wrhQ6Ad74g%3D&amp;st=2018-09-06T02:56:01Z&amp;se=2292-06-21T03:56:01Z&amp;sp=r,https://cdn.inc-000.kms.osi.office.net/att/79f19f42c67d74b4c510e3748113be43af6d2ff86c4b878837fd55a68d1859cf.jpg?sv=2015-12-11&amp;sr=b&amp;sig=sQ7vEAkh%2Bfb8CRdK6WUA%2F911gWkwVDPGOlKlcnAl6sA%3D&amp;st=2018-09-06T02:56:01Z&amp;se=2292-06-21T03:56:01Z&amp;sp=r</t>
  </si>
  <si>
    <t>08 06 2018</t>
  </si>
  <si>
    <t>08 07 2018</t>
  </si>
  <si>
    <t>15 06 2018</t>
  </si>
  <si>
    <t>https://cdn.inc-000.kms.osi.office.net/att/c8814e6ae7ca2aec58a6cfafe1e6071bfd6645ba387009b9117972981f498e45.jpg?sv=2015-12-11&amp;sr=b&amp;sig=le%2B0ZVYUHOvMWv1J6POt%2FInkADyjc5HvJ8JvmZhaN9I%3D&amp;st=2018-09-09T01:29:55Z&amp;se=2292-06-24T02:29:55Z&amp;sp=r,https://cdn.inc-000.kms.osi.office.net/att/f806b044e5f41a48f492d7400a49ff663290cc29431596a7f3e4a32f78e5302f.jpg?sv=2015-12-11&amp;sr=b&amp;sig=r4X1Zu4IGLYZ6E%2FbbXB%2BMnrY%2B%2F2W1TgyTDGQP3i7TMQ%3D&amp;st=2018-09-09T01:29:55Z&amp;se=2292-06-24T02:29:55Z&amp;sp=r,https://cdn.inc-000.kms.osi.office.net/att/643d387f9c483c4778f911c9bece972d36b13d0b690f4d07c9d47d8316664b02.jpg?sv=2015-12-11&amp;sr=b&amp;sig=1uLPAgF6BFyRX0YG1CSmuXBuhTzWDKyJENAqwQ%2BCqUI%3D&amp;st=2018-09-09T01:29:55Z&amp;se=2292-06-24T02:29:55Z&amp;sp=r</t>
  </si>
  <si>
    <t>B. RAVINDER Reddy </t>
  </si>
  <si>
    <t>Unnamed Road, Galipalli, Telangana 505530, India</t>
  </si>
  <si>
    <t>https://cdn.inc-000.kms.osi.office.net/att/b7ac7cd0ef6faf5fb811bc876f2301db73d53ce3ccb0b891bbd0ffcfc5f1b939.jpg?sv=2015-12-11&amp;sr=b&amp;sig=JfVa47w1RdjrInh%2BtEucmHQfFn9q2OX8Hmbrl8YZJD8%3D&amp;st=2018-09-06T03:11:50Z&amp;se=2292-06-21T04:11:50Z&amp;sp=r,https://cdn.inc-000.kms.osi.office.net/att/f4de0aa37376d16d6ff0e2438384a42cdcd805b7bedaa421bab008e830e50e51.jpg?sv=2015-12-11&amp;sr=b&amp;sig=G3AFQSJt%2F0VJWcMNRBc1Lf84YYaMFp14vLA6BzscoT0%3D&amp;st=2018-09-06T03:11:50Z&amp;se=2292-06-21T04:11:50Z&amp;sp=r,https://cdn.inc-000.kms.osi.office.net/att/4105a119b20dde0edfc6fe809f1f56054b0a6a7dc5af1c984704a2b3aad7b992.jpg?sv=2015-12-11&amp;sr=b&amp;sig=8hJjKKmTBSyMi8QGhgn0qpKdZxyvfQFlJ22OcZTlYJk%3D&amp;st=2018-09-06T03:11:50Z&amp;se=2292-06-21T04:11:50Z&amp;sp=r</t>
  </si>
  <si>
    <t>Rachapalle, Telangana 505475, India</t>
  </si>
  <si>
    <t>https://cdn.inc-000.kms.osi.office.net/att/a1359a1d2f8fed9a4e622cc87c6b2dc1d9607e3a52b7ab8bc05117bf7ce23ec7.jpg?sv=2015-12-11&amp;sr=b&amp;sig=UAH7ECJ8P4LwEGAF%2Bh%2B4CxZ4FC9gl7ou7Kt4V%2FTOWr4%3D&amp;st=2018-09-06T03:26:13Z&amp;se=2292-06-21T04:26:13Z&amp;sp=r</t>
  </si>
  <si>
    <t>10|06|2018</t>
  </si>
  <si>
    <t>05 |07 |2018</t>
  </si>
  <si>
    <t>https://cdn.inc-000.kms.osi.office.net/att/524a454a2f890b9480f0b23ff5d666b7debc570632980e3bfe69508fb19ca2dd.jpg?sv=2015-12-11&amp;sr=b&amp;sig=viy1gAwLDwAy9a0Dm%2BfQC%2B9fv4xakjfXdDB34Uk3ukA%3D&amp;st=2018-09-09T02:33:53Z&amp;se=2292-06-24T03:33:53Z&amp;sp=r,https://cdn.inc-000.kms.osi.office.net/att/d7826fcc92678c6c47d6c8653bf421330298a996b1587105c0cf32ec3e47f1ec.jpg?sv=2015-12-11&amp;sr=b&amp;sig=v5ueTJ%2BQFxH2LMMq%2FuvlDBEMsR4%2B08ssA9gel2B72jY%3D&amp;st=2018-09-09T02:33:53Z&amp;se=2292-06-24T03:33:53Z&amp;sp=r</t>
  </si>
  <si>
    <t>https://cdn.inc-000.kms.osi.office.net/att/c8af51a8c11f48fcc5a71fc61e8030b2db6b0d202b98d2edf25bb6d4d20123b7.jpg?sv=2015-12-11&amp;sr=b&amp;sig=%2FRoRDMBLBA5ihakmp%2F2vutO0butwWwCrmsqKOtGV3jk%3D&amp;st=2018-09-09T02:47:47Z&amp;se=2292-06-24T03:47:47Z&amp;sp=r,https://cdn.inc-000.kms.osi.office.net/att/c89b7c50e7d417d51dd7817f8fd40f3987d9fc512f427b67f9569a236ba272fa.jpg?sv=2015-12-11&amp;sr=b&amp;sig=OcUEnxdME1gWlzNiLu%2FPJ8V43TaXjWzwdNhxfphR3yM%3D&amp;st=2018-09-09T02:47:48Z&amp;se=2292-06-24T03:47:48Z&amp;sp=r</t>
  </si>
  <si>
    <t>Galipalli Bypass Rd, Galipalle, Telangana 505530, India</t>
  </si>
  <si>
    <t>https://cdn.inc-000.kms.osi.office.net/att/c7c7c52784c40e68413f7d42825f7b6bf011633c12ce8b9d11ecfed256480a94.jpg?sv=2015-12-11&amp;sr=b&amp;sig=KvC%2B090DnmEQ1rNnIdfd4VBJcJ5EFXH1D0iXHdonBoU%3D&amp;st=2018-09-11T01:27:57Z&amp;se=2292-06-26T02:27:57Z&amp;sp=r</t>
  </si>
  <si>
    <t>https://cdn.inc-000.kms.osi.office.net/att/cef66a9da00e4bf05cc578f29f810aa3a80b8b322a05cf1d73159500b87e75e0.jpg?sv=2015-12-11&amp;sr=b&amp;sig=swp2C04OTU7mzX8IpEpbTX9n5pS%2BZg6Www09FYhVirY%3D&amp;st=2018-09-09T03:05:25Z&amp;se=2292-06-24T04:05:25Z&amp;sp=r,https://cdn.inc-000.kms.osi.office.net/att/e660a7422886535437b0b388f5eb5314ca4cfa1cf812bdfebd36233473514cda.jpg?sv=2015-12-11&amp;sr=b&amp;sig=ni5CCP7ZdVdNJO66UxXyR4t9VGD48tNXYSe8DiNjc80%3D&amp;st=2018-09-09T03:05:26Z&amp;se=2292-06-24T04:05:26Z&amp;sp=r</t>
  </si>
  <si>
    <t>20-07-2018u</t>
  </si>
  <si>
    <t>https://cdn.inc-000.kms.osi.office.net/att/35e87baf0c8fe1ecb2549232337f1846cb769fea333bcdf495ee8ecef4b1baf0.jpg?sv=2015-12-11&amp;sr=b&amp;sig=nycsXcvN9DtNSLd3NnUJFQ502sizu8Kba1ixcIc8b5g%3D&amp;st=2018-09-09T03:07:32Z&amp;se=2292-06-24T04:07:32Z&amp;sp=r,https://cdn.inc-000.kms.osi.office.net/att/7f16e40f44cec92129b00baf220e4efc44486bdc206f52f2f24b0ffbfc3dab36.jpg?sv=2015-12-11&amp;sr=b&amp;sig=YlFjGNgQVcey0geFH0LhJ5B8x5SWZxP7G7KCrqhvdE8%3D&amp;st=2018-09-09T03:07:33Z&amp;se=2292-06-24T04:07:33Z&amp;sp=r,https://cdn.inc-000.kms.osi.office.net/att/ea5f7667acbd2e75a244f528cab8642e1ff774eee2f3d463c20b725726f916bf.jpg?sv=2015-12-11&amp;sr=b&amp;sig=qjVp85BF4NoLLyiRQy%2BB2Hg7SxqcK6q%2F%2Fs8axUhST%2FU%3D&amp;st=2018-09-09T03:07:33Z&amp;se=2292-06-24T04:07:33Z&amp;sp=r</t>
  </si>
  <si>
    <t>https://cdn.inc-000.kms.osi.office.net/att/71fac90ffbfeda0b4195a87c3df059e117afc92133b4f6b2859db395ebffbc91.jpg?sv=2015-12-11&amp;sr=b&amp;sig=SYP2gQrllUrQb4zhn9lSdnHhT7IBVxCVwpzP7Xi2Mj0%3D&amp;st=2018-09-09T04:03:57Z&amp;se=2292-06-24T05:03:57Z&amp;sp=r,https://cdn.inc-000.kms.osi.office.net/att/8accca278cbdfeaf1ec2d11727ea2e3968cfa66da05768e67983850022fa0ef9.jpg?sv=2015-12-11&amp;sr=b&amp;sig=79Cwg4cwzxdFmHX1FR7d2dwp%2BWPKkxTBVRVBK4%2BLz3M%3D&amp;st=2018-09-09T04:03:58Z&amp;se=2292-06-24T05:03:58Z&amp;sp=r,https://cdn.inc-000.kms.osi.office.net/att/c6a9ec11847952e064c094479fef42d1d6527fc6b1414a51a8ff6f2c39bc98c5.jpg?sv=2015-12-11&amp;sr=b&amp;sig=EL4Av%2BbrwQm4b75SuBd1nRAxZcvg75WsMyhdQgIYCeU%3D&amp;st=2018-09-09T04:03:58Z&amp;se=2292-06-24T05:03:58Z&amp;sp=r</t>
  </si>
  <si>
    <t>https://cdn.inc-000.kms.osi.office.net/att/c9053e228a0d6cf16841d42e16f449c636a586a2ded7b10b761d6450c0d40730.jpg?sv=2015-12-11&amp;sr=b&amp;sig=aSb5rFoNgb5cVZsJ7naAWLl0VtUqabOKKsiaYD5cjBI%3D&amp;st=2018-09-09T04:26:36Z&amp;se=2292-06-24T05:26:36Z&amp;sp=r,https://cdn.inc-000.kms.osi.office.net/att/d3f86385c4d54f2ef9f374b98870473ffd7d609cf81e646461fcede76d401167.jpg?sv=2015-12-11&amp;sr=b&amp;sig=NPPODvpyiD92%2FtQzZB4HjL2LtqpzMX2OCPi0N9QwylA%3D&amp;st=2018-09-09T04:26:37Z&amp;se=2292-06-24T05:26:37Z&amp;sp=r,https://cdn.inc-000.kms.osi.office.net/att/98e135e8fa081dceaf056702e1fce0a10af02045acd87b6bacffd1a4fcd342fc.jpg?sv=2015-12-11&amp;sr=b&amp;sig=TUmT%2Beu4bA%2BMPjUnC4El5dL2IcN29js2uHHm6sFOZRc%3D&amp;st=2018-09-09T04:26:37Z&amp;se=2292-06-24T05:26:37Z&amp;sp=r</t>
  </si>
  <si>
    <t>https://cdn.inc-000.kms.osi.office.net/att/4cd345e4314b6d39b915fd867a7f5f61fd1b1b309721a11a30152ee881da9200.jpg?sv=2015-12-11&amp;sr=b&amp;sig=%2FheqWcqKMbhJEpLTNJJ23Jcm45EERpj6LyiCBU54JuA%3D&amp;st=2018-09-11T04:18:46Z&amp;se=2292-06-26T05:18:46Z&amp;sp=r,https://cdn.inc-000.kms.osi.office.net/att/ae28e32db465fb45390ac0baa07f270f47fc1ddc56a0c2b9cd862c823a38f4ae.jpg?sv=2015-12-11&amp;sr=b&amp;sig=p%2BCauoRvzcpl1RllOxntxkAMEfsAz6TfbG2OFBObtOc%3D&amp;st=2018-09-11T04:18:46Z&amp;se=2292-06-26T05:18:46Z&amp;sp=r</t>
  </si>
  <si>
    <t>https://cdn.inc-000.kms.osi.office.net/att/17196c4f50917c46e332425523de74bdd6c62c95ece5dad8317b78b75cfcaf12.jpg?sv=2015-12-11&amp;sr=b&amp;sig=MFvVbbQ%2FPNm3tGnpoTZkWUTHRIIP2dUTiOad8SQEF6s%3D&amp;st=2018-09-11T04:18:46Z&amp;se=2292-06-26T05:18:46Z&amp;sp=r,https://cdn.inc-000.kms.osi.office.net/att/f9fda1d8801c0f9029749d8e13d1f77c29e4db1f29d93d660159b6d8112ec3d7.jpg?sv=2015-12-11&amp;sr=b&amp;sig=608DyKLipcwULQgFPEOiW3lwzL55i6Jxdvj6l6Uehvo%3D&amp;st=2018-09-11T04:18:46Z&amp;se=2292-06-26T05:18:46Z&amp;sp=r</t>
  </si>
  <si>
    <t>Mokkapadu</t>
  </si>
  <si>
    <t>Andhra Pradesh 522403, India</t>
  </si>
  <si>
    <t>https://cdn.inc-000.kms.osi.office.net/att/5c13d32763cf4dab50acc8564236582489615c052bb60d7b6622e253be1a98de.jpg?sv=2015-12-11&amp;sr=b&amp;sig=DK68fwkd74MIt3sPanuvoGDD%2BPQ4bOkRLq9SUe6XrIs%3D&amp;st=2018-09-11T04:18:54Z&amp;se=2292-06-26T05:18:54Z&amp;sp=r,https://cdn.inc-000.kms.osi.office.net/att/8d5ad04773ce6e9b27ab4bdea1c9e6aecafc780c370556fd934379384c9277e7.jpg?sv=2015-12-11&amp;sr=b&amp;sig=mnrDLwfeOsI5bl%2BM3kZvuow1C6KqNy%2BEj8y46L1tfMU%3D&amp;st=2018-09-11T04:18:54Z&amp;se=2292-06-26T05:18:54Z&amp;sp=r</t>
  </si>
  <si>
    <t>https://cdn.inc-000.kms.osi.office.net/att/17078df2e019b4dfafb516495fbe4fa2bd9b02650650a1f61c2b9c4b786f0913.jpg?sv=2015-12-11&amp;sr=b&amp;sig=gpcPUs74M1Zkq6SvEaOXjgKYZYd9uGJJYtpDzdGS8Lw%3D&amp;st=2018-09-12T02:50:09Z&amp;se=2292-06-27T03:50:09Z&amp;sp=r,https://cdn.inc-000.kms.osi.office.net/att/61c9e73c17495cac02b2be85332c7f07c127f077bb47aa43badfed1633efe92b.jpg?sv=2015-12-11&amp;sr=b&amp;sig=%2FN0SxBHLPiMVYvXA1BTGPCaRAHWBL5lUEUVsgbzsdy4%3D&amp;st=2018-09-12T02:50:09Z&amp;se=2292-06-27T03:50:09Z&amp;sp=r</t>
  </si>
  <si>
    <t>https://cdn.inc-000.kms.osi.office.net/att/1835a146c4daf84d51b59c1862a8f782340f859c9cfb354e3a9f461b23161a02.jpg?sv=2015-12-11&amp;sr=b&amp;sig=F%2BlftMVX1yfv7ubCCCrCHYEtDQmID0fPxCGMiTOpKkg%3D&amp;st=2018-09-12T02:51:17Z&amp;se=2292-06-27T03:51:17Z&amp;sp=r,https://cdn.inc-000.kms.osi.office.net/att/b50df246b1c01977f5e6a99d382ce5815f33081821e102cbefcdb92146a2d78d.jpg?sv=2015-12-11&amp;sr=b&amp;sig=JhRXqMX%2FcpznvmdIbIeOTdtXFDlPz5zIyoT3H2wIGVE%3D&amp;st=2018-09-12T02:51:17Z&amp;se=2292-06-27T03:51:17Z&amp;sp=r</t>
  </si>
  <si>
    <t>Tadikinda</t>
  </si>
  <si>
    <t>https://cdn.inc-000.kms.osi.office.net/att/5c49f84db163548e8a404174fa3cde14dc187fccdc69490285caaf832158b76f.jpg?sv=2015-12-11&amp;sr=b&amp;sig=rrhyiCitMdW%2FV%2F92Bqu%2FoWG%2FYrVvaM0l9cSkyph6PyY%3D&amp;st=2018-09-12T02:53:47Z&amp;se=2292-06-27T03:53:47Z&amp;sp=r,https://cdn.inc-000.kms.osi.office.net/att/914e1727843aef96078015c553ff50e08ce83db5fcb85a8869782fb8bf1f98e6.jpg?sv=2015-12-11&amp;sr=b&amp;sig=pAdqKBxxULtjD9Tddrx7ONwkMi0c6RiRE%2FYbsuFfVDs%3D&amp;st=2018-09-12T02:53:47Z&amp;se=2292-06-27T03:53:47Z&amp;sp=r</t>
  </si>
  <si>
    <t>https://cdn.inc-000.kms.osi.office.net/att/b3bf7f1edac388f2b93474707548f1407c95638a53f5e70499793c41ef3e9694.jpg?sv=2015-12-11&amp;sr=b&amp;sig=uZiphzcTHxhsfXzVH0uRxL2J4x%2FJ%2BRih4hK1OJJJi2s%3D&amp;st=2018-09-12T02:55:47Z&amp;se=2292-06-27T03:55:47Z&amp;sp=r,https://cdn.inc-000.kms.osi.office.net/att/3d719a52b2f8820309377d728bb0e815faa180174c7aa923fac5e01c17934a48.jpg?sv=2015-12-11&amp;sr=b&amp;sig=9QCwQuyPTxG8T6pxPQYs0M6GKJghDIh9m9lIWduFfWU%3D&amp;st=2018-09-12T02:55:48Z&amp;se=2292-06-27T03:55:48Z&amp;sp=r</t>
  </si>
  <si>
    <t>https://cdn.inc-000.kms.osi.office.net/att/3ae7a3cc8f313e2b2df325d87d5bec808cea34d2e5bab25002445579e0edf467.jpg?sv=2015-12-11&amp;sr=b&amp;sig=YgwkRPoo0JvcGTtqV%2FxgYeQv0OpHKDAvUFi6EFe8Upg%3D&amp;st=2018-09-12T02:59:14Z&amp;se=2292-06-27T03:59:14Z&amp;sp=r,https://cdn.inc-000.kms.osi.office.net/att/ca7f572523f5572be94419c9165d8c16b104633680515188a140da0953060402.jpg?sv=2015-12-11&amp;sr=b&amp;sig=sJ4HgoZJNSoDwFL2SfOQ9beRZKMDXuUTW6Dl0ILQUas%3D&amp;st=2018-09-12T02:59:14Z&amp;se=2292-06-27T03:59:14Z&amp;sp=r</t>
  </si>
  <si>
    <t>https://cdn.inc-000.kms.osi.office.net/att/f6bd8d9514fd19abb77398a7efc5735c5dc47c8bd4fd9252b0abcf40ed564b41.jpg?sv=2015-12-11&amp;sr=b&amp;sig=Lqs4WtXOCuxsOqA9cxLahpcO43vUWpa2INLZZoV91Nw%3D&amp;st=2018-09-12T03:02:16Z&amp;se=2292-06-27T04:02:16Z&amp;sp=r,https://cdn.inc-000.kms.osi.office.net/att/7cca4f9b3c322b019a87dd90c1d54b8270827d2555a15a40b80a43cc84c4ef20.jpg?sv=2015-12-11&amp;sr=b&amp;sig=j4ahN%2FHuCpWQWDLv4nvbpcoKTmRNZ%2F4EReb5ogC1DZ0%3D&amp;st=2018-09-12T03:02:16Z&amp;se=2292-06-27T04:02:16Z&amp;sp=r</t>
  </si>
  <si>
    <t>https://cdn.inc-000.kms.osi.office.net/att/45acd03569543e7ded0b0606e591eb149c90041a3e34eb78c56cbe2597619107.jpg?sv=2015-12-11&amp;sr=b&amp;sig=0pA3te8DlUzgMbE83yjbSBdCJvt53e%2FSrtDGLW7Fxgs%3D&amp;st=2018-09-12T02:59:45Z&amp;se=2292-06-27T03:59:45Z&amp;sp=r,https://cdn.inc-000.kms.osi.office.net/att/fc500a77715874fa2fefaef2529475f59cddb8f07ff30437ae3de6b5c029434d.jpg?sv=2015-12-11&amp;sr=b&amp;sig=BAWReEkooB9noA0bwrGr9T0Y9GBfb%2FgbSB30flll5Kc%3D&amp;st=2018-09-12T02:59:45Z&amp;se=2292-06-27T03:59:45Z&amp;sp=r,https://cdn.inc-000.kms.osi.office.net/att/4aec61adf28fb658b60ef72a7fdfee5c6c2b2fe6f89baae608f38ffa999e2273.jpg?sv=2015-12-11&amp;sr=b&amp;sig=AWeG6OdCzJTKTaHDwkd%2FKR2%2BxTrhRmlMdKBztpMitZs%3D&amp;st=2018-09-12T02:59:45Z&amp;se=2292-06-27T03:59:45Z&amp;sp=r</t>
  </si>
  <si>
    <t>Ippalapally Rd, Bujunoor, Telangana 505475, India</t>
  </si>
  <si>
    <t>https://cdn.inc-000.kms.osi.office.net/att/c551efed4ecf6deca3475c796852a23c5623017207526fa4d6611af4472309c1.jpg?sv=2015-12-11&amp;sr=b&amp;sig=KLDub0EP%2FwctcCR9jneCbKZenO%2BAobsuQH2%2BQbNcJ6g%3D&amp;st=2018-09-12T03:04:39Z&amp;se=2292-06-27T04:04:39Z&amp;sp=r,https://cdn.inc-000.kms.osi.office.net/att/e71bfb0af5dfe2d6b7d02b22cdb550d316dcb01231bc1a94ef5ca76ac48ab896.jpg?sv=2015-12-11&amp;sr=b&amp;sig=%2Bjc3y6MzmtbnrTJyJNJ7nwxE4KHMb0LJcS%2FwSCrlf1w%3D&amp;st=2018-09-12T03:04:39Z&amp;se=2292-06-27T04:04:39Z&amp;sp=r,https://cdn.inc-000.kms.osi.office.net/att/7666d4d8082fd67204adee8ab180313343fe1ba01f6b25db93e7e1c97c478bb8.jpg?sv=2015-12-11&amp;sr=b&amp;sig=j9ne8yNj37v30fBDkH2Dn74lcBejkx6uAqPaI2b9m7U%3D&amp;st=2018-09-12T03:04:39Z&amp;se=2292-06-27T04:04:39Z&amp;sp=r</t>
  </si>
  <si>
    <t>https://cdn.inc-000.kms.osi.office.net/att/7c86fe814d5acaae4acb93877c39ba9507dd2cd2fa3e32ec82d0b4b6697cdd93.jpg?sv=2015-12-11&amp;sr=b&amp;sig=BtuBmu1jS267cnZ5T%2F3AWRKMyl2jRiHBCD7JOrMaTt4%3D&amp;st=2018-09-12T03:05:08Z&amp;se=2292-06-27T04:05:08Z&amp;sp=r,https://cdn.inc-000.kms.osi.office.net/att/0a325152de2037882908435f58c2c6eb4a3b856418da15380f2587f7fc7e4b86.jpg?sv=2015-12-11&amp;sr=b&amp;sig=qCj%2FVaK9W%2F6nUjd5rRfdEFOvTio0IZnELUHEpOat9e8%3D&amp;st=2018-09-12T03:05:08Z&amp;se=2292-06-27T04:05:08Z&amp;sp=r,https://cdn.inc-000.kms.osi.office.net/att/af3ed79f2236f599b1b1b99c2292980fad86f99d9fdf329412dbace68f760bff.jpg?sv=2015-12-11&amp;sr=b&amp;sig=fZ2t1OAr00zPvjth3J0JA6WJDARWcshUL%2Bu5Rsmww24%3D&amp;st=2018-09-12T03:05:08Z&amp;se=2292-06-27T04:05:08Z&amp;sp=r</t>
  </si>
  <si>
    <t>Nagireddy Palem Road, Andhra Pradesh 522412, India</t>
  </si>
  <si>
    <t>https://cdn.inc-000.kms.osi.office.net/att/00b10b3cce3623c0c0056fb45d06c572079bd04f7a16f67042727cb5b99d034a.jpg?sv=2015-12-11&amp;sr=b&amp;sig=MSlXmeq4fUyUxLBHUOeHYbewcQb7lQ36ErJB13Fr3Iw%3D&amp;st=2018-09-12T03:05:40Z&amp;se=2292-06-27T04:05:40Z&amp;sp=r,https://cdn.inc-000.kms.osi.office.net/att/a9b80e5b30655c01b4b3218a9c4b27e78094b9084bbf1d3daaca17ba30bac502.jpg?sv=2015-12-11&amp;sr=b&amp;sig=TTxJe7lAgQmfOOgT2vQ3pc3%2FOWUqA5ffNGKjcM6nT2s%3D&amp;st=2018-09-12T03:05:40Z&amp;se=2292-06-27T04:05:40Z&amp;sp=r</t>
  </si>
  <si>
    <t>https://cdn.inc-000.kms.osi.office.net/att/3fbd96aa7d02c6df30a1824396ab798501acc5740633dfa458d30bc7f7dea09d.jpg?sv=2015-12-11&amp;sr=b&amp;sig=ew3BhwUS79lAnl1JmjsLL7cVdoF0QCnDx7J1Z2WYll0%3D&amp;st=2018-09-12T03:08:37Z&amp;se=2292-06-27T04:08:37Z&amp;sp=r</t>
  </si>
  <si>
    <t>https://cdn.inc-000.kms.osi.office.net/att/584692b25f06dd0b5eaef26b817c6ab2d8a2d8b65fc024dd5b83e82c1fac42da.jpg?sv=2015-12-11&amp;sr=b&amp;sig=2mP9ddXinH5CAqVbclJu6BPMi%2FfFd%2FcVcfx1i7TotOk%3D&amp;st=2018-09-12T03:15:32Z&amp;se=2292-06-27T04:15:32Z&amp;sp=r,https://cdn.inc-000.kms.osi.office.net/att/5a30f554bd212d39e36731c71d6870b8e1fa59e89102f3df37cc86097e924db0.jpg?sv=2015-12-11&amp;sr=b&amp;sig=Eu7yJPJlYUi3dm%2FZJgIL%2BNDvdW60n7Y%2BUoSHJDqhotA%3D&amp;st=2018-09-12T03:15:33Z&amp;se=2292-06-27T04:15:33Z&amp;sp=r</t>
  </si>
  <si>
    <t>https://cdn.inc-000.kms.osi.office.net/att/fbf87f1c4741506f83a6a4e79077692eb4782bbec030d6f005f8d03514f154bf.jpg?sv=2015-12-11&amp;sr=b&amp;sig=IM4V0AVtUss1j9hbXsf2rcK0TQ35X7mztzYsgjuALFk%3D&amp;st=2018-09-12T03:11:56Z&amp;se=2292-06-27T04:11:56Z&amp;sp=r,https://cdn.inc-000.kms.osi.office.net/att/d762d426611720b857bfd9983b515a6aa71ff2be302a22db6ac614e21e6d275c.jpg?sv=2015-12-11&amp;sr=b&amp;sig=X5asFAqxGHonEJFxlad31cohcR5TnX6dPG%2Fl9l%2FdOUQ%3D&amp;st=2018-09-12T03:11:56Z&amp;se=2292-06-27T04:11:56Z&amp;sp=r</t>
  </si>
  <si>
    <t>https://cdn.inc-000.kms.osi.office.net/att/e080ed07739c3f7cf3247a93e4bcd85e04f2253cdfe12139492410b46651e0df.jpg?sv=2015-12-11&amp;sr=b&amp;sig=XPskaU%2B1gBrsEmx4JPgwrpYex3KPwKIeOmQKoJK%2BQ2E%3D&amp;st=2018-09-12T03:13:19Z&amp;se=2292-06-27T04:13:19Z&amp;sp=r,https://cdn.inc-000.kms.osi.office.net/att/a696daf36f8e3f15b3bd068118e21fb247e3361e191563b2620efddb87d94723.jpg?sv=2015-12-11&amp;sr=b&amp;sig=YKXMDQStxcbglG1kk5d%2B2o87HMEeen1NadxedUM6muY%3D&amp;st=2018-09-12T03:13:19Z&amp;se=2292-06-27T04:13:19Z&amp;sp=r</t>
  </si>
  <si>
    <t>https://cdn.inc-000.kms.osi.office.net/att/456a54c110ad507f19a4528fe17b5a2e8220a2295431058229fb0194286d784b.jpg?sv=2015-12-11&amp;sr=b&amp;sig=W4LJnthKBzNY8je9HU637wybwi69TcICiV1k5Zx%2BqEw%3D&amp;st=2018-09-12T03:17:20Z&amp;se=2292-06-27T04:17:20Z&amp;sp=r,https://cdn.inc-000.kms.osi.office.net/att/37d7948b3aa4e247aa13fc312bd77dd3432150b5e7ac575fea640c3dda718da1.jpg?sv=2015-12-11&amp;sr=b&amp;sig=ief7xGQdsQPyoGZZ61Eun%2FIrH3pOMZ2jHG0Ky9GzEpk%3D&amp;st=2018-09-12T03:17:21Z&amp;se=2292-06-27T04:17:21Z&amp;sp=r</t>
  </si>
  <si>
    <t>Bellamkonda, Andhra Pradesh 522411, India</t>
  </si>
  <si>
    <t>12/00/2018</t>
  </si>
  <si>
    <t>https://cdn.inc-000.kms.osi.office.net/att/b10f0cc10a59f7480575bf89d1850f9c58456f8040a3ae7340d3cab2e9b2af85.jpg?sv=2015-12-11&amp;sr=b&amp;sig=AqeMq5yXYMWIYczWqmx4tkaY1OXkyZtEIByAgPAO8UI%3D&amp;st=2018-09-12T03:30:54Z&amp;se=2292-06-27T04:30:54Z&amp;sp=r,https://cdn.inc-000.kms.osi.office.net/att/44fdc009f36bace92d1ab234b6e0b1fb895d34ad31d30a1426e193c0ef5f3209.jpg?sv=2015-12-11&amp;sr=b&amp;sig=w8XZXq%2B38ds6J%2FwcnZKgKOmTVTX310rsI6poeKyFpWY%3D&amp;st=2018-09-12T03:30:55Z&amp;se=2292-06-27T04:30:55Z&amp;sp=r</t>
  </si>
  <si>
    <t>https://cdn.inc-000.kms.osi.office.net/att/d54c7e8f7accc1f9d7bdd0d52ce995cc5755b9e4bd43f02081cc738942f811ca.jpg?sv=2015-12-11&amp;sr=b&amp;sig=s3489aV4fWZnbnYS%2BgosvGrJnbmZe2%2BplLcbhR9%2FIag%3D&amp;st=2018-09-17T04:08:09Z&amp;se=2292-07-02T05:08:09Z&amp;sp=r,https://cdn.inc-000.kms.osi.office.net/att/ea903ab0bcbe6d27d78e41a1bf6ba6e71a20eea89a4b565f471af5dc094f4d6e.jpg?sv=2015-12-11&amp;sr=b&amp;sig=yS2BQUos%2By%2FxdW7q66G4LGfWU6kfr9mRAmAEe3UTV3A%3D&amp;st=2018-09-17T04:08:10Z&amp;se=2292-07-02T05:08:10Z&amp;sp=r</t>
  </si>
  <si>
    <t>3_8_2018</t>
  </si>
  <si>
    <t>27_7_2018,2_9_2018</t>
  </si>
  <si>
    <t>https://cdn.inc-000.kms.osi.office.net/att/1373eb81224587f10aed26ea9298d2996cf0df84492b94e3fae6029de85355d9.jpg?sv=2015-12-11&amp;sr=b&amp;sig=VK8A4e8o4S42TN0xI7w9%2BfV4ZsoZPdpNwfSLwaHTdgs%3D&amp;st=2018-09-17T05:23:30Z&amp;se=2292-07-02T06:23:30Z&amp;sp=r,https://cdn.inc-000.kms.osi.office.net/att/5b337ac69521dda41368c2d07fd371a504b5bdf6190f437ac6f37b087b59bd0e.jpg?sv=2015-12-11&amp;sr=b&amp;sig=b%2BPJNGdAF456OPJ7ZAHp9UeCTSeft4PMt1tqGuD9cGU%3D&amp;st=2018-09-17T05:23:30Z&amp;se=2292-07-02T06:23:30Z&amp;sp=r</t>
  </si>
  <si>
    <t>Jassids;Thrips;NA</t>
  </si>
  <si>
    <t>https://cdn.inc-000.kms.osi.office.net/att/2d4ea2a25400e3fd4a3a44b5a77de74ae6dff14b8e88ebda94969a3d661a9802.jpg?sv=2015-12-11&amp;sr=b&amp;sig=3E%2Bwh8PbV3hqle8R5TuFLsJe3PWRM5aGvSa3oCBehGU%3D&amp;st=2018-09-17T04:10:33Z&amp;se=2292-07-02T05:10:33Z&amp;sp=r,https://cdn.inc-000.kms.osi.office.net/att/82e137df632045c7b7265b186a6e41baaa519591e0b4169ac09c6d8836624233.jpg?sv=2015-12-11&amp;sr=b&amp;sig=mBrv5lQa1DtM%2FDUJui2CpMFKrPBrQ0R6z%2BbMWHyNpoQ%3D&amp;st=2018-09-17T04:10:33Z&amp;se=2292-07-02T05:10:33Z&amp;sp=r</t>
  </si>
  <si>
    <t>N srinivasareddy </t>
  </si>
  <si>
    <t>Rentala Rd, Rentala, Andhra Pradesh 522415, India</t>
  </si>
  <si>
    <t>Lessthan</t>
  </si>
  <si>
    <t>https://cdn.inc-000.kms.osi.office.net/att/36354dfedb9bdffa0fb5087bdb691c697912371cf7b85ada99e8d49e26d6a637.jpg?sv=2015-12-11&amp;sr=b&amp;sig=%2BYydAQKkoVu5CB9KKIcxszzmu2uoZYbDzELJ6Yu8S2E%3D&amp;st=2018-09-17T04:29:33Z&amp;se=2292-07-02T05:29:33Z&amp;sp=r,https://cdn.inc-000.kms.osi.office.net/att/461d6b6cf87509bb95320db3b4b666e960ac078f9b774d744152c2e0a9fc5ccc.jpg?sv=2015-12-11&amp;sr=b&amp;sig=MHSSfdoiusAlNA5%2FA%2Fl8657SqGoWbUhneoHDilBKeoI%3D&amp;st=2018-09-17T04:29:33Z&amp;se=2292-07-02T05:29:33Z&amp;sp=r</t>
  </si>
  <si>
    <t>Unnamed Road, Andhra Pradesh 522421, India</t>
  </si>
  <si>
    <t>,8_8_2018</t>
  </si>
  <si>
    <t>28_7_2018,26_8_2018</t>
  </si>
  <si>
    <t>https://cdn.inc-000.kms.osi.office.net/att/c637789fa7145a6940648509abb6ef3a7daadfd998d00149f4ea25a93b6a942e.jpg?sv=2015-12-11&amp;sr=b&amp;sig=Is%2BXbtZ16X%2FBBQLyBHQ%2FKR%2FQQ4usigpyKu9OOT12zAM%3D&amp;st=2018-09-17T04:31:54Z&amp;se=2292-07-02T05:31:54Z&amp;sp=r,https://cdn.inc-000.kms.osi.office.net/att/a455d40ed261a5ca2f064832127598ad08c06214a33e097a244efb5b75f4e703.jpg?sv=2015-12-11&amp;sr=b&amp;sig=Uj9JBfoJKXzAJIL01jFB1DTQr1dU4I6rDncoyBtN8dw%3D&amp;st=2018-09-17T04:31:54Z&amp;se=2292-07-02T05:31:54Z&amp;sp=r</t>
  </si>
  <si>
    <t>5_7_2018</t>
  </si>
  <si>
    <t>14_9_2018</t>
  </si>
  <si>
    <t>4_8_2018,26_8_2018</t>
  </si>
  <si>
    <t>https://cdn.inc-000.kms.osi.office.net/att/e13c77717a3960e5468d6477a632c4f4b5ed09a9892b0b32f9ffe442b06f3fe2.jpg?sv=2015-12-11&amp;sr=b&amp;sig=mKT3p%2Fi4TXcUYxjvtOQTfer93q454I1YGCIo2%2FlHifA%3D&amp;st=2018-09-17T05:56:57Z&amp;se=2292-07-02T06:56:57Z&amp;sp=r,https://cdn.inc-000.kms.osi.office.net/att/486080b107be67d9edd16c682a005b26185fba9db037ce7331f76e5ee697d8cc.jpg?sv=2015-12-11&amp;sr=b&amp;sig=RujSdcBQYVVLZlqr8qve%2Bl06griC4Mm9RtkeJRxHl9s%3D&amp;st=2018-09-17T05:56:57Z&amp;se=2292-07-02T06:56:57Z&amp;sp=r,https://cdn.inc-000.kms.osi.office.net/att/174b542f3c6ae9ed6e6c7de8d4d1ade8b8ab3662288e6b4f57a495ae225c2d25.jpg?sv=2015-12-11&amp;sr=b&amp;sig=szGeA4DIP2YT%2Fd4joenD3j8qvv5JpuezgIr4V4lsXJE%3D&amp;st=2018-09-17T05:56:58Z&amp;se=2292-07-02T06:56:58Z&amp;sp=r</t>
  </si>
  <si>
    <t>7_7_2018</t>
  </si>
  <si>
    <t>28_8_2018</t>
  </si>
  <si>
    <t>29_7_2018,25_8_2018</t>
  </si>
  <si>
    <t>https://cdn.inc-000.kms.osi.office.net/att/3cee38dc627fd9867e464e3fa500d8844d70857df174bf4d0689f8254d2080b7.jpg?sv=2015-12-11&amp;sr=b&amp;sig=mwJhti6HHKbVXeoJebUYU6uHUNg4g9ks78%2BwtHtxx9c%3D&amp;st=2018-09-17T04:50:13Z&amp;se=2292-07-02T05:50:13Z&amp;sp=r,https://cdn.inc-000.kms.osi.office.net/att/01a824b1f01e827d9ef2c2b819d16f3da3396fc0555839aa74870f16b0155271.jpg?sv=2015-12-11&amp;sr=b&amp;sig=S9TFgbEmK5bhn6FL0GVV3t9Hx5Y%2BsgS9uAUgtB3Bj90%3D&amp;st=2018-09-17T04:50:13Z&amp;se=2292-07-02T05:50:13Z&amp;sp=r</t>
  </si>
  <si>
    <t>Jassids less than Etl</t>
  </si>
  <si>
    <t>https://cdn.inc-000.kms.osi.office.net/att/a719e5402ca94bad21ed38eccb50054c8808f9a6a3f2cb6fd9734ff40f4636a2.jpg?sv=2015-12-11&amp;sr=b&amp;sig=ZcKbp2u5e2gJIvtt0gX0FlefEYVoD25XH%2BZhRW8V6l8%3D&amp;st=2018-09-17T06:33:33Z&amp;se=2292-07-02T07:33:33Z&amp;sp=r,https://cdn.inc-000.kms.osi.office.net/att/e7c91fc69d53d118703e662468ada744c68ff835b98d9c17b99c93cc3770c35f.jpg?sv=2015-12-11&amp;sr=b&amp;sig=MOwaDDSrS9jL5yz4HmhEuNqxGi5CPsiTrD5vmuTZ%2Fgc%3D&amp;st=2018-09-17T06:33:33Z&amp;se=2292-07-02T07:33:33Z&amp;sp=r</t>
  </si>
  <si>
    <t>Peddampta</t>
  </si>
  <si>
    <t>8_8_2018</t>
  </si>
  <si>
    <t>28_7_2018,</t>
  </si>
  <si>
    <t>https://cdn.inc-000.kms.osi.office.net/att/24891900cd6c638469a5234ee6563568e2ce7ff2fffbb655f7537664acafb085.jpg?sv=2015-12-11&amp;sr=b&amp;sig=YacozA3OiO9WT2CTrHQXSLoVib67op8dH8bTp4rVkBs%3D&amp;st=2018-09-17T05:02:24Z&amp;se=2292-07-02T06:02:24Z&amp;sp=r,https://cdn.inc-000.kms.osi.office.net/att/e70994db715db2927b4728978ba3e5ade83ecbad00efff86200d1974561e52a1.jpg?sv=2015-12-11&amp;sr=b&amp;sig=DeGVRN%2BUAT81Uc1O8iwllKRXfOYOdQCe7CZUIqRMIcY%3D&amp;st=2018-09-17T05:02:24Z&amp;se=2292-07-02T06:02:24Z&amp;sp=r</t>
  </si>
  <si>
    <t>6_7_2018</t>
  </si>
  <si>
    <t>29_7_2018,20_8_2028</t>
  </si>
  <si>
    <t>https://cdn.inc-000.kms.osi.office.net/att/4596eae3ce4b2a3106801a44130ed8543417c33fd03faf6eff4d6dd3712088c7.jpg?sv=2015-12-11&amp;sr=b&amp;sig=Eyk7nQJ22GuP1TX4QyWm%2BCNk%2BgiAuYKwf3wSgisAM%2Fw%3D&amp;st=2018-09-17T05:47:17Z&amp;se=2292-07-02T06:47:17Z&amp;sp=r,https://cdn.inc-000.kms.osi.office.net/att/bbcef529bd0631f753b44918e07b02073c21429770d0b448d5fee54f5435fd00.jpg?sv=2015-12-11&amp;sr=b&amp;sig=VNp6hw4qe%2F87kHuMzqE5RIKdWpot3jkYz0vQW6N8Zkw%3D&amp;st=2018-09-17T05:47:18Z&amp;se=2292-07-02T06:47:18Z&amp;sp=r,https://cdn.inc-000.kms.osi.office.net/att/cd8256072595926204b4b439e2da9da217c0b879b46e1406b5b2d0a54388c621.jpg?sv=2015-12-11&amp;sr=b&amp;sig=TQwg47sHDJ4BYt0WyH%2BfgxHGB1YZcHldv8uHHlGMOjc%3D&amp;st=2018-09-17T05:47:18Z&amp;se=2292-07-02T06:47:18Z&amp;sp=r</t>
  </si>
  <si>
    <t>Thrips  less than etl</t>
  </si>
  <si>
    <t>https://cdn.inc-000.kms.osi.office.net/att/7f3ba46a5073dbf567ced44be78fc283fd61a69f983defaa2b8f17fb2a0ac12c.jpg?sv=2015-12-11&amp;sr=b&amp;sig=GLKH%2BGXKoZdfsHHYXMZfkhATbX%2FD18U2rf6ij9yDuz0%3D&amp;st=2018-09-17T06:37:44Z&amp;se=2292-07-02T07:37:44Z&amp;sp=r,https://cdn.inc-000.kms.osi.office.net/att/32fbdb0a9d4ff54eecf4164101e538f4c7d123ec935f2a53e869d2cfc68172c3.jpg?sv=2015-12-11&amp;sr=b&amp;sig=iw2jfb4pQDiz7U6O6KMHyi3ycDehPs1%2FOV17ImVabtM%3D&amp;st=2018-09-17T06:37:45Z&amp;se=2292-07-02T07:37:45Z&amp;sp=r</t>
  </si>
  <si>
    <t>Thirps less than etl</t>
  </si>
  <si>
    <t>https://cdn.inc-000.kms.osi.office.net/att/bcdc3fd690606027776c38585340377b851de69d0f0e7681e0460440418a7927.jpg?sv=2015-12-11&amp;sr=b&amp;sig=m1xBOUYe3JlTW%2FgU8inhfIpmE%2FX2RriqCeROJc6PmtQ%3D&amp;st=2018-09-17T06:42:52Z&amp;se=2292-07-02T07:42:52Z&amp;sp=r,https://cdn.inc-000.kms.osi.office.net/att/449209f6f724ff6e8455d4a0d84b71fd8be6ea99dee9bd1c897ae23151497488.jpg?sv=2015-12-11&amp;sr=b&amp;sig=D9Ayqa%2FRZ9n1vmFm3njXzLvCS2g3%2BxCB0VkVu5gFOPs%3D&amp;st=2018-09-17T06:42:52Z&amp;se=2292-07-02T07:42:52Z&amp;sp=r,https://cdn.inc-000.kms.osi.office.net/att/0af262b4f25cd1e10b2280d2e874caddbdd0a2e649b33625892837c6578b3515.jpg?sv=2015-12-11&amp;sr=b&amp;sig=Z71m4feuEEnLfbbYksKEQH9jCF4xe8vct9bMFdWBP4o%3D&amp;st=2018-09-17T06:42:52Z&amp;se=2292-07-02T07:42:52Z&amp;sp=r</t>
  </si>
  <si>
    <t>Unnamed Road, Motlapalli, Telangana 505153, India</t>
  </si>
  <si>
    <t>https://cdn.inc-000.kms.osi.office.net/att/1519d544bcb786eea95fee4303fbc902ed31c99706571c25f56ee7da5c9e879a.jpg?sv=2015-12-11&amp;sr=b&amp;sig=JZh81A31sr9CvQJyzCVu5jPBo2gTglrb2rv9ov%2FPLUo%3D&amp;st=2018-09-17T06:52:09Z&amp;se=2292-07-02T07:52:09Z&amp;sp=r,https://cdn.inc-000.kms.osi.office.net/att/c32a6befd5cecec8061c480a0bf46f632b922b9c2e15f29d98a6fa3c92da30b5.jpg?sv=2015-12-11&amp;sr=b&amp;sig=6GPX7sBIwIU34VPUWqtEOQSZMtq7xMsc8o2dTSWOW6s%3D&amp;st=2018-09-17T06:52:09Z&amp;se=2292-07-02T07:52:09Z&amp;sp=r</t>
  </si>
  <si>
    <t>https://cdn.inc-000.kms.osi.office.net/att/6aed76ef098bd00aaab492a4ff65eb4509db957fbd96afa7fe59bb27aadf4450.jpg?sv=2015-12-11&amp;sr=b&amp;sig=I5Wm3%2BLIcLEY64D9CMgGIdRxcKLH6vXswTpbI3UfV3A%3D&amp;st=2018-09-18T00:31:17Z&amp;se=2292-07-03T01:31:17Z&amp;sp=r,https://cdn.inc-000.kms.osi.office.net/att/a274d8f3575fd85e0f6f3e480913a044d9263eece0bedab4d25c4359d9cf96e1.jpg?sv=2015-12-11&amp;sr=b&amp;sig=mKwEGbucwoKusgY5RL9FV%2BCjht1iJ4wDkqARapkl9V0%3D&amp;st=2018-09-18T00:31:17Z&amp;se=2292-07-03T01:31:17Z&amp;sp=r,https://cdn.inc-000.kms.osi.office.net/att/b73c0b1f7c1fa0efefa57594b5f76c5a44fb5fbccd49f2792e33f399a0635fdd.jpg?sv=2015-12-11&amp;sr=b&amp;sig=5yuZodwpVW2hygKXwUBCNlQ00P3t5A%2Fo4Fsn3JsNsHw%3D&amp;st=2018-09-18T00:31:17Z&amp;se=2292-07-03T01:31:17Z&amp;sp=r</t>
  </si>
  <si>
    <t>7_6_2018</t>
  </si>
  <si>
    <t>Thrips 40</t>
  </si>
  <si>
    <t>5_7_2018,25_8_2018</t>
  </si>
  <si>
    <t>https://cdn.inc-000.kms.osi.office.net/att/1715dbd0ee09287354b9f7e11fb064951dc4cf3f41d6e119b771ccefb12511fb.jpg?sv=2015-12-11&amp;sr=b&amp;sig=ZIyjHvtrYTN1qRHcUrHPinsf%2BazHY7lnsCrJ6yGiyiY%3D&amp;st=2018-09-17T07:11:40Z&amp;se=2292-07-02T08:11:40Z&amp;sp=r,https://cdn.inc-000.kms.osi.office.net/att/8ae51b11a6481b751715ad3d32d0b709fa07d305efc8d1a0a05e41ed69222a37.jpg?sv=2015-12-11&amp;sr=b&amp;sig=cmBVm0phZyvjjUCA58XAUjaNOU5mp8bMasqB3RLX1sY%3D&amp;st=2018-09-17T07:11:40Z&amp;se=2292-07-02T08:11:40Z&amp;sp=r,https://cdn.inc-000.kms.osi.office.net/att/dc6881b479c2aeb8fc330117dfc489b2a990ac84b01d550ebf94b12302da3381.jpg?sv=2015-12-11&amp;sr=b&amp;sig=pD%2FaBmwLzjkM%2Br8UAp50fE%2FDb8y%2Fcuxefc6DpDxjhlA%3D&amp;st=2018-09-17T07:11:41Z&amp;se=2292-07-02T08:11:41Z&amp;sp=r</t>
  </si>
  <si>
    <t>https://cdn.inc-000.kms.osi.office.net/att/68cba0e548b6d352f0ad78cf9cbd9b5c4b2258343cf6c67a0b80ef5848b5ab94.jpg?sv=2015-12-11&amp;sr=b&amp;sig=CsDPIScVy0yrxGMevMilkO6z8BDjWdYcAYEitcjOu1c%3D&amp;st=2018-09-17T11:32:50Z&amp;se=2292-07-02T12:32:50Z&amp;sp=r,https://cdn.inc-000.kms.osi.office.net/att/874fd3f21661c22047ff32c75307a1e476fa41227669b29818a32813c6c74b2c.jpg?sv=2015-12-11&amp;sr=b&amp;sig=94%2Fmlmj6SZeiAnmFMjgeR0aynoE0qfsup86L24ngxZs%3D&amp;st=2018-09-17T11:32:50Z&amp;se=2292-07-02T12:32:50Z&amp;sp=r</t>
  </si>
  <si>
    <t>Thrips High Intesity jassids moderate</t>
  </si>
  <si>
    <t>https://cdn.inc-000.kms.osi.office.net/att/b3aef853d3e3296dd36baea5d8095e089acb720ad88b45e66393f0df8a62e382.jpg?sv=2015-12-11&amp;sr=b&amp;sig=3NWONnyGM9spRL4Y1bI%2BXaAn3LRFDKG2RjTEVlEGYtk%3D&amp;st=2018-09-14T08:18:21Z&amp;se=2292-06-29T09:18:21Z&amp;sp=r,https://cdn.inc-000.kms.osi.office.net/att/7403cbec6d6b87c83ee02a6a4968473c528cf9ab5f30f19e122a0831c6b738dc.jpg?sv=2015-12-11&amp;sr=b&amp;sig=prRfdPucKzyQrmsSv3L002BGPrUf69b5RnrD63rzw00%3D&amp;st=2018-09-14T08:18:21Z&amp;se=2292-06-29T09:18:21Z&amp;sp=r,https://cdn.inc-000.kms.osi.office.net/att/b0d37d165e3856b54ee96daa690279239f565098770be750bf14a08583160245.jpg?sv=2015-12-11&amp;sr=b&amp;sig=nsD9oxbWmhe7syyC6Z28Vr3MWapComCoj6NPIp%2BbsrU%3D&amp;st=2018-09-14T08:18:21Z&amp;se=2292-06-29T09:18:21Z&amp;sp=r,https://cdn.inc-000.kms.osi.office.net/att/70fa65e77da64564d46526a4ca147c082f0f4a6847f413e2dac43dc0ed6eac8e.jpg?sv=2015-12-11&amp;sr=b&amp;sig=jJYxIMoYVqDIddi6OfSyI20yxLuB6unCWeAt%2BG8h9NM%3D&amp;st=2018-09-14T08:18:21Z&amp;se=2292-06-29T09:18:21Z&amp;sp=r</t>
  </si>
  <si>
    <t>1to5</t>
  </si>
  <si>
    <t>https://cdn.inc-000.kms.osi.office.net/att/5279208d26ff5db42e01fd02441006d6f9a2ab7cf36a669cdc4ab0ee52850e25.jpg?sv=2015-12-11&amp;sr=b&amp;sig=ZnaDt0vjUyQr%2FEQRULX2AIPGUWh3l58fAyDxF8xtZ8w%3D&amp;st=2018-09-14T10:02:47Z&amp;se=2292-06-29T11:02:47Z&amp;sp=r,https://cdn.inc-000.kms.osi.office.net/att/97e76a7f9cd85ef2b843a47c4310611031a08ef1ba22a19fa42edf4166fa2112.jpg?sv=2015-12-11&amp;sr=b&amp;sig=IoDTvWHsitYaWnDQro8RUfF%2Fz80vpBkjVAbBIoUqjZA%3D&amp;st=2018-09-14T10:02:49Z&amp;se=2292-06-29T11:02:49Z&amp;sp=r</t>
  </si>
  <si>
    <t>https://cdn.inc-000.kms.osi.office.net/att/bcf00ec05d1711f116eeb0aeefa8144de7ae727265b8d49277f27ca32fb6ec72.jpg?sv=2015-12-11&amp;sr=b&amp;sig=3HR5zR5tx4IZV7FTxte%2FtQ7uCULQwJRplqXF7sifHIE%3D&amp;st=2018-09-14T10:08:17Z&amp;se=2292-06-29T11:08:17Z&amp;sp=r,https://cdn.inc-000.kms.osi.office.net/att/948a86f174c6ba5d95735e7449301a83e9fd640767551f201f10fff48db9d44b.jpg?sv=2015-12-11&amp;sr=b&amp;sig=kOQtR1ZtbD%2FyXiO2%2FnEKWgyoR3jFbwRntxdjUyAy%2Fqw%3D&amp;st=2018-09-14T10:08:17Z&amp;se=2292-06-29T11:08:17Z&amp;sp=r</t>
  </si>
  <si>
    <t>Unnamed Road, Gorlavaripalem, Andhra Pradesh 522018, India</t>
  </si>
  <si>
    <t>https://cdn.inc-000.kms.osi.office.net/att/00fa9b679cdb2b211bb29f1b69d493c2be1fcdf66fc32295b2b0d0bec102ee22.jpg?sv=2015-12-11&amp;sr=b&amp;sig=ZQo9hiG12voSW6BifBYzkwXeeZY3FlaQW8bPUx2wYxk%3D&amp;st=2018-09-14T10:02:47Z&amp;se=2292-06-29T11:02:47Z&amp;sp=r,https://cdn.inc-000.kms.osi.office.net/att/cfd53cb96317d4a33a8a3497de54905be0227f937b4f65aca6045d718c7ff8cf.jpg?sv=2015-12-11&amp;sr=b&amp;sig=FJKFOqSoGpcLFAPfhJqNB0P8xT8j3j%2ByaCBB6GfZsVo%3D&amp;st=2018-09-14T10:02:50Z&amp;se=2292-06-29T11:02:50Z&amp;sp=r,https://cdn.inc-000.kms.osi.office.net/att/358422c05e13afa7d33a360b91a112721354843ea634c0d303dfb9ec1e7277bd.jpg?sv=2015-12-11&amp;sr=b&amp;sig=YPPCToE%2BgHRBuN%2FsJnLNcUF3OG3uRjdtn7zw%2Fjx9OZ0%3D&amp;st=2018-09-14T10:02:53Z&amp;se=2292-06-29T11:02:53Z&amp;sp=r</t>
  </si>
  <si>
    <t>Chaitanya reddy</t>
  </si>
  <si>
    <t>https://cdn.inc-000.kms.osi.office.net/att/c00cc459133d3d836b70ce3f51e374d00403e341781ee9936baba42aecb380aa.jpg?sv=2015-12-11&amp;sr=b&amp;sig=ojlcA29%2FvjGywoNEhxYEZ74JGRPIRJEaGIiuLdn983k%3D&amp;st=2018-09-14T10:04:40Z&amp;se=2292-06-29T11:04:40Z&amp;sp=r,https://cdn.inc-000.kms.osi.office.net/att/0767ee7925f9b88b08d4e2b0c6c8a8d5039d7028e5dc7b150edf909f04d32342.jpg?sv=2015-12-11&amp;sr=b&amp;sig=E3yU%2BPb32kTaUMIuv1hO45rGaA8z1cEd6v%2BzcqIuONs%3D&amp;st=2018-09-14T10:04:40Z&amp;se=2292-06-29T11:04:40Z&amp;sp=r</t>
  </si>
  <si>
    <t>K.nrao pnpadu</t>
  </si>
  <si>
    <t>K.v.palem</t>
  </si>
  <si>
    <t>Guntur - Parchoor Rd, Koyavaripalem, Andhra Pradesh 522017, India</t>
  </si>
  <si>
    <t>https://cdn.inc-000.kms.osi.office.net/att/a11eca064aef30d77bc07b1b65734adb619b158e6025acf25927d22b9c90246c.jpg?sv=2015-12-11&amp;sr=b&amp;sig=C8Jl4Te5imMbxfxr1vxhxSyfhtwuhhCytwIUkMcoPWI%3D&amp;st=2018-09-14T10:11:05Z&amp;se=2292-06-29T11:11:05Z&amp;sp=r,https://cdn.inc-000.kms.osi.office.net/att/74beb2bc4b1f4317d3bbe19a79714d4da5991a32a64f99101f172980d5165dba.jpg?sv=2015-12-11&amp;sr=b&amp;sig=rfHn9iu9HwKuDa2%2F749Dm%2BD%2FGvH2DB20G1hRGbJ9pHg%3D&amp;st=2018-09-14T10:11:05Z&amp;se=2292-06-29T11:11:05Z&amp;sp=r</t>
  </si>
  <si>
    <t>Unnamed Road, Koyavaripalem, Andhra Pradesh 522017, India</t>
  </si>
  <si>
    <t>22-818</t>
  </si>
  <si>
    <t>https://cdn.inc-000.kms.osi.office.net/att/6a39bfabb0d320279995e9046af6d6d212287774127274aa2e63a19e9407127c.jpg?sv=2015-12-11&amp;sr=b&amp;sig=uaqGaWuG8%2FxCxRraplSOTspfgJSgvZSPmEK4xoh6SXo%3D&amp;st=2018-09-14T10:14:27Z&amp;se=2292-06-29T11:14:27Z&amp;sp=r,https://cdn.inc-000.kms.osi.office.net/att/86d9bfa9d152d0a7643d8e28a17bfff70a5fdbdfd4f99ef641428736664532bd.jpg?sv=2015-12-11&amp;sr=b&amp;sig=MK67U5L3Oi6BZGeUDwQ7oLBTw0VZpSQeUaKLoWNi79U%3D&amp;st=2018-09-14T10:14:27Z&amp;se=2292-06-29T11:14:27Z&amp;sp=r</t>
  </si>
  <si>
    <t>https://cdn.inc-000.kms.osi.office.net/att/e072de3024713ae5463585c763d026a2c399a7f29efc7a8caac49f8990afa12a.jpg?sv=2015-12-11&amp;sr=b&amp;sig=MWtOdlwgy8ldH0fU%2BWj30rq6U1XjTzMFDjGYunf1P9w%3D&amp;st=2018-09-14T10:16:14Z&amp;se=2292-06-29T11:16:14Z&amp;sp=r,https://cdn.inc-000.kms.osi.office.net/att/4e8685beeeafad2be86665f7405a63c8bf3f82a2af6e02632ce99d7ecb461516.jpg?sv=2015-12-11&amp;sr=b&amp;sig=SfThsTwxsqRo2k9LNovjNxNCEg1SVleBGfPj%2BgPq5RY%3D&amp;st=2018-09-14T10:16:14Z&amp;se=2292-06-29T11:16:14Z&amp;sp=r</t>
  </si>
  <si>
    <t>Guntur - Prathipadu Rd, Pulladigunta, Andhra Pradesh 522017, India</t>
  </si>
  <si>
    <t>3to7</t>
  </si>
  <si>
    <t>https://cdn.inc-000.kms.osi.office.net/att/4b8a200150f2e14370c87d91f7872f1a8fcf4d8bbb005da3ec820d4aef45eb42.jpg?sv=2015-12-11&amp;sr=b&amp;sig=g7YC1DqzIGxdhGGDIqsiRM7U12y2gplkWB%2FRN6SrMQg%3D&amp;st=2018-09-14T10:17:46Z&amp;se=2292-06-29T11:17:46Z&amp;sp=r</t>
  </si>
  <si>
    <t>https://cdn.inc-000.kms.osi.office.net/att/b3ee62e3c5e1809b79aad51654a436dbd865c44f9eb11c70ea9972d2ec34f7ac.jpg?sv=2015-12-11&amp;sr=b&amp;sig=sxuIjQA%2F%2FAEJUb3wTvQSswvFGnQokOADmLSY8C4LcF8%3D&amp;st=2018-09-14T10:29:05Z&amp;se=2292-06-29T11:29:05Z&amp;sp=r,https://cdn.inc-000.kms.osi.office.net/att/9507223526fb5a0b3a64c5af9f0ee627edf8e815c9a90eb9c5e701641c0b7f3f.jpg?sv=2015-12-11&amp;sr=b&amp;sig=XOPlLujOfmgMxMRzDSnlrdTfTI8WMwbBCSR2ZeSb2Mc%3D&amp;st=2018-09-14T10:29:05Z&amp;se=2292-06-29T11:29:05Z&amp;sp=r</t>
  </si>
  <si>
    <t>K.nraopnpadu.</t>
  </si>
  <si>
    <t>https://cdn.inc-000.kms.osi.office.net/att/4f0467519ae4a36c2bcabf3556350c0bbc0f95b7aeb331743f474741c65e6810.jpg?sv=2015-12-11&amp;sr=b&amp;sig=EbUHNAQnpwwap56UxzQE7ljVI2draoHz%2BETgME%2BoHMw%3D&amp;st=2018-09-14T10:29:15Z&amp;se=2292-06-29T11:29:15Z&amp;sp=r,https://cdn.inc-000.kms.osi.office.net/att/ba1dd06ef14eed0220e495858d100fa586380d4491d7bc0b073fb829825e8f37.jpg?sv=2015-12-11&amp;sr=b&amp;sig=7HSz7szJnyNPxqCLSCkRem3zlpAocd%2F2NcCgDfRh0vM%3D&amp;st=2018-09-14T10:29:16Z&amp;se=2292-06-29T11:29:16Z&amp;sp=r</t>
  </si>
  <si>
    <t>SVN Colony Park Rd, SVN Colony, Guntur, Andhra Pradesh 522006, India</t>
  </si>
  <si>
    <t>https://cdn.inc-000.kms.osi.office.net/att/5b9a74d0ef8c1a4cac5e591919e48335aea1102421249fa6f8f36d1ed23a6716.jpg?sv=2015-12-11&amp;sr=b&amp;sig=a%2FirLQeCf%2F7WzFFWfGe4Dm9BhwrTOlMLu2OkQ53coEs%3D&amp;st=2018-09-14T10:33:09Z&amp;se=2292-06-29T11:33:09Z&amp;sp=r,https://cdn.inc-000.kms.osi.office.net/att/cc6bd913b1ba747b7aaa0b2542d111d9de6fbd39d10d3fe0d8138dd4b281cf5d.jpg?sv=2015-12-11&amp;sr=b&amp;sig=q93ZicGFeGgWyWn9l6pJWiWsAqJRkkeXfSc9AJNlEj8%3D&amp;st=2018-09-14T10:33:09Z&amp;se=2292-06-29T11:33:09Z&amp;sp=r</t>
  </si>
  <si>
    <t>https://cdn.inc-000.kms.osi.office.net/att/e04d77d30adf19c2525187e5af5f77609e4ee377fb2b8854437148e54b962aea.jpg?sv=2015-12-11&amp;sr=b&amp;sig=jkRYpSK3W6%2BOBs5FMjCaI0HD3N5CNbP%2FoYAnBjDiut0%3D&amp;st=2018-09-15T02:23:38Z&amp;se=2292-06-30T03:23:38Z&amp;sp=r,https://cdn.inc-000.kms.osi.office.net/att/2eb878a593c7e6b2de18432b9d52b5dfbac4b1bfb734abcf32f2b76f30a0fdc4.jpg?sv=2015-12-11&amp;sr=b&amp;sig=YB6GBjtWTeCoIJmsUaBFpKK0egiHaENGaL8jgtzG7rM%3D&amp;st=2018-09-15T02:23:38Z&amp;se=2292-06-30T03:23:38Z&amp;sp=r</t>
  </si>
  <si>
    <t>T.venktasaigaru</t>
  </si>
  <si>
    <t>https://cdn.inc-000.kms.osi.office.net/att/2c0c4781d4bd53884a85367b9a619f719396af696ba4df0e1919b3d0d34dbb5d.jpg?sv=2015-12-11&amp;sr=b&amp;sig=6gsC7ln0hF8NTNDT5GncYwPSpk3B03K3vidzM%2F8udic%3D&amp;st=2018-09-14T10:34:22Z&amp;se=2292-06-29T11:34:22Z&amp;sp=r,https://cdn.inc-000.kms.osi.office.net/att/e7df110afc47bff311b5c2b0f1ed4e9e243950979177da247395ffea95c59563.jpg?sv=2015-12-11&amp;sr=b&amp;sig=MCqqnX%2B6I2umBUME9iWbIQxylw4uCNGVMxTh3jr77SQ%3D&amp;st=2018-09-14T10:34:22Z&amp;se=2292-06-29T11:34:22Z&amp;sp=r</t>
  </si>
  <si>
    <t>K.nrao.pnpadu. srikanth .ptpadu</t>
  </si>
  <si>
    <t>https://cdn.inc-000.kms.osi.office.net/att/7b2a0c64d1276f71bbd9c8079f746cffe49c991552176e2902db8a7a793241b3.jpg?sv=2015-12-11&amp;sr=b&amp;sig=INsphMx7TcV9%2FcE%2Fg%2BepSTsuqrKC9OJFQiMKE3j5xtA%3D&amp;st=2018-09-14T10:41:43Z&amp;se=2292-06-29T11:41:43Z&amp;sp=r,https://cdn.inc-000.kms.osi.office.net/att/226e3e13935d2dc7f7677f2ade1fd0c0169aa0118b042169c97e8dcd97ac47ce.jpg?sv=2015-12-11&amp;sr=b&amp;sig=Pg7JKa30iFxFjYHRf2N%2FxvRfSYBr6ses5KQtOaMt%2Ba4%3D&amp;st=2018-09-14T10:41:43Z&amp;se=2292-06-29T11:41:43Z&amp;sp=r</t>
  </si>
  <si>
    <t>K.nrao pnpadu </t>
  </si>
  <si>
    <t>.p.venkatasaigaru</t>
  </si>
  <si>
    <t>T.reddipalem</t>
  </si>
  <si>
    <t>https://cdn.inc-000.kms.osi.office.net/att/71044a307e32eea99bce2528d1aa6a3d2d87fc2a9ddbbb8ac49322fa47ab8cea.jpg?sv=2015-12-11&amp;sr=b&amp;sig=Q07HoCDZcXPuT%2Fs0Ta8uXiyUjQdROTYTE53x5yHYV18%3D&amp;st=2018-08-24T04:11:12Z&amp;se=2292-06-08T05:11:12Z&amp;sp=r,https://cdn.inc-000.kms.osi.office.net/att/43271b5dd88317c46095982c54a451fe70d32c48b38fb7ba6ec3c9a0f0e25952.jpg?sv=2015-12-11&amp;sr=b&amp;sig=MPODColu7AxyriiCYcPv7pX8vcDCdofbKDi5A58FaJU%3D&amp;st=2018-08-24T04:11:12Z&amp;se=2292-06-08T05:11:12Z&amp;sp=r,https://cdn.inc-000.kms.osi.office.net/att/555c490c3c4b1ad95beffea9b5da888b2e8f7d963927bca7f931b256fea1eae2.jpg?sv=2015-12-11&amp;sr=b&amp;sig=L7OG8yx3isBi%2BLjyYTpVFFrYIUmXvHFuKXtSEDEv4OM%3D&amp;st=2018-08-24T04:11:13Z&amp;se=2292-06-08T05:11:13Z&amp;sp=r,https://cdn.inc-000.kms.osi.office.net/att/6ec76295d32406779c28c6f84c8142bf5523c97d9ebe1c9881b20f214b2e46cd.jpg?sv=2015-12-11&amp;sr=b&amp;sig=OEcSIMNaPmaVR7nA05YZ%2FpwOmfIyrqC9vt5sO53sJhc%3D&amp;st=2018-08-24T04:11:14Z&amp;se=2292-06-08T05:11:14Z&amp;sp=r</t>
  </si>
  <si>
    <t>12%08/2018</t>
  </si>
  <si>
    <t>https://cdn.inc-000.kms.osi.office.net/att/2e2bef56a7a38e8c2d6a7b559211e7d4ecbe08ca057473e5c26946594001ad82.jpg?sv=2015-12-11&amp;sr=b&amp;sig=uHW0dntru012MkVk6nwXO4ZiOBAQJ6OOQlOOndlW4R0%3D&amp;st=2018-08-24T04:22:44Z&amp;se=2292-06-08T05:22:44Z&amp;sp=r,https://cdn.inc-000.kms.osi.office.net/att/2711e003973f2841efbc22086bcaf5fe225243737cf36a62b9a46821b679f381.jpg?sv=2015-12-11&amp;sr=b&amp;sig=NYoMGEf2gWBQMn6H8klRj2U%2BwbLhJnfj3VXShACe22w%3D&amp;st=2018-08-24T04:22:44Z&amp;se=2292-06-08T05:22:44Z&amp;sp=r,https://cdn.inc-000.kms.osi.office.net/att/b6a5ca33d2785cd4af01b0d528ff34866931f6eabc6e328b8469c63e7023438e.jpg?sv=2015-12-11&amp;sr=b&amp;sig=cn78Gx6G%2BjIA14DJLEtpjtEIgf4coXOTQ5G7q1UY32w%3D&amp;st=2018-08-24T04:22:45Z&amp;se=2292-06-08T05:22:45Z&amp;sp=r,https://cdn.inc-000.kms.osi.office.net/att/8f600e6597070c63dd4906204206d59ccf45c3dce505a73fa5f542ddec60945d.jpg?sv=2015-12-11&amp;sr=b&amp;sig=oOwJXvmGIutS1CBlFE7lUy6bQWT9iy0SnguyZ2NqtgE%3D&amp;st=2018-08-24T04:22:45Z&amp;se=2292-06-08T05:22:45Z&amp;sp=r</t>
  </si>
  <si>
    <t>https://cdn.inc-000.kms.osi.office.net/att/74e7fff39cb7c4fdc796dd156a3a6c0b6316dfd5d8463cdc16282f900e27977c.jpg?sv=2015-12-11&amp;sr=b&amp;sig=XUYrpi8mIBUptMR290MLRWXT6eJxlDTsRJ9qyAWgqrA%3D&amp;st=2018-08-25T03:03:55Z&amp;se=2292-06-09T04:03:55Z&amp;sp=r</t>
  </si>
  <si>
    <t>Ksrinivasarao</t>
  </si>
  <si>
    <t>https://cdn.inc-000.kms.osi.office.net/att/fc9436b2172f81fdb35a0b89216db9245325f670e561c2d34ad74b57e3ae4934.jpg?sv=2015-12-11&amp;sr=b&amp;sig=Cgf6bOzrUmtoIpnfVD4rcjDSeO76mDYItUhAkx38YH0%3D&amp;st=2018-08-24T04:25:40Z&amp;se=2292-06-08T05:25:40Z&amp;sp=r,https://cdn.inc-000.kms.osi.office.net/att/6c0bc0f164a9136d2ab770f8a5850a21e1335fc172cf5ffc4ae70c1e2ca24b39.jpg?sv=2015-12-11&amp;sr=b&amp;sig=8a%2Fq4z1e0LIv0IKNzjeW7RvXCj6CI80r70M5XvZc5kU%3D&amp;st=2018-08-24T04:25:42Z&amp;se=2292-06-08T05:25:42Z&amp;sp=r</t>
  </si>
  <si>
    <t>NSrinivasareddy</t>
  </si>
  <si>
    <t>Ambapuram</t>
  </si>
  <si>
    <t>SH 2, Andhra Pradesh 522415, India</t>
  </si>
  <si>
    <t>https://cdn.inc-000.kms.osi.office.net/att/40f3b25599efb34c5eb92daf4baf9e79b9253b09ddc042409bb833e64330866c.jpg?sv=2015-12-11&amp;sr=b&amp;sig=wojh4HEUVv3I3m3H6SEbTiskaOiqnWoJxGWeEcBYTWU%3D&amp;st=2018-08-24T04:48:13Z&amp;se=2292-06-08T05:48:13Z&amp;sp=r,https://cdn.inc-000.kms.osi.office.net/att/12a3110a2cda51548b131eb3d19c2c8376f1762f224600d3a12e006c844c9046.jpg?sv=2015-12-11&amp;sr=b&amp;sig=u8Bw1DvTQzaVm9ANP42J7a2VIWZEWsowadSEgr62%2BZs%3D&amp;st=2018-08-24T04:48:13Z&amp;se=2292-06-08T05:48:13Z&amp;sp=r</t>
  </si>
  <si>
    <t>Telangana 505001, India</t>
  </si>
  <si>
    <t>0708/2018</t>
  </si>
  <si>
    <t>https://cdn.inc-000.kms.osi.office.net/att/2beef05b9d888b8f2b32a3b38fda939854501c6b1648c3d2be5c8bf285f2f04f.jpg?sv=2015-12-11&amp;sr=b&amp;sig=%2BicXI7P8iSWyYXxw6I90KRDnR8p9UrkckuGFZxad5wQ%3D&amp;st=2018-08-24T05:11:31Z&amp;se=2292-06-08T06:11:31Z&amp;sp=r,https://cdn.inc-000.kms.osi.office.net/att/9ef3f7a877efbeaad4c968eda38529dd547442b0711ebe75d71e6acb1bf2b48f.jpg?sv=2015-12-11&amp;sr=b&amp;sig=NRjukk1zA%2BiMr8Gruy3w2dPdbX7aDf4YouZ1F4l7lsQ%3D&amp;st=2018-08-24T05:11:31Z&amp;se=2292-06-08T06:11:31Z&amp;sp=r</t>
  </si>
  <si>
    <t>Vadloor</t>
  </si>
  <si>
    <t>2306/2018</t>
  </si>
  <si>
    <t>https://cdn.inc-000.kms.osi.office.net/att/c6b781baefe232bc0b1dbb9e1ef4eee1ed4431efc91f5cef2029dfb64931d5d0.jpg?sv=2015-12-11&amp;sr=b&amp;sig=xnK5U2fo9Psm4qDPMqcob7aH8HrisCc9tM4s8a5QLPM%3D&amp;st=2018-08-24T05:44:59Z&amp;se=2292-06-08T06:44:59Z&amp;sp=r,https://cdn.inc-000.kms.osi.office.net/att/ac36231accbdb102bab196d8a7394ff2d4d5ee39572295fc759416e9025791a6.jpg?sv=2015-12-11&amp;sr=b&amp;sig=6ssA27G07cIM1QlDlFAE32cEGwyFMJ2JQoSSZiyIZ0w%3D&amp;st=2018-08-24T05:44:59Z&amp;se=2292-06-08T06:44:59Z&amp;sp=r</t>
  </si>
  <si>
    <t>Unnamed Road, Vadlur-Begumpet, Telangana 505530, India</t>
  </si>
  <si>
    <t>https://cdn.inc-000.kms.osi.office.net/att/b8f7cb34af52f68cb7ef3c0afa92e08795abece804514ae1ff70eebc1f509a5a.jpg?sv=2015-12-11&amp;sr=b&amp;sig=EzXSwdSwf9tVVdZ7S5HYAfuPyy00ZggHamBGEz2%2Beew%3D&amp;st=2018-08-24T05:55:04Z&amp;se=2292-06-08T06:55:04Z&amp;sp=r,https://cdn.inc-000.kms.osi.office.net/att/f94d668ce4a76ffb7442aad904dcd020daf58469052d94cf173795c342604904.jpg?sv=2015-12-11&amp;sr=b&amp;sig=8rA5ibR24fC%2FID1aaT9p3mwqMbqTtptJs%2FkmslefONk%3D&amp;st=2018-08-24T05:55:04Z&amp;se=2292-06-08T06:55:04Z&amp;sp=r</t>
  </si>
  <si>
    <t>Begampet</t>
  </si>
  <si>
    <t>Unnamed Road, Begampet, Telangana 505530, India</t>
  </si>
  <si>
    <t>03.06 18</t>
  </si>
  <si>
    <t>25.07.18</t>
  </si>
  <si>
    <t>https://cdn.inc-000.kms.osi.office.net/att/dd06f368f7622c6f1b2096299f38bbee323984ca56fb58b1c3dd15910ccf2ac6.jpg?sv=2015-12-11&amp;sr=b&amp;sig=6wSMAZ1M0YE9YUPipj8T7%2Fab%2FYOSdmM5gPbMJ4zolhc%3D&amp;st=2018-08-25T02:46:39Z&amp;se=2292-06-09T03:46:39Z&amp;sp=r</t>
  </si>
  <si>
    <t>M raju</t>
  </si>
  <si>
    <t>Ranithreddy</t>
  </si>
  <si>
    <t>Muddapalli</t>
  </si>
  <si>
    <t>Chendhurthi</t>
  </si>
  <si>
    <t>22/06;2018</t>
  </si>
  <si>
    <t>https://cdn.inc-000.kms.osi.office.net/att/648b7c34bb9c1d4d171dfaa1db82d28faad80f67b3659b9166ba0ec5a8bd2208.jpg?sv=2015-12-11&amp;sr=b&amp;sig=kpz0kxBRdrbzX6aLpkvYAklqTpJUOkLPsa4Ym2mlXEg%3D&amp;st=2018-08-24T06:07:42Z&amp;se=2292-06-08T07:07:42Z&amp;sp=r,https://cdn.inc-000.kms.osi.office.net/att/606a0338ea498edd10ae24a28188b833822df245a2e17cb4cf52b9ab66cfc3f8.jpg?sv=2015-12-11&amp;sr=b&amp;sig=ahfBPy4x%2Bc1XWs%2FI%2Bueq1%2BTTVYg3Xz4NMrzr8NqOQ20%3D&amp;st=2018-08-24T06:07:42Z&amp;se=2292-06-08T07:07:42Z&amp;sp=r</t>
  </si>
  <si>
    <t>13/08/208</t>
  </si>
  <si>
    <t>https://cdn.inc-000.kms.osi.office.net/att/1298f5d00266eaf259a6ab5f0448e844d1c893ed7aefb4ebbc6eca057300f1e0.jpg?sv=2015-12-11&amp;sr=b&amp;sig=TZA338%2BhzPx7hJMPceG0UjWa3zJWTfEMeyfpYcPI8GY%3D&amp;st=2018-08-24T06:17:57Z&amp;se=2292-06-08T07:17:57Z&amp;sp=r,https://cdn.inc-000.kms.osi.office.net/att/88fa4f57bf24467f325b778838ed8db47c19fc7fc5050ede3886e1c9dea87fe8.jpg?sv=2015-12-11&amp;sr=b&amp;sig=2x51uPi6OUAMxa%2FQ7qpbKbxF4yzHMcGYluuyj54CSfQ%3D&amp;st=2018-08-24T06:17:58Z&amp;se=2292-06-08T07:17:58Z&amp;sp=r</t>
  </si>
  <si>
    <t>Begampet, Telangana 505530, India</t>
  </si>
  <si>
    <t>15.06 18</t>
  </si>
  <si>
    <t>15.07.18</t>
  </si>
  <si>
    <t>https://cdn.inc-000.kms.osi.office.net/att/864e613704366cf13a2efb44b2694a0554cb26ae341f6a0c09a4cce1261b069c.jpg?sv=2015-12-11&amp;sr=b&amp;sig=yaXrRRsavcWv7pLi%2FUnedouSxQTfMcrdh4%2F13uxIlM4%3D&amp;st=2018-08-25T01:53:07Z&amp;se=2292-06-09T02:53:07Z&amp;sp=r,https://cdn.inc-000.kms.osi.office.net/att/aff43ed31ccaf8767840876c857afe6c5381800e5c6960f7e6aa0b5379c9ea17.jpg?sv=2015-12-11&amp;sr=b&amp;sig=TrQuX4hmUd5fK3N6NiGCdrly6b%2BCx9L7dAACGBtRxj0%3D&amp;st=2018-08-25T01:53:07Z&amp;se=2292-06-09T02:53:07Z&amp;sp=r</t>
  </si>
  <si>
    <t>Mallaram</t>
  </si>
  <si>
    <t>Vemulawada</t>
  </si>
  <si>
    <t>Agraharam-Sanugula Rd, Telangana 505403, India</t>
  </si>
  <si>
    <t>05.06.18</t>
  </si>
  <si>
    <t>30.07.18</t>
  </si>
  <si>
    <t>13.07 18</t>
  </si>
  <si>
    <t>https://cdn.inc-000.kms.osi.office.net/att/7c7f5f2a70fc084fc13f9ea09bb806c79a4c6fc364962dd944b6e1e16c3aed8c.jpg?sv=2015-12-11&amp;sr=b&amp;sig=b6GR3dooaXQ694ZHLAWx3NrjejZQ2ZeZjfj9%2FlZ1SDY%3D&amp;st=2018-08-25T03:07:20Z&amp;se=2292-06-09T04:07:20Z&amp;sp=r,https://cdn.inc-000.kms.osi.office.net/att/f68aabdadc1514a2e71411498d6ff45e07725f90b6bd60dbbfd220ac96c478f8.jpg?sv=2015-12-11&amp;sr=b&amp;sig=KQvKHMCnUPKX1FTKbaFIqW4yy4lX%2FTekF3o7Voc4IaM%3D&amp;st=2018-08-25T03:07:20Z&amp;se=2292-06-09T04:07:20Z&amp;sp=r</t>
  </si>
  <si>
    <t>Mudapalli</t>
  </si>
  <si>
    <t>Telangana 505301, India</t>
  </si>
  <si>
    <t>https://cdn.inc-000.kms.osi.office.net/att/6ccaf35346275853a0e87f935ae4ffe442c2a487f29c4a6bb54c78313c24cb00.jpg?sv=2015-12-11&amp;sr=b&amp;sig=7q7XP1ybSf%2FaO30FskzbDPdP9DbbmD%2FwevHTB2BccMY%3D&amp;st=2018-08-25T02:33:56Z&amp;se=2292-06-09T03:33:56Z&amp;sp=r,https://cdn.inc-000.kms.osi.office.net/att/a6d3808e2d1d99f1737c5c58082f08592fced1a6c6a451dcdf6d7a3b230c7b32.jpg?sv=2015-12-11&amp;sr=b&amp;sig=j4luhovbNQjIAU32XlO98CfsgCCw%2FhAxEzPwmQUnxmE%3D&amp;st=2018-08-25T02:33:56Z&amp;se=2292-06-09T03:33:56Z&amp;sp=r,https://cdn.inc-000.kms.osi.office.net/att/8721cbfa917eb480dcde3bc090ae1fef2a0d10378e28382f201805f3fd2aaf34.jpg?sv=2015-12-11&amp;sr=b&amp;sig=07vt%2F0yszJdqvrEE%2BUGodt84K2BWC%2BH%2BKJtxi0BlkWU%3D&amp;st=2018-08-25T02:33:56Z&amp;se=2292-06-09T03:33:56Z&amp;sp=r,https://cdn.inc-000.kms.osi.office.net/att/a9af953daf65562eb78dcd9a98871cac48e536acbc533ac083c083fbdb7848fc.jpg?sv=2015-12-11&amp;sr=b&amp;sig=hcgfQ%2BeFvZmiYhV0wYjqb8%2B%2BeAvGfvqj8R6MUJoM8x4%3D&amp;st=2018-08-25T02:33:56Z&amp;se=2292-06-09T03:33:56Z&amp;sp=r</t>
  </si>
  <si>
    <t>https://cdn.inc-000.kms.osi.office.net/att/c560b3c7e8a98c323b03b573a19d72407b4c7f29cc28139aa6762ac71cb38ca6.jpg?sv=2015-12-11&amp;sr=b&amp;sig=7mFQ4lboBDUHQ4U90im9UwDmAzd5JkUPN2FqonpBvg8%3D&amp;st=2018-08-25T05:44:14Z&amp;se=2292-06-09T06:44:14Z&amp;sp=r</t>
  </si>
  <si>
    <t>Less intensity Healthy crop</t>
  </si>
  <si>
    <t>https://cdn.inc-000.kms.osi.office.net/att/cfecbefad6129d275534ff51e5c5cc6a3dec05c99950afb3b5395748cd7e7e7a.jpg?sv=2015-12-11&amp;sr=b&amp;sig=N%2FzeGlMUBkKJGi7TzgDqC83%2FXZC6XzQHDvuid7HxglA%3D&amp;st=2018-09-15T02:41:15Z&amp;se=2292-06-30T03:41:15Z&amp;sp=r,https://cdn.inc-000.kms.osi.office.net/att/740179da703a80c8c373246f1f90af4fe7b24c04887e5836fcdd565425836c9b.jpg?sv=2015-12-11&amp;sr=b&amp;sig=VBqTcBT9EAkJutZbUhR2vbTHf29rsCyAaxIHYsjU4x4%3D&amp;st=2018-09-15T02:41:15Z&amp;se=2292-06-30T03:41:15Z&amp;sp=r,https://cdn.inc-000.kms.osi.office.net/att/d16a067c372b45660d35f422e7c918f838259e6d0992e6de365c46c19e13b9b4.jpg?sv=2015-12-11&amp;sr=b&amp;sig=IxxBXMQn0o04Ur9YsZEcBBhRepkhx2crT0gIBWUSzxU%3D&amp;st=2018-09-15T02:41:16Z&amp;se=2292-06-30T03:41:16Z&amp;sp=r</t>
  </si>
  <si>
    <t>https://cdn.inc-000.kms.osi.office.net/att/74bb643f672814d0f224281539a1a6e6296a06aa2e31127f8f8ecc70cf979c1f.jpg?sv=2015-12-11&amp;sr=b&amp;sig=jZpXeONDwIRSPfqf6Jbg0Lt2NAreWOJlhE4VbEMmwzY%3D&amp;st=2018-09-15T02:49:39Z&amp;se=2292-06-30T03:49:39Z&amp;sp=r,https://cdn.inc-000.kms.osi.office.net/att/5ffa2b6b0cf8caf2942def893359b065019ec0d77e5357c3498e659f99afe46b.jpg?sv=2015-12-11&amp;sr=b&amp;sig=EyK8TQWF1dxCmSwsf3M8jW9Hh%2FrIod4TdDiIPj8AGDY%3D&amp;st=2018-09-15T02:49:39Z&amp;se=2292-06-30T03:49:39Z&amp;sp=r,https://cdn.inc-000.kms.osi.office.net/att/96399475459eb0aab0698d96a7bb739e00b8a5c8fa9b0f7388a96e70d6a0af15.jpg?sv=2015-12-11&amp;sr=b&amp;sig=CWPiPUapi3qqDtSS8Yexq2NxSi0%2BrPX3wg00pN3rr1o%3D&amp;st=2018-09-15T02:49:39Z&amp;se=2292-06-30T03:49:39Z&amp;sp=r</t>
  </si>
  <si>
    <t>https://cdn.inc-000.kms.osi.office.net/att/bfa28ba56bd391ff9ba276c260014822251e63b77eacec559a5b7c655f765e13.jpg?sv=2015-12-11&amp;sr=b&amp;sig=y8XYjZs6PEzEJZpmWMj8fxTQtPnMo%2BQMwEKZhZ6lhCY%3D&amp;st=2018-09-15T02:49:48Z&amp;se=2292-06-30T03:49:48Z&amp;sp=r,https://cdn.inc-000.kms.osi.office.net/att/e942c34437253a3b7da2978ee9eea92be0ae06a35ed8cef73a86edf13b94afb5.jpg?sv=2015-12-11&amp;sr=b&amp;sig=3uZ4DADSJKurmZu6D9UO5id6GNRSkwE%2FlaL7d9wWW5k%3D&amp;st=2018-09-15T02:49:48Z&amp;se=2292-06-30T03:49:48Z&amp;sp=r</t>
  </si>
  <si>
    <t>https://cdn.inc-000.kms.osi.office.net/att/0c675444e349a04813cc6748729118bdfa22da89651b8b02600facd712a43cbb.jpg?sv=2015-12-11&amp;sr=b&amp;sig=1UBYm7UKxgWThgWKuiV5M1wcHMlTAmYY8aUSD6qnElQ%3D&amp;st=2018-09-15T02:57:45Z&amp;se=2292-06-30T03:57:45Z&amp;sp=r,https://cdn.inc-000.kms.osi.office.net/att/2bc7c760dd196da8517a2fa7edd02a1d9c2fc2290a31b8a74d91f4b1db747d09.jpg?sv=2015-12-11&amp;sr=b&amp;sig=T0kWLSrDWAeCRr7JZmFqDU7%2F%2Bpqgs9s%2FU3qQLKoqHWg%3D&amp;st=2018-09-15T02:57:45Z&amp;se=2292-06-30T03:57:45Z&amp;sp=r</t>
  </si>
  <si>
    <t>High intehsity </t>
  </si>
  <si>
    <t>https://cdn.inc-000.kms.osi.office.net/att/76d0c6d9f64366f51cd81fb119cecf46b915c19fb205b040392f40be3faa9211.jpg?sv=2015-12-11&amp;sr=b&amp;sig=r7y5lrLQBqEpUI6tKUd%2FhJvzhPSQmylH8Tz76imdb4s%3D&amp;st=2018-09-15T03:02:50Z&amp;se=2292-06-30T04:02:50Z&amp;sp=r,https://cdn.inc-000.kms.osi.office.net/att/c5a581c29437b4a19e2b3e09e47e97979c8361fd66dec060166cf86e6df2b209.jpg?sv=2015-12-11&amp;sr=b&amp;sig=Zx9PNYg7x08%2BBxcidGd%2BqONQE98JeZcpzhIReqn4RQs%3D&amp;st=2018-09-15T03:02:50Z&amp;se=2292-06-30T04:02:50Z&amp;sp=r,https://cdn.inc-000.kms.osi.office.net/att/503c0ac35194121541b42523ef5745f38a201bab802cbcc69c6bdfcc49e8400f.jpg?sv=2015-12-11&amp;sr=b&amp;sig=ZyQlMHf3WyToMUgBpUXT7crBEjhZMwReC6aznayTdQg%3D&amp;st=2018-09-15T03:02:50Z&amp;se=2292-06-30T04:02:50Z&amp;sp=r</t>
  </si>
  <si>
    <t>https://cdn.inc-000.kms.osi.office.net/att/1eb2292cc76fa0901bc2c570333ac98bd8825f7cd19cd5876fe5b0906d85bf9a.jpg?sv=2015-12-11&amp;sr=b&amp;sig=N%2FLObCbG%2B4N4FJ%2FGvLWQCwBLIn90kPqRv9F%2BJbboKRA%3D&amp;st=2018-09-15T03:04:14Z&amp;se=2292-06-30T04:04:14Z&amp;sp=r,https://cdn.inc-000.kms.osi.office.net/att/5d40433576ff392d02b6d601f9962d4e60751989c161658816d4fdb901ef470b.jpg?sv=2015-12-11&amp;sr=b&amp;sig=bvnKahOM4HIS24muZ2Eov32AkWCw8BxQOyw3f3ekZzI%3D&amp;st=2018-09-15T03:04:14Z&amp;se=2292-06-30T04:04:14Z&amp;sp=r</t>
  </si>
  <si>
    <t>K.nrao.pnpadu.</t>
  </si>
  <si>
    <t>Unnamed Road, Katrapadu, Andhra Pradesh 522235, India</t>
  </si>
  <si>
    <t>https://cdn.inc-000.kms.osi.office.net/att/b362f12c9a8ab7f31b16a787a7f07d22230f417dadac8b4e5e9c3f6f747a869f.jpg?sv=2015-12-11&amp;sr=b&amp;sig=Eab14b9yEon3fU9bfmnvv4Z3Mkl97twlC2VW2oBy%2FF0%3D&amp;st=2018-09-15T03:08:00Z&amp;se=2292-06-30T04:08:00Z&amp;sp=r,https://cdn.inc-000.kms.osi.office.net/att/89f09a5a85a5f1e25ee4d58715d1b2b623cf92ca6f094f9eaf4aef68e5de3a10.jpg?sv=2015-12-11&amp;sr=b&amp;sig=U0VMIf0vYbygI6hOKVaW3vr7oGNDAr3KgWbRwTKIFbc%3D&amp;st=2018-09-15T03:08:01Z&amp;se=2292-06-30T04:08:01Z&amp;sp=r</t>
  </si>
  <si>
    <t>https://cdn.inc-000.kms.osi.office.net/att/11133bdf43a2ab6b385f5a7ebfc37547a1d46dcac91a92dbe10e76490955e773.jpg?sv=2015-12-11&amp;sr=b&amp;sig=dBnEoE2d8hPxnSZ5TUUZY77vGyVi%2B%2FxT80Wonj2ud88%3D&amp;st=2018-09-15T03:13:22Z&amp;se=2292-06-30T04:13:22Z&amp;sp=r,https://cdn.inc-000.kms.osi.office.net/att/ab9fc8280b4b069d0a6ad616670d9c46f24a73365ebe281e82387e119523ee54.jpg?sv=2015-12-11&amp;sr=b&amp;sig=BPk36RDlDe%2Byqxy8DXiDGvK83aFbXsrTcWqf6MKolvQ%3D&amp;st=2018-09-15T03:13:22Z&amp;se=2292-06-30T04:13:22Z&amp;sp=r</t>
  </si>
  <si>
    <t>Guntur - Parchoor Rd, Gorijavoluguntapalem, Andhra Pradesh 522019, India</t>
  </si>
  <si>
    <t>https://cdn.inc-000.kms.osi.office.net/att/07cc1553e0d53659e31518f8d923ae9555213eabd29d73df0ac6be470c17c30c.jpg?sv=2015-12-11&amp;sr=b&amp;sig=0HySOcfwxUxd69CdVlx4vKo10ofV3hy%2BP%2BzNfJoM1TA%3D&amp;st=2018-09-15T04:49:51Z&amp;se=2292-06-30T05:49:51Z&amp;sp=r,https://cdn.inc-000.kms.osi.office.net/att/8e7491397aba5839fbaabbc92cec8f7d4b34aee738614b5955c8033a6adb5a12.jpg?sv=2015-12-11&amp;sr=b&amp;sig=232G6pmCsr6bLnkFzqLLTyIXvaxJ9G24AR70aP7D6Y0%3D&amp;st=2018-09-15T04:49:52Z&amp;se=2292-06-30T05:49:52Z&amp;sp=r</t>
  </si>
  <si>
    <t>High intesity jasside moderate</t>
  </si>
  <si>
    <t>https://cdn.inc-000.kms.osi.office.net/att/0a09852bdff7e3c0cdcb530d6c6c060d988eceeda5b441bd2f3607d3387bbf59.jpg?sv=2015-12-11&amp;sr=b&amp;sig=mf8KofGMeXzCy4xnRxnE3lzHAOpHXQsg7rwTNpPngOw%3D&amp;st=2018-09-15T03:21:13Z&amp;se=2292-06-30T04:21:13Z&amp;sp=r,https://cdn.inc-000.kms.osi.office.net/att/3457cc424a105d3c4de1b07a52b01cd88c2fc1d96bf0a329d232d95a13c040b6.jpg?sv=2015-12-11&amp;sr=b&amp;sig=byv%2FoynlWUBdVQ6CkRSn4cdiw3eeqT3X8i3B4WP1UEo%3D&amp;st=2018-09-15T03:21:13Z&amp;se=2292-06-30T04:21:13Z&amp;sp=r,https://cdn.inc-000.kms.osi.office.net/att/5e28f98589f77bb7e6fb4cbbb3766df9f5d7c0c0b8fa38ee30ca4ad66421f394.jpg?sv=2015-12-11&amp;sr=b&amp;sig=Icpvb3ujHHZjEKuY3iDCr%2BPriHLJIS3AOXKhSxqDfLI%3D&amp;st=2018-09-15T03:21:14Z&amp;se=2292-06-30T04:21:14Z&amp;sp=r</t>
  </si>
  <si>
    <t>Healthy crop lees intehsity </t>
  </si>
  <si>
    <t>https://cdn.inc-000.kms.osi.office.net/att/17ff09673abbf12f5f3629a62c6226c95d6964c42c66693ce5b834c0399ade95.jpg?sv=2015-12-11&amp;sr=b&amp;sig=ahENXEIKNREOwp9i9LYkWZwApyr4Sm%2F7l%2BjeuZjI%2FT0%3D&amp;st=2018-09-15T03:30:51Z&amp;se=2292-06-30T04:30:51Z&amp;sp=r,https://cdn.inc-000.kms.osi.office.net/att/d6ebe261ee677cb118dcd003773d2f8aff0fe62eab26bb606ce57289777e29d2.jpg?sv=2015-12-11&amp;sr=b&amp;sig=I8Kb0BDzuNT7v04fzL1Gn6tyB37M8sJWM0d9HvkRmak%3D&amp;st=2018-09-15T03:30:51Z&amp;se=2292-06-30T04:30:51Z&amp;sp=r,https://cdn.inc-000.kms.osi.office.net/att/5b3ed81d9549e2442d0f05818abb358f9573d10af8b9cd7d3a5a3d3351848736.jpg?sv=2015-12-11&amp;sr=b&amp;sig=FONrPkTGEQACIdRYof3Hm2dEjeUZwUX1%2FWE02ZS7stw%3D&amp;st=2018-09-15T03:30:51Z&amp;se=2292-06-30T04:30:51Z&amp;sp=r</t>
  </si>
  <si>
    <t>K.S.L .PRASaD</t>
  </si>
  <si>
    <t>https://cdn.inc-000.kms.osi.office.net/att/6d71cb2b794b7eb7910a219818e87a3b21223a904376a40a5fbed51bd7c67019.jpg?sv=2015-12-11&amp;sr=b&amp;sig=na1kvJXG8sGqT2OG0FQsqI51JnjJ0ZfhSvFuUeXV67M%3D&amp;st=2018-09-21T10:24:36Z&amp;se=2292-07-06T11:24:36Z&amp;sp=r,https://cdn.inc-000.kms.osi.office.net/att/a7b6f9cc8b445b221fe7887d14c015919e6ab79653fdd8cb8676cb341d9514ee.jpg?sv=2015-12-11&amp;sr=b&amp;sig=FF61DzS3QguNXoxmywcc1njb%2FuP4is%2BB78ieviUruYg%3D&amp;st=2018-09-21T10:24:36Z&amp;se=2292-07-06T11:24:36Z&amp;sp=r,https://cdn.inc-000.kms.osi.office.net/att/b27e0d7a216a90a361259f28de3ee9ad93f454610a19ef059c25d01a286680ae.jpg?sv=2015-12-11&amp;sr=b&amp;sig=i2Zdl479RQRaiKnhVxCQe5amuZslaUNLFZxkWKdZfIc%3D&amp;st=2018-09-21T10:24:37Z&amp;se=2292-07-06T11:24:37Z&amp;sp=r</t>
  </si>
  <si>
    <t>Kslprasad</t>
  </si>
  <si>
    <t>NagaBABu Garu</t>
  </si>
  <si>
    <t>Pedhapaleam</t>
  </si>
  <si>
    <t>Atchampet</t>
  </si>
  <si>
    <t>Unnamed Road, Pedapalem, Andhra Pradesh 522409, India</t>
  </si>
  <si>
    <t>https://cdn.inc-000.kms.osi.office.net/att/750353f5a0bd529a20c2b013ecd63d871a3db9610a34ba1a52a093587ed160e7.jpg?sv=2015-12-11&amp;sr=b&amp;sig=AoBOJr49vela9B2LPXmsuwToD6diAxNNKMNyMrTcZEw%3D&amp;st=2018-09-21T10:24:38Z&amp;se=2292-07-06T11:24:38Z&amp;sp=r,https://cdn.inc-000.kms.osi.office.net/att/6052c89f6d88b7c2d406833b4ef938f2950b81f46d3fa5852bdd663151fd017f.jpg?sv=2015-12-11&amp;sr=b&amp;sig=26RGvFhxUuHxlpiJLxbbeWRuHpia5JXCDdWz9hpXfUU%3D&amp;st=2018-09-21T10:24:38Z&amp;se=2292-07-06T11:24:38Z&amp;sp=r,https://cdn.inc-000.kms.osi.office.net/att/e6c87a53859ae18eac2552fea62e62d0637dd7d5072e9c6d40bbd610948f3b11.jpg?sv=2015-12-11&amp;sr=b&amp;sig=oLvnh74X8YJ3aM4dFM%2FY0bxmXCugjvLov1VFJXDIcRU%3D&amp;st=2018-09-21T10:24:38Z&amp;se=2292-07-06T11:24:38Z&amp;sp=r</t>
  </si>
  <si>
    <t>https://cdn.inc-000.kms.osi.office.net/att/8bf989013ef4dbee188de7b817e804d2b85bbad71b95d66bacf6f613a90e320e.jpg?sv=2015-12-11&amp;sr=b&amp;sig=X7SsccqIXaFXEvhk9uE0a0rTAOflgSPo9QkOdeFKTb0%3D&amp;st=2018-09-21T10:24:40Z&amp;se=2292-07-06T11:24:40Z&amp;sp=r,https://cdn.inc-000.kms.osi.office.net/att/0fd3c8ffb7fa33003b51aa3ebfe9c006ad8edb32e8e1e859aa4c9eb2cfcf4100.jpg?sv=2015-12-11&amp;sr=b&amp;sig=R6dJ0RGgmj1seDoWyGhvXbYBJn%2FI0zabIY9i2GMDhk4%3D&amp;st=2018-09-21T10:24:40Z&amp;se=2292-07-06T11:24:40Z&amp;sp=r,https://cdn.inc-000.kms.osi.office.net/att/9ab79d52b116ac38243ee5054b0e4660e8e279288a7bcadd911a5e544702634b.jpg?sv=2015-12-11&amp;sr=b&amp;sig=URn43PuJwrRW%2BLb%2BsHd2Cs1lCjHIgkqaKoCXae6r2HA%3D&amp;st=2018-09-21T10:24:40Z&amp;se=2292-07-06T11:24:40Z&amp;sp=r</t>
  </si>
  <si>
    <t>https://cdn.inc-000.kms.osi.office.net/att/8283c7d26f4b042c894ae20075866eb441affc5071d0901edf3184274cb24944.jpg?sv=2015-12-11&amp;sr=b&amp;sig=OtFy2QI%2FsD9Op7uLRDictETgFGJFyOKercGN9U9SkeY%3D&amp;st=2018-09-21T10:24:43Z&amp;se=2292-07-06T11:24:43Z&amp;sp=r,https://cdn.inc-000.kms.osi.office.net/att/16bc154318e13c6c62a31b64a3a5d5362a02844709ffed0fb5fec11e0beaa1f1.jpg?sv=2015-12-11&amp;sr=b&amp;sig=I%2BEeDcujW%2BbANerRvXY38U1x7XWLH7KTjl841WzA3fo%3D&amp;st=2018-09-21T10:24:43Z&amp;se=2292-07-06T11:24:43Z&amp;sp=r,https://cdn.inc-000.kms.osi.office.net/att/05e0bb63ac6b087d78028d8fac5c734fbc8ccf86bae93d9fdf071a33a2ca9d12.jpg?sv=2015-12-11&amp;sr=b&amp;sig=uZT3WhQe0Y86hpCf9vNG6YS5o8B5W%2FkHKsoLLfR2aYg%3D&amp;st=2018-09-21T10:24:44Z&amp;se=2292-07-06T11:24:44Z&amp;sp=r</t>
  </si>
  <si>
    <t>https://cdn.inc-000.kms.osi.office.net/att/084d23b22cf6b17c00e2fd06516dba41aa35bab5da8ecb4556230573c3371154.jpg?sv=2015-12-11&amp;sr=b&amp;sig=RBI2KMX7wisYN8QZDCHuxbulyyjFWeCRWH7I7CnyejU%3D&amp;st=2018-09-21T10:24:41Z&amp;se=2292-07-06T11:24:41Z&amp;sp=r,https://cdn.inc-000.kms.osi.office.net/att/969fd1670dec5f98de508afde60db757df567cf870607f796b0277b52aa7d88e.jpg?sv=2015-12-11&amp;sr=b&amp;sig=9WfJqnlR4csjGKTbLky6AxpJXREs3ncwqhGeDexkDIs%3D&amp;st=2018-09-21T10:24:42Z&amp;se=2292-07-06T11:24:42Z&amp;sp=r,https://cdn.inc-000.kms.osi.office.net/att/4f72e484ec9912866ff2577a33433339c63515d38f26e17ac1b5ff2ce5a7f8a7.jpg?sv=2015-12-11&amp;sr=b&amp;sig=yMIDh9qkOjBqPggXrVF7hxBsTuB4EGyT3wViVJ6HFy4%3D&amp;st=2018-09-21T10:24:42Z&amp;se=2292-07-06T11:24:42Z&amp;sp=r</t>
  </si>
  <si>
    <t>https://cdn.inc-000.kms.osi.office.net/att/67029057c3009819ba7b019f51428f363329159fb64788ce52f4126670d106d7.jpg?sv=2015-12-11&amp;sr=b&amp;sig=WPCH2rBQI2u0PDwOmBA2dHY3BUmee1lGFEptaJ2ZFnU%3D&amp;st=2018-09-21T10:24:45Z&amp;se=2292-07-06T11:24:45Z&amp;sp=r,https://cdn.inc-000.kms.osi.office.net/att/0eb68877bb3422551bcfde01fdea548e60cdb92a5ad5e785ca2962933bd76862.jpg?sv=2015-12-11&amp;sr=b&amp;sig=Ap0oz0%2FrF2FM3OVDgZhkZ5gN3jL2svADCeRdKqWw28Y%3D&amp;st=2018-09-21T10:24:45Z&amp;se=2292-07-06T11:24:45Z&amp;sp=r,https://cdn.inc-000.kms.osi.office.net/att/e924a13e4d7b8d1b346c747737d365ac9b92d8b14155ef5357f23d60484b0a5d.jpg?sv=2015-12-11&amp;sr=b&amp;sig=T%2FAnUe46Sj5HQqfoCnpMQGqV%2BK0GmonCa3fItXcmqnw%3D&amp;st=2018-09-21T10:24:45Z&amp;se=2292-07-06T11:24:45Z&amp;sp=r</t>
  </si>
  <si>
    <t>Thrips, Jassid,</t>
  </si>
  <si>
    <t>https://cdn.inc-000.kms.osi.office.net/att/3a57f5eeda6f41cd70e2e1526c3345a45e27aaa9fc2f0d775d021ca043210ea5.jpg?sv=2015-12-11&amp;sr=b&amp;sig=buv4xUqqsFbSBwjmiP0q1E3nLSRIess4T9x%2FpHcB1Aw%3D&amp;st=2018-09-21T10:24:49Z&amp;se=2292-07-06T11:24:49Z&amp;sp=r,https://cdn.inc-000.kms.osi.office.net/att/e88af883a0a1a757ad051907226674eadf8af9d5da2295b31ff2af8f6f288c5f.jpg?sv=2015-12-11&amp;sr=b&amp;sig=kkW5Epj2T%2FrdoOhxBQgSjaeLy0mV94ywpz0aMk707tY%3D&amp;st=2018-09-21T10:24:49Z&amp;se=2292-07-06T11:24:49Z&amp;sp=r,https://cdn.inc-000.kms.osi.office.net/att/c8a47978aeb1762c084d91e9c55e9899f281a2d08bb0913f3904cfba60d09a59.jpg?sv=2015-12-11&amp;sr=b&amp;sig=a7E1Ye%2BhZtg4J%2FCK11upGe5j%2B8Rlt%2FYyyVn5bEZnP74%3D&amp;st=2018-09-21T10:24:49Z&amp;se=2292-07-06T11:24:49Z&amp;sp=r</t>
  </si>
  <si>
    <t>Pedapalem, Andhra Pradesh 522409, India</t>
  </si>
  <si>
    <t>https://cdn.inc-000.kms.osi.office.net/att/a884619caa50b41f700335395207a17a5c1f91f1ee62eeb48c03fe0f3c1d013b.jpg?sv=2015-12-11&amp;sr=b&amp;sig=zDk6BXlQsQcY7BGnFqgy0StgRsbo7HS3Kaw308dEUhE%3D&amp;st=2018-09-21T10:24:50Z&amp;se=2292-07-06T11:24:50Z&amp;sp=r,https://cdn.inc-000.kms.osi.office.net/att/e55582352da8c3d3657988e4bf8d93b74e371f5d3a62572a2f272afccd0afcf6.jpg?sv=2015-12-11&amp;sr=b&amp;sig=nU0q8V2G7vvPYcE8OEAuL80L9Assy10a2mq3r4K16Uo%3D&amp;st=2018-09-21T10:24:50Z&amp;se=2292-07-06T11:24:50Z&amp;sp=r,https://cdn.inc-000.kms.osi.office.net/att/a4a15da9f4fbc182d209b3cadd5b712b60ca3317adcfacb4b39436f916d8765d.jpg?sv=2015-12-11&amp;sr=b&amp;sig=5IncXUm4CNSeDgOv6b%2BjwzjmwGlplubgJMX2rZTRoqg%3D&amp;st=2018-09-21T10:24:51Z&amp;se=2292-07-06T11:24:51Z&amp;sp=r</t>
  </si>
  <si>
    <t>.Kslprasad</t>
  </si>
  <si>
    <t>https://cdn.inc-000.kms.osi.office.net/att/9cff7e7e9f0d65a1d550e947c4fdbdd7a71f1715f0acad624a1173e8cdbc185a.jpg?sv=2015-12-11&amp;sr=b&amp;sig=HleE5LgHBBf5Yjk023LS4y0gh7DcD9tjLjTZ0YrK0dg%3D&amp;st=2018-09-21T10:24:52Z&amp;se=2292-07-06T11:24:52Z&amp;sp=r,https://cdn.inc-000.kms.osi.office.net/att/d38759212727c4e2b5527305abaa0e9f5050114dce581f006ee66bafa9e54b9e.jpg?sv=2015-12-11&amp;sr=b&amp;sig=D%2FYH8ufc5syKYVQZngm9mVli2OTcUHJbCIMN5S%2BkKMg%3D&amp;st=2018-09-21T10:24:52Z&amp;se=2292-07-06T11:24:52Z&amp;sp=r</t>
  </si>
  <si>
    <t>Pedapalem - Atchampet Rd, Andhra Pradesh 522409, India</t>
  </si>
  <si>
    <t>https://cdn.inc-000.kms.osi.office.net/att/bf59d600a7b177926a009186b4affce66fd001dbe0441d0cd1c8c0b6ace2236e.jpg?sv=2015-12-11&amp;sr=b&amp;sig=5s6PkWBQn%2FQLW7VnpOukiJrIP3JcjiXxdeuwJJK13PU%3D&amp;st=2018-08-30T01:44:07Z&amp;se=2292-06-14T02:44:07Z&amp;sp=r,https://cdn.inc-000.kms.osi.office.net/att/2fbd484370a5c59657f3e4f3d710e13e2c83cd54ece2c9f43fbbde33469b7c90.jpg?sv=2015-12-11&amp;sr=b&amp;sig=kOBCslM%2F7cJahqKd9MmnUa6VA3siKfgpySB3Rp31GsM%3D&amp;st=2018-08-30T01:44:07Z&amp;se=2292-06-14T02:44:07Z&amp;sp=r,https://cdn.inc-000.kms.osi.office.net/att/e9af1c36c25e2f73fd02fc2567ab012d5fcb7dba6f26781f13ab9f3a4cfca4a7.jpg?sv=2015-12-11&amp;sr=b&amp;sig=PBiRok9t4CEhh9DYXSJoL6XNRFj4QU4zwQPulihC%2Fw4%3D&amp;st=2018-08-30T01:44:07Z&amp;se=2292-06-14T02:44:07Z&amp;sp=r,https://cdn.inc-000.kms.osi.office.net/att/9eebfaaaac2961932936e7838288d285c66885a3db34fe2e9daddc9c0bf03204.jpg?sv=2015-12-11&amp;sr=b&amp;sig=geNYnnRXPGwguC3ymS6QfhC8iiHOno%2BDKKAemj3WvkQ%3D&amp;st=2018-08-30T01:44:07Z&amp;se=2292-06-14T02:44:07Z&amp;sp=r,https://cdn.inc-000.kms.osi.office.net/att/cc654d0e2784fd094dfa07516e3d0da6dfe5515d9dde1f726941f981c5c701df.jpg?sv=2015-12-11&amp;sr=b&amp;sig=p6XCVlIp7FVyLUhqHg3el2dJp8LKALgGdjjaQD%2F0mOU%3D&amp;st=2018-08-30T01:44:08Z&amp;se=2292-06-14T02:44:08Z&amp;sp=r</t>
  </si>
  <si>
    <t>10_8_2018,25_8_2018</t>
  </si>
  <si>
    <t>https://cdn.inc-000.kms.osi.office.net/att/7537136e690638e3abee2e7a7700820183e3f04b3cf83f5edd0b289e130f0e76.jpg?sv=2015-12-11&amp;sr=b&amp;sig=vi8YmWYP91fdlbEv495%2FfobXAsw5HJS8kgfP2hEpXdA%3D&amp;st=2018-08-30T01:57:22Z&amp;se=2292-06-14T02:57:22Z&amp;sp=r,https://cdn.inc-000.kms.osi.office.net/att/616f1e9c685b08092cad4e6c497fcf10fb6498d6b46b98b67a382a54e1301d08.jpg?sv=2015-12-11&amp;sr=b&amp;sig=F4HCYFMfsh8NTcTT52CMcL6n%2FO26GcPpB3FHdBnLp%2Bs%3D&amp;st=2018-08-30T01:57:22Z&amp;se=2292-06-14T02:57:22Z&amp;sp=r</t>
  </si>
  <si>
    <t>Unnamed Road, Chinagarlapadu, Andhra Pradesh 522437, India</t>
  </si>
  <si>
    <t>https://cdn.inc-000.kms.osi.office.net/att/2ce9b5095c75532f7b6c770cb1c17692478b72b6a063ce17121ceaffea63fc97.jpg?sv=2015-12-11&amp;sr=b&amp;sig=SHIkD0HeRo4ZUVonIjREofnLlQqClufO49yS8BOILmk%3D&amp;st=2018-08-30T02:33:00Z&amp;se=2292-06-14T03:33:00Z&amp;sp=r</t>
  </si>
  <si>
    <t>Rangampally, Telangana, India</t>
  </si>
  <si>
    <t>https://cdn.inc-000.kms.osi.office.net/att/991689dbceb2239a5fe6189b2ddb32ba7e548d6fe8a22f0e8828252b6c5542c4.jpg?sv=2015-12-11&amp;sr=b&amp;sig=4TFWvYunSuO%2BU%2F8dZI1iY8tPtUwGdnagsMGuGEh5n24%3D&amp;st=2018-08-30T02:02:20Z&amp;se=2292-06-14T03:02:20Z&amp;sp=r,https://cdn.inc-000.kms.osi.office.net/att/9eb580375f8a8d01ac60762cd0c10fbac0703a1b54845e7580e33863ef6d5f19.jpg?sv=2015-12-11&amp;sr=b&amp;sig=7IG8imlDVekUBYq1NJxp3eBPXWOC7a1TW6r25YZNqr8%3D&amp;st=2018-08-30T02:02:21Z&amp;se=2292-06-14T03:02:21Z&amp;sp=r,https://cdn.inc-000.kms.osi.office.net/att/10af6ed3b13e01a2dccf0445230dd945f81c6981139e7b99e89f67cfd94bf4af.jpg?sv=2015-12-11&amp;sr=b&amp;sig=TlcNeMGjMfGXhyjPpfJuOoegZxSeQkV8uYB6RZFbG7A%3D&amp;st=2018-08-30T02:02:21Z&amp;se=2292-06-14T03:02:21Z&amp;sp=r,https://cdn.inc-000.kms.osi.office.net/att/579a04d50545809fbc4d192131395dbf28d1b95e43eef145baaaf70bc2a88973.jpg?sv=2015-12-11&amp;sr=b&amp;sig=hJGjOZt1HH%2FVYXpYMEJbIuHUFdbEM5BkRNuyg9c8q4s%3D&amp;st=2018-08-30T02:02:21Z&amp;se=2292-06-14T03:02:21Z&amp;sp=r,https://cdn.inc-000.kms.osi.office.net/att/dfe9aefe3c5aabdf2f51824e5bcf52c136d062f4779014a9e4c57b4401c4d9ea.jpg?sv=2015-12-11&amp;sr=b&amp;sig=E4b%2F2ibnOq6g0UKW6uYxillNXp8QAlxIsHUE7yMfH%2Bw%3D&amp;st=2018-08-30T02:02:21Z&amp;se=2292-06-14T03:02:21Z&amp;sp=r</t>
  </si>
  <si>
    <t>10/06/20 8</t>
  </si>
  <si>
    <t>https://cdn.inc-000.kms.osi.office.net/att/4d1748be8896fc62e9716e57224c4806cf88a5cdded233b9bb8187836b943018.jpg?sv=2015-12-11&amp;sr=b&amp;sig=T%2B0WeFiyii9vdo8h%2BVJgayxTXVVKGji7dhenCsAPb6c%3D&amp;st=2018-08-30T02:15:50Z&amp;se=2292-06-14T03:15:50Z&amp;sp=r,https://cdn.inc-000.kms.osi.office.net/att/828054c9e0a34b7356db76ff33526a933cce560e5116c419b6c584fc442d80ab.jpg?sv=2015-12-11&amp;sr=b&amp;sig=dSv20RtELtz5J2j36ChxRR6eyuh0lk1XT0oOMlRrFAs%3D&amp;st=2018-08-30T02:15:51Z&amp;se=2292-06-14T03:15:51Z&amp;sp=r,https://cdn.inc-000.kms.osi.office.net/att/0fd02a937c3f961cc27c6ec2720181599a6e2a6e33264424078ce672cba6a4c1.jpg?sv=2015-12-11&amp;sr=b&amp;sig=2LcdH5pvfm1GFt810H3e%2Br9Xtyt1N7ZlbqgvPNOJDjM%3D&amp;st=2018-08-30T02:15:51Z&amp;se=2292-06-14T03:15:51Z&amp;sp=r,https://cdn.inc-000.kms.osi.office.net/att/a154cf7d5e9c86f6f52201341ad06482e8ffe4145d7650f56b4a546a2da855ee.jpg?sv=2015-12-11&amp;sr=b&amp;sig=7jSZ%2FnOSAKomhZANU0hZH1G8ghxC7lt22iKF%2Fd3VOS4%3D&amp;st=2018-08-30T02:15:51Z&amp;se=2292-06-14T03:15:51Z&amp;sp=r</t>
  </si>
  <si>
    <t>https://cdn.inc-000.kms.osi.office.net/att/bf3a79000d7a574977e1ee6e11b6780a69c5ef7920e1c80f9fc8c6b4603eb6d2.jpg?sv=2015-12-11&amp;sr=b&amp;sig=iUFwhGpv8GoDyAFH3ViVHqirMOTV%2FnHi7oY8ZFhSKb8%3D&amp;st=2018-09-03T03:11:58Z&amp;se=2292-06-18T04:11:58Z&amp;sp=r</t>
  </si>
  <si>
    <t>1006/2018</t>
  </si>
  <si>
    <t>https://cdn.inc-000.kms.osi.office.net/att/57e9f4ba8b8f9105204aad42b7b49381d1b25ce32c9ad4e5f930c03e002178e0.jpg?sv=2015-12-11&amp;sr=b&amp;sig=%2FNA65FE8G861pGcgsJkfPaXCDcIRvUkV%2FkNNHWhNu0U%3D&amp;st=2018-08-30T02:56:44Z&amp;se=2292-06-14T03:56:44Z&amp;sp=r,https://cdn.inc-000.kms.osi.office.net/att/6af9f5934bb9e3d825c471f62096ac87b3571ca185e56e39195453e93119c104.jpg?sv=2015-12-11&amp;sr=b&amp;sig=XboNEGDCKTAbrHggM76Gg%2BQ3suym12%2BN1EPkuMIMD%2Bg%3D&amp;st=2018-08-30T02:56:45Z&amp;se=2292-06-14T03:56:45Z&amp;sp=r,https://cdn.inc-000.kms.osi.office.net/att/3e9049aed2a9596e7b15828a1ecfbaea5f5c19a42c954ccf616aef99116e0931.jpg?sv=2015-12-11&amp;sr=b&amp;sig=AMDmtzQtTFoOUiHu9I%2BhpCSwee323J7R4xYGJpXDKp0%3D&amp;st=2018-08-30T02:56:45Z&amp;se=2292-06-14T03:56:45Z&amp;sp=r,https://cdn.inc-000.kms.osi.office.net/att/540676b63197fedff27b77f8c4ec3d1620a3114f704c3616826499e02dd92f21.jpg?sv=2015-12-11&amp;sr=b&amp;sig=M39aTatF1UA2Z2QC3ilDlFyMXkY1SSBuhd6Gdnp7MYU%3D&amp;st=2018-08-30T02:56:45Z&amp;se=2292-06-14T03:56:45Z&amp;sp=r</t>
  </si>
  <si>
    <t>https://cdn.inc-000.kms.osi.office.net/att/fa8f038968324b92fed270ffaacebea5dba6e18c708aa53d17b90f73ca702065.jpg?sv=2015-12-11&amp;sr=b&amp;sig=UE%2BoZpP9S0mAS1zH08ObxsPvhWCBTzY9lTZNlPfEZoo%3D&amp;st=2018-08-30T03:05:47Z&amp;se=2292-06-14T04:05:47Z&amp;sp=r,https://cdn.inc-000.kms.osi.office.net/att/4562a9658a48f88a6d1516c4780140cae6779de74c0bfb59db7ae039ee19fab6.jpg?sv=2015-12-11&amp;sr=b&amp;sig=EF1n2dA9o9uPWkFecaK6gqZx6YJGfkSDkLlGU5YTvE8%3D&amp;st=2018-08-30T03:05:47Z&amp;se=2292-06-14T04:05:47Z&amp;sp=r,https://cdn.inc-000.kms.osi.office.net/att/85b2ea1d27bc4ceacaa7a6a27348dabfe1d46f487b6cc526c428608e080d3adb.jpg?sv=2015-12-11&amp;sr=b&amp;sig=q692VrkSclcf4MsE7xRZ7u6Rcfuv5t923fc5Tq0ytTY%3D&amp;st=2018-08-30T03:05:47Z&amp;se=2292-06-14T04:05:47Z&amp;sp=r,https://cdn.inc-000.kms.osi.office.net/att/f2da609e6ecdefffb1e2dc1c1b1d354e93dfb6f862735b0926ed6db971a5d107.jpg?sv=2015-12-11&amp;sr=b&amp;sig=ZWENnCgPFIcrj6G%2B%2B808sH8ky9JXelKSaBRcn%2BsZIwc%3D&amp;st=2018-08-30T03:05:47Z&amp;se=2292-06-14T04:05:47Z&amp;sp=r</t>
  </si>
  <si>
    <t>27_7_2018</t>
  </si>
  <si>
    <t>https://cdn.inc-000.kms.osi.office.net/att/bf1506c8e466288eaa1e0aa4e9d7107060e4188142012ccf7f34993a04a40a0e.jpg?sv=2015-12-11&amp;sr=b&amp;sig=j1%2Fsktdj2m572BAAF7qEvvyrqVovw4stq5%2BfALKHQJ0%3D&amp;st=2018-08-30T09:53:08Z&amp;se=2292-06-14T10:53:08Z&amp;sp=r,https://cdn.inc-000.kms.osi.office.net/att/e9fb4e9fc9dbddf99cf38b5889d8dc7bf902d9efaec7647985594de4bebcd954.jpg?sv=2015-12-11&amp;sr=b&amp;sig=vUbM73y2nLX0Sl5uP7zFL83YyVUe%2FpVE3jvHA0XDZlc%3D&amp;st=2018-08-30T09:53:08Z&amp;se=2292-06-14T10:53:08Z&amp;sp=r</t>
  </si>
  <si>
    <t>23_8_2018</t>
  </si>
  <si>
    <t>15_8_2018</t>
  </si>
  <si>
    <t>https://cdn.inc-000.kms.osi.office.net/att/fc61ec09800e921b5a8d5b92f627812381476e56e9dede0bdf4969f5a8431d43.jpg?sv=2015-12-11&amp;sr=b&amp;sig=1ElUc3trXRrQpZAD6IWWjD59keCjtgrNEow6l9vjBpw%3D&amp;st=2018-08-30T10:03:18Z&amp;se=2292-06-14T11:03:18Z&amp;sp=r,https://cdn.inc-000.kms.osi.office.net/att/d9293c5785de5c0bd2a3ba2554241b016f7a76af8ebf2414ce9a61ba11674370.jpg?sv=2015-12-11&amp;sr=b&amp;sig=2P%2BjELst3rY5EZ2wgPda%2FsanLW%2FgEQukiPt0Yk03YyA%3D&amp;st=2018-08-30T10:03:18Z&amp;se=2292-06-14T11:03:18Z&amp;sp=r</t>
  </si>
  <si>
    <t>4_6_2018</t>
  </si>
  <si>
    <t>24_6_2018,10_7_2018</t>
  </si>
  <si>
    <t>https://cdn.inc-000.kms.osi.office.net/att/db78f746ead7240ea313ae48e1632c433000110551a20ae5f124bfb68ff78508.jpg?sv=2015-12-11&amp;sr=b&amp;sig=Uh7Js1qaBScE9rNFDJeaTQflKgL7UFAj5x41cVSK0%2BM%3D&amp;st=2018-08-30T10:15:26Z&amp;se=2292-06-14T11:15:26Z&amp;sp=r,https://cdn.inc-000.kms.osi.office.net/att/b587272e856364d63798ea752bfac3ce02b0e0e4b10e3b267438affb4ff1b397.jpg?sv=2015-12-11&amp;sr=b&amp;sig=dhInbaGQvniAgisOOFyS1c8NKJuEXiG6WlnsUdndT1Y%3D&amp;st=2018-08-30T10:15:27Z&amp;se=2292-06-14T11:15:27Z&amp;sp=r</t>
  </si>
  <si>
    <t>https://cdn.inc-000.kms.osi.office.net/att/dc2dfa3581c8182292a2d963bd695169b5bba7fb7f01be74398bb30c07af4493.jpg?sv=2015-12-11&amp;sr=b&amp;sig=81DTjEOiRe%2FcxYzCMKhvlcGaYU4lm50gmHHPbxPelzI%3D&amp;st=2018-08-31T00:54:30Z&amp;se=2292-06-15T01:54:30Z&amp;sp=r,https://cdn.inc-000.kms.osi.office.net/att/5947cfa6c950c2614f934dcb66452af22e5cf5f4a683bee07a065455fca02059.jpg?sv=2015-12-11&amp;sr=b&amp;sig=PYxJD1V2ujlZZpMSuok26ZZoCvHe4Bi4bNe8FOodxwE%3D&amp;st=2018-08-31T00:54:30Z&amp;se=2292-06-15T01:54:30Z&amp;sp=r,https://cdn.inc-000.kms.osi.office.net/att/ada14ff5f2b3f79d9bbd37e585d7e809bd9cd540d09b845493cdd1f15ee9e191.jpg?sv=2015-12-11&amp;sr=b&amp;sig=rThT%2FZWksI8nUDQKxRI4L%2Fak8XfOrMPEmOiFNxiDatc%3D&amp;st=2018-08-31T00:54:31Z&amp;se=2292-06-15T01:54:31Z&amp;sp=r</t>
  </si>
  <si>
    <t>30_7_2018</t>
  </si>
  <si>
    <t>26_7,2018</t>
  </si>
  <si>
    <t>https://cdn.inc-000.kms.osi.office.net/att/1b3c759469d3d9c6945dfe34d8190f97f22057b10cbc22360b1c7a6072673fdd.jpg?sv=2015-12-11&amp;sr=b&amp;sig=8U5dUmzcnlQ5X0PJ1lyQIFOZrBX%2Ba08KI5iQsTZB260%3D&amp;st=2018-09-17T03:18:44Z&amp;se=2292-07-02T04:18:44Z&amp;sp=r,https://cdn.inc-000.kms.osi.office.net/att/08c6f969e75b2f199528c5cef4ae0074b720f7fca00f1fa9bcc5792ec69fcd1b.jpg?sv=2015-12-11&amp;sr=b&amp;sig=jA%2FUpdIwVs2yFI%2FXcPaMv8UE%2Bdsm%2BxT%2FSf6d%2FmAtF0g%3D&amp;st=2018-09-17T03:18:44Z&amp;se=2292-07-02T04:18:44Z&amp;sp=r</t>
  </si>
  <si>
    <t>Less than</t>
  </si>
  <si>
    <t>https://cdn.inc-000.kms.osi.office.net/att/334c8c3f311e0fc558afcfd4256a71e7d927de78e770c2a088357bd594e67ea6.jpg?sv=2015-12-11&amp;sr=b&amp;sig=hAP0REP%2BkHm%2FHyyInNCtKMWynxTz9K1V2MgAKcCa8K0%3D&amp;st=2018-09-17T03:22:10Z&amp;se=2292-07-02T04:22:10Z&amp;sp=r,https://cdn.inc-000.kms.osi.office.net/att/0c23b1be1aecf3960cd9de18c6c96f1c31fcce256a65f47b64873132e753e88e.jpg?sv=2015-12-11&amp;sr=b&amp;sig=aUrRHXJW%2BjyjBwaUKj%2BcTelDr0TtBiFVPXjGSAr0cFQ%3D&amp;st=2018-09-17T03:22:10Z&amp;se=2292-07-02T04:22:10Z&amp;sp=r</t>
  </si>
  <si>
    <t>https://cdn.inc-000.kms.osi.office.net/att/b55bc47eb303b3021542047ab78bf5e43eb76a7db0578db362af708d1f7c6c93.jpg?sv=2015-12-11&amp;sr=b&amp;sig=f%2F%2BG8QTJ2Llud6v1RZfVyYs4YID43xKoBEn9M6%2FcRuY%3D&amp;st=2018-09-17T03:24:05Z&amp;se=2292-07-02T04:24:05Z&amp;sp=r,https://cdn.inc-000.kms.osi.office.net/att/6571f38f09474a1ce37a193856e1f961c6727dbb125e93c0b6878b28c873474a.jpg?sv=2015-12-11&amp;sr=b&amp;sig=qpelzHjCu%2BLLxMF002Od3uMFv23BYHbm3ri%2BTum%2B7AM%3D&amp;st=2018-09-17T03:24:05Z&amp;se=2292-07-02T04:24:05Z&amp;sp=r</t>
  </si>
  <si>
    <t>5_6_2018</t>
  </si>
  <si>
    <t>5_7_2018,2_8_2018,16_8_2018</t>
  </si>
  <si>
    <t>https://cdn.inc-000.kms.osi.office.net/att/c2b64698b2d120d7533b94701ae6dfb8ab283864047685c7b3f6be99ede20555.jpg?sv=2015-12-11&amp;sr=b&amp;sig=Y0%2FnS5xngTODDkeVXP3Eis0GtXqI%2FHiJlvHkLPwZB7k%3D&amp;st=2018-09-17T03:42:14Z&amp;se=2292-07-02T04:42:14Z&amp;sp=r,https://cdn.inc-000.kms.osi.office.net/att/31f513cb46862228de79a3c94e60899a9647aa0768701a44d878691a3a9554e9.jpg?sv=2015-12-11&amp;sr=b&amp;sig=x2kTriL5xMvITbqr9biBQDh%2F5qfeK1lZ58qH8nabGeQ%3D&amp;st=2018-09-17T03:42:14Z&amp;se=2292-07-02T04:42:14Z&amp;sp=r</t>
  </si>
  <si>
    <t>https://cdn.inc-000.kms.osi.office.net/att/f4114fe8fb022a199e621cc2fc8a9bee131eaf6b1e98e6db25fb16ffc371f778.jpg?sv=2015-12-11&amp;sr=b&amp;sig=Nd8apPxRVQvTU8S3lD2SEpgrPF5S55qVJGkoQiUETus%3D&amp;st=2018-09-17T03:32:29Z&amp;se=2292-07-02T04:32:29Z&amp;sp=r,https://cdn.inc-000.kms.osi.office.net/att/c34512747889947d518ac576c240eaccd69c07b216e033e0cbe3111c65bdb111.jpg?sv=2015-12-11&amp;sr=b&amp;sig=5sbGk1UjS%2FNMKZhxi7ExbxPdxYw4K5zRMFRtFs1mEVw%3D&amp;st=2018-09-17T03:32:29Z&amp;se=2292-07-02T04:32:29Z&amp;sp=r</t>
  </si>
  <si>
    <t>K.nrao.</t>
  </si>
  <si>
    <t>Gunkur</t>
  </si>
  <si>
    <t>Rambabu hostel, Chowadavaram, Guntur, Andhra Pradesh 522019, India</t>
  </si>
  <si>
    <t>https://cdn.inc-000.kms.osi.office.net/att/4834e9fcc077eda5ffa352bc6c09da92754f270aba03cd25170aac26841f7993.jpg?sv=2015-12-11&amp;sr=b&amp;sig=UC%2B%2FxZP4WibVKopWgOx4EvgZcS%2Fg3wJXvq%2FquM0r1tM%3D&amp;st=2018-09-17T03:38:56Z&amp;se=2292-07-02T04:38:56Z&amp;sp=r,https://cdn.inc-000.kms.osi.office.net/att/b1c3e1932ab24c875e6c95dfad0302849502da73d27a16076706c0704490ba23.jpg?sv=2015-12-11&amp;sr=b&amp;sig=UcRrSe5xcpDq24RMDDaRNCn2jGf6sgh2ZSQgSciIdNc%3D&amp;st=2018-09-17T03:38:57Z&amp;se=2292-07-02T04:38:57Z&amp;sp=r</t>
  </si>
  <si>
    <t>22/08/20 8</t>
  </si>
  <si>
    <t>https://cdn.inc-000.kms.osi.office.net/att/2ca538e419c76b7c40514949d04154337beb795cbf550d5bf1060b62323c0b0e.jpg?sv=2015-12-11&amp;sr=b&amp;sig=udfBJjYjW%2FwrNSbIF5AkEYcx1BdMdF7PaI5HX1c7rns%3D&amp;st=2018-09-17T03:36:41Z&amp;se=2292-07-02T04:36:41Z&amp;sp=r,https://cdn.inc-000.kms.osi.office.net/att/0c493d97526cb556c2e10e7c7867e032bbefd7ddd47c751bebb5f4fa670c60dd.jpg?sv=2015-12-11&amp;sr=b&amp;sig=9pKSNr16Byij7vYAOQp8TcdqsHHws66i0f%2FssSIsiZU%3D&amp;st=2018-09-17T03:36:42Z&amp;se=2292-07-02T04:36:42Z&amp;sp=r,https://cdn.inc-000.kms.osi.office.net/att/3c85b8a7ec0559d28ea5772bf8c65c6b1a8780b58182fed9e9ab014db1e0a048.jpg?sv=2015-12-11&amp;sr=b&amp;sig=6CVDoqkCrjfUTDewlaJBoCAAYDKAqzNXT%2B%2B3QdCq3Ag%3D&amp;st=2018-09-17T03:36:42Z&amp;se=2292-07-02T04:36:42Z&amp;sp=r</t>
  </si>
  <si>
    <t>Less than </t>
  </si>
  <si>
    <t>https://cdn.inc-000.kms.osi.office.net/att/535c140afe3ca0053057d53cfd9cec36f3d55f74512768fbadb016f86a32abbc.jpg?sv=2015-12-11&amp;sr=b&amp;sig=8MGVHabgbxzpKr7Fb38pxS3r4sW%2FsMqneUembk7DIFE%3D&amp;st=2018-09-17T03:47:13Z&amp;se=2292-07-02T04:47:13Z&amp;sp=r,https://cdn.inc-000.kms.osi.office.net/att/81f81de406e9dcd4bdd5a936fc86a7e031452a301e4164fd2e2bae7f1560475d.jpg?sv=2015-12-11&amp;sr=b&amp;sig=BPeP1SqRt4egL4sU9Hc268mZKH%2Br9orBCv02n2KP8FM%3D&amp;st=2018-09-17T03:47:13Z&amp;se=2292-07-02T04:47:13Z&amp;sp=r</t>
  </si>
  <si>
    <t>Moderate,high intensity</t>
  </si>
  <si>
    <t>https://cdn.inc-000.kms.osi.office.net/att/639adab5f01050c707fb44aee2f591283c1407c04250a01e6e415687417982e4.jpg?sv=2015-12-11&amp;sr=b&amp;sig=p4LhEct3rOgrtrlbqU5Kdr2JyRULtBd4AZ%2BHnvC3kFw%3D&amp;st=2018-09-17T03:47:49Z&amp;se=2292-07-02T04:47:49Z&amp;sp=r,https://cdn.inc-000.kms.osi.office.net/att/9052e23f5bc61b1979eb094ed8363bdca4dedd9be2faaa67db9c30f2551f1ed6.jpg?sv=2015-12-11&amp;sr=b&amp;sig=dVz0FEXV27FM3YPQZfvs34FTrw75zQguTTndJwzBQhM%3D&amp;st=2018-09-17T03:47:49Z&amp;se=2292-07-02T04:47:49Z&amp;sp=r</t>
  </si>
  <si>
    <t>https://cdn.inc-000.kms.osi.office.net/att/1de1abec2f8d6b226ba7ac95bf0bf686c766ac0ae3d296c39af380b03bb5a466.jpg?sv=2015-12-11&amp;sr=b&amp;sig=xdvPRzEOIX9gegxYgqK4j97SyHRp%2F0F5a0nTwbJPKSc%3D&amp;st=2018-09-17T03:51:48Z&amp;se=2292-07-02T04:51:48Z&amp;sp=r,https://cdn.inc-000.kms.osi.office.net/att/7ecadad116bf82cc0dcc6d23225f6f88c272e02a29588045f30d8fe0b76580a2.jpg?sv=2015-12-11&amp;sr=b&amp;sig=1gWLaekEBrO54r%2BGCyqyHzUh69%2BclNFBA7u4MpfLBxA%3D&amp;st=2018-09-17T03:51:49Z&amp;se=2292-07-02T04:51:49Z&amp;sp=r</t>
  </si>
  <si>
    <t>N  srinivasareddy </t>
  </si>
  <si>
    <t>Guntr</t>
  </si>
  <si>
    <t>https://cdn.inc-000.kms.osi.office.net/att/3eb9d6d64c2ce004405c79a09c981554973a5d31a4624d277d8821b5e49a375c.jpg?sv=2015-12-11&amp;sr=b&amp;sig=ooPXH2ucK6UZluLQsH08cKdYWbVzte0e%2Bkr%2BDRNoidI%3D&amp;st=2018-09-17T03:55:41Z&amp;se=2292-07-02T04:55:41Z&amp;sp=r,https://cdn.inc-000.kms.osi.office.net/att/794aa217304285e5dbae431a509e55dca3dae15e54a302a80bc507e47d8dd7fe.jpg?sv=2015-12-11&amp;sr=b&amp;sig=zpaLkXGKZ4Qmz3Hw%2Ffb3y%2F7tYeJ7YTU2fnjk%2F3ApFHo%3D&amp;st=2018-09-17T03:55:41Z&amp;se=2292-07-02T04:55:41Z&amp;sp=r</t>
  </si>
  <si>
    <t>Above</t>
  </si>
  <si>
    <t>https://cdn.inc-000.kms.osi.office.net/att/d5f5ab98e19827d79c778f489def1bef98842bc67ca98ab504cb9a1ddc40de65.jpg?sv=2015-12-11&amp;sr=b&amp;sig=3Vdcxj4OfENLJqiq%2FomCbl74gFIHZDtXFBtGiueT%2B%2Fw%3D&amp;st=2018-09-17T04:00:18Z&amp;se=2292-07-02T05:00:18Z&amp;sp=r,https://cdn.inc-000.kms.osi.office.net/att/d88195791cb2cd92026b842c7d5fa17e959c4b26a466fb0336329dc659d4a40b.jpg?sv=2015-12-11&amp;sr=b&amp;sig=X9ERNbDeDcOe8K7VLNgnCSoIvkZsBYoapY8EtlSTPIY%3D&amp;st=2018-09-17T04:00:18Z&amp;se=2292-07-02T05:00:18Z&amp;sp=r</t>
  </si>
  <si>
    <t>https://cdn.inc-000.kms.osi.office.net/att/6d85cff8e813cc48c711a37ce9e7bae31385a51775c53be17b6f1ca76fc7ffca.jpg?sv=2015-12-11&amp;sr=b&amp;sig=vLwxsNPxS6YO0Eb1YDiW2GLmiKIsx%2B05U6LgB793ZKI%3D&amp;st=2018-09-17T04:37:41Z&amp;se=2292-07-02T05:37:41Z&amp;sp=r,https://cdn.inc-000.kms.osi.office.net/att/9aeabb7eb1c3201f432aaaf55a5bf6db015aeb5093260b6a670fd060b1deeee0.jpg?sv=2015-12-11&amp;sr=b&amp;sig=%2Bl%2FM3VHsFMu%2FtzmaWxUzzWDtev0yK8%2FllT1XMXZJzXQ%3D&amp;st=2018-09-17T04:37:41Z&amp;se=2292-07-02T05:37:41Z&amp;sp=r,https://cdn.inc-000.kms.osi.office.net/att/cdc2f0620d2294afabb7976dd4fc36ce1994243b8fea6d29cb50051138e47567.jpg?sv=2015-12-11&amp;sr=b&amp;sig=B0SM%2FGhrIsNVzNltgj9NEWO%2BzHrMshqf4%2Bmb9ZG%2Fv6E%3D&amp;st=2018-09-17T04:37:42Z&amp;se=2292-07-02T05:37:42Z&amp;sp=r</t>
  </si>
  <si>
    <t>N srinivasareddy  </t>
  </si>
  <si>
    <t>https://cdn.inc-000.kms.osi.office.net/att/89522e982d8769117cb092ddef2a46cfe114646e2c860b4d0746f649e1c17708.jpg?sv=2015-12-11&amp;sr=b&amp;sig=3fKH0fVOXTt%2B3h980wybmnG8y4t1XqeWJjGTJZ6MGLM%3D&amp;st=2018-09-17T04:00:59Z&amp;se=2292-07-02T05:00:59Z&amp;sp=r,https://cdn.inc-000.kms.osi.office.net/att/7d061724ce52e43f78e50d6672699c089f8674adfc44f48f2ec36d1a6d04018c.jpg?sv=2015-12-11&amp;sr=b&amp;sig=LDfCQRHlv8RsvUYFZ2N9AKI0O1rzJy1DTRwV7tWNARE%3D&amp;st=2018-09-17T04:00:59Z&amp;se=2292-07-02T05:00:59Z&amp;sp=r</t>
  </si>
  <si>
    <t>Moderate,High intensity</t>
  </si>
  <si>
    <t>https://cdn.inc-000.kms.osi.office.net/att/9c0ead1fc34e286b30ac75b84b28c4468e54b52446b96e0aefb27babb99865f8.jpg?sv=2015-12-11&amp;sr=b&amp;sig=47ZfwP1aVko5lH1aaLwuDWIM7hjuXXMfcs1bWkW35W0%3D&amp;st=2018-09-17T04:07:40Z&amp;se=2292-07-02T05:07:40Z&amp;sp=r,https://cdn.inc-000.kms.osi.office.net/att/3740a12c163f342c90c3d3a3aa010d2fbf3ed0c551f9840c7cdb81d6229b63d5.jpg?sv=2015-12-11&amp;sr=b&amp;sig=skcxbtWvI%2Fb8Czv38kdExLXyk34plwZ9rj4Mom%2BxuxM%3D&amp;st=2018-09-17T04:07:40Z&amp;se=2292-07-02T05:07:40Z&amp;sp=r</t>
  </si>
  <si>
    <t>https://cdn.inc-000.kms.osi.office.net/att/1207192fb32e24a86cc0e2cd967094b76f4d9b02e918ddf192630f7f535a62df.jpg?sv=2015-12-11&amp;sr=b&amp;sig=upzGMGWwFB5Uj2tXjvsCWfx1pMm%2BOrwwOh4CuFlJk1U%3D&amp;st=2018-08-28T01:54:03Z&amp;se=2292-06-12T02:54:03Z&amp;sp=r,https://cdn.inc-000.kms.osi.office.net/att/14ea632e3c240d8bec220ccf1243343d33f5ef4df1ce4caed26ef569b6bf5076.jpg?sv=2015-12-11&amp;sr=b&amp;sig=aS3W6QAoJOVpEtj%2B4n6sqTt1E3xPraQHD7ChIbq0%2BZU%3D&amp;st=2018-08-28T01:54:03Z&amp;se=2292-06-12T02:54:03Z&amp;sp=r,https://cdn.inc-000.kms.osi.office.net/att/ffba5b371dec33e424b40f170a0d9895cc511056f982a3c25a2fd388ff3dfd60.jpg?sv=2015-12-11&amp;sr=b&amp;sig=9fsf0sSou5GezFNErwTOdZ6hJR7L7Gs4kn8GnNCd7U0%3D&amp;st=2018-08-28T01:54:03Z&amp;se=2292-06-12T02:54:03Z&amp;sp=r,https://cdn.inc-000.kms.osi.office.net/att/b3f80bc170cf353eb3c9570530d545f5dd313d1d857bb089fd7a1ddf4b7f7376.jpg?sv=2015-12-11&amp;sr=b&amp;sig=YEXnsZzAyLt95Hr4OSb%2BOnAoofUQIr8L0VuEzmrexO0%3D&amp;st=2018-08-28T01:54:03Z&amp;se=2292-06-12T02:54:03Z&amp;sp=r</t>
  </si>
  <si>
    <t>1/082018</t>
  </si>
  <si>
    <t>https://cdn.inc-000.kms.osi.office.net/att/171eeccf21fe949ab060a7a0a13a7415b4c959248afe3bfafd1c90e0e5ddabcb.jpg?sv=2015-12-11&amp;sr=b&amp;sig=SAmoccwiS%2FHLJUhur7zG1oAWd%2BUrRsoL5vHhaLi0c84%3D&amp;st=2018-08-28T02:04:53Z&amp;se=2292-06-12T03:04:53Z&amp;sp=r,https://cdn.inc-000.kms.osi.office.net/att/699ee0ea2e54897c9e17db1d1d9faf4e37b0d756de3506ac4275987de6886abd.jpg?sv=2015-12-11&amp;sr=b&amp;sig=YH50kK8sc%2BoEy4Ds%2BQq%2FxBmieyDHirdKcup6Y3d%2BP6k%3D&amp;st=2018-08-28T02:04:53Z&amp;se=2292-06-12T03:04:53Z&amp;sp=r,https://cdn.inc-000.kms.osi.office.net/att/bc17bae36629c1cd07bbe3a97c1386be4e25b16eec4ea7e78996e639dc372087.jpg?sv=2015-12-11&amp;sr=b&amp;sig=W2c0tF3GO384XX2Ivu2V%2FobemU1%2F9%2FKRYLH0OwMV6TM%3D&amp;st=2018-08-28T02:04:54Z&amp;se=2292-06-12T03:04:54Z&amp;sp=r</t>
  </si>
  <si>
    <t>https://cdn.inc-000.kms.osi.office.net/att/2a858bd82411ecf55549c84b4d74e9f65efada4b0e90b59f9149982abfa984ad.jpg?sv=2015-12-11&amp;sr=b&amp;sig=HZRJMkcvXX4tausddcDjfYQzciU1N0Zjx9evLn%2FGdPo%3D&amp;st=2018-08-28T04:00:43Z&amp;se=2292-06-12T05:00:43Z&amp;sp=r</t>
  </si>
  <si>
    <t>Unnamed Road, Palthem, Telangana 505187, India</t>
  </si>
  <si>
    <t>https://cdn.inc-000.kms.osi.office.net/att/ffbf77cd021a569d325b64a4d7abb89ea000433a766955121f5f02c0e0989a92.jpg?sv=2015-12-11&amp;sr=b&amp;sig=H%2FmU6LYIpeW2YFEzEh%2BAjcjd44GnnSE8e%2FitnYXJAAs%3D&amp;st=2018-08-28T04:52:09Z&amp;se=2292-06-12T05:52:09Z&amp;sp=r</t>
  </si>
  <si>
    <t>Peddmpet</t>
  </si>
  <si>
    <t>Telangana 505153, India</t>
  </si>
  <si>
    <t>https://cdn.inc-000.kms.osi.office.net/att/476d9b7d45cacf45d4be16b7db4e449e9985c430d75251ab2a92bc266b8b6462.jpg?sv=2015-12-11&amp;sr=b&amp;sig=BlOk1o34sR1UewBuDn6hQaEfPlYmdHkJ7G9F30s%2FlNA%3D&amp;st=2018-08-28T02:12:21Z&amp;se=2292-06-12T03:12:21Z&amp;sp=r,https://cdn.inc-000.kms.osi.office.net/att/a493b1bada102baceba8ca824eaafbed910d0af3347b92b67fccef505af6b3ef.jpg?sv=2015-12-11&amp;sr=b&amp;sig=hKbxTe%2FF3fkQteEocXgbl7RdqbNZXVn9LtbGVrIz1dE%3D&amp;st=2018-08-28T02:12:21Z&amp;se=2292-06-12T03:12:21Z&amp;sp=r,https://cdn.inc-000.kms.osi.office.net/att/2957de561f4c9bbdd8dfffcd9cb5aa780315bbf9d93bb4af4eeb0c02a7136e55.jpg?sv=2015-12-11&amp;sr=b&amp;sig=8XP7PAJNvVm3afRiSz3S18CYwzPBOr9OofQwL8ZHETw%3D&amp;st=2018-08-28T02:12:21Z&amp;se=2292-06-12T03:12:21Z&amp;sp=r,https://cdn.inc-000.kms.osi.office.net/att/583db3e8a70672c07660b9698d5bc578d6335f88518e0d35c2c3ef6959533db0.jpg?sv=2015-12-11&amp;sr=b&amp;sig=PoM15y3vsbnQBsCOVw8LMBaPPand%2Ba7sP8IW6s3PLHg%3D&amp;st=2018-08-28T02:12:21Z&amp;se=2292-06-12T03:12:21Z&amp;sp=r</t>
  </si>
  <si>
    <t>https://cdn.inc-000.kms.osi.office.net/att/c0dee07426c5addab2e950fe0ee2d273014da9a82307d1f122f2e809cef23383.jpg?sv=2015-12-11&amp;sr=b&amp;sig=m8njv7j5OVuFwW%2Br%2FUHNNGXIw8DxLH5Er7rN%2Fdi2icY%3D&amp;st=2018-08-28T03:35:25Z&amp;se=2292-06-12T04:35:25Z&amp;sp=r,https://cdn.inc-000.kms.osi.office.net/att/24d5beb5b0bf087d290351a32c3948fdadc38143244d3e9a343fce96e7ce5ada.jpg?sv=2015-12-11&amp;sr=b&amp;sig=jb0ICbAVD9Mn6bvr7RX4xUAEJZhamIDfR9U%2FWhDqpxQ%3D&amp;st=2018-08-28T03:35:25Z&amp;se=2292-06-12T04:35:25Z&amp;sp=r,https://cdn.inc-000.kms.osi.office.net/att/be08bef466f1664a1ba858595c3199a962f08836dbadb837c00f026b6c7e327a.jpg?sv=2015-12-11&amp;sr=b&amp;sig=Spk40jEUI6MShn8ZAwFNg2g0CHe7SenZGCDVFk%2FysJo%3D&amp;st=2018-08-28T03:35:25Z&amp;se=2292-06-12T04:35:25Z&amp;sp=r</t>
  </si>
  <si>
    <t>https://cdn.inc-000.kms.osi.office.net/att/68b5cadc6339c0ee64c228bf7d7ef5afe346af7821b7798262a9383976f9bab4.jpg?sv=2015-12-11&amp;sr=b&amp;sig=xrrJeMOcekKZ4LmAgM95zC%2FprXYy3bFlPNRRr3d8nCY%3D&amp;st=2018-08-28T03:44:39Z&amp;se=2292-06-12T04:44:39Z&amp;sp=r</t>
  </si>
  <si>
    <t>Aravid Reddy </t>
  </si>
  <si>
    <t>Paddampet</t>
  </si>
  <si>
    <t>https://cdn.inc-000.kms.osi.office.net/att/2666551bb5aef76b9137f81ae8fff3e504dc35a5eaeaa217817e50dd884b4d12.jpg?sv=2015-12-11&amp;sr=b&amp;sig=ASIQKOVqQ%2FtQCj0zQ%2FttECr2jXyDhRmFh9Qzb3u21NI%3D&amp;st=2018-08-28T04:32:04Z&amp;se=2292-06-12T05:32:04Z&amp;sp=r,https://cdn.inc-000.kms.osi.office.net/att/07c2514ec9e7bfb1f7ad6f0036301e514573a1d475d0f7fb24a763992fd4c7d1.jpg?sv=2015-12-11&amp;sr=b&amp;sig=iEew0tvI9uByz13oF6v8QUc7xkoTC8HrRDdYelWd6zc%3D&amp;st=2018-08-28T04:32:04Z&amp;se=2292-06-12T05:32:04Z&amp;sp=r,https://cdn.inc-000.kms.osi.office.net/att/86646e7da95163b4581c7078c916a3c0e117c58ba5dcf5fdddb737fef6710152.jpg?sv=2015-12-11&amp;sr=b&amp;sig=0%2FJdvsrp8%2FU1ulnBLRfiPcRUPriF6jFgaIQTWUDp45A%3D&amp;st=2018-08-28T04:32:04Z&amp;se=2292-06-12T05:32:04Z&amp;sp=r</t>
  </si>
  <si>
    <t>Bayavarapu Venkateswarallu (Venu)</t>
  </si>
  <si>
    <t>https://cdn.inc-000.kms.osi.office.net/att/a251b3d83ed0a5a56c3e5d56bbb2b7b256e3dd076a81d5431ef1107091302d5e.jpg?sv=2015-12-11&amp;sr=b&amp;sig=d%2FqowpDxQUqZKr8xA%2BNOmVIUUP8CY1mtvddKX0WLiyo%3D&amp;st=2018-08-29T01:58:55Z&amp;se=2292-06-13T02:58:55Z&amp;sp=r,https://cdn.inc-000.kms.osi.office.net/att/d37994948aa296525a0722751a2ecebcc87090de01748a8d57283a273e616e86.jpg?sv=2015-12-11&amp;sr=b&amp;sig=hQ5kx1G6yKD9uU2ys9yN74M4ks9mKbAOVAtOTYM8iVU%3D&amp;st=2018-08-29T01:58:56Z&amp;se=2292-06-13T02:58:56Z&amp;sp=r</t>
  </si>
  <si>
    <t>Peddakalvala</t>
  </si>
  <si>
    <t>H.no.3-59, 5th, Peddakalvala Rd, Peddakalvala, Telangana 505174, India</t>
  </si>
  <si>
    <t>https://cdn.inc-000.kms.osi.office.net/att/f5229fd32a076969efe3c57b861bfde1c65b7a94f452a728976918ac7d9385f1.jpg?sv=2015-12-11&amp;sr=b&amp;sig=s2IfUrGcqc5fJiDML8e12g0tJ2NxkqERN6fv6SGFWzk%3D&amp;st=2018-08-29T02:19:17Z&amp;se=2292-06-13T03:19:17Z&amp;sp=r,https://cdn.inc-000.kms.osi.office.net/att/c440143645c4d6b29c1e52f1028936cebecf3a085c47cbceddb8a323d09f52a6.jpg?sv=2015-12-11&amp;sr=b&amp;sig=A80hy5Satzr7rDOHCX9lOtEDoBtob3EDf%2BGgZnyic9k%3D&amp;st=2018-08-29T02:19:17Z&amp;se=2292-06-13T03:19:17Z&amp;sp=r,https://cdn.inc-000.kms.osi.office.net/att/f7238ff70055a660379cbaedb2ed0d4e3f245e3b01a2c65eeade573860ab1943.jpg?sv=2015-12-11&amp;sr=b&amp;sig=8ihQwE7DABdFrW7F3bN3qACK%2BC3jc0ta5Zq4gRTK0zY%3D&amp;st=2018-08-29T02:19:18Z&amp;se=2292-06-13T03:19:18Z&amp;sp=r,https://cdn.inc-000.kms.osi.office.net/att/aa91f9036dcb6ab63f17026a9ef2eda15b30e318b6d4a764917d891ae1dea921.jpg?sv=2015-12-11&amp;sr=b&amp;sig=7fga7njgoFVXXMH3t95CE%2BXSrbxcuU0ZTMqqkXjhBTE%3D&amp;st=2018-08-29T02:19:18Z&amp;se=2292-06-13T03:19:18Z&amp;sp=r</t>
  </si>
  <si>
    <t>05/082018</t>
  </si>
  <si>
    <t>https://cdn.inc-000.kms.osi.office.net/att/1bad3138f938324673b8e4a54ef34e7fa3addb5f94a8cc03901e22171a43d4b3.jpg?sv=2015-12-11&amp;sr=b&amp;sig=znCMs2aRiIUBbpEd4gkNDzKwkTKzlfgkSEhJzeJGnj8%3D&amp;st=2018-08-29T02:27:48Z&amp;se=2292-06-13T03:27:48Z&amp;sp=r,https://cdn.inc-000.kms.osi.office.net/att/b078b67280f975f56f14062d9aa8c98b3616e83c2da5f4e8f29a34f8385e2099.jpg?sv=2015-12-11&amp;sr=b&amp;sig=bgrvSUd8FpHZnGLU%2FCgNzRSno6Sk4JtC6LsvJ6PiMoU%3D&amp;st=2018-08-29T02:27:48Z&amp;se=2292-06-13T03:27:48Z&amp;sp=r,https://cdn.inc-000.kms.osi.office.net/att/e782cb096301e5a390ed83f0631286793f0a85d8ff0e1825110e84fa167f77ed.jpg?sv=2015-12-11&amp;sr=b&amp;sig=9cDZI3W29FWjyZ%2FnaBZKujHev%2BmkRvhPOb01DMiggz8%3D&amp;st=2018-08-29T02:27:48Z&amp;se=2292-06-13T03:27:48Z&amp;sp=r,https://cdn.inc-000.kms.osi.office.net/att/9901d39f3a41d6c29419b8a4f5eb2e8024e0b76f2c6b67cabe7457c55abc2902.jpg?sv=2015-12-11&amp;sr=b&amp;sig=DgDpymmdvnSU8FAS%2FMxdYg4%2B%2FStRfnjlfwsNZa5oc34%3D&amp;st=2018-08-29T02:27:48Z&amp;se=2292-06-13T03:27:48Z&amp;sp=r</t>
  </si>
  <si>
    <t>https://cdn.inc-000.kms.osi.office.net/att/8b0d3757787a10c508c38ff02a26035287b43a07b926b88a4218721ebe069333.jpg?sv=2015-12-11&amp;sr=b&amp;sig=8ZuAyZpxamARNRVC5GOwapfkXdAAAzRb2VDEwg%2FTn38%3D&amp;st=2018-08-29T03:53:39Z&amp;se=2292-06-13T04:53:39Z&amp;sp=r</t>
  </si>
  <si>
    <t>4_7_2018</t>
  </si>
  <si>
    <t>2_8_2018</t>
  </si>
  <si>
    <t>https://cdn.inc-000.kms.osi.office.net/att/cedfd319a9f58ee5e4025a810a7907905c3b232b0a065cdd3b4f439ea0817b7f.jpg?sv=2015-12-11&amp;sr=b&amp;sig=VBz7GE3HjwnOVuORCW9ZuSaqYlWlVa1a4mBhIgQcYSA%3D&amp;st=2018-08-30T01:50:32Z&amp;se=2292-06-14T02:50:32Z&amp;sp=r,https://cdn.inc-000.kms.osi.office.net/att/09dff329749da480763b09e68c8d0805ab0f61008c1cd3dfc6ccee81fa67f719.jpg?sv=2015-12-11&amp;sr=b&amp;sig=Pwjhmdd0R8qJ1FfhMNBc9COZQ8BTn%2Bfcr1%2Ba8eOWEOA%3D&amp;st=2018-08-30T01:50:32Z&amp;se=2292-06-14T02:50:32Z&amp;sp=r</t>
  </si>
  <si>
    <t>Mixed</t>
  </si>
  <si>
    <t>https://cdn.inc-000.kms.osi.office.net/att/501e300f932c30581677cfb23b69ac01b34c947439428e721d8856d759ea6b5a.jpg?sv=2015-12-11&amp;sr=b&amp;sig=mTsXqODB8mlqupzsOt8vM3fYEOu3CNEDt4wn2FIcxlw%3D&amp;st=2018-09-16T03:34:21Z&amp;se=2292-07-01T04:34:21Z&amp;sp=r,https://cdn.inc-000.kms.osi.office.net/att/88c71605956e78784b05f64a9b46260c4ee6daa57b6beb869ff5e50cf6bc65f8.jpg?sv=2015-12-11&amp;sr=b&amp;sig=3uE85lyeMEkHFxQIgH9O6heHvF5kb3hU7qhqVntNhcM%3D&amp;st=2018-09-16T03:34:21Z&amp;se=2292-07-01T04:34:21Z&amp;sp=r,https://cdn.inc-000.kms.osi.office.net/att/1d74336fb6676add1ca9e63636426c05820ad6a8b203d3388fcdfe36f4aef58d.jpg?sv=2015-12-11&amp;sr=b&amp;sig=m8gppTE4LyJJtYuIn9l7E3aqL3ZYPvcb1n14zM5Ap4o%3D&amp;st=2018-09-16T03:34:21Z&amp;se=2292-07-01T04:34:21Z&amp;sp=r</t>
  </si>
  <si>
    <t>Muskanipet </t>
  </si>
  <si>
    <t>29_6_2018</t>
  </si>
  <si>
    <t>16_8_2018</t>
  </si>
  <si>
    <t>28_7_2018</t>
  </si>
  <si>
    <t>https://cdn.inc-000.kms.osi.office.net/att/7da5b9b27e30fe4d87b38e9ac289d8a611011c3ccd56b7c90651f2b223f4b9e3.jpg?sv=2015-12-11&amp;sr=b&amp;sig=6%2B2n0pYj9fIuFCeCDFbOWWD7KSqGoZSR4ELufUAjWEI%3D&amp;st=2018-09-16T03:38:54Z&amp;se=2292-07-01T04:38:54Z&amp;sp=r,https://cdn.inc-000.kms.osi.office.net/att/177e3197da7ad4b614f6ead6d59941bda53dec42c5b6ebc26049aa68d703efb3.jpg?sv=2015-12-11&amp;sr=b&amp;sig=Bbjaq1ywRJ%2FvoiG4uTks6ZvH5l6zN5qqzWS313ss%2BwE%3D&amp;st=2018-09-16T03:38:54Z&amp;se=2292-07-01T04:38:54Z&amp;sp=r</t>
  </si>
  <si>
    <t>a malavya teja</t>
  </si>
  <si>
    <t>Chinagarlapadu, Andhra Pradesh 522437, India</t>
  </si>
  <si>
    <t>1_7_2018</t>
  </si>
  <si>
    <t>24_7_2018</t>
  </si>
  <si>
    <t>20_7_2018,15_8_2018</t>
  </si>
  <si>
    <t>https://cdn.inc-000.kms.osi.office.net/att/8f907f4f597681d6c591f320ec6152203bfee0f59b8d296f0c22e6b40a692b08.jpg?sv=2015-12-11&amp;sr=b&amp;sig=mSefni8yxyzjrOlhXlp%2FpUsN79hP%2BPE4ABlMZG2iliM%3D&amp;st=2018-09-16T03:38:54Z&amp;se=2292-07-01T04:38:54Z&amp;sp=r,https://cdn.inc-000.kms.osi.office.net/att/c8a3e5ef7dd5783e46ce8e333aa4c5c63db0d2b47c630e3b19a4af074f2d4b72.jpg?sv=2015-12-11&amp;sr=b&amp;sig=VO4VBfUniBEwAW9%2BiIhvoIWGakj6lyS6TClSJPi6pow%3D&amp;st=2018-09-16T03:38:54Z&amp;se=2292-07-01T04:38:54Z&amp;sp=r,https://cdn.inc-000.kms.osi.office.net/att/97b81417569db982771bac61b1f9d1e04a294bba2fbeb14060217a2645f45618.jpg?sv=2015-12-11&amp;sr=b&amp;sig=kptcpmMlP9OD2su3J3HzHQF00c3XQ%2F7I5QUFxmMqrY8%3D&amp;st=2018-09-16T03:38:54Z&amp;se=2292-07-01T04:38:54Z&amp;sp=r</t>
  </si>
  <si>
    <t>3_6_2018</t>
  </si>
  <si>
    <t>15_7_2018</t>
  </si>
  <si>
    <t>20_6_2018</t>
  </si>
  <si>
    <t>https://cdn.inc-000.kms.osi.office.net/att/d106285ca5b0a9ab559f9986e2ed633f80d91036f0825b19a8ceec2692b1e8a1.jpg?sv=2015-12-11&amp;sr=b&amp;sig=zx1cI9Cnobvz3cSyCod6TNVIAyZ7lNYCxYN1o8iVEVg%3D&amp;st=2018-09-16T03:38:54Z&amp;se=2292-07-01T04:38:54Z&amp;sp=r,https://cdn.inc-000.kms.osi.office.net/att/e591a2b8270406b203f15f8070fe9f9220b7cedf6db44fad1b454eaaadde7fb6.jpg?sv=2015-12-11&amp;sr=b&amp;sig=CGIRPRB48I5Ntjaph5i7lRMVf6NjhYMW8UMtcYCYBSo%3D&amp;st=2018-09-16T03:38:54Z&amp;se=2292-07-01T04:38:54Z&amp;sp=r,https://cdn.inc-000.kms.osi.office.net/att/5339838ab54bf138eb197a7d466cde476e008e53aa0753d7e86f543a2798f881.jpg?sv=2015-12-11&amp;sr=b&amp;sig=qe8h9F9RdgM8Kv%2Faw%2Fg5Bc25UPrGeTcip8TeizVXSDo%3D&amp;st=2018-09-16T03:38:54Z&amp;se=2292-07-01T04:38:54Z&amp;sp=r,https://cdn.inc-000.kms.osi.office.net/att/c6f2b4f1b97a1f16adf221e26b69ba984ce325bf33910a360afe52c02b2c7d06.jpg?sv=2015-12-11&amp;sr=b&amp;sig=W%2BLGn1%2B3kvceFX6RsoTrP8vFGuyES72eLDriNFe5CvM%3D&amp;st=2018-09-16T03:38:54Z&amp;se=2292-07-01T04:38:54Z&amp;sp=r</t>
  </si>
  <si>
    <t>26_8_2018</t>
  </si>
  <si>
    <t>https://cdn.inc-000.kms.osi.office.net/att/fda6a2fa3079d816f1e018ce10176643362ac939a158207a8da920b1d6a9be84.jpg?sv=2015-12-11&amp;sr=b&amp;sig=N8TgoiVsKm6op2BVS05T0nsfVV%2F3qVVLxwP%2FXSBt8WQ%3D&amp;st=2018-09-16T03:38:54Z&amp;se=2292-07-01T04:38:54Z&amp;sp=r,https://cdn.inc-000.kms.osi.office.net/att/a5d6865d8eda5681b0730b5b7d833125b1c2573704079ef7770f772db5f3da39.jpg?sv=2015-12-11&amp;sr=b&amp;sig=TNBdfJmdJcNMrDvIrHKhaNcTGTfUF%2BJMqlPpNA99K0I%3D&amp;st=2018-09-16T03:38:54Z&amp;se=2292-07-01T04:38:54Z&amp;sp=r,https://cdn.inc-000.kms.osi.office.net/att/9a348d6b6803cfc923dd588176bbb354ae3d1f0aff5f6c91b87729c4ca84c57d.jpg?sv=2015-12-11&amp;sr=b&amp;sig=RGd9mK%2BrJsgotsYtRI4c97BAVV2TCHiLizv0ngRCp9E%3D&amp;st=2018-09-16T03:38:54Z&amp;se=2292-07-01T04:38:54Z&amp;sp=r,https://cdn.inc-000.kms.osi.office.net/att/50349339c5d285533ee256c41c4399b59ac42f4d9b4ab803fb53288bf6dc64ff.jpg?sv=2015-12-11&amp;sr=b&amp;sig=WO%2B30hFxKmeiJ01wb8kg4Wv%2B5zDl9lSuLmFJRsrr%2Fao%3D&amp;st=2018-09-16T03:38:54Z&amp;se=2292-07-01T04:38:54Z&amp;sp=r</t>
  </si>
  <si>
    <t>28_6_2018</t>
  </si>
  <si>
    <t>29_8_2018</t>
  </si>
  <si>
    <t>22_7_2018</t>
  </si>
  <si>
    <t>https://cdn.inc-000.kms.osi.office.net/att/5804ab9909db2e23dff06597070f55fc5cd68aac01086a49a92a0818cab73277.jpg?sv=2015-12-11&amp;sr=b&amp;sig=MRTeHDFLIcXQSA5HN0cro7g8qu1dT9oHS%2BStjSMUFTc%3D&amp;st=2018-09-16T03:39:05Z&amp;se=2292-07-01T04:39:05Z&amp;sp=r,https://cdn.inc-000.kms.osi.office.net/att/2794c0a3995a4d6143d965cbadd7d7b71a08016a65bbf3282fe33e9bd170c606.jpg?sv=2015-12-11&amp;sr=b&amp;sig=uQbhOV4T8Se%2F%2B%2BZdPNTdh3deW5rrzIvtzSka9bLwoCs%3D&amp;st=2018-09-16T03:39:05Z&amp;se=2292-07-01T04:39:05Z&amp;sp=r</t>
  </si>
  <si>
    <t>7,12</t>
  </si>
  <si>
    <t>https://cdn.inc-000.kms.osi.office.net/att/8f1001fb57ad840ddd05fe4df6a6ba1bb93f52a40b80a5b3bfc8b01fa1e451b5.jpg?sv=2015-12-11&amp;sr=b&amp;sig=eQO1HatRSy45AISy4P8FVSi68Yyu1jKVTtA3NgadA3k%3D&amp;st=2018-09-16T03:38:56Z&amp;se=2292-07-01T04:38:56Z&amp;sp=r,https://cdn.inc-000.kms.osi.office.net/att/2a5e79443d2d880f892f312b8451fdc629f2f9f5ef3c81b25dc52d423609a363.jpg?sv=2015-12-11&amp;sr=b&amp;sig=b5wS%2FHovvQBM7P2m2QjvsHxo1NU6aM5lKPfoiI7mXSY%3D&amp;st=2018-09-16T03:38:56Z&amp;se=2292-07-01T04:38:56Z&amp;sp=r</t>
  </si>
  <si>
    <t>10_8_2018</t>
  </si>
  <si>
    <t>https://cdn.inc-000.kms.osi.office.net/att/313c80e91d0ae260a3bb6136f19250898c7a5a3102d2b0cce0fb0b67be75d87c.jpg?sv=2015-12-11&amp;sr=b&amp;sig=X43xWGXOvuiyW%2BRUNBGYZMjtoBpKlGymLIqu536Imis%3D&amp;st=2018-09-16T03:38:59Z&amp;se=2292-07-01T04:38:59Z&amp;sp=r,https://cdn.inc-000.kms.osi.office.net/att/3cf735d6f244cbcf5bbed1e7cea098a71c7b868d6589c0e86ccc755984282bda.jpg?sv=2015-12-11&amp;sr=b&amp;sig=y5rsoDAOaZ4fhHmHbVtyC9XbF8Q%2BcIcoIwXQWsDGeaQ%3D&amp;st=2018-09-16T03:39:00Z&amp;se=2292-07-01T04:39:00Z&amp;sp=r</t>
  </si>
  <si>
    <t>15_7_2018,12_8_2018,11_9_2018</t>
  </si>
  <si>
    <t>https://cdn.inc-000.kms.osi.office.net/att/51ecbb8de2ca743f2fcdeeef8853b238ed55ed8e0e6e441d68abcff4885d91c5.jpg?sv=2015-12-11&amp;sr=b&amp;sig=KZlU8Mr32a12SuJ2TZlVWeHUIz8nppBbN8PcuyaoFRk%3D&amp;st=2018-09-16T03:39:02Z&amp;se=2292-07-01T04:39:02Z&amp;sp=r,https://cdn.inc-000.kms.osi.office.net/att/960876b149722df5a0e60adc5d27c9d4b6fd99c0213169efd66f13b5a73c226a.jpg?sv=2015-12-11&amp;sr=b&amp;sig=IbfVvoxc6pcn7Ez9vPxxvqH%2FrkWfJ1Gi6WDlLDlNPjo%3D&amp;st=2018-09-16T03:39:03Z&amp;se=2292-07-01T04:39:03Z&amp;sp=r,https://cdn.inc-000.kms.osi.office.net/att/16b69e30fff085eb811605ccc4f55f3d8fd006e9c7e10d7507c3a42b5d8b88a9.jpg?sv=2015-12-11&amp;sr=b&amp;sig=0pNZPOjgAih9%2B3cg0ItZ93TvTGTGFIdJP784zguHL7g%3D&amp;st=2018-09-16T03:39:03Z&amp;se=2292-07-01T04:39:03Z&amp;sp=r</t>
  </si>
  <si>
    <t>4,10</t>
  </si>
  <si>
    <t>https://cdn.inc-000.kms.osi.office.net/att/e7adf0450f939fb1f682ae3338d1187cbda859142852bc647d17f1318fee9258.jpg?sv=2015-12-11&amp;sr=b&amp;sig=Wtwh583ORZYGHkXnorI8v%2FaIGpYqDotkDIITnwXniNg%3D&amp;st=2018-09-16T03:39:07Z&amp;se=2292-07-01T04:39:07Z&amp;sp=r,https://cdn.inc-000.kms.osi.office.net/att/1ec11938eb5d89ddcc8ae9aa965792dbb09f1ff2fe86000601aaea88a47b2e9c.jpg?sv=2015-12-11&amp;sr=b&amp;sig=%2FtCO1hWP0Dk5BgtxfNPwe2cwCELWuX8Z%2Bzat36EtvOk%3D&amp;st=2018-09-16T03:39:07Z&amp;se=2292-07-01T04:39:07Z&amp;sp=r,https://cdn.inc-000.kms.osi.office.net/att/07338a6e0ea8ec019057569991bb9a98ea6ed54438a90be438d03cf93c436d74.jpg?sv=2015-12-11&amp;sr=b&amp;sig=af1T6M%2FG3e2vNjr5rIgNj5e0YArv0ZwBLizhZyNESfk%3D&amp;st=2018-09-16T03:39:08Z&amp;se=2292-07-01T04:39:08Z&amp;sp=r,https://cdn.inc-000.kms.osi.office.net/att/0b1b16dc84bec41773e6e3157503717280d97bc54a62db9309da5025ff54ff52.jpg?sv=2015-12-11&amp;sr=b&amp;sig=x%2BK9hSpC9Lq2QzQB6083wqn871PSdsvcTnwtKMHzJ0w%3D&amp;st=2018-09-16T03:39:08Z&amp;se=2292-07-01T04:39:08Z&amp;sp=r</t>
  </si>
  <si>
    <t>Mixed high intensity </t>
  </si>
  <si>
    <t>https://cdn.inc-000.kms.osi.office.net/att/c419bdb6735aa29c61ddb895d7b721b2549ee04c64193c35adf04bcc9f66086b.jpg?sv=2015-12-11&amp;sr=b&amp;sig=NqnqSQIlXvDquFgqBtHmUi0AzmAQ0kEP7b1puz%2Bxd7Y%3D&amp;st=2018-09-16T03:51:44Z&amp;se=2292-07-01T04:51:44Z&amp;sp=r,https://cdn.inc-000.kms.osi.office.net/att/fc2cb5613752f0ba80955f162b79527af6f592aa5f2bfa2a2e4be7524e502fec.jpg?sv=2015-12-11&amp;sr=b&amp;sig=OtQMFZRFsSplGDzdWQDlSWHte9mSmGGi4miKLGUnz6M%3D&amp;st=2018-09-16T03:51:44Z&amp;se=2292-07-01T04:51:44Z&amp;sp=r</t>
  </si>
  <si>
    <t>12_9_2018</t>
  </si>
  <si>
    <t>https://cdn.inc-000.kms.osi.office.net/att/2e885135c33b98b356599b9026aefb37d782a3cc324b88851cc1ebe9f46a301a.jpg?sv=2015-12-11&amp;sr=b&amp;sig=y%2Brg2ljL7UkpLfVPn1ifYEog%2F%2Bym3nmGS%2Fw0AaxJafM%3D&amp;st=2018-09-16T03:39:08Z&amp;se=2292-07-01T04:39:08Z&amp;sp=r,https://cdn.inc-000.kms.osi.office.net/att/9b8fc96532549564bc2bfca41530e01e93eb069762004c144fedafa48c99a5b1.jpg?sv=2015-12-11&amp;sr=b&amp;sig=QXaY7yBKypHKyCW12tz6VKkVOiCr8uuvXs9vaY5LEI4%3D&amp;st=2018-09-16T03:39:08Z&amp;se=2292-07-01T04:39:08Z&amp;sp=r,https://cdn.inc-000.kms.osi.office.net/att/6024e365f05bfc7d958b73fdc645d745b386c7ca7f0b14656acbf299a3323ac1.jpg?sv=2015-12-11&amp;sr=b&amp;sig=8hcUGBBU%2B8e7vmjbtR4kmnSFGhlhd4TAGHBGKC0nh1Q%3D&amp;st=2018-09-16T03:39:09Z&amp;se=2292-07-01T04:39:09Z&amp;sp=r</t>
  </si>
  <si>
    <t>Less intensity</t>
  </si>
  <si>
    <t>https://cdn.inc-000.kms.osi.office.net/att/8d46369412fa139d673dea20e9bb05eac8007fdffd901b0d056417af6ba966f9.jpg?sv=2015-12-11&amp;sr=b&amp;sig=Ncz1%2BEX9TgRmf3liMNO7BFiOTR6bjOhcSAtDotFFCvk%3D&amp;st=2018-09-16T10:06:31Z&amp;se=2292-07-01T11:06:31Z&amp;sp=r</t>
  </si>
  <si>
    <t>Chekuray</t>
  </si>
  <si>
    <t>Unnamed Road,, Cheekurai, Telangana 505174, India</t>
  </si>
  <si>
    <t>3,</t>
  </si>
  <si>
    <t>4_8_2018</t>
  </si>
  <si>
    <t>https://cdn.inc-000.kms.osi.office.net/att/2f4d339220acca3c98ed8b92f480c26dab4d0b5bd89f8281a8b1a46cf6c16d43.jpg?sv=2015-12-11&amp;sr=b&amp;sig=qux%2B5wKxwvHks5XKdSh188R5KpMkDum3Rc%2BOLEBdr2U%3D&amp;st=2018-09-16T03:39:10Z&amp;se=2292-07-01T04:39:10Z&amp;sp=r,https://cdn.inc-000.kms.osi.office.net/att/c0b121955ef1bcc2d40b5758f55b6f6ba125d2d6489a9d1d30cf03d1f1da87a6.jpg?sv=2015-12-11&amp;sr=b&amp;sig=Lbm10LNnGv81zfxLWSY1pNiIL%2FFrHY4KGfvBLamUN6c%3D&amp;st=2018-09-16T03:39:10Z&amp;se=2292-07-01T04:39:10Z&amp;sp=r</t>
  </si>
  <si>
    <t>26_7_2018</t>
  </si>
  <si>
    <t>https://cdn.inc-000.kms.osi.office.net/att/9a17295a862de2b600664426370ec834c98b57ac51514a904c42de68ceb49b37.jpg?sv=2015-12-11&amp;sr=b&amp;sig=oMEdGJ%2B2IoADS0d7J8uwBXpOFoALFuFlzOFL0KKnMZw%3D&amp;st=2018-09-16T03:39:12Z&amp;se=2292-07-01T04:39:12Z&amp;sp=r,https://cdn.inc-000.kms.osi.office.net/att/6f17f38822f152ccf0a1d674d993baa1722f7b3184e9d13244ff8f01309ccb5a.jpg?sv=2015-12-11&amp;sr=b&amp;sig=e3eA2qJCTLmVOy1Pu6fsiryXr1Iaf8%2BX564Xe52so9k%3D&amp;st=2018-09-16T03:39:12Z&amp;se=2292-07-01T04:39:12Z&amp;sp=r,https://cdn.inc-000.kms.osi.office.net/att/b99f79fa5ebc7347eb221ad2bbfc7f36a6507292700580cd27ca725550884a9f.jpg?sv=2015-12-11&amp;sr=b&amp;sig=1wPFlTQBzNJObIJDRqWRDvBHpD2amNYmTJcuQPY0cXI%3D&amp;st=2018-09-16T03:39:12Z&amp;se=2292-07-01T04:39:12Z&amp;sp=r</t>
  </si>
  <si>
    <t>https://cdn.inc-000.kms.osi.office.net/att/2c530c0d1f66adee68eea4094b5a9a3a2badeb576cd2ecbb403d44be5b77c404.jpg?sv=2015-12-11&amp;sr=b&amp;sig=yApvW3F1W9mVz8hTxu5uUaXlfTWtRqqu%2BxTLGzUmqAQ%3D&amp;st=2018-09-16T03:39:14Z&amp;se=2292-07-01T04:39:14Z&amp;sp=r,https://cdn.inc-000.kms.osi.office.net/att/502f1ec2656b0104707032bd57895fc820c8c87a2ae5ff736abb127b15cdb147.jpg?sv=2015-12-11&amp;sr=b&amp;sig=1jGFiC7rGsXkGjuyt8m9qvZsRIKW8k3tPqPV6yOhuUw%3D&amp;st=2018-09-16T03:39:14Z&amp;se=2292-07-01T04:39:14Z&amp;sp=r,https://cdn.inc-000.kms.osi.office.net/att/7259d4f0dade194c4c02f40ce77d7cae782cd407a94347db4f231757b89e13fb.jpg?sv=2015-12-11&amp;sr=b&amp;sig=GHapZOfEjjPVqP5Eb4OqKly9u%2BMyD4nVRMD81TuDmvo%3D&amp;st=2018-09-16T03:39:14Z&amp;se=2292-07-01T04:39:14Z&amp;sp=r</t>
  </si>
  <si>
    <t>Above thrips 40</t>
  </si>
  <si>
    <t>https://cdn.inc-000.kms.osi.office.net/att/25623db261213c704dca4d35f40c1505a6147ccc89c7c668bee5c76957f8f333.jpg?sv=2015-12-11&amp;sr=b&amp;sig=ZxHyJTd8srz3E4lgQ0K67piYBKcFwCbbwzddHIDhUiA%3D&amp;st=2018-09-16T03:39:26Z&amp;se=2292-07-01T04:39:26Z&amp;sp=r,https://cdn.inc-000.kms.osi.office.net/att/74776fc1ad9e57b95e9a56b1610bffdfd635d91bd41e393aa42c1396874f0aef.jpg?sv=2015-12-11&amp;sr=b&amp;sig=QMOIcGUYDWPIlXfX7bTq4LdKBcSufPj1n45H%2FLMtrC4%3D&amp;st=2018-09-16T03:39:27Z&amp;se=2292-07-01T04:39:27Z&amp;sp=r</t>
  </si>
  <si>
    <t>02.06 18</t>
  </si>
  <si>
    <t>15.07 18</t>
  </si>
  <si>
    <t>04 07.18</t>
  </si>
  <si>
    <t>https://cdn.inc-000.kms.osi.office.net/att/0c822836f35506f9614ef9c05c17e9f202e329d582f3c77b72881dabb4440e0e.jpg?sv=2015-12-11&amp;sr=b&amp;sig=iDqs5m9XfVpwBf%2F7FigPhgS1q7mlvRvQZlWFT5o87sY%3D&amp;st=2018-08-25T02:40:16Z&amp;se=2292-06-09T03:40:16Z&amp;sp=r,https://cdn.inc-000.kms.osi.office.net/att/0727137c7791755313ca5734c6c3bf2d0a0344074cee5b83f9535819cab9efb7.jpg?sv=2015-12-11&amp;sr=b&amp;sig=RlrbhFL2Ar7zLAc2J8kvVukBfEuOq%2FLnsYDiA5L8uUk%3D&amp;st=2018-08-25T02:40:16Z&amp;se=2292-06-09T03:40:16Z&amp;sp=r</t>
  </si>
  <si>
    <t>1.06.18</t>
  </si>
  <si>
    <t>28.07.18</t>
  </si>
  <si>
    <t>https://cdn.inc-000.kms.osi.office.net/att/ccfb8a987ab0a3d19a314002bde3012bd5a2159d65503f957370c34fa3b242c4.jpg?sv=2015-12-11&amp;sr=b&amp;sig=gFFRjtXcROAM4iNbzuGqJFAug%2FjWXUJlJWhmNCQ%2B9EI%3D&amp;st=2018-08-25T03:01:06Z&amp;se=2292-06-09T04:01:06Z&amp;sp=r,https://cdn.inc-000.kms.osi.office.net/att/1d6122871b208d65b6d64c0f8a5f9be803b604a64f200526f68c040ba80e1892.jpg?sv=2015-12-11&amp;sr=b&amp;sig=dqIpMHxR5L81TatTbrag1jJS%2B9KFhIhfbYE0I8ybVvY%3D&amp;st=2018-08-25T03:01:08Z&amp;se=2292-06-09T04:01:08Z&amp;sp=r</t>
  </si>
  <si>
    <t>Mudaplli </t>
  </si>
  <si>
    <t>Unnamed Road, Moodapalli, Telangana 505403, India</t>
  </si>
  <si>
    <t>https://cdn.inc-000.kms.osi.office.net/att/04c5f583cd3cecaa29c9af327638101d18bbf3f43f0fcc9a9659afa0b0b1cf60.jpg?sv=2015-12-11&amp;sr=b&amp;sig=nsrKG%2B0%2BRCu%2Fq62kWz7zhDctS8b4shln1amUXlbxYIg%3D&amp;st=2018-08-25T03:06:13Z&amp;se=2292-06-09T04:06:13Z&amp;sp=r,https://cdn.inc-000.kms.osi.office.net/att/3fd89888fd43292c292cfa38f3b7a2036b1f16d06d8732463a080f078c54e810.jpg?sv=2015-12-11&amp;sr=b&amp;sig=5wVpCjkFJV1u%2FiuwNNjIAEBMr%2B2AXcyvgNRUvXCUPL8%3D&amp;st=2018-08-25T03:06:13Z&amp;se=2292-06-09T04:06:13Z&amp;sp=r,https://cdn.inc-000.kms.osi.office.net/att/9e66983b0207ad79054f110bca108e39927b383b6f9c1f5e3dc3690023abde84.jpg?sv=2015-12-11&amp;sr=b&amp;sig=tCqappV7HzpfyK7geaoBglnlbxqecQ4GYoyFWhwovi4%3D&amp;st=2018-08-25T03:06:13Z&amp;se=2292-06-09T04:06:13Z&amp;sp=r,https://cdn.inc-000.kms.osi.office.net/att/85c3a4755637da7c8d588cc9ae9d1e688fb3e154a8f4f02c0c7126ec5bed08b9.jpg?sv=2015-12-11&amp;sr=b&amp;sig=Cw7jBXOk5k2rqDdgxMKkB4z8NRkZTFB8VJHmDmv2egk%3D&amp;st=2018-08-25T03:06:14Z&amp;se=2292-06-09T04:06:14Z&amp;sp=r</t>
  </si>
  <si>
    <t>https://cdn.inc-000.kms.osi.office.net/att/d34fe2fe0278be4a4faa1f0fd186ff29e95b008e63778d337f70a7a5dec43f86.jpg?sv=2015-12-11&amp;sr=b&amp;sig=JJKLMIXOZ%2Bq4NqxvdgCrdb%2BKOTgCNn1yRadgYgvXA1Y%3D&amp;st=2018-08-25T03:09:40Z&amp;se=2292-06-09T04:09:40Z&amp;sp=r</t>
  </si>
  <si>
    <t>Unnamed Road, Gundlapadu, Andhra Pradesh 522613, India</t>
  </si>
  <si>
    <t>https://cdn.inc-000.kms.osi.office.net/att/550a0c1d6f414a5c5f9227220679dc3e52b3457a64646d1c0a10d2b455811b74.jpg?sv=2015-12-11&amp;sr=b&amp;sig=LQPsM59uWm0CzOxnWsmuAv1UXObk9bj7LvzsyKmyoyI%3D&amp;st=2018-08-25T04:14:47Z&amp;se=2292-06-09T05:14:47Z&amp;sp=r,https://cdn.inc-000.kms.osi.office.net/att/99f938b467fc1a9a0080b8689b6cbad9e42e80d7dd1458cb0b87452a34e343ec.jpg?sv=2015-12-11&amp;sr=b&amp;sig=xMsCWlYpbCrQt%2BbGN2nahTWrKJYdd7JTcZJzPToB8fI%3D&amp;st=2018-08-25T04:14:47Z&amp;se=2292-06-09T05:14:47Z&amp;sp=r</t>
  </si>
  <si>
    <t>30.07.27</t>
  </si>
  <si>
    <t>19.07.18</t>
  </si>
  <si>
    <t>https://cdn.inc-000.kms.osi.office.net/att/9a0f4ce8785be68b273413482acbd6e1b1e19e008a4062499398d700c03ea4f2.jpg?sv=2015-12-11&amp;sr=b&amp;sig=S6egyysb4V3Xp15XXprLtFY7wbvEmHYtKiudq39pW84%3D&amp;st=2018-08-25T03:13:28Z&amp;se=2292-06-09T04:13:28Z&amp;sp=r,https://cdn.inc-000.kms.osi.office.net/att/2b622c1cdbed9dec6378dc402388338e953d521daf29b7891da319fde52be055.jpg?sv=2015-12-11&amp;sr=b&amp;sig=REnSU0pRt%2Bp53cinw8ugPAI00kT30U0hx%2FD1ZWz9bfA%3D&amp;st=2018-08-25T03:13:29Z&amp;se=2292-06-09T04:13:29Z&amp;sp=r</t>
  </si>
  <si>
    <t>Rannjithreddy</t>
  </si>
  <si>
    <t>04.06.18</t>
  </si>
  <si>
    <t>21.07.18</t>
  </si>
  <si>
    <t>https://cdn.inc-000.kms.osi.office.net/att/96190456fb72628e244b19ef1224d1c080b8a1f6f7928c796ee431573d8add38.jpg?sv=2015-12-11&amp;sr=b&amp;sig=pAk7VocwH2E2jmefPTvJyI7o6Zhl9ta7kn45Ky42WnQ%3D&amp;st=2018-08-25T03:52:10Z&amp;se=2292-06-09T04:52:10Z&amp;sp=r,https://cdn.inc-000.kms.osi.office.net/att/c321ac23ed68875ab35ae106238143d8ac76d7d89d633e25b0fddb7b912a256e.jpg?sv=2015-12-11&amp;sr=b&amp;sig=gmmwEAb4lsR2SvGWeN35BPnLioQD0hT0SMXKxfwkN08%3D&amp;st=2018-08-25T03:52:10Z&amp;se=2292-06-09T04:52:10Z&amp;sp=r</t>
  </si>
  <si>
    <t>https://cdn.inc-000.kms.osi.office.net/att/7c308302a0352d57e85c74ce18f80a0acfb527d8fe2afa21b48a9c2735349568.jpg?sv=2015-12-11&amp;sr=b&amp;sig=qJOAZ7aX7rXoQGRlgg2XFqtmyLdk%2FmyhbNBoLO2BAAY%3D&amp;st=2018-08-25T03:13:44Z&amp;se=2292-06-09T04:13:44Z&amp;sp=r</t>
  </si>
  <si>
    <t>28.05.18</t>
  </si>
  <si>
    <t>30.06.18</t>
  </si>
  <si>
    <t>18.06.18</t>
  </si>
  <si>
    <t>https://cdn.inc-000.kms.osi.office.net/att/faf3c349525e1a4bfcd2bc4d821728aa2cc825605e387201b26a9eae81493105.jpg?sv=2015-12-11&amp;sr=b&amp;sig=BBG4Ak%2FAc6C20utN5lIBjppsfwnWMoEwcpxffNMtdec%3D&amp;st=2018-08-25T03:19:57Z&amp;se=2292-06-09T04:19:57Z&amp;sp=r,https://cdn.inc-000.kms.osi.office.net/att/bb12aba7a58e6c43f61a42965985154aafc52aec1c16b454611b02d7a5816dc6.jpg?sv=2015-12-11&amp;sr=b&amp;sig=ayNRPVuwBv%2BRT87hqg37MEGErBlYTUDka8kqalm4JAQ%3D&amp;st=2018-08-25T03:19:57Z&amp;se=2292-06-09T04:19:57Z&amp;sp=r</t>
  </si>
  <si>
    <t>Rabjithreddy</t>
  </si>
  <si>
    <t>Unnamed Road, Telangana 505403, India</t>
  </si>
  <si>
    <t>01 06 18</t>
  </si>
  <si>
    <t>https://cdn.inc-000.kms.osi.office.net/att/ca7deccb44e8be86b590b2c2c1b84fee7bea207e15470c7a8f92f9544326d1e7.jpg?sv=2015-12-11&amp;sr=b&amp;sig=3RCVeiL8Yd15UaiClo9rxoHRF7RGZYtKCZ6UmB0ynzs%3D&amp;st=2018-08-25T04:37:19Z&amp;se=2292-06-09T05:37:19Z&amp;sp=r</t>
  </si>
  <si>
    <t>16.07.18</t>
  </si>
  <si>
    <t>https://cdn.inc-000.kms.osi.office.net/att/41311ef2c6dbea34983badbe3cb39089a75fb0685dfd5462c43fe10c810c3e48.jpg?sv=2015-12-11&amp;sr=b&amp;sig=AjmOfJ0S6UJMbdryi9bhRkah0LrHYV4MLTe%2B9HDFvEw%3D&amp;st=2018-08-25T03:24:15Z&amp;se=2292-06-09T04:24:15Z&amp;sp=r,https://cdn.inc-000.kms.osi.office.net/att/583159f6b6b6977dc85e2d0365be1c42d5859b8569ea5aa0caa424eba4212e9f.jpg?sv=2015-12-11&amp;sr=b&amp;sig=8NJJQVpxaDcTUdFFHRkHZENocol7iS%2Faydh%2FJ5JPD4g%3D&amp;st=2018-08-25T03:24:15Z&amp;se=2292-06-09T04:24:15Z&amp;sp=r</t>
  </si>
  <si>
    <t>Ranithreddy </t>
  </si>
  <si>
    <t>25.05 18</t>
  </si>
  <si>
    <t>05.07.18</t>
  </si>
  <si>
    <t>27.06.18</t>
  </si>
  <si>
    <t>https://cdn.inc-000.kms.osi.office.net/att/61e9f59cfa59dadd3c1d57ef4ffaf3460d1f49ba5043feb4c47ffc55fb5ebe50.jpg?sv=2015-12-11&amp;sr=b&amp;sig=%2B0hKJapzWFHEdG9eMgTkMmezd81x99tdVTR8bpoAp%2BQ%3D&amp;st=2018-08-25T03:44:12Z&amp;se=2292-06-09T04:44:12Z&amp;sp=r,https://cdn.inc-000.kms.osi.office.net/att/430d7faa96afea7ef39a7a70116f4232e7e6129a39a22a9ad1a05a99e7066c58.jpg?sv=2015-12-11&amp;sr=b&amp;sig=fKiIkoaPiHLoiR3yGHSfNlKbFIOvDbl9WoLw4Ntg598%3D&amp;st=2018-08-25T03:44:12Z&amp;se=2292-06-09T04:44:12Z&amp;sp=r</t>
  </si>
  <si>
    <t>07.06.18</t>
  </si>
  <si>
    <t>https://cdn.inc-000.kms.osi.office.net/att/e9680a9231298f69ce7a419aeb8088e816754093a545d68da7c150800051c44f.jpg?sv=2015-12-11&amp;sr=b&amp;sig=X10xLTxLAm%2F16VvzEDpqDSHHA0TNeSWkkJBAt61TJyE%3D&amp;st=2018-08-25T03:30:43Z&amp;se=2292-06-09T04:30:43Z&amp;sp=r,https://cdn.inc-000.kms.osi.office.net/att/b9cafe48c2f1357625685cf932999f7c55be94e3b18e858c32ab702d6952a18a.jpg?sv=2015-12-11&amp;sr=b&amp;sig=u9YUKTQQUXJ6nUtbSUFQHwiA6kIYbKKwCwt1yw9xR4c%3D&amp;st=2018-08-25T03:30:43Z&amp;se=2292-06-09T04:30:43Z&amp;sp=r</t>
  </si>
  <si>
    <t>30.05.18</t>
  </si>
  <si>
    <t>28.06 18</t>
  </si>
  <si>
    <t>https://cdn.inc-000.kms.osi.office.net/att/ee0654bb7dd9576463fc3f113881b6495b4f5cf0c15aa4397b657cb27774d1a0.jpg?sv=2015-12-11&amp;sr=b&amp;sig=vETXR5XzthNhuJNXUme%2BAwQopLd1cSEp2uKJRbu8oSA%3D&amp;st=2018-08-25T03:39:21Z&amp;se=2292-06-09T04:39:21Z&amp;sp=r,https://cdn.inc-000.kms.osi.office.net/att/61d6e23212fa665fc75e8c2db2e0691c36547e95048d03341cb3ac7004bcdb2a.jpg?sv=2015-12-11&amp;sr=b&amp;sig=ZUoBNQ9EtQci8H91ZwFCmWY0FX6lCtrZBD5SWoHrZdg%3D&amp;st=2018-08-25T03:39:22Z&amp;se=2292-06-09T04:39:22Z&amp;sp=r</t>
  </si>
  <si>
    <t>26.05 18</t>
  </si>
  <si>
    <t>04.07.18</t>
  </si>
  <si>
    <t>26.06 18</t>
  </si>
  <si>
    <t>https://cdn.inc-000.kms.osi.office.net/att/18881dba422b7f45bd347daad85f30b9938a8c4e9354541963dd5b9a78635ada.jpg?sv=2015-12-11&amp;sr=b&amp;sig=lX3uElNk6eNrIhro9IsDjWAZWsIyxT0%2BAF2i6cLGakE%3D&amp;st=2018-08-25T03:58:06Z&amp;se=2292-06-09T04:58:06Z&amp;sp=r,https://cdn.inc-000.kms.osi.office.net/att/90f7536a9e69ba55d78367bdea8503ddb815d494c518bbe64990c4e73e589af3.jpg?sv=2015-12-11&amp;sr=b&amp;sig=n75W1ol%2B4ziIV9C7Bm30ywvpF4CnGPTa%2BXISwJIpOFw%3D&amp;st=2018-08-25T03:58:06Z&amp;se=2292-06-09T04:58:06Z&amp;sp=r</t>
  </si>
  <si>
    <t>28.5 18</t>
  </si>
  <si>
    <t>https://cdn.inc-000.kms.osi.office.net/att/86bce0f1b73fc1b16c526e34ad20a65914272d361999b0c3a5d73133a6a7c6a4.jpg?sv=2015-12-11&amp;sr=b&amp;sig=RUb8EKB6GVCL8lMyGBSsU8tmsxpTnJYxp%2Fp%2BGnSrJRc%3D&amp;st=2018-08-25T04:20:48Z&amp;se=2292-06-09T05:20:48Z&amp;sp=r,https://cdn.inc-000.kms.osi.office.net/att/1eb9d73cbee665b8157d6e0c07e28074ff6ca3517913ecf99a9b7f717bdffd35.jpg?sv=2015-12-11&amp;sr=b&amp;sig=WPC%2Fv9hfxpbrMu21BHZBTJqnjgXcyjbxbTS0KMN9wrc%3D&amp;st=2018-08-25T04:20:48Z&amp;se=2292-06-09T05:20:48Z&amp;sp=r</t>
  </si>
  <si>
    <t>https://cdn.inc-000.kms.osi.office.net/att/4c68457f1d2ef10bba4ab87ad76cc757190378d527a0fafd21566760e15414ae.jpg?sv=2015-12-11&amp;sr=b&amp;sig=jt9RPIfmDV2Sx%2F3C%2F4%2BvNQj2fDPBny0cupmP%2BDtD9cs%3D&amp;st=2018-09-16T03:39:19Z&amp;se=2292-07-01T04:39:19Z&amp;sp=r,https://cdn.inc-000.kms.osi.office.net/att/4ba81b7c223c80ed0df340ab60c6fdc99274496e1106e9f92c96387dceeb64d7.jpg?sv=2015-12-11&amp;sr=b&amp;sig=XROqSfc5%2FrUfiAI%2F7Y37M0Z8zU1tp1Zw4f0jjmr%2F5BI%3D&amp;st=2018-09-16T03:39:20Z&amp;se=2292-07-01T04:39:20Z&amp;sp=r,https://cdn.inc-000.kms.osi.office.net/att/482593517c2d87d067b7ba59d47787cda746a702af7a14efcf0ac4618487c19a.jpg?sv=2015-12-11&amp;sr=b&amp;sig=1aKHyF6LoZIIDw8Yf4EPGTkXPcDsxDP7NH5fqXb0NU8%3D&amp;st=2018-09-16T03:39:20Z&amp;se=2292-07-01T04:39:20Z&amp;sp=r</t>
  </si>
  <si>
    <t>1_8_2018</t>
  </si>
  <si>
    <t>https://cdn.inc-000.kms.osi.office.net/att/e260ae1dacc940c3c0d2e735caeae4a8a6078b9d4ada620a0c9f734f6cafde6c.jpg?sv=2015-12-11&amp;sr=b&amp;sig=UNG1HSzZCQXES3q1%2FuPqifNRGp48q%2BKldo1afGVHPoA%3D&amp;st=2018-09-16T03:39:27Z&amp;se=2292-07-01T04:39:27Z&amp;sp=r,https://cdn.inc-000.kms.osi.office.net/att/86e67a43755fa79704f2c4c3ea4cfa5b54de8c2125b05f48595ba864383c6171.jpg?sv=2015-12-11&amp;sr=b&amp;sig=6%2Fal4fPN%2Fp1PfE3z6zojeLHDHfFnkbN1MEkCaJ4wyc4%3D&amp;st=2018-09-16T03:39:28Z&amp;se=2292-07-01T04:39:28Z&amp;sp=r,https://cdn.inc-000.kms.osi.office.net/att/ec354b23137906eeab2d5b233fe6b811ebd8382348a517606cb1abbaba9d80df.jpg?sv=2015-12-11&amp;sr=b&amp;sig=KYpZNLz7Mry009eCl61Xix8UpYAb7rf4G7hSeKj%2B7WM%3D&amp;st=2018-09-16T03:39:28Z&amp;se=2292-07-01T04:39:28Z&amp;sp=r</t>
  </si>
  <si>
    <t>4,50,6</t>
  </si>
  <si>
    <t>https://cdn.inc-000.kms.osi.office.net/att/84fe8ac915c1d818d59be392a8294622a55ed9b3423ea83d0411622366c4664a.jpg?sv=2015-12-11&amp;sr=b&amp;sig=EnJY99QzErgu94zMO0d0HwAglpzbRaHOQHMJkkSd4Ek%3D&amp;st=2018-09-16T03:39:21Z&amp;se=2292-07-01T04:39:21Z&amp;sp=r,https://cdn.inc-000.kms.osi.office.net/att/d97a0e9ec2d7fdbdde70ece38568ab798124b30623739eba04afa2e37a68f5f7.jpg?sv=2015-12-11&amp;sr=b&amp;sig=kJtd%2Byic%2FZHVZrdM3QIh4APFjocKnOw0hqxB1Zy7ego%3D&amp;st=2018-09-16T03:39:21Z&amp;se=2292-07-01T04:39:21Z&amp;sp=r,https://cdn.inc-000.kms.osi.office.net/att/646801a07998a09dff1051c37016ba71f2448ba170b24327160b35002f09ff6a.jpg?sv=2015-12-11&amp;sr=b&amp;sig=H%2FY420696Sd90j4hGm54M5xcXd9%2F5z%2F7LsX3y0qewf8%3D&amp;st=2018-09-16T03:39:21Z&amp;se=2292-07-01T04:39:21Z&amp;sp=r</t>
  </si>
  <si>
    <t>30_6_2018</t>
  </si>
  <si>
    <t>25_7_2018,10_8_2018</t>
  </si>
  <si>
    <t>20_7_2018,27_8_2018</t>
  </si>
  <si>
    <t>https://cdn.inc-000.kms.osi.office.net/att/269120253ec13fdb061828f525feb2e7623ad287862e3dd02cb842a6763eb68c.jpg?sv=2015-12-11&amp;sr=b&amp;sig=YRYoW3WiFdcpgd9tHtji8d8yD3%2B4s1ds4riXNCIGAM0%3D&amp;st=2018-09-16T03:39:22Z&amp;se=2292-07-01T04:39:22Z&amp;sp=r,https://cdn.inc-000.kms.osi.office.net/att/c7cdd5a7f834accfce46678505070f01a251673f3837ac2de1f5202d353e2e85.jpg?sv=2015-12-11&amp;sr=b&amp;sig=CJObNnMto1QxnjjRGBRXPpVPSKodjZs3Uqob7C1%2FBPg%3D&amp;st=2018-09-16T03:39:22Z&amp;se=2292-07-01T04:39:22Z&amp;sp=r,https://cdn.inc-000.kms.osi.office.net/att/8f18cd54ca1ae7a53fed910eade01a3a129590b87a06d43c4ae8eeb84cad17c1.jpg?sv=2015-12-11&amp;sr=b&amp;sig=JbmGlv%2FXtDR81g94yf%2B9ZgcpeAoo5NKsGXQFASm8sXk%3D&amp;st=2018-09-16T03:39:23Z&amp;se=2292-07-01T04:39:23Z&amp;sp=r</t>
  </si>
  <si>
    <t>Above  thrips 40</t>
  </si>
  <si>
    <t>27_7_2018,15_8_2018,4_9_2018</t>
  </si>
  <si>
    <t>https://cdn.inc-000.kms.osi.office.net/att/d1f265607fb817a5f4514cb6e5afd1913da828d27be69317ddd2e06a536a3cb3.jpg?sv=2015-12-11&amp;sr=b&amp;sig=YoA4IosbQoV9ept53qfQU8VKax2R2hTX3STJAm0P99o%3D&amp;st=2018-09-16T03:39:30Z&amp;se=2292-07-01T04:39:30Z&amp;sp=r,https://cdn.inc-000.kms.osi.office.net/att/ab1ccb6c117b6f0dd017ff07ac84ea697e89517d23307a1fa1cff9355f78bcbe.jpg?sv=2015-12-11&amp;sr=b&amp;sig=tBQar%2F0SOFWWWKR6XhxzX7qnxlAMAnE%2FBXMC2j97MKg%3D&amp;st=2018-09-16T03:39:30Z&amp;se=2292-07-01T04:39:30Z&amp;sp=r,https://cdn.inc-000.kms.osi.office.net/att/fe1fe1ad4c720be5476264aaea18f202150d43cff3ea45522d22560c646e5e04.jpg?sv=2015-12-11&amp;sr=b&amp;sig=9Wm4Z9kt4%2FoC1XpCq62C3ZpxlDOiMeRmCZu9hdhQ9sY%3D&amp;st=2018-09-16T03:39:30Z&amp;se=2292-07-01T04:39:30Z&amp;sp=r</t>
  </si>
  <si>
    <t>6_8_2018</t>
  </si>
  <si>
    <t>3_8_2018,23_8_2028</t>
  </si>
  <si>
    <t>https://cdn.inc-000.kms.osi.office.net/att/bcdf820791e59fcae5c3e5b5ff07e27f88641f6fe748e83324db4a20dd36a06a.jpg?sv=2015-12-11&amp;sr=b&amp;sig=tl3UWsSc%2FbmM%2BR9ladKy7wP2wSyNSdku%2BnKVk%2Fasa2U%3D&amp;st=2018-09-16T03:39:35Z&amp;se=2292-07-01T04:39:35Z&amp;sp=r,https://cdn.inc-000.kms.osi.office.net/att/db3ac7fd6869c92812045ed7bd5569813349c8076b9bba0e28bd3f7b049270d3.jpg?sv=2015-12-11&amp;sr=b&amp;sig=AHpzkTmdj4WtNAWrTSlHIf3xFA75M17YsWIi3w578o4%3D&amp;st=2018-09-16T03:39:36Z&amp;se=2292-07-01T04:39:36Z&amp;sp=r,https://cdn.inc-000.kms.osi.office.net/att/502ecde0ef24096c21fcbd380ae5a93fc6c2f9f125871cccfdf232b289687b31.jpg?sv=2015-12-11&amp;sr=b&amp;sig=jPBiHSUOwcry5GCBjwuwvyQiK7AFqOYZWAMus7UEhJg%3D&amp;st=2018-09-16T03:39:36Z&amp;se=2292-07-01T04:39:36Z&amp;sp=r,https://cdn.inc-000.kms.osi.office.net/att/15c08055d5971d8b04e2cae11dbc950299a6a21dad771893319bcc563bfc0da8.jpg?sv=2015-12-11&amp;sr=b&amp;sig=%2BI2q44oU7oxmdxYPTdPbJasDXDJjTIYpM7gHIQ9D0go%3D&amp;st=2018-09-16T03:39:36Z&amp;se=2292-07-01T04:39:36Z&amp;sp=r</t>
  </si>
  <si>
    <t>https://cdn.inc-000.kms.osi.office.net/att/411d1990e02d54a168845cfc4b1bb85da18738b5e4ba5870e72d9c42271b2d81.jpg?sv=2015-12-11&amp;sr=b&amp;sig=GAjpZeqifD34y87wd3TR%2FqUu1JNzyyV%2FFYgsoANkQaY%3D&amp;st=2018-09-16T03:39:37Z&amp;se=2292-07-01T04:39:37Z&amp;sp=r,https://cdn.inc-000.kms.osi.office.net/att/f006d1605ae68553ba229f6eacfd74f8ac071bc8926a79e8ae479685e5426498.jpg?sv=2015-12-11&amp;sr=b&amp;sig=NwbO3UYoaCvzfR8EMLWUmzMA%2FaYgyKP6ciRnn4b5dFY%3D&amp;st=2018-09-16T03:39:37Z&amp;se=2292-07-01T04:39:37Z&amp;sp=r</t>
  </si>
  <si>
    <t>20_7_2018,9_9_2018</t>
  </si>
  <si>
    <t>https://cdn.inc-000.kms.osi.office.net/att/5b9400d47bb4f82bb5837f1e9b3631f7c36390fcf5c03edcf9b851554380fe4a.jpg?sv=2015-12-11&amp;sr=b&amp;sig=VLrweACkOve2MBZMwDLK3h6ugpjZ4JzCCqFCoS2Xq9c%3D&amp;st=2018-09-16T03:39:40Z&amp;se=2292-07-01T04:39:40Z&amp;sp=r,https://cdn.inc-000.kms.osi.office.net/att/df34f4bfc2903be4839e6a52276ef158bb4bd5fe2d69c2fda878b3fd893bd775.jpg?sv=2015-12-11&amp;sr=b&amp;sig=Lg%2F%2BQKDhk2fd1Xef3eG9nrRbKQAIsfARJ5LXLYMAxBg%3D&amp;st=2018-09-16T03:39:40Z&amp;se=2292-07-01T04:39:40Z&amp;sp=r,https://cdn.inc-000.kms.osi.office.net/att/3f12bfbe1128e3aee7242626f2ab7c3e19816f47a2d2880530d7eb85580cd446.jpg?sv=2015-12-11&amp;sr=b&amp;sig=BlWPHyS918gpZCx6NOGeVyZnmuxyJ%2FrgfyyQTZR5fnQ%3D&amp;st=2018-09-16T03:39:40Z&amp;se=2292-07-01T04:39:40Z&amp;sp=r</t>
  </si>
  <si>
    <t>5_7_2018,2_8_2018</t>
  </si>
  <si>
    <t>27_6_2018,18_7_2018,20_8_2018</t>
  </si>
  <si>
    <t>https://cdn.inc-000.kms.osi.office.net/att/9b42dced94c0398078850ed0afc930d3261b37977e7c1195c499f3e81a29fea8.jpg?sv=2015-12-11&amp;sr=b&amp;sig=EpVwc8O2tjsLb75RHuXRyjA%2B%2BTyhtm5xBYHKP4t7vZE%3D&amp;st=2018-09-16T03:39:41Z&amp;se=2292-07-01T04:39:41Z&amp;sp=r,https://cdn.inc-000.kms.osi.office.net/att/90e569e8a57de9afb718ec81d5ccaad4be6d7ff5aa29053e021ab5c124be9096.jpg?sv=2015-12-11&amp;sr=b&amp;sig=hwPAKW5yvnht6jh%2FBWRx0OnW707VoQ5pOWN2AYw1SS8%3D&amp;st=2018-09-16T03:39:41Z&amp;se=2292-07-01T04:39:41Z&amp;sp=r,https://cdn.inc-000.kms.osi.office.net/att/3be76fdb8440e1dd47131041ebb834dcf1862a496942d2762ee493b0cbf51bcf.jpg?sv=2015-12-11&amp;sr=b&amp;sig=ZdVWemjVJ%2BvLZwaI21UmmBLjZQTrGCPxvOt1NqwuHSU%3D&amp;st=2018-09-16T03:39:41Z&amp;se=2292-07-01T04:39:41Z&amp;sp=r</t>
  </si>
  <si>
    <t>Karalapadu Rd, Pedagarlapadu, Andhra Pradesh 522437, India</t>
  </si>
  <si>
    <t>Healthy crop but born difnces </t>
  </si>
  <si>
    <t>https://cdn.inc-000.kms.osi.office.net/att/d309345cc7b37931f2800f25aa08d45c86b2b7501a2a043fd24c61dabf3e156f.jpg?sv=2015-12-11&amp;sr=b&amp;sig=4XKCpgkWAIb%2Fef5vI34cN6D9Tia8Whe2gFF8NrxqshE%3D&amp;st=2018-09-16T03:45:13Z&amp;se=2292-07-01T04:45:13Z&amp;sp=r,https://cdn.inc-000.kms.osi.office.net/att/e40a7f23e5851831309571db2b51db06cbc7d488a62630eb172ac1cb307fc05a.jpg?sv=2015-12-11&amp;sr=b&amp;sig=0Lo7hMmA8RGfl3MYGjmF1FCgojWkUE7jMwO3uKRMec0%3D&amp;st=2018-09-16T03:45:14Z&amp;se=2292-07-01T04:45:14Z&amp;sp=r</t>
  </si>
  <si>
    <t>Unnamed Road, Repaka, Telangana 505528, India</t>
  </si>
  <si>
    <t>26_6_2018,22_7_2018</t>
  </si>
  <si>
    <t>https://cdn.inc-000.kms.osi.office.net/att/7b638db49538fe174b9183337c967b8393b09b6ce3bb4553b3d5b7c4ecd64276.jpg?sv=2015-12-11&amp;sr=b&amp;sig=yDcOi1Q5VfN0jnpVAce1kE5fY18NBSwwb2whm7ppUQA%3D&amp;st=2018-09-16T03:39:44Z&amp;se=2292-07-01T04:39:44Z&amp;sp=r,https://cdn.inc-000.kms.osi.office.net/att/016604fd4c4c869db4de8fc3f1b87600242e3c07d69cd89def7e90170071c8cc.jpg?sv=2015-12-11&amp;sr=b&amp;sig=mXFlPBhj4%2B4uiUnJx04jgePrT0ObYfTtqxaLs4ug9%2Bo%3D&amp;st=2018-09-16T03:39:44Z&amp;se=2292-07-01T04:39:44Z&amp;sp=r,https://cdn.inc-000.kms.osi.office.net/att/32a964806ad4dce5024eeef5738cec7add68c4612942b92248cffa4b79b3b07a.jpg?sv=2015-12-11&amp;sr=b&amp;sig=pHjoXw51M5Vr0wzVX7yDF1ja9vrproKf4lsQqJJMOKI%3D&amp;st=2018-09-16T03:39:44Z&amp;se=2292-07-01T04:39:44Z&amp;sp=r</t>
  </si>
  <si>
    <t>26_6_2018,20_7_2018,10_8_2018</t>
  </si>
  <si>
    <t>https://cdn.inc-000.kms.osi.office.net/att/9c49015919017c57bb18cb886fdb3b60e6bb93c066736bb76a249a13cf9e164e.jpg?sv=2015-12-11&amp;sr=b&amp;sig=9YH0HhK3kJm2OO1aCIjTkl0S01xcA81yZN4n7Z8niXU%3D&amp;st=2018-09-16T03:39:46Z&amp;se=2292-07-01T04:39:46Z&amp;sp=r,https://cdn.inc-000.kms.osi.office.net/att/3ed81bce714417bb2443a014778728693ea4f7b8a64f9b3ed7b0e343660dbaf1.jpg?sv=2015-12-11&amp;sr=b&amp;sig=tC%2BSgoX6e66wJU%2BPaUYciWH57Upfcb3l%2BEJ5AlosXDU%3D&amp;st=2018-09-16T03:39:46Z&amp;se=2292-07-01T04:39:46Z&amp;sp=r</t>
  </si>
  <si>
    <t>Mixed interest dessiges</t>
  </si>
  <si>
    <t>https://cdn.inc-000.kms.osi.office.net/att/42378875cf2ab4c7f915c88458a1f4c0974cfef8765b03150efb87ca58ac66b0.jpg?sv=2015-12-11&amp;sr=b&amp;sig=f1Qc5uOiIFA9MKa%2F2GMDBiFiGXILi3YO4tM6n1iFoes%3D&amp;st=2018-09-16T04:06:11Z&amp;se=2292-07-01T05:06:11Z&amp;sp=r,https://cdn.inc-000.kms.osi.office.net/att/5b3b60bf19d6a346ec3e0c2df65d3e80c285964f6d431426df47a4595ed08f8a.jpg?sv=2015-12-11&amp;sr=b&amp;sig=6sXARCP52Fwiv0eaGwazjYpcG5jBMaTQROHlaUa8Pwg%3D&amp;st=2018-09-16T04:06:11Z&amp;se=2292-07-01T05:06:11Z&amp;sp=r</t>
  </si>
  <si>
    <t>Thalapally</t>
  </si>
  <si>
    <t>https://cdn.inc-000.kms.osi.office.net/att/3995cc7b1240557ebfdbff407b4827f435c8597d6724ef3160b1ad2101d17d68.jpg?sv=2015-12-11&amp;sr=b&amp;sig=zwwhsmZsISpicEoeuasMbszIpK2PDflY75fGzNisl5U%3D&amp;st=2018-09-17T01:27:20Z&amp;se=2292-07-02T02:27:20Z&amp;sp=r,https://cdn.inc-000.kms.osi.office.net/att/5f5d92df244602df38054bee7061df92984470b28bd411692f1a782205e21820.jpg?sv=2015-12-11&amp;sr=b&amp;sig=%2F%2FggxWRzqeEmYb14dskdis4SkF2i6%2BwsiIT9KAagiKc%3D&amp;st=2018-09-17T01:27:22Z&amp;se=2292-07-02T02:27:22Z&amp;sp=r</t>
  </si>
  <si>
    <t>https://cdn.inc-000.kms.osi.office.net/att/34c993c6268818fa92daff121c121bb93bbdf8143995153423076f7747bde073.jpg?sv=2015-12-11&amp;sr=b&amp;sig=5HLT0iPwZwlBDheR9a9rGP7TSbcLUphAKtC5YzPyfao%3D&amp;st=2018-09-16T10:30:37Z&amp;se=2292-07-01T11:30:37Z&amp;sp=r,https://cdn.inc-000.kms.osi.office.net/att/1da483e894200014d6fb6ae785b7502b7c555453cf1fd0f77341e9522b1ab6b0.jpg?sv=2015-12-11&amp;sr=b&amp;sig=OSDt3TN1mukjHZzWUoP%2FiWkPeCpNRM%2F%2B1gYz52226VI%3D&amp;st=2018-09-16T10:30:38Z&amp;se=2292-07-01T11:30:38Z&amp;sp=r</t>
  </si>
  <si>
    <t>https://cdn.inc-000.kms.osi.office.net/att/306bfa72eb6043a70964ee19d57b1b57f8237f28cb6847b2a055b59f8cdb0b0a.jpg?sv=2015-12-11&amp;sr=b&amp;sig=6S2O0%2F4vPm1Kh1FWJl6i1x3fW2NnZAyQHdCs0kuozjI%3D&amp;st=2018-09-17T01:31:07Z&amp;se=2292-07-02T02:31:07Z&amp;sp=r,https://cdn.inc-000.kms.osi.office.net/att/f8c3ada17b0b39cf7b991f628550927a8cb8a1f8d8ec66c3e4b59660ed658f8b.jpg?sv=2015-12-11&amp;sr=b&amp;sig=9iT2QlOpTADiCKWzZW7b6oehu2nQ9H1se6IdidB3sMU%3D&amp;st=2018-09-17T01:31:08Z&amp;se=2292-07-02T02:31:08Z&amp;sp=r</t>
  </si>
  <si>
    <t>Less than etl</t>
  </si>
  <si>
    <t>https://cdn.inc-000.kms.osi.office.net/att/74a63099c3d76deab3a160da2b66bfff95e1cb7ec7ea33bfd39388f51acd4d19.jpg?sv=2015-12-11&amp;sr=b&amp;sig=asKH1TWIgbWo3Lsduatx5JHvpNeIpIAuOhrb4Ao83kQ%3D&amp;st=2018-09-13T04:16:21Z&amp;se=2292-06-28T05:16:21Z&amp;sp=r,https://cdn.inc-000.kms.osi.office.net/att/896bc26f8db410170a230cdbb3e4e8433b58ab15052651334de190a5fb84a411.jpg?sv=2015-12-11&amp;sr=b&amp;sig=a6ueDjaQcREGOpNiFlibMahLzKP1xVyVicvoRvNW5jQ%3D&amp;st=2018-09-13T04:16:21Z&amp;se=2292-06-28T05:16:21Z&amp;sp=r,https://cdn.inc-000.kms.osi.office.net/att/6d135c5c96fde4ea90d2aa8d013379c178cd23b2e6ae6a5a5e1f858ae4e4edc2.jpg?sv=2015-12-11&amp;sr=b&amp;sig=ct%2BZCqW6RhsijTfNz%2BJsSGaIG%2FUyfeXJd2bSi8rCj%2BQ%3D&amp;st=2018-09-13T04:16:21Z&amp;se=2292-06-28T05:16:21Z&amp;sp=r,https://cdn.inc-000.kms.osi.office.net/att/8253bef203c64eaf904b8c542f8e5862740c5518b0d575bac39df0e1906f9201.jpg?sv=2015-12-11&amp;sr=b&amp;sig=FhdwE5S8tRSplrvM1qhVMKPJVLujmNiUDdgfgrYDmoQ%3D&amp;st=2018-09-13T04:16:21Z&amp;se=2292-06-28T05:16:21Z&amp;sp=r</t>
  </si>
  <si>
    <t>https://cdn.inc-000.kms.osi.office.net/att/366ba4b0776a356ccda2441fbbad3c9f2066865c170981124131ff2745c9c36b.jpg?sv=2015-12-11&amp;sr=b&amp;sig=h2LB%2B8DhsQp95mdP0Ja8TX28fOiKFwftRFyxOQ5KPFA%3D&amp;st=2018-09-13T05:00:46Z&amp;se=2292-06-28T06:00:46Z&amp;sp=r,https://cdn.inc-000.kms.osi.office.net/att/1830bd7c94f7444b80bd55c5c12cc5e0184687829b5a3405b5804cf073d0f2aa.jpg?sv=2015-12-11&amp;sr=b&amp;sig=isZk%2BMylXHUSEsO4UgPxHr7wvJGujo1YBRe2BMNa2FM%3D&amp;st=2018-09-13T05:00:47Z&amp;se=2292-06-28T06:00:47Z&amp;sp=r,https://cdn.inc-000.kms.osi.office.net/att/80a2c45505f140880054793f00c2e75006efe0f37d0bc0c75d31f71b688c4f84.jpg?sv=2015-12-11&amp;sr=b&amp;sig=55oJDc5%2BxCGlUmLDKSnk2B%2BYtDo9av%2FQmlGpxg5ghOI%3D&amp;st=2018-09-13T05:00:47Z&amp;se=2292-06-28T06:00:47Z&amp;sp=r,https://cdn.inc-000.kms.osi.office.net/att/ad87eccf2ba7d1f00785720b2fa156083c51ead4977153e22b9ef1c9b29b4831.jpg?sv=2015-12-11&amp;sr=b&amp;sig=i%2B2eEVH9xTRtedpeBVWZfwOMELATRoAUqVzl6cVJK3o%3D&amp;st=2018-09-13T05:00:47Z&amp;se=2292-06-28T06:00:47Z&amp;sp=r</t>
  </si>
  <si>
    <t>https://cdn.inc-000.kms.osi.office.net/att/20daac543f61d2dafaaa69105d86c5568c7a6972dfec0b4eb39db96f9be0ecd3.jpg?sv=2015-12-11&amp;sr=b&amp;sig=qqdmQksWONzkb1EEROEO8T0hx8f9nMrYf%2B9erFTcY%2BA%3D&amp;st=2018-09-13T05:15:41Z&amp;se=2292-06-28T06:15:41Z&amp;sp=r,https://cdn.inc-000.kms.osi.office.net/att/6da8ec2a72df2da5e12eb33aa8698e89f872f19e82556bfa206c0b428dc65c10.jpg?sv=2015-12-11&amp;sr=b&amp;sig=bqdAVATi9wgPAuRuEy678NDgbbWcfnlL%2F1kNeycND7A%3D&amp;st=2018-09-13T05:15:41Z&amp;se=2292-06-28T06:15:41Z&amp;sp=r,https://cdn.inc-000.kms.osi.office.net/att/162c453b840dc95c5f3991798dd1e04507c56bdf1c9b4ed036f9349b15fa24fc.jpg?sv=2015-12-11&amp;sr=b&amp;sig=ezgpeQuQPrFamRcvNd1ntx97i4vjZHKjXYYdV7d7u60%3D&amp;st=2018-09-13T05:15:42Z&amp;se=2292-06-28T06:15:42Z&amp;sp=r,https://cdn.inc-000.kms.osi.office.net/att/8590441ab42cb6088ddc5483d15ecf91b85a8673181048d5c8ad02d57deaa4d5.jpg?sv=2015-12-11&amp;sr=b&amp;sig=iJsPzmm180kAMheeA%2FZZCLMM4SyzD8z19G%2Bga%2BVFJ%2F8%3D&amp;st=2018-09-13T05:15:42Z&amp;se=2292-06-28T06:15:42Z&amp;sp=r,https://cdn.inc-000.kms.osi.office.net/att/18d3385b453e1a0e9bed44196095f3fba44b6dbed4dea9d0350dc614912d391f.jpg?sv=2015-12-11&amp;sr=b&amp;sig=uzzj173lQgEuSV3ZK7nn5gZamnUE1UILDZ4dKJ0FG4w%3D&amp;st=2018-09-13T05:15:42Z&amp;se=2292-06-28T06:15:42Z&amp;sp=r</t>
  </si>
  <si>
    <t>ABburu</t>
  </si>
  <si>
    <t>https://cdn.inc-000.kms.osi.office.net/att/6d125750efc4780175a842934f518af566ca1eb671281683f31dfec9293ac88f.jpg?sv=2015-12-11&amp;sr=b&amp;sig=YYBzMHjxhI43rx1HvR4mbUtdiLNuxW%2Ft%2BcEFGfIVuYg%3D&amp;st=2018-09-13T10:29:25Z&amp;se=2292-06-28T11:29:25Z&amp;sp=r,https://cdn.inc-000.kms.osi.office.net/att/9ed247982de3706280d432146cb5402c64009fe49ce33fa1ca83a01ed0db84a7.jpg?sv=2015-12-11&amp;sr=b&amp;sig=eNdtMtLZ%2FTVKvyvfz5AGkSh9H6NrTs99OV95hWI1mt4%3D&amp;st=2018-09-13T10:29:26Z&amp;se=2292-06-28T11:29:26Z&amp;sp=r,https://cdn.inc-000.kms.osi.office.net/att/d8918f50d6446e4ab51222069283524043b1da0488743a185f4de03e25f2f056.jpg?sv=2015-12-11&amp;sr=b&amp;sig=TjvCtJMDQKfEB%2FMGko%2BqcWPPbfaBX68QLwn%2Fxz2Tm7Q%3D&amp;st=2018-09-13T10:29:26Z&amp;se=2292-06-28T11:29:26Z&amp;sp=r</t>
  </si>
  <si>
    <t>https://cdn.inc-000.kms.osi.office.net/att/86cb0a5649f454aef52f46bcc4909de7a564db2a7e4a7d68792fff426230ed36.jpg?sv=2015-12-11&amp;sr=b&amp;sig=Zz5EhbkgFI%2F92%2BUj%2BSlxRloVt17fMPFvvnWTu2M53zE%3D&amp;st=2018-09-13T10:32:35Z&amp;se=2292-06-28T11:32:35Z&amp;sp=r</t>
  </si>
  <si>
    <t>https://cdn.inc-000.kms.osi.office.net/att/222c3530ce2c781f71f69f3c27e73d10b9851fcece113e6843352c62064c2cb4.jpg?sv=2015-12-11&amp;sr=b&amp;sig=8dBnJtxgd2SGQVdARDJd9%2BenZW4dE6Rf9w6%2FtX5oNXg%3D&amp;st=2018-09-13T10:33:58Z&amp;se=2292-06-28T11:33:58Z&amp;sp=r,https://cdn.inc-000.kms.osi.office.net/att/755312acca5cb8408313a0ba24e363b511fa97f3d9a6fe5a799a5da012c1e9d9.jpg?sv=2015-12-11&amp;sr=b&amp;sig=l7vNUcRNnkMUGDMqHbcWaC399e8XzR0cXk7He%2BJRK%2F0%3D&amp;st=2018-09-13T10:34:01Z&amp;se=2292-06-28T11:34:01Z&amp;sp=r</t>
  </si>
  <si>
    <t>https://cdn.inc-000.kms.osi.office.net/att/1c4e04aa1da25e261fa000c820f2669396a0f6efdf2f04047de3b6a24a89ebea.jpg?sv=2015-12-11&amp;sr=b&amp;sig=0Tp%2BY6MJ6wA9AKq6FyjCviAXBrBgiKqMrbQJo7YNpGY%3D&amp;st=2018-09-13T10:35:35Z&amp;se=2292-06-28T11:35:35Z&amp;sp=r</t>
  </si>
  <si>
    <t>https://cdn.inc-000.kms.osi.office.net/att/eb6982236b09c3908a2f7521a88fff3b9b45d8be60ced5e31ea8d3bfcd288fbf.jpg?sv=2015-12-11&amp;sr=b&amp;sig=Ic2ZGDF1Yqvp%2B8IVzLJjBx%2B5rbJed4K8eYSsueC2zHI%3D&amp;st=2018-09-13T10:38:01Z&amp;se=2292-06-28T11:38:01Z&amp;sp=r,https://cdn.inc-000.kms.osi.office.net/att/0861bf75ed3abadc12841868fa2b72d86826c48bc72265d8b475bf2e90ded006.jpg?sv=2015-12-11&amp;sr=b&amp;sig=y2dpUYsetkxDW669fNn3t03E5sz%2FDwiBjTZeCa%2FZ5jc%3D&amp;st=2018-09-13T10:38:01Z&amp;se=2292-06-28T11:38:01Z&amp;sp=r</t>
  </si>
  <si>
    <t>https://cdn.inc-000.kms.osi.office.net/att/2473ee3a624b57f2d5cf6225d855e75d095539098333c12c2013877d786db2e6.jpg?sv=2015-12-11&amp;sr=b&amp;sig=lPLhFQhyPjjVxG67XmXPs4umBSCaBE1eLrnpINhX5qg%3D&amp;st=2018-09-13T10:53:38Z&amp;se=2292-06-28T11:53:38Z&amp;sp=r,https://cdn.inc-000.kms.osi.office.net/att/727589944659fadd9fdad3019980a3e213ff5dbe57ec24cb5a8ff388a843e066.jpg?sv=2015-12-11&amp;sr=b&amp;sig=wHAwn25kqqvwn9WLkZdDfH4wU1bNX1aLPNZ%2F%2BesTmgs%3D&amp;st=2018-09-13T10:53:38Z&amp;se=2292-06-28T11:53:38Z&amp;sp=r</t>
  </si>
  <si>
    <t>M.kumarswamy</t>
  </si>
  <si>
    <t>https://cdn.inc-000.kms.osi.office.net/att/e136f9a56cacc2f4e824f68a6eb7e51098bed3cd054ccb73442ca2a61ac1434e.jpg?sv=2015-12-11&amp;sr=b&amp;sig=%2Bg81%2F1bJ2K2uTaqO26upPDgRwmxE75BattqvdGWoXm0%3D&amp;st=2018-09-13T10:41:13Z&amp;se=2292-06-28T11:41:13Z&amp;sp=r,https://cdn.inc-000.kms.osi.office.net/att/4ae65b40eb74092bce4fa09e69f50d59e5ad773518c0311a6632628f92ec7cca.jpg?sv=2015-12-11&amp;sr=b&amp;sig=ub0pE2r60ohgm4JP7YRdF2kUg%2BSO9maakas3FUPFIrk%3D&amp;st=2018-09-13T10:41:13Z&amp;se=2292-06-28T11:41:13Z&amp;sp=r,https://cdn.inc-000.kms.osi.office.net/att/c5bf5c230b52753577734af09f7e5e824b818150e5dee7499bca0ca37ade78db.jpg?sv=2015-12-11&amp;sr=b&amp;sig=n2JfSDg11rTncHU6ipyrA9GkfetZ%2BCsAZcXlxJwFCFU%3D&amp;st=2018-09-13T10:41:13Z&amp;se=2292-06-28T11:41:13Z&amp;sp=r</t>
  </si>
  <si>
    <t>https://cdn.inc-000.kms.osi.office.net/att/c497d89eb72573a9a88ee94db618412a5c9ff1a9f831cee5bb68d1d96c211e74.jpg?sv=2015-12-11&amp;sr=b&amp;sig=3PQ%2BWVTrB5BjOoztEU%2Fg9dHKm%2FIsylBkutiQJlye6Fs%3D&amp;st=2018-09-14T01:41:46Z&amp;se=2292-06-29T02:41:46Z&amp;sp=r,https://cdn.inc-000.kms.osi.office.net/att/e1c330c7dfd29c3b4b5079e2f3125bba93b0536dfcdca3316713e44477904d49.jpg?sv=2015-12-11&amp;sr=b&amp;sig=U%2B4sm8UhmOrDpuzbZeQW4oiJairo9T6TnxMn7Av%2FqIY%3D&amp;st=2018-09-14T01:41:47Z&amp;se=2292-06-29T02:41:47Z&amp;sp=r</t>
  </si>
  <si>
    <t>https://cdn.inc-000.kms.osi.office.net/att/20acceeae5db1c213840e0d63a133a25669e82dcf0039fdd75732bbb5b588dd6.jpg?sv=2015-12-11&amp;sr=b&amp;sig=uboZNl4Imrn6K2l34sHxM%2BThV9zttZgOZOhnVNANNDk%3D&amp;st=2018-09-13T10:44:36Z&amp;se=2292-06-28T11:44:36Z&amp;sp=r,https://cdn.inc-000.kms.osi.office.net/att/3fbac4a54c150cac818f9c3bdde73d7dde82a145e46acbe87f7e9deaaa2a8093.jpg?sv=2015-12-11&amp;sr=b&amp;sig=ULJQnE2WUnfjJ%2FmP2gAAzhr%2FJsjwR6g8VmVY7Mzyp2o%3D&amp;st=2018-09-13T10:44:36Z&amp;se=2292-06-28T11:44:36Z&amp;sp=r,https://cdn.inc-000.kms.osi.office.net/att/81a83efb2dd63f8454a9fd1267e4bea41486109a7c388606aaa617a9f2af79f6.jpg?sv=2015-12-11&amp;sr=b&amp;sig=AQauKOnjygk4Vddh72%2Bjgt5MQ5LWpSe1JYFkdmiq0ds%3D&amp;st=2018-09-13T10:44:37Z&amp;se=2292-06-28T11:44:37Z&amp;sp=r</t>
  </si>
  <si>
    <t>N RaJU</t>
  </si>
  <si>
    <t>Warangal</t>
  </si>
  <si>
    <t>https://cdn.inc-000.kms.osi.office.net/att/5ce84e963998473cd5890e2ef1d127f5bab89151b935fb750dc927f59ea4240d.jpg?sv=2015-12-11&amp;sr=b&amp;sig=uFwcVa6mEIrBketqUqYeM%2F9AdCRPyQc%2FNuYDW7IBt0w%3D&amp;st=2018-09-13T10:49:35Z&amp;se=2292-06-28T11:49:35Z&amp;sp=r,https://cdn.inc-000.kms.osi.office.net/att/9b4d7582887c6eb43cfafba6965bf96319c7d3cdb8be59fc77b30277d2e71ecf.jpg?sv=2015-12-11&amp;sr=b&amp;sig=PUsqeVaGM6AjhTYROFuSErfi0hOhTvSGSMtupBURgTY%3D&amp;st=2018-09-13T10:49:36Z&amp;se=2292-06-28T11:49:36Z&amp;sp=r,https://cdn.inc-000.kms.osi.office.net/att/d574b2835fc491c3ad71fc92a27d602266c7b774ebb6dcde36e00e50f9ae7033.jpg?sv=2015-12-11&amp;sr=b&amp;sig=eNe4cyCqXOvxDOtyuwgwq0925%2F2yQYS%2Bx3YeKNwzeVM%3D&amp;st=2018-09-13T10:49:36Z&amp;se=2292-06-28T11:49:36Z&amp;sp=r</t>
  </si>
  <si>
    <t>https://cdn.inc-000.kms.osi.office.net/att/348a72d69bce85204947c29d7a27665cfd23b97e1409ff4a595b1aa0c882f440.jpg?sv=2015-12-11&amp;sr=b&amp;sig=2cF8Yz6vWyvaa5vSMVEe%2FpCTLAhT%2B3SCPR1H7S9rF7A%3D&amp;st=2018-09-18T03:24:52Z&amp;se=2292-07-03T04:24:52Z&amp;sp=r,https://cdn.inc-000.kms.osi.office.net/att/56090fb99e9567eb2b0d53e614737f627d602d4ca2c0159f5986f7435b091636.jpg?sv=2015-12-11&amp;sr=b&amp;sig=vSFxTi5U8cZ%2FRlJRRosyVbfXgG2t4%2F2g6d6Gh0Rcnlc%3D&amp;st=2018-09-18T03:24:53Z&amp;se=2292-07-03T04:24:53Z&amp;sp=r,https://cdn.inc-000.kms.osi.office.net/att/766a06b0c3c3e24b59bb6373e6766f2e7822ce6c6bc4b19bba00bad82c70e412.jpg?sv=2015-12-11&amp;sr=b&amp;sig=uSJfgPf09kWKVxnZBdfSe2dhJBF4YlqxX%2B8p0i3OlvY%3D&amp;st=2018-09-18T03:24:53Z&amp;se=2292-07-03T04:24:53Z&amp;sp=r,https://cdn.inc-000.kms.osi.office.net/att/fa97de606ffb0ddbc5f95bc29603f391e618e8d5b9c49d1eedfc29f14d72b53b.jpg?sv=2015-12-11&amp;sr=b&amp;sig=yTc4HCfNOynK5m8%2BcQ4dqFCwmvBa6SjoaK6whz3PEH8%3D&amp;st=2018-09-18T03:24:53Z&amp;se=2292-07-03T04:24:53Z&amp;sp=r</t>
  </si>
  <si>
    <t>https://cdn.inc-000.kms.osi.office.net/att/76759eaa38cca8d87b9b7c940284c161d1c9272bc5fc23cf86394a49bfae1d28.jpg?sv=2015-12-11&amp;sr=b&amp;sig=r1%2FjaUOsdHWEA%2BZxJjMb8QdGWB1DpaY8F84%2B003xc3A%3D&amp;st=2018-09-18T08:33:08Z&amp;se=2292-07-03T09:33:08Z&amp;sp=r,https://cdn.inc-000.kms.osi.office.net/att/77b3085b0851904ee0f22c853063d2f0f5efb42055e3b56927e09a72a4bd64bf.jpg?sv=2015-12-11&amp;sr=b&amp;sig=fjgsD2ba23NOX1SIASr9K3vjMVdsawBwNwm0JC9Cb8o%3D&amp;st=2018-09-18T08:33:08Z&amp;se=2292-07-03T09:33:08Z&amp;sp=r</t>
  </si>
  <si>
    <t>Lo</t>
  </si>
  <si>
    <t>https://cdn.inc-000.kms.osi.office.net/att/d05370f567755ee1b50ccc46eb7d7855c142f7a596551994ef152d82d0ecaa01.jpg?sv=2015-12-11&amp;sr=b&amp;sig=loL5NXupDJePUh0N3ZjBbV2g8IlEBA8aXJP8QUsSmGk%3D&amp;st=2018-09-18T08:56:50Z&amp;se=2292-07-03T09:56:50Z&amp;sp=r,https://cdn.inc-000.kms.osi.office.net/att/18b2913c9041f982353bb6c948a536e5900519a3950a86417ca541e94372834c.jpg?sv=2015-12-11&amp;sr=b&amp;sig=2KWwMTeBSfhyKmkWIBjoYFnoU8%2BYLsDvY56wM%2B2XXNA%3D&amp;st=2018-09-18T08:56:50Z&amp;se=2292-07-03T09:56:50Z&amp;sp=r</t>
  </si>
  <si>
    <t>Madugula anjapura</t>
  </si>
  <si>
    <t>Unnamed Road, Anjanapuram, Andhra Pradesh 522415, India</t>
  </si>
  <si>
    <t>https://cdn.inc-000.kms.osi.office.net/att/c4c28ecc532b5c370f631163798186bb6288a1d95fb058885b8cbd820521b265.jpg?sv=2015-12-11&amp;sr=b&amp;sig=iQntV3OBT6ofreWCUfAdn9RIy3ggQR2i%2BhXsY0WU0uU%3D&amp;st=2018-09-18T08:56:50Z&amp;se=2292-07-03T09:56:50Z&amp;sp=r,https://cdn.inc-000.kms.osi.office.net/att/2c750d9ab7b3d1ad465205773f5ce1fb687536466d5532964c8789915c81f112.jpg?sv=2015-12-11&amp;sr=b&amp;sig=HX336tQyO%2BE7JWMCfmgTpV%2F45pNadY7U52yvottFsHM%3D&amp;st=2018-09-18T08:56:50Z&amp;se=2292-07-03T09:56:50Z&amp;sp=r</t>
  </si>
  <si>
    <t>Madugula Anjanapu</t>
  </si>
  <si>
    <t>https://cdn.inc-000.kms.osi.office.net/att/2d4fed210e1d568fda7f84d69567dae19ca3e9f00190a1a304fecc5eb95d4b24.jpg?sv=2015-12-11&amp;sr=b&amp;sig=DCeajdUtixFFMIyIlunabyXGzfXwHBdoyk%2FHGh5vOBc%3D&amp;st=2018-09-18T08:33:08Z&amp;se=2292-07-03T09:33:08Z&amp;sp=r,https://cdn.inc-000.kms.osi.office.net/att/8fdb6b138ce648c3b198de1cdd5833c4b071b6999e5b789740a50492c0931e62.jpg?sv=2015-12-11&amp;sr=b&amp;sig=F2tWWp6Rv7f0KBmy5zEw6u04%2BR08bO69G5VOzd2L2NI%3D&amp;st=2018-09-18T08:33:08Z&amp;se=2292-07-03T09:33:08Z&amp;sp=r</t>
  </si>
  <si>
    <t>https://cdn.inc-000.kms.osi.office.net/att/9c00428f51e002c7ea8e7d3e0080fa11bdb7f3d7c49210d71c3378498d339310.jpg?sv=2015-12-11&amp;sr=b&amp;sig=Njb7Px2UUu4rCf5yKQyTt7zyfKc5EEmZTOPpl0D6vhs%3D&amp;st=2018-09-18T08:56:50Z&amp;se=2292-07-03T09:56:50Z&amp;sp=r,https://cdn.inc-000.kms.osi.office.net/att/a062daf6b89f07c54540b3c3583e61019f8cc8f6a8e114912e7b1abba71d3b3e.jpg?sv=2015-12-11&amp;sr=b&amp;sig=Jw5df2nzz2JgoWSpdl1oi2nkOm%2BHKM6wuc8eu4%2FRQ2M%3D&amp;st=2018-09-18T08:56:51Z&amp;se=2292-07-03T09:56:51Z&amp;sp=r</t>
  </si>
  <si>
    <t>https://cdn.inc-000.kms.osi.office.net/att/6bc47b968676aa9835f4d89cebe2ac5a8fdaefb4abcb4ea7b35a749d553bd3de.jpg?sv=2015-12-11&amp;sr=b&amp;sig=E%2Fnc%2BC%2BOJShkeVF4U%2BvfNy3t62PM%2FQHXtquab%2BRAIYw%3D&amp;st=2018-09-18T11:03:33Z&amp;se=2292-07-03T12:03:33Z&amp;sp=r,https://cdn.inc-000.kms.osi.office.net/att/00ff444045a713cf299ed73ded39614f13aa3e3433a3c1b1c61d65d33be27f3b.jpg?sv=2015-12-11&amp;sr=b&amp;sig=R9TpRJZ0iSa49nqHiv1DNLThEyfAW9rTZog1AKFPR0Y%3D&amp;st=2018-09-18T11:03:33Z&amp;se=2292-07-03T12:03:33Z&amp;sp=r</t>
  </si>
  <si>
    <t>https://cdn.inc-000.kms.osi.office.net/att/5ce85fb39b3d174e2e1d83063d7c184484e94b51f44fa2fc6376c26a776ef9ce.jpg?sv=2015-12-11&amp;sr=b&amp;sig=kUOwU8ZddQgqvg8%2B2KQqFTMHkueS2MxeDxZpX%2FCXBwI%3D&amp;st=2018-09-18T08:56:50Z&amp;se=2292-07-03T09:56:50Z&amp;sp=r,https://cdn.inc-000.kms.osi.office.net/att/067969bc77516d81147f59f480d88a96940c518b838cac2106b039eb1418dd12.jpg?sv=2015-12-11&amp;sr=b&amp;sig=EFNIAomkCFG6pDL3ITjau9qc34nA7a4WvPElmL3hsJE%3D&amp;st=2018-09-18T08:56:51Z&amp;se=2292-07-03T09:56:51Z&amp;sp=r</t>
  </si>
  <si>
    <t>https://cdn.inc-000.kms.osi.office.net/att/d8e35796ffea5a115d26cbd91aab4ae1eff860e06502f0a4960d6aae2e5f49b4.jpg?sv=2015-12-11&amp;sr=b&amp;sig=bkkkDkxJU1dKKfl465Z2IVSLNOwVcHr0pQD57t9yB%2FE%3D&amp;st=2018-09-18T11:03:33Z&amp;se=2292-07-03T12:03:33Z&amp;sp=r,https://cdn.inc-000.kms.osi.office.net/att/c8198df12a7ab49d8c8111eeb01bb3e310b5b86e36d7d88c7728d7d0fe436565.jpg?sv=2015-12-11&amp;sr=b&amp;sig=Q3hE0876%2B8g8bDz4HrTCHGqYjORabJdm71JTTsb%2BJ3E%3D&amp;st=2018-09-18T11:03:33Z&amp;se=2292-07-03T12:03:33Z&amp;sp=r</t>
  </si>
  <si>
    <t>Andhra Pradesh 522415, India</t>
  </si>
  <si>
    <t>https://cdn.inc-000.kms.osi.office.net/att/032057625a33911704592e322314d6d4338cb99c6e0e2ebe489d7bdcb0665f9f.jpg?sv=2015-12-11&amp;sr=b&amp;sig=W5sno98ayIbBIrXrPO0FSmyekzkBjPwurW%2BrKpxQkhA%3D&amp;st=2018-09-18T11:03:33Z&amp;se=2292-07-03T12:03:33Z&amp;sp=r,https://cdn.inc-000.kms.osi.office.net/att/48cfbd00feb8d09ab1286ddf3cb427b4641a522269ed4da19d56d1f7a21e2cc4.jpg?sv=2015-12-11&amp;sr=b&amp;sig=utMoHPXdtO0%2FFwnPK4QBbkJjdagVbNytpOnVkfEaBdE%3D&amp;st=2018-09-18T11:03:33Z&amp;se=2292-07-03T12:03:33Z&amp;sp=r</t>
  </si>
  <si>
    <t>https://cdn.inc-000.kms.osi.office.net/att/03a13fa4113d9fc905feeaadfdd6d222fdabaf9b38459b05f520f024f2b0a472.jpg?sv=2015-12-11&amp;sr=b&amp;sig=uF0ZkNVJ0Yw7Zk3dLKyNSlj%2BPQyrn2K%2FCMEOxJ5chrU%3D&amp;st=2018-09-18T11:03:33Z&amp;se=2292-07-03T12:03:33Z&amp;sp=r,https://cdn.inc-000.kms.osi.office.net/att/950061189db76847e7e306ebca91d6ef5734713a4b07dec7e64cf65d91013ee8.jpg?sv=2015-12-11&amp;sr=b&amp;sig=hz02tv5cnWFiKkWYRdZzpIJZMZH7KTXX1BehnZ8f8eQ%3D&amp;st=2018-09-18T11:03:34Z&amp;se=2292-07-03T12:03:34Z&amp;sp=r</t>
  </si>
  <si>
    <t>16-8.2018</t>
  </si>
  <si>
    <t>Jassid</t>
  </si>
  <si>
    <t>https://cdn.inc-000.kms.osi.office.net/att/5c4ab53f16a05b6b35f148d2c048a9f68ade7ca07e73406a3d94a8e9bcf566a1.jpg?sv=2015-12-11&amp;sr=b&amp;sig=RCP4dXfmyKxvXZwIcb7V6myEVduaP5JIBW6bVIV9GLE%3D&amp;st=2018-09-21T10:24:31Z&amp;se=2292-07-06T11:24:31Z&amp;sp=r,https://cdn.inc-000.kms.osi.office.net/att/57f3a1a852d39ea0dc3b104bfdcb60130e73ce82dd39313430f995a9c22fcc35.jpg?sv=2015-12-11&amp;sr=b&amp;sig=2BA6d8KDMbxGWBXm%2Fw6opurcocZDzo9Spj5ypEqWWrc%3D&amp;st=2018-09-21T10:24:31Z&amp;se=2292-07-06T11:24:31Z&amp;sp=r</t>
  </si>
  <si>
    <t>Pedapalem - Atchampet Rd, Pedapalem, Andhra Pradesh 522409, India</t>
  </si>
  <si>
    <t>https://cdn.inc-000.kms.osi.office.net/att/8ee5eee0cc7c50965bac72ee2a89d41bdcbc992191db488b776e962d800d98c6.jpg?sv=2015-12-11&amp;sr=b&amp;sig=Y7%2BiNZzmZCfQxK05vAZOYaFJ0tqvwxCFy6HCPOVtwC8%3D&amp;st=2018-09-21T10:24:31Z&amp;se=2292-07-06T11:24:31Z&amp;sp=r,https://cdn.inc-000.kms.osi.office.net/att/02a0f19336d003534bf9b4198bbf108a41a7e1da055c5c63d3a906a9c9d822b1.jpg?sv=2015-12-11&amp;sr=b&amp;sig=LSXF0f7R06Ld2y1YaYW%2B2%2FJcpP5HTaPch0w7KOS8PW8%3D&amp;st=2018-09-21T10:24:31Z&amp;se=2292-07-06T11:24:31Z&amp;sp=r,https://cdn.inc-000.kms.osi.office.net/att/473120edddf97d3692de739969bdda60a90b453d0429da216fd8d05c0bd3ac83.jpg?sv=2015-12-11&amp;sr=b&amp;sig=JFaDFeG4H%2FfoIt60XTg2mDt5uPF%2BDZqltiWHD4z5mL4%3D&amp;st=2018-09-21T10:24:31Z&amp;se=2292-07-06T11:24:31Z&amp;sp=r</t>
  </si>
  <si>
    <t>https://cdn.inc-000.kms.osi.office.net/att/4b462c8c1b8c87d02f5634e3401bc9679baa4b158ea46040b7679fa3ddcfb237.jpg?sv=2015-12-11&amp;sr=b&amp;sig=623NJJFZWS8hc5LwrOY0CH79FsVTk6WcK2ah8bdHXPs%3D&amp;st=2018-09-18T11:03:55Z&amp;se=2292-07-03T12:03:55Z&amp;sp=r,https://cdn.inc-000.kms.osi.office.net/att/5da217c53048bdd47bb670a095d746482ade1e490f77525e3e78c687b1478141.jpg?sv=2015-12-11&amp;sr=b&amp;sig=QsVASIqLle0JTmnQ5iTsXPET%2Bno%2BlERoEQBpT2VvS7A%3D&amp;st=2018-09-18T11:03:56Z&amp;se=2292-07-03T12:03:56Z&amp;sp=r</t>
  </si>
  <si>
    <t>https://cdn.inc-000.kms.osi.office.net/att/83c59cfd02648b2f271b59f594433ebba00924afea3af0b7f32733a9cf242c43.jpg?sv=2015-12-11&amp;sr=b&amp;sig=uqFDYkIGzObZGSPrzfvVAAq%2BHkiO%2BKBXFo9cbyGI2o4%3D&amp;st=2018-09-21T10:24:47Z&amp;se=2292-07-06T11:24:47Z&amp;sp=r,https://cdn.inc-000.kms.osi.office.net/att/ff31c1bf93be248e01d05da130314e342f3ceda9b5ace61891759bd3685aacb3.jpg?sv=2015-12-11&amp;sr=b&amp;sig=FMJru0%2F6WOdcZa%2BUiuxx3qnGcg6nxQglI3c4NuEhZUg%3D&amp;st=2018-09-21T10:24:47Z&amp;se=2292-07-06T11:24:47Z&amp;sp=r,https://cdn.inc-000.kms.osi.office.net/att/4044ee9ddf07b1201ab5883bb028b7af836077328a3d04e47a5596941856305e.jpg?sv=2015-12-11&amp;sr=b&amp;sig=8DoQGtHjXqVpFLj%2BzZCAWr1ODWS7fi2YYQHRoE1jDaY%3D&amp;st=2018-09-21T10:24:47Z&amp;se=2292-07-06T11:24:47Z&amp;sp=r</t>
  </si>
  <si>
    <t>10-8-20018</t>
  </si>
  <si>
    <t>https://cdn.inc-000.kms.osi.office.net/att/82a5c5ab8e6d8a2536b7cdf0e169d808f0768e19a2d4926e2016f9586ead9dae.jpg?sv=2015-12-11&amp;sr=b&amp;sig=fhJ%2BC%2BIVS%2Bstiux9ZILEr%2B51OM6mKf46cdx19aQ7dRQ%3D&amp;st=2018-09-21T10:24:31Z&amp;se=2292-07-06T11:24:31Z&amp;sp=r,https://cdn.inc-000.kms.osi.office.net/att/3ce8cc08e342d56c553b7369483cddf6a9ae5df929357da2ff554124278b68dc.jpg?sv=2015-12-11&amp;sr=b&amp;sig=I%2BffCnpIQklVnSaspbe7yHD%2BIMq17TAbVemMkouXMZc%3D&amp;st=2018-09-21T10:24:31Z&amp;se=2292-07-06T11:24:31Z&amp;sp=r,https://cdn.inc-000.kms.osi.office.net/att/3da64c7d693a9653e171362cc29c45670a7bd8d84834c6dbeed888946b1d1e18.jpg?sv=2015-12-11&amp;sr=b&amp;sig=AYJP4qcHtEoA0db8IdmN4pK%2Fo4%2BhbeQPabDrUtLxuBA%3D&amp;st=2018-09-21T10:24:32Z&amp;se=2292-07-06T11:24:32Z&amp;sp=r</t>
  </si>
  <si>
    <t>2.7.2018</t>
  </si>
  <si>
    <t>20.8.2018</t>
  </si>
  <si>
    <t>Thripes</t>
  </si>
  <si>
    <t>2.8.2018</t>
  </si>
  <si>
    <t>https://cdn.inc-000.kms.osi.office.net/att/1cd5d8d950473c06d83010988a02d0328fb476a9f00cbdb38e5647e79fc8ebf8.jpg?sv=2015-12-11&amp;sr=b&amp;sig=PV%2B1QZM5JO%2F0Ylr%2BjQmxDqePn%2F3Gf%2Fo3rVJlgnQ0ziQ%3D&amp;st=2018-09-21T10:24:31Z&amp;se=2292-07-06T11:24:31Z&amp;sp=r,https://cdn.inc-000.kms.osi.office.net/att/52be990cf538a85bafabccd0f8abbd30e6fe7a63faa89e2bfaaa9d1fb2d27c8d.jpg?sv=2015-12-11&amp;sr=b&amp;sig=rUwQ51hCBjtttPo6lzKxwxJfGut%2F019mPhLdOjzQ848%3D&amp;st=2018-09-21T10:24:31Z&amp;se=2292-07-06T11:24:31Z&amp;sp=r,https://cdn.inc-000.kms.osi.office.net/att/c777f051564bf1fe353e8c18b04dfaa42760af46096c54c21a4a89333da954fd.jpg?sv=2015-12-11&amp;sr=b&amp;sig=dEoLkyAzBeGJK2dEc2VAsChaT4JP%2F6S1iLUt5PezuvI%3D&amp;st=2018-09-21T10:24:31Z&amp;se=2292-07-06T11:24:31Z&amp;sp=r,https://cdn.inc-000.kms.osi.office.net/att/3ffe8a1935b65b9c024189c8779df56b499ffdc45d187c4722e92fcb0c17c1a5.jpg?sv=2015-12-11&amp;sr=b&amp;sig=1XT%2B9ljG6Xx8%2BaoevIpb1O1qZAZPdDwWZPCTbZWxS8s%3D&amp;st=2018-09-21T10:24:32Z&amp;se=2292-07-06T11:24:32Z&amp;sp=r,https://cdn.inc-000.kms.osi.office.net/att/6b9bba4896495fd8ffa460e7f2b56fb50b32a9575a06dac62a72659dcf5f54de.jpg?sv=2015-12-11&amp;sr=b&amp;sig=aWC68t0M6IFPVU%2BMpcMJhJEVhXCn07ybgpjWi9s5jTs%3D&amp;st=2018-09-21T10:24:32Z&amp;se=2292-07-06T11:24:32Z&amp;sp=r</t>
  </si>
  <si>
    <t>NagaBABugaru</t>
  </si>
  <si>
    <t>https://cdn.inc-000.kms.osi.office.net/att/886a84523df87356adf3a0100cdd5f2daa5c8be521e1bac6e39e5efa3cc098b1.jpg?sv=2015-12-11&amp;sr=b&amp;sig=phA8uxIsf8rIppeSF05GyI7j9c2nzYDZ3kEjDrFH2uY%3D&amp;st=2018-09-21T10:24:34Z&amp;se=2292-07-06T11:24:34Z&amp;sp=r,https://cdn.inc-000.kms.osi.office.net/att/4759eeeeb76270b28ce3dbfd598d4a371faac2cd3889ec234febfaa3cbde4eba.jpg?sv=2015-12-11&amp;sr=b&amp;sig=fznwfKiqWaWvB%2BzNcBYWtOV%2FJRw6T6BqKN7g823nTYw%3D&amp;st=2018-09-21T10:24:34Z&amp;se=2292-07-06T11:24:34Z&amp;sp=r,https://cdn.inc-000.kms.osi.office.net/att/23a886ca120ab8a8a21cea93df2223b95f2861764c622bd1963c416d5e9c6a39.jpg?sv=2015-12-11&amp;sr=b&amp;sig=VykDlRf01MdfKDWIzs%2BmnOrCr2yJIjkqxdbNBgD48yE%3D&amp;st=2018-09-21T10:24:34Z&amp;se=2292-07-06T11:24:34Z&amp;sp=r</t>
  </si>
  <si>
    <t>Unnamed Road, Mittapalem, Andhra Pradesh 522409, India</t>
  </si>
  <si>
    <t>https://cdn.inc-000.kms.osi.office.net/att/319c1d1a8b70d17677c62a9a186b3fc1bc9bee47bc1da53d4cc82e2e2bc55f9a.jpg?sv=2015-12-11&amp;sr=b&amp;sig=1PLREsEY5GU778Fe3o3wi5x2ze9VcPZV9GBs53K47SU%3D&amp;st=2018-09-15T04:49:51Z&amp;se=2292-06-30T05:49:51Z&amp;sp=r,https://cdn.inc-000.kms.osi.office.net/att/381e026766ef98f9ba73810d271979747fa24a480ae7ed043a0261287077e7e8.jpg?sv=2015-12-11&amp;sr=b&amp;sig=a7PoAfKvE8ehgb0tjfAwZiKPyCRU5Y8gSHCsftItV4k%3D&amp;st=2018-09-15T04:49:52Z&amp;se=2292-06-30T05:49:52Z&amp;sp=r</t>
  </si>
  <si>
    <t>https://cdn.inc-000.kms.osi.office.net/att/1c8ecd0d10bd050a1cde3ec64e40a4314c66a2371fb129180f93957591593a52.jpg?sv=2015-12-11&amp;sr=b&amp;sig=rhf%2BmE5OurQeoCx0j0OY%2BPYW%2F8njcseiff62vtx4Tx0%3D&amp;st=2018-09-15T04:49:51Z&amp;se=2292-06-30T05:49:51Z&amp;sp=r,https://cdn.inc-000.kms.osi.office.net/att/9e2b80e325e4c3b3a95a8047247c7b91493ae2e84e4801bd49a3b9504606d92a.jpg?sv=2015-12-11&amp;sr=b&amp;sig=QVtCgJZbKIT%2BlyxQ%2BK0XLOw1R0iVUDMOfJveWyf1MgM%3D&amp;st=2018-09-15T04:49:52Z&amp;se=2292-06-30T05:49:52Z&amp;sp=r</t>
  </si>
  <si>
    <t>https://cdn.inc-000.kms.osi.office.net/att/d0746c776fbb4cf80acc27b90149c6b6d51b4eb61b26a9c0951580a26ab0aeb0.jpg?sv=2015-12-11&amp;sr=b&amp;sig=EgR713Pukf0j4lOVQO%2FaWWJp3FuhNNcYrQh4q2YFVRs%3D&amp;st=2018-09-15T04:53:13Z&amp;se=2292-06-30T05:53:13Z&amp;sp=r,https://cdn.inc-000.kms.osi.office.net/att/3782e9d159c7915e7e339e53b40cb12ce5db2c05d80d49088d5a6547986cc1f1.jpg?sv=2015-12-11&amp;sr=b&amp;sig=P6AJYTQKHKipQIon%2BoeXUm9MLQ1Exv35DSkZCp%2B1NTA%3D&amp;st=2018-09-15T04:53:13Z&amp;se=2292-06-30T05:53:13Z&amp;sp=r</t>
  </si>
  <si>
    <t>https://cdn.inc-000.kms.osi.office.net/att/12fd39e69fc42999efafc4586331be0fa72efbbbd890b87aac118e2655299093.jpg?sv=2015-12-11&amp;sr=b&amp;sig=t2arxrcE%2BYMil7MOCwkMG%2F1qmdqxOke9%2Fd8zyLxYQ0g%3D&amp;st=2018-09-15T04:49:51Z&amp;se=2292-06-30T05:49:51Z&amp;sp=r,https://cdn.inc-000.kms.osi.office.net/att/96036060fe2a45d7ea77eec475b68a88b2d9037a326606bbe76368a7f89a150e.jpg?sv=2015-12-11&amp;sr=b&amp;sig=T4PDls%2B0mvURceCX5nxD01o2wgZkbJbVLOUWfOfziTQ%3D&amp;st=2018-09-15T04:49:52Z&amp;se=2292-06-30T05:49:52Z&amp;sp=r</t>
  </si>
  <si>
    <t>https://cdn.inc-000.kms.osi.office.net/att/11db912a326a58a06f6ceb336d2b258d238d730d67f5b9121e097014726245a5.jpg?sv=2015-12-11&amp;sr=b&amp;sig=SxSACS4IrzkvfvuzgJ3ORSFCx6Q4mz0qXK4EzBzwayQ%3D&amp;st=2018-09-15T04:52:11Z&amp;se=2292-06-30T05:52:11Z&amp;sp=r,https://cdn.inc-000.kms.osi.office.net/att/6cd845500642fc4a448e16dde1fd7f0eee046c8f93a88cf05a919016074181c4.jpg?sv=2015-12-11&amp;sr=b&amp;sig=Tb1Q5louZf6myPTj8lg1h7w2e56U0UqGKpR7qYtbCn8%3D&amp;st=2018-09-15T04:52:13Z&amp;se=2292-06-30T05:52:13Z&amp;sp=r</t>
  </si>
  <si>
    <t>Thrips less than etl</t>
  </si>
  <si>
    <t>https://cdn.inc-000.kms.osi.office.net/att/3b889ba049b8cb355d9029efcd251927dddca154d229a1ee5982c0b2b33a3bd2.jpg?sv=2015-12-11&amp;sr=b&amp;sig=%2FOpje5bBXsvVPNQ10MWrkCwxILEG%2BUijAZJS67mEJ%2Fo%3D&amp;st=2018-09-15T09:01:53Z&amp;se=2292-06-30T10:01:53Z&amp;sp=r,https://cdn.inc-000.kms.osi.office.net/att/9f7389e5ffae483b121ff44cfa18f3f1d5f4b7c95ebc1481d6eaba752c718688.jpg?sv=2015-12-11&amp;sr=b&amp;sig=VIOqxFdMmtgOCW2AfQdNFk9VRTqWk5fNYrcXULPimxc%3D&amp;st=2018-09-15T09:01:54Z&amp;se=2292-06-30T10:01:54Z&amp;sp=r</t>
  </si>
  <si>
    <t>https://cdn.inc-000.kms.osi.office.net/att/48a2b406e151eb08a6be8536f6ad9dcca042533ff2adee3eb9473f25076a5513.jpg?sv=2015-12-11&amp;sr=b&amp;sig=jdl8GCqGNPuTqJ7Qy4GUObJd5%2Fe9KNUhjNavZ3l7zkA%3D&amp;st=2018-09-15T04:53:28Z&amp;se=2292-06-30T05:53:28Z&amp;sp=r,https://cdn.inc-000.kms.osi.office.net/att/61c615dd470c31b6b16ff9f35be1091f67a017fefc19af6baeeaae8052756ea6.jpg?sv=2015-12-11&amp;sr=b&amp;sig=EHE%2BVTjFhIZ1t6Sx4x%2BaP8fLdzDtSebj5K%2BhNSEuxLU%3D&amp;st=2018-09-15T04:53:29Z&amp;se=2292-06-30T05:53:29Z&amp;sp=r</t>
  </si>
  <si>
    <t>https://cdn.inc-000.kms.osi.office.net/att/f45a323afb0a015bea9bbef0ab8602941047b787895e063cb9f2db3428c31f70.jpg?sv=2015-12-11&amp;sr=b&amp;sig=s%2FC1F1kSZOgIuBKGjuMrlvXdXuLo7yu8Q8erfluS9mA%3D&amp;st=2018-09-15T04:55:17Z&amp;se=2292-06-30T05:55:17Z&amp;sp=r,https://cdn.inc-000.kms.osi.office.net/att/6cff6128f5f22fc1bb135fc037912b9083060909fc459ef3b05f2c90dfdd2f70.jpg?sv=2015-12-11&amp;sr=b&amp;sig=9w%2FOXVoi4Phkqtmle0Py%2FVZdR6wVEdn72A5qDjXVLDo%3D&amp;st=2018-09-15T04:55:17Z&amp;se=2292-06-30T05:55:17Z&amp;sp=r</t>
  </si>
  <si>
    <t>https://cdn.inc-000.kms.osi.office.net/att/8b4fc92c8ff1ab16e9f4f5d02750aaba0678466419d0fdc05b4151a7dcf388e5.jpg?sv=2015-12-11&amp;sr=b&amp;sig=%2Fii%2BK51g%2FUbUaTTnbPsEaxUzKKbS7RE4rEeaX2%2BbdFw%3D&amp;st=2018-09-15T04:52:41Z&amp;se=2292-06-30T05:52:41Z&amp;sp=r,https://cdn.inc-000.kms.osi.office.net/att/53bc8e55c43bc1af99b2551ad2f071bdf2c587a496e05edb0ac53ab84e4bcf5f.jpg?sv=2015-12-11&amp;sr=b&amp;sig=7cdmtAaxEupSPdLU%2Fzl2ZGdGJ4noezuZcJnnxs3%2FFCc%3D&amp;st=2018-09-15T04:52:41Z&amp;se=2292-06-30T05:52:41Z&amp;sp=r</t>
  </si>
  <si>
    <t>https://cdn.inc-000.kms.osi.office.net/att/51712302fdad3d45527124eec18f8fa645a9c058773369a4c60c0388aaac6ac3.jpg?sv=2015-12-11&amp;sr=b&amp;sig=ZQcSmRTplGw6MLWMnvjsAjAvry8VbY%2BlMyogIlVMT7c%3D&amp;st=2018-09-15T08:58:42Z&amp;se=2292-06-30T09:58:42Z&amp;sp=r,https://cdn.inc-000.kms.osi.office.net/att/37849ed76a9e18badd839ca950be6ce63fad645dbd09e4a5f51e83311f8bd3cc.jpg?sv=2015-12-11&amp;sr=b&amp;sig=m%2BLtJ7NkVDyvxW4%2F4unl7sPZYJIYvJw62%2BZNAxpnwVQ%3D&amp;st=2018-09-15T08:58:42Z&amp;se=2292-06-30T09:58:42Z&amp;sp=r</t>
  </si>
  <si>
    <t>Thrips , jassids lessintensity </t>
  </si>
  <si>
    <t>https://cdn.inc-000.kms.osi.office.net/att/fad30125fe26ed724c7402881ee7f72a7514b01b200e36acd61944d1088c377a.jpg?sv=2015-12-11&amp;sr=b&amp;sig=sqLt1bY0fvN8J6peYameZVKsiykEoXs8OiBW64VOH3Y%3D&amp;st=2018-09-16T02:14:46Z&amp;se=2292-07-01T03:14:46Z&amp;sp=r,https://cdn.inc-000.kms.osi.office.net/att/54fd7d39eda24b0473e0c0211db3715b638c8825126ff36650633f23186851b7.jpg?sv=2015-12-11&amp;sr=b&amp;sig=b8v%2BpEwilugGn6Jp7lssJ2yRd6Y0yHtrCexcoY7NNMg%3D&amp;st=2018-09-16T02:14:47Z&amp;se=2292-07-01T03:14:47Z&amp;sp=r,https://cdn.inc-000.kms.osi.office.net/att/6254efe0075aae9a2c950f559d9e90cd9a7ef60df4161e9f38a8cd4983570e8a.jpg?sv=2015-12-11&amp;sr=b&amp;sig=ELe0Ifz43ASayZ29yy79YLYDb58Ft8cRbUf6O3%2FZCMM%3D&amp;st=2018-09-16T02:14:48Z&amp;se=2292-07-01T03:14:48Z&amp;sp=r</t>
  </si>
  <si>
    <t>Lessintensity all</t>
  </si>
  <si>
    <t>https://cdn.inc-000.kms.osi.office.net/att/900885c0ace3a2cb0a8b99deb0e90bce7dddea6fea22892f3f9e302e79f56cd2.jpg?sv=2015-12-11&amp;sr=b&amp;sig=fs41Nb7%2BXJXSn%2B73xd9cFAkLbjdsoYJIlc58ZdzfaBM%3D&amp;st=2018-09-16T02:39:17Z&amp;se=2292-07-01T03:39:17Z&amp;sp=r,https://cdn.inc-000.kms.osi.office.net/att/c6a70e62b22fbde6049a10ae294fc0824de23ec20e6e3ec1c96b02d02e6eb979.jpg?sv=2015-12-11&amp;sr=b&amp;sig=FBz%2BuFEJ4dBf3%2FQRFSMyNUFk2WwVd6Uzp%2BW%2BJckgQq8%3D&amp;st=2018-09-16T02:39:20Z&amp;se=2292-07-01T03:39:20Z&amp;sp=r</t>
  </si>
  <si>
    <t>Dist:, Jillella - Ellantakunta Rd, Near Pocchamma Temple, Ellantakunta, Telangana 505001, India</t>
  </si>
  <si>
    <t>thrips hight intensity other mixed</t>
  </si>
  <si>
    <t>https://cdn.inc-000.kms.osi.office.net/att/07870ef5355a7057e738f92927e132ab8c01af43bbcb7b8b53a3fb07843b0a63.jpg?sv=2015-12-11&amp;sr=b&amp;sig=eY6KxmreXu1GbQrw4f5sXD7%2BrepXKY8wMUX5yp4zIAI%3D&amp;st=2018-09-16T02:47:43Z&amp;se=2292-07-01T03:47:43Z&amp;sp=r,https://cdn.inc-000.kms.osi.office.net/att/cf8caad118b91d27da2ce559e7069a8de1bb41fa910b95aad070da9d22bbc0fb.jpg?sv=2015-12-11&amp;sr=b&amp;sig=nKcNX1G2ORvs9sYaGYJV%2BBbxLJ3aRq6Vr10Y9qBre9k%3D&amp;st=2018-09-16T02:47:43Z&amp;se=2292-07-01T03:47:43Z&amp;sp=r</t>
  </si>
  <si>
    <t>Mixed desigs lessintensity </t>
  </si>
  <si>
    <t>https://cdn.inc-000.kms.osi.office.net/att/282ebe86dd2fa261fddf83b2cc976c264476c86a638e684d2bc440c99789bbf1.jpg?sv=2015-12-11&amp;sr=b&amp;sig=mw2SbaKNjJS7Rb%2B6XtytO1yr5W2HWSJkRd37ae0d0tM%3D&amp;st=2018-09-16T02:54:19Z&amp;se=2292-07-01T03:54:19Z&amp;sp=r,https://cdn.inc-000.kms.osi.office.net/att/dc633aae7f7c496c4e5ff05bd07197c622c209119c89621d623b7e368a1b7548.jpg?sv=2015-12-11&amp;sr=b&amp;sig=v9%2BSQockTw7rBRp0QvBtwMmM7KFO32kZpDwYdzCGx3c%3D&amp;st=2018-09-16T02:54:19Z&amp;se=2292-07-01T03:54:19Z&amp;sp=r,https://cdn.inc-000.kms.osi.office.net/att/d9b016e925b63ad6c2f177a54cae4991db5d63b8aca3748e196cb354ea9dec50.jpg?sv=2015-12-11&amp;sr=b&amp;sig=CqzvO3DmVYiO1Tix%2B%2FjG39dDRotcn1ySHznp2eETorg%3D&amp;st=2018-09-16T02:54:19Z&amp;se=2292-07-01T03:54:19Z&amp;sp=r</t>
  </si>
  <si>
    <t>Unnamed Road, Telangana 505402, India</t>
  </si>
  <si>
    <t>https://cdn.inc-000.kms.osi.office.net/att/0b3d854e8cbb8318c7d137fcc49dcf9dfe944b543a700ae71d6d93663fd47f9b.jpg?sv=2015-12-11&amp;sr=b&amp;sig=lvu4dIIYkcgUtL2bGkgd6vJP5%2FkKaR6Grt5%2BNyHeik4%3D&amp;st=2018-09-16T10:01:19Z&amp;se=2292-07-01T11:01:19Z&amp;sp=r,https://cdn.inc-000.kms.osi.office.net/att/064276095cf6f53f2f9f242fb04eb7d9334f37e9b3198bb17c8828ceb4314780.jpg?sv=2015-12-11&amp;sr=b&amp;sig=DqV913%2FqDSeHnowYOAUbMun3iUJHGCKYVUzOsogNk8E%3D&amp;st=2018-09-16T10:01:19Z&amp;se=2292-07-01T11:01:19Z&amp;sp=r,https://cdn.inc-000.kms.osi.office.net/att/57aafe952a26e73d40764c6b77235fd43e8d160946df34d8c648299c7344968d.jpg?sv=2015-12-11&amp;sr=b&amp;sig=v8%2FPkLFKa0ogxH7w6pjIojO6qhGaYj9Hs85R7WR3DAk%3D&amp;st=2018-09-16T10:01:19Z&amp;se=2292-07-01T11:01:19Z&amp;sp=r</t>
  </si>
  <si>
    <t>Thrips hight intensity white fly middemlivel</t>
  </si>
  <si>
    <t>https://cdn.inc-000.kms.osi.office.net/att/9e6d8ce337e29eab123c8afcc9e65cb902fb090513f5ebae24c09f1f5498a055.jpg?sv=2015-12-11&amp;sr=b&amp;sig=Oq2NEg02ZLBmRD2Y5%2FCDXG4PCFJwolTs85GiK%2Fsb%2Bmk%3D&amp;st=2018-09-16T03:03:36Z&amp;se=2292-07-01T04:03:36Z&amp;sp=r,https://cdn.inc-000.kms.osi.office.net/att/6833a561071e1c3908a214d813a242c59b0d3f2b69215b404f7a115c9895b8c4.jpg?sv=2015-12-11&amp;sr=b&amp;sig=NC%2BTpb%2B4GLMKjXxfmyvdjztu19uSmcX8UIrDgxFsi6c%3D&amp;st=2018-09-16T03:03:36Z&amp;se=2292-07-01T04:03:36Z&amp;sp=r</t>
  </si>
  <si>
    <t>Whitefly and thrips high intensity </t>
  </si>
  <si>
    <t>https://cdn.inc-000.kms.osi.office.net/att/8a6a0b1a29922792e3c829ebc57ee49ccf0c2901f54887b8d47c1dfd790a7e26.jpg?sv=2015-12-11&amp;sr=b&amp;sig=4UsjRINSttG%2BDE1Cc6JQVrdi7kumukUDRFZxH4H7Sp8%3D&amp;st=2018-09-16T03:18:13Z&amp;se=2292-07-01T04:18:13Z&amp;sp=r,https://cdn.inc-000.kms.osi.office.net/att/95a1a5fb8d2db145cba9119f390333a5379042039ebf6cd116942cb2d5bbc9ee.jpg?sv=2015-12-11&amp;sr=b&amp;sig=fTOrqSZ%2F9d%2FjPLna%2FCd9LEI3FaRy%2BfwZYF085OOfUus%3D&amp;st=2018-09-16T03:18:13Z&amp;se=2292-07-01T04:18:13Z&amp;sp=r</t>
  </si>
  <si>
    <t>Jassids hight intensity thrips, whitefly middemlivel</t>
  </si>
  <si>
    <t>https://cdn.inc-000.kms.osi.office.net/att/647bbf058b0e1de167a2244ce2b102a48a020496c1ef5bccd3cc30a802a8c1b5.jpg?sv=2015-12-11&amp;sr=b&amp;sig=%2F821ED66wz8etgjIhlNOLSsU7UrF4wu0jnjIGFsnBe8%3D&amp;st=2018-09-16T03:27:20Z&amp;se=2292-07-01T04:27:20Z&amp;sp=r,https://cdn.inc-000.kms.osi.office.net/att/aaa9a66015c27a8f5ec6b7aad81e435bf9803a0168a6176d31255232eb7b8e5d.jpg?sv=2015-12-11&amp;sr=b&amp;sig=OZDOFP5dJM5mVmE9xroJ%2F8wREoOJ8gxw%2BiHHoK%2BTmHw%3D&amp;st=2018-09-16T03:27:21Z&amp;se=2292-07-01T04:27:21Z&amp;sp=r,https://cdn.inc-000.kms.osi.office.net/att/ed5d58c1942aef15e6bb381587b00d7b74e74ef9660769f58f6d6535b728ddd9.jpg?sv=2015-12-11&amp;sr=b&amp;sig=7bGr8ilmkb8Ouq8xNbccmO17juHHI6OH96dLys%2BnAwU%3D&amp;st=2018-09-16T03:27:21Z&amp;se=2292-07-01T04:27:21Z&amp;sp=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</si>
</sst>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15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5"/>
  <sheetViews>
    <sheetView tabSelected="1" topLeftCell="N1" workbookViewId="0">
      <selection activeCell="A2" sqref="A2"/>
    </sheetView>
  </sheetViews>
  <sheetFormatPr defaultRowHeight="14.25" x14ac:dyDescent="0.45"/>
  <cols>
    <col min="1" max="1" width="23.86328125" bestFit="1" customWidth="1"/>
    <col min="14" max="14" width="255.5976562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5">
      <c r="A2" t="s">
        <v>24</v>
      </c>
      <c r="B2" t="str">
        <f t="shared" ref="B2:B11" si="0">"+918688558415"</f>
        <v>+918688558415</v>
      </c>
      <c r="C2" t="s">
        <v>25</v>
      </c>
      <c r="D2">
        <v>9573948430</v>
      </c>
      <c r="E2">
        <v>10</v>
      </c>
      <c r="F2" s="1">
        <v>43327</v>
      </c>
      <c r="G2" t="s">
        <v>26</v>
      </c>
      <c r="H2" s="1">
        <v>43355</v>
      </c>
      <c r="I2" t="s">
        <v>27</v>
      </c>
      <c r="J2" t="s">
        <v>28</v>
      </c>
      <c r="K2" t="s">
        <v>29</v>
      </c>
      <c r="L2" t="s">
        <v>26</v>
      </c>
      <c r="M2" s="1">
        <v>43348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>
        <v>16.345610400000002</v>
      </c>
      <c r="U2">
        <v>80.374042299999999</v>
      </c>
      <c r="V2" t="s">
        <v>36</v>
      </c>
      <c r="W2" t="str">
        <f>"2018-09-10 11:27:17 AM"</f>
        <v>2018-09-10 11:27:17 AM</v>
      </c>
      <c r="X2" t="str">
        <f>"2018-09-10 16:57:17 PM"</f>
        <v>2018-09-10 16:57:17 PM</v>
      </c>
    </row>
    <row r="3" spans="1:24" x14ac:dyDescent="0.45">
      <c r="A3" t="s">
        <v>24</v>
      </c>
      <c r="B3" t="str">
        <f t="shared" si="0"/>
        <v>+918688558415</v>
      </c>
      <c r="C3" t="s">
        <v>25</v>
      </c>
      <c r="D3">
        <v>9100162359</v>
      </c>
      <c r="E3">
        <v>5</v>
      </c>
      <c r="F3" s="1">
        <v>43330</v>
      </c>
      <c r="G3" t="s">
        <v>26</v>
      </c>
      <c r="H3" s="1">
        <v>43340</v>
      </c>
      <c r="I3" t="s">
        <v>27</v>
      </c>
      <c r="J3" t="s">
        <v>28</v>
      </c>
      <c r="K3" t="s">
        <v>37</v>
      </c>
      <c r="L3" t="s">
        <v>26</v>
      </c>
      <c r="M3" s="1">
        <v>43346</v>
      </c>
      <c r="N3" t="s">
        <v>38</v>
      </c>
      <c r="O3" t="s">
        <v>31</v>
      </c>
      <c r="P3" t="s">
        <v>32</v>
      </c>
      <c r="Q3" t="s">
        <v>39</v>
      </c>
      <c r="R3" t="s">
        <v>34</v>
      </c>
      <c r="S3" t="s">
        <v>35</v>
      </c>
      <c r="T3">
        <v>16.345610400000002</v>
      </c>
      <c r="U3">
        <v>80.374042299999999</v>
      </c>
      <c r="V3" t="s">
        <v>36</v>
      </c>
      <c r="W3" t="str">
        <f>"2018-09-10 11:55:32 AM"</f>
        <v>2018-09-10 11:55:32 AM</v>
      </c>
      <c r="X3" t="str">
        <f>"2018-09-10 17:25:32 PM"</f>
        <v>2018-09-10 17:25:32 PM</v>
      </c>
    </row>
    <row r="4" spans="1:24" x14ac:dyDescent="0.45">
      <c r="A4" t="s">
        <v>24</v>
      </c>
      <c r="B4" t="str">
        <f t="shared" si="0"/>
        <v>+918688558415</v>
      </c>
      <c r="C4" t="s">
        <v>25</v>
      </c>
      <c r="D4">
        <v>9985689127</v>
      </c>
      <c r="E4">
        <v>10</v>
      </c>
      <c r="F4" s="1">
        <v>43299</v>
      </c>
      <c r="G4" t="s">
        <v>26</v>
      </c>
      <c r="H4" s="1">
        <v>43353</v>
      </c>
      <c r="I4" t="s">
        <v>27</v>
      </c>
      <c r="J4" t="s">
        <v>28</v>
      </c>
      <c r="K4" t="s">
        <v>40</v>
      </c>
      <c r="L4" t="s">
        <v>26</v>
      </c>
      <c r="M4" s="1">
        <v>43322</v>
      </c>
      <c r="N4" t="s">
        <v>41</v>
      </c>
      <c r="O4" t="s">
        <v>31</v>
      </c>
      <c r="P4" t="s">
        <v>32</v>
      </c>
      <c r="Q4" t="s">
        <v>39</v>
      </c>
      <c r="R4" t="s">
        <v>34</v>
      </c>
      <c r="S4" t="s">
        <v>42</v>
      </c>
      <c r="T4">
        <v>16.3687413</v>
      </c>
      <c r="U4">
        <v>80.362559000000005</v>
      </c>
      <c r="V4" t="s">
        <v>43</v>
      </c>
      <c r="W4" t="str">
        <f>"2018-09-10 11:41:49 AM"</f>
        <v>2018-09-10 11:41:49 AM</v>
      </c>
      <c r="X4" t="str">
        <f>"2018-09-10 17:11:49 PM"</f>
        <v>2018-09-10 17:11:49 PM</v>
      </c>
    </row>
    <row r="5" spans="1:24" x14ac:dyDescent="0.45">
      <c r="A5" t="s">
        <v>24</v>
      </c>
      <c r="B5" t="str">
        <f t="shared" si="0"/>
        <v>+918688558415</v>
      </c>
      <c r="C5" t="s">
        <v>25</v>
      </c>
      <c r="D5">
        <v>9703149745</v>
      </c>
      <c r="E5">
        <v>6</v>
      </c>
      <c r="F5" s="1">
        <v>43299</v>
      </c>
      <c r="G5" t="s">
        <v>26</v>
      </c>
      <c r="H5" s="1">
        <v>43313</v>
      </c>
      <c r="I5" t="s">
        <v>27</v>
      </c>
      <c r="J5" t="s">
        <v>28</v>
      </c>
      <c r="K5" t="s">
        <v>44</v>
      </c>
      <c r="L5" t="s">
        <v>26</v>
      </c>
      <c r="M5" s="1">
        <v>43318</v>
      </c>
      <c r="N5" t="s">
        <v>45</v>
      </c>
      <c r="O5" t="s">
        <v>31</v>
      </c>
      <c r="P5" t="s">
        <v>32</v>
      </c>
      <c r="Q5" t="s">
        <v>39</v>
      </c>
      <c r="R5" t="s">
        <v>34</v>
      </c>
      <c r="S5" t="s">
        <v>42</v>
      </c>
      <c r="T5">
        <v>16.3739892</v>
      </c>
      <c r="U5">
        <v>80.350030000000004</v>
      </c>
      <c r="V5" t="s">
        <v>46</v>
      </c>
      <c r="W5" t="str">
        <f>"2018-09-10 11:46:58 AM"</f>
        <v>2018-09-10 11:46:58 AM</v>
      </c>
      <c r="X5" t="str">
        <f>"2018-09-10 17:16:58 PM"</f>
        <v>2018-09-10 17:16:58 PM</v>
      </c>
    </row>
    <row r="6" spans="1:24" x14ac:dyDescent="0.45">
      <c r="A6" t="s">
        <v>24</v>
      </c>
      <c r="B6" t="str">
        <f t="shared" si="0"/>
        <v>+918688558415</v>
      </c>
      <c r="C6" t="s">
        <v>25</v>
      </c>
      <c r="D6">
        <v>9490187666</v>
      </c>
      <c r="E6">
        <v>5</v>
      </c>
      <c r="F6">
        <v>16</v>
      </c>
      <c r="G6" t="s">
        <v>26</v>
      </c>
      <c r="H6" s="1">
        <v>43309</v>
      </c>
      <c r="I6" t="s">
        <v>27</v>
      </c>
      <c r="J6" t="s">
        <v>28</v>
      </c>
      <c r="K6" t="s">
        <v>47</v>
      </c>
      <c r="L6" t="s">
        <v>26</v>
      </c>
      <c r="M6" s="1">
        <v>43315</v>
      </c>
      <c r="N6" t="s">
        <v>48</v>
      </c>
      <c r="O6" t="s">
        <v>31</v>
      </c>
      <c r="P6" t="s">
        <v>49</v>
      </c>
      <c r="Q6" t="s">
        <v>33</v>
      </c>
      <c r="R6" t="s">
        <v>34</v>
      </c>
      <c r="S6" t="s">
        <v>42</v>
      </c>
      <c r="T6">
        <v>16.3687413</v>
      </c>
      <c r="U6">
        <v>80.362559000000005</v>
      </c>
      <c r="V6" t="s">
        <v>43</v>
      </c>
      <c r="W6" t="str">
        <f>"2018-09-10 11:44:36 AM"</f>
        <v>2018-09-10 11:44:36 AM</v>
      </c>
      <c r="X6" t="str">
        <f>"2018-09-10 17:14:36 PM"</f>
        <v>2018-09-10 17:14:36 PM</v>
      </c>
    </row>
    <row r="7" spans="1:24" x14ac:dyDescent="0.45">
      <c r="A7" t="s">
        <v>24</v>
      </c>
      <c r="B7" t="str">
        <f t="shared" si="0"/>
        <v>+918688558415</v>
      </c>
      <c r="C7" t="s">
        <v>25</v>
      </c>
      <c r="D7">
        <v>94056199</v>
      </c>
      <c r="E7">
        <v>3</v>
      </c>
      <c r="F7" s="1">
        <v>43327</v>
      </c>
      <c r="G7" t="s">
        <v>26</v>
      </c>
      <c r="H7" s="1">
        <v>43336</v>
      </c>
      <c r="I7" t="s">
        <v>27</v>
      </c>
      <c r="J7" t="s">
        <v>28</v>
      </c>
      <c r="K7" t="s">
        <v>50</v>
      </c>
      <c r="L7" t="s">
        <v>26</v>
      </c>
      <c r="M7" s="1">
        <v>43345</v>
      </c>
      <c r="N7" t="s">
        <v>51</v>
      </c>
      <c r="O7" t="s">
        <v>31</v>
      </c>
      <c r="P7" t="s">
        <v>32</v>
      </c>
      <c r="Q7" t="s">
        <v>39</v>
      </c>
      <c r="R7" t="s">
        <v>34</v>
      </c>
      <c r="S7" t="s">
        <v>42</v>
      </c>
      <c r="T7">
        <v>16.345610400000002</v>
      </c>
      <c r="U7">
        <v>80.374042299999999</v>
      </c>
      <c r="V7" t="s">
        <v>36</v>
      </c>
      <c r="W7" t="str">
        <f>"2018-09-10 11:58:09 AM"</f>
        <v>2018-09-10 11:58:09 AM</v>
      </c>
      <c r="X7" t="str">
        <f>"2018-09-10 17:28:09 PM"</f>
        <v>2018-09-10 17:28:09 PM</v>
      </c>
    </row>
    <row r="8" spans="1:24" x14ac:dyDescent="0.45">
      <c r="A8" t="s">
        <v>24</v>
      </c>
      <c r="B8" t="str">
        <f t="shared" si="0"/>
        <v>+918688558415</v>
      </c>
      <c r="C8" t="s">
        <v>25</v>
      </c>
      <c r="D8">
        <v>7981868839</v>
      </c>
      <c r="E8">
        <v>10</v>
      </c>
      <c r="F8" s="1">
        <v>43291</v>
      </c>
      <c r="G8" t="s">
        <v>26</v>
      </c>
      <c r="H8" s="1">
        <v>43345</v>
      </c>
      <c r="I8" t="s">
        <v>27</v>
      </c>
      <c r="J8" t="s">
        <v>52</v>
      </c>
      <c r="K8" t="s">
        <v>53</v>
      </c>
      <c r="L8" t="s">
        <v>26</v>
      </c>
      <c r="M8" s="1">
        <v>43348</v>
      </c>
      <c r="N8" t="s">
        <v>54</v>
      </c>
      <c r="O8" t="s">
        <v>31</v>
      </c>
      <c r="P8" t="s">
        <v>32</v>
      </c>
      <c r="Q8" t="s">
        <v>33</v>
      </c>
      <c r="R8" t="s">
        <v>34</v>
      </c>
      <c r="S8" t="s">
        <v>42</v>
      </c>
      <c r="T8">
        <v>16.369309399999999</v>
      </c>
      <c r="U8">
        <v>80.3590789</v>
      </c>
      <c r="V8" t="s">
        <v>43</v>
      </c>
      <c r="W8" t="str">
        <f>"2018-09-10 12:00:50 PM"</f>
        <v>2018-09-10 12:00:50 PM</v>
      </c>
      <c r="X8" t="str">
        <f>"2018-09-10 17:30:50 PM"</f>
        <v>2018-09-10 17:30:50 PM</v>
      </c>
    </row>
    <row r="9" spans="1:24" x14ac:dyDescent="0.45">
      <c r="A9" t="s">
        <v>24</v>
      </c>
      <c r="B9" t="str">
        <f t="shared" si="0"/>
        <v>+918688558415</v>
      </c>
      <c r="C9" t="s">
        <v>25</v>
      </c>
      <c r="D9">
        <v>9985456495</v>
      </c>
      <c r="E9">
        <v>5</v>
      </c>
      <c r="F9" s="1">
        <v>43299</v>
      </c>
      <c r="G9" t="s">
        <v>26</v>
      </c>
      <c r="H9" s="1">
        <v>43309</v>
      </c>
      <c r="I9" t="s">
        <v>27</v>
      </c>
      <c r="J9" t="s">
        <v>28</v>
      </c>
      <c r="K9" t="s">
        <v>50</v>
      </c>
      <c r="L9" t="s">
        <v>26</v>
      </c>
      <c r="M9" s="1">
        <v>43322</v>
      </c>
      <c r="N9" t="s">
        <v>55</v>
      </c>
      <c r="O9" t="s">
        <v>31</v>
      </c>
      <c r="P9" t="s">
        <v>32</v>
      </c>
      <c r="Q9" t="s">
        <v>39</v>
      </c>
      <c r="R9" t="s">
        <v>34</v>
      </c>
      <c r="S9" t="s">
        <v>42</v>
      </c>
      <c r="T9">
        <v>16.3687413</v>
      </c>
      <c r="U9">
        <v>80.362559000000005</v>
      </c>
      <c r="V9" t="s">
        <v>43</v>
      </c>
      <c r="W9" t="str">
        <f>"2018-09-10 12:06:36 PM"</f>
        <v>2018-09-10 12:06:36 PM</v>
      </c>
      <c r="X9" t="str">
        <f>"2018-09-10 17:36:36 PM"</f>
        <v>2018-09-10 17:36:36 PM</v>
      </c>
    </row>
    <row r="10" spans="1:24" x14ac:dyDescent="0.45">
      <c r="A10" t="s">
        <v>24</v>
      </c>
      <c r="B10" t="str">
        <f t="shared" si="0"/>
        <v>+918688558415</v>
      </c>
      <c r="C10" t="s">
        <v>25</v>
      </c>
      <c r="D10">
        <v>9703437464</v>
      </c>
      <c r="E10">
        <v>40</v>
      </c>
      <c r="F10" s="1">
        <v>43296</v>
      </c>
      <c r="G10" t="s">
        <v>26</v>
      </c>
      <c r="H10" s="1">
        <v>43322</v>
      </c>
      <c r="I10" t="s">
        <v>27</v>
      </c>
      <c r="J10" t="s">
        <v>52</v>
      </c>
      <c r="K10" t="s">
        <v>56</v>
      </c>
      <c r="L10" t="s">
        <v>26</v>
      </c>
      <c r="M10" s="1">
        <v>43322</v>
      </c>
      <c r="N10" t="s">
        <v>57</v>
      </c>
      <c r="O10" t="s">
        <v>31</v>
      </c>
      <c r="P10" t="s">
        <v>32</v>
      </c>
      <c r="Q10" t="s">
        <v>39</v>
      </c>
      <c r="R10" t="s">
        <v>34</v>
      </c>
      <c r="S10" t="s">
        <v>42</v>
      </c>
      <c r="T10">
        <v>16.369309399999999</v>
      </c>
      <c r="U10">
        <v>80.3590789</v>
      </c>
      <c r="V10" t="s">
        <v>43</v>
      </c>
      <c r="W10" t="str">
        <f>"2018-09-10 12:08:34 PM"</f>
        <v>2018-09-10 12:08:34 PM</v>
      </c>
      <c r="X10" t="str">
        <f>"2018-09-10 17:38:34 PM"</f>
        <v>2018-09-10 17:38:34 PM</v>
      </c>
    </row>
    <row r="11" spans="1:24" x14ac:dyDescent="0.45">
      <c r="A11" t="s">
        <v>24</v>
      </c>
      <c r="B11" t="str">
        <f t="shared" si="0"/>
        <v>+918688558415</v>
      </c>
      <c r="C11" t="s">
        <v>25</v>
      </c>
      <c r="D11">
        <v>8978003240</v>
      </c>
      <c r="E11">
        <v>5</v>
      </c>
      <c r="F11" s="1">
        <v>43299</v>
      </c>
      <c r="G11" t="s">
        <v>26</v>
      </c>
      <c r="H11" s="1">
        <v>43309</v>
      </c>
      <c r="I11" t="s">
        <v>27</v>
      </c>
      <c r="J11" t="s">
        <v>28</v>
      </c>
      <c r="K11" t="s">
        <v>58</v>
      </c>
      <c r="L11" t="s">
        <v>26</v>
      </c>
      <c r="M11" s="1">
        <v>43322</v>
      </c>
      <c r="N11" t="s">
        <v>59</v>
      </c>
      <c r="O11" t="s">
        <v>31</v>
      </c>
      <c r="P11" t="s">
        <v>32</v>
      </c>
      <c r="Q11" t="s">
        <v>39</v>
      </c>
      <c r="R11" t="s">
        <v>34</v>
      </c>
      <c r="S11" t="s">
        <v>42</v>
      </c>
      <c r="T11">
        <v>16.3687413</v>
      </c>
      <c r="U11">
        <v>80.362559000000005</v>
      </c>
      <c r="V11" t="s">
        <v>43</v>
      </c>
      <c r="W11" t="str">
        <f>"2018-09-10 12:11:21 PM"</f>
        <v>2018-09-10 12:11:21 PM</v>
      </c>
      <c r="X11" t="str">
        <f>"2018-09-10 17:41:21 PM"</f>
        <v>2018-09-10 17:41:21 PM</v>
      </c>
    </row>
    <row r="12" spans="1:24" x14ac:dyDescent="0.45">
      <c r="A12" t="s">
        <v>60</v>
      </c>
      <c r="B12" t="str">
        <f>"+919441902471"</f>
        <v>+919441902471</v>
      </c>
      <c r="C12" t="s">
        <v>25</v>
      </c>
      <c r="D12">
        <v>9849356932</v>
      </c>
      <c r="E12">
        <v>5</v>
      </c>
      <c r="F12">
        <v>5072018</v>
      </c>
      <c r="G12" t="s">
        <v>26</v>
      </c>
      <c r="H12">
        <v>5082018</v>
      </c>
      <c r="I12" t="s">
        <v>61</v>
      </c>
      <c r="J12" t="s">
        <v>28</v>
      </c>
      <c r="K12" t="s">
        <v>62</v>
      </c>
      <c r="L12" t="s">
        <v>26</v>
      </c>
      <c r="M12">
        <v>10082018</v>
      </c>
      <c r="N12" t="s">
        <v>63</v>
      </c>
      <c r="O12" t="s">
        <v>64</v>
      </c>
      <c r="P12" t="s">
        <v>65</v>
      </c>
      <c r="Q12" t="s">
        <v>66</v>
      </c>
      <c r="R12" t="s">
        <v>67</v>
      </c>
      <c r="S12" t="s">
        <v>42</v>
      </c>
      <c r="T12">
        <v>16.4951021</v>
      </c>
      <c r="U12">
        <v>80.387298700000002</v>
      </c>
      <c r="V12" t="s">
        <v>68</v>
      </c>
      <c r="W12" t="str">
        <f>"2018-09-10 12:15:03 PM"</f>
        <v>2018-09-10 12:15:03 PM</v>
      </c>
      <c r="X12" t="str">
        <f>"2018-09-10 17:45:03 PM"</f>
        <v>2018-09-10 17:45:03 PM</v>
      </c>
    </row>
    <row r="13" spans="1:24" x14ac:dyDescent="0.45">
      <c r="A13" t="s">
        <v>60</v>
      </c>
      <c r="B13" t="str">
        <f>"+919441902471"</f>
        <v>+919441902471</v>
      </c>
      <c r="C13" t="s">
        <v>25</v>
      </c>
      <c r="D13">
        <v>9490398638</v>
      </c>
      <c r="E13">
        <v>10</v>
      </c>
      <c r="F13">
        <v>5072018</v>
      </c>
      <c r="G13" t="s">
        <v>26</v>
      </c>
      <c r="H13">
        <v>5082018</v>
      </c>
      <c r="I13" t="s">
        <v>61</v>
      </c>
      <c r="J13" t="s">
        <v>62</v>
      </c>
      <c r="K13" t="s">
        <v>62</v>
      </c>
      <c r="L13" t="s">
        <v>26</v>
      </c>
      <c r="M13">
        <v>10082018</v>
      </c>
      <c r="N13" t="s">
        <v>69</v>
      </c>
      <c r="O13" t="s">
        <v>64</v>
      </c>
      <c r="P13" t="s">
        <v>70</v>
      </c>
      <c r="Q13" t="s">
        <v>71</v>
      </c>
      <c r="R13" t="s">
        <v>67</v>
      </c>
      <c r="S13" t="s">
        <v>42</v>
      </c>
      <c r="T13">
        <v>16.4976643</v>
      </c>
      <c r="U13">
        <v>80.386139099999994</v>
      </c>
      <c r="V13" t="s">
        <v>72</v>
      </c>
      <c r="W13" t="str">
        <f>"2018-09-10 12:27:15 PM"</f>
        <v>2018-09-10 12:27:15 PM</v>
      </c>
      <c r="X13" t="str">
        <f>"2018-09-10 17:57:15 PM"</f>
        <v>2018-09-10 17:57:15 PM</v>
      </c>
    </row>
    <row r="14" spans="1:24" x14ac:dyDescent="0.45">
      <c r="A14" t="s">
        <v>60</v>
      </c>
      <c r="B14" t="str">
        <f>"+919441902471"</f>
        <v>+919441902471</v>
      </c>
      <c r="C14" t="s">
        <v>25</v>
      </c>
      <c r="D14">
        <v>9441084853</v>
      </c>
      <c r="E14">
        <v>20</v>
      </c>
      <c r="F14">
        <v>5072018</v>
      </c>
      <c r="G14" t="s">
        <v>26</v>
      </c>
      <c r="H14">
        <v>5082018</v>
      </c>
      <c r="I14" t="s">
        <v>61</v>
      </c>
      <c r="J14" t="s">
        <v>52</v>
      </c>
      <c r="K14" t="s">
        <v>62</v>
      </c>
      <c r="L14" t="s">
        <v>26</v>
      </c>
      <c r="M14">
        <v>8082018</v>
      </c>
      <c r="N14" t="s">
        <v>73</v>
      </c>
      <c r="O14" t="s">
        <v>64</v>
      </c>
      <c r="P14" t="s">
        <v>70</v>
      </c>
      <c r="Q14" t="s">
        <v>74</v>
      </c>
      <c r="R14" t="s">
        <v>67</v>
      </c>
      <c r="S14" t="s">
        <v>42</v>
      </c>
      <c r="T14">
        <v>16.497617699999999</v>
      </c>
      <c r="U14">
        <v>80.386096600000002</v>
      </c>
      <c r="V14" t="s">
        <v>72</v>
      </c>
      <c r="W14" t="str">
        <f>"2018-09-10 12:18:13 PM"</f>
        <v>2018-09-10 12:18:13 PM</v>
      </c>
      <c r="X14" t="str">
        <f>"2018-09-10 17:48:13 PM"</f>
        <v>2018-09-10 17:48:13 PM</v>
      </c>
    </row>
    <row r="15" spans="1:24" x14ac:dyDescent="0.45">
      <c r="A15" t="s">
        <v>24</v>
      </c>
      <c r="B15" t="str">
        <f>"+918688558415"</f>
        <v>+918688558415</v>
      </c>
      <c r="C15" t="s">
        <v>25</v>
      </c>
      <c r="D15">
        <v>8978003240</v>
      </c>
      <c r="E15">
        <v>5</v>
      </c>
      <c r="F15" s="1">
        <v>43291</v>
      </c>
      <c r="G15" t="s">
        <v>26</v>
      </c>
      <c r="H15" s="1">
        <v>43307</v>
      </c>
      <c r="I15" t="s">
        <v>75</v>
      </c>
      <c r="J15" t="s">
        <v>52</v>
      </c>
      <c r="K15" t="s">
        <v>76</v>
      </c>
      <c r="L15" t="s">
        <v>26</v>
      </c>
      <c r="M15" s="1">
        <v>43315</v>
      </c>
      <c r="N15" t="s">
        <v>77</v>
      </c>
      <c r="O15" t="s">
        <v>31</v>
      </c>
      <c r="P15" t="s">
        <v>32</v>
      </c>
      <c r="Q15" t="s">
        <v>39</v>
      </c>
      <c r="R15" t="s">
        <v>34</v>
      </c>
      <c r="S15" t="s">
        <v>42</v>
      </c>
      <c r="T15">
        <v>16.345610400000002</v>
      </c>
      <c r="U15">
        <v>80.374042299999999</v>
      </c>
      <c r="V15" t="s">
        <v>36</v>
      </c>
      <c r="W15" t="str">
        <f>"2018-09-10 12:19:33 PM"</f>
        <v>2018-09-10 12:19:33 PM</v>
      </c>
      <c r="X15" t="str">
        <f>"2018-09-10 17:49:33 PM"</f>
        <v>2018-09-10 17:49:33 PM</v>
      </c>
    </row>
    <row r="16" spans="1:24" x14ac:dyDescent="0.45">
      <c r="A16" t="s">
        <v>78</v>
      </c>
      <c r="B16" t="str">
        <f>"+919989687318"</f>
        <v>+919989687318</v>
      </c>
      <c r="C16" t="s">
        <v>25</v>
      </c>
      <c r="D16">
        <v>8341951085</v>
      </c>
      <c r="E16">
        <v>15</v>
      </c>
      <c r="F16" s="1">
        <v>43295</v>
      </c>
      <c r="G16" t="s">
        <v>79</v>
      </c>
      <c r="H16" s="1">
        <v>43368</v>
      </c>
      <c r="I16" t="s">
        <v>80</v>
      </c>
      <c r="J16" t="s">
        <v>52</v>
      </c>
      <c r="K16">
        <v>5</v>
      </c>
      <c r="L16" t="s">
        <v>26</v>
      </c>
      <c r="M16">
        <v>5</v>
      </c>
      <c r="N16" t="s">
        <v>81</v>
      </c>
      <c r="O16" t="s">
        <v>82</v>
      </c>
      <c r="P16" t="s">
        <v>83</v>
      </c>
      <c r="Q16" t="s">
        <v>84</v>
      </c>
      <c r="R16" t="s">
        <v>84</v>
      </c>
      <c r="S16" t="s">
        <v>35</v>
      </c>
      <c r="T16">
        <v>16.1750431</v>
      </c>
      <c r="U16">
        <v>80.316912500000001</v>
      </c>
      <c r="V16" t="s">
        <v>85</v>
      </c>
      <c r="W16" t="str">
        <f>"2018-09-10 12:58:38 PM"</f>
        <v>2018-09-10 12:58:38 PM</v>
      </c>
      <c r="X16" t="str">
        <f>"2018-09-10 18:28:38 PM"</f>
        <v>2018-09-10 18:28:38 PM</v>
      </c>
    </row>
    <row r="17" spans="1:24" x14ac:dyDescent="0.45">
      <c r="A17" t="s">
        <v>60</v>
      </c>
      <c r="B17" t="str">
        <f>"+919441902471"</f>
        <v>+919441902471</v>
      </c>
      <c r="C17" t="s">
        <v>25</v>
      </c>
      <c r="D17">
        <v>9492080665</v>
      </c>
      <c r="E17">
        <v>5</v>
      </c>
      <c r="F17">
        <v>5072018</v>
      </c>
      <c r="G17" t="s">
        <v>26</v>
      </c>
      <c r="H17">
        <v>5082018</v>
      </c>
      <c r="I17" t="s">
        <v>61</v>
      </c>
      <c r="J17" t="s">
        <v>62</v>
      </c>
      <c r="K17" t="s">
        <v>62</v>
      </c>
      <c r="L17" t="s">
        <v>26</v>
      </c>
      <c r="M17">
        <v>2082018</v>
      </c>
      <c r="N17" t="s">
        <v>86</v>
      </c>
      <c r="O17" t="s">
        <v>87</v>
      </c>
      <c r="P17" t="s">
        <v>70</v>
      </c>
      <c r="Q17" t="s">
        <v>71</v>
      </c>
      <c r="R17" t="s">
        <v>67</v>
      </c>
      <c r="S17" t="s">
        <v>42</v>
      </c>
      <c r="T17">
        <v>16.4976381</v>
      </c>
      <c r="U17">
        <v>80.386129199999999</v>
      </c>
      <c r="V17" t="s">
        <v>72</v>
      </c>
      <c r="W17" t="str">
        <f>"2018-09-10 12:20:50 PM"</f>
        <v>2018-09-10 12:20:50 PM</v>
      </c>
      <c r="X17" t="str">
        <f>"2018-09-10 17:50:50 PM"</f>
        <v>2018-09-10 17:50:50 PM</v>
      </c>
    </row>
    <row r="18" spans="1:24" x14ac:dyDescent="0.45">
      <c r="A18" t="s">
        <v>60</v>
      </c>
      <c r="B18" t="str">
        <f>"+919441902471"</f>
        <v>+919441902471</v>
      </c>
      <c r="C18" t="s">
        <v>25</v>
      </c>
      <c r="D18">
        <v>9490705021</v>
      </c>
      <c r="E18">
        <v>10</v>
      </c>
      <c r="F18">
        <v>5072018</v>
      </c>
      <c r="G18" t="s">
        <v>26</v>
      </c>
      <c r="H18">
        <v>5082018</v>
      </c>
      <c r="I18" t="s">
        <v>61</v>
      </c>
      <c r="J18" t="s">
        <v>62</v>
      </c>
      <c r="K18" t="s">
        <v>62</v>
      </c>
      <c r="L18" t="s">
        <v>26</v>
      </c>
      <c r="M18">
        <v>6082018</v>
      </c>
      <c r="N18" t="s">
        <v>88</v>
      </c>
      <c r="O18" t="s">
        <v>64</v>
      </c>
      <c r="P18" t="s">
        <v>70</v>
      </c>
      <c r="Q18" t="s">
        <v>71</v>
      </c>
      <c r="R18" t="s">
        <v>67</v>
      </c>
      <c r="S18" t="s">
        <v>42</v>
      </c>
      <c r="T18">
        <v>16.4976381</v>
      </c>
      <c r="U18">
        <v>80.386129199999999</v>
      </c>
      <c r="V18" t="s">
        <v>72</v>
      </c>
      <c r="W18" t="str">
        <f>"2018-09-10 12:23:13 PM"</f>
        <v>2018-09-10 12:23:13 PM</v>
      </c>
      <c r="X18" t="str">
        <f>"2018-09-10 17:53:13 PM"</f>
        <v>2018-09-10 17:53:13 PM</v>
      </c>
    </row>
    <row r="19" spans="1:24" x14ac:dyDescent="0.45">
      <c r="A19" t="s">
        <v>89</v>
      </c>
      <c r="B19" t="str">
        <f>"+917702361687"</f>
        <v>+917702361687</v>
      </c>
      <c r="C19" t="s">
        <v>25</v>
      </c>
      <c r="D19">
        <v>9705922959</v>
      </c>
      <c r="E19">
        <v>5</v>
      </c>
      <c r="F19" s="1">
        <v>43329</v>
      </c>
      <c r="G19" t="s">
        <v>26</v>
      </c>
      <c r="H19" t="s">
        <v>90</v>
      </c>
      <c r="I19" t="s">
        <v>91</v>
      </c>
      <c r="J19" t="s">
        <v>28</v>
      </c>
      <c r="K19">
        <v>10</v>
      </c>
      <c r="L19" t="s">
        <v>26</v>
      </c>
      <c r="M19" s="1">
        <v>43355</v>
      </c>
      <c r="N19" t="s">
        <v>92</v>
      </c>
      <c r="O19" t="s">
        <v>93</v>
      </c>
      <c r="P19" t="s">
        <v>94</v>
      </c>
      <c r="Q19" t="s">
        <v>95</v>
      </c>
      <c r="R19" t="s">
        <v>96</v>
      </c>
      <c r="S19" t="s">
        <v>35</v>
      </c>
      <c r="T19">
        <v>16.308521899999999</v>
      </c>
      <c r="U19">
        <v>79.330360200000001</v>
      </c>
      <c r="V19" t="s">
        <v>97</v>
      </c>
      <c r="W19" t="str">
        <f>"2018-09-12 04:19:16 AM"</f>
        <v>2018-09-12 04:19:16 AM</v>
      </c>
      <c r="X19" t="str">
        <f>"2018-09-12 09:49:16 AM"</f>
        <v>2018-09-12 09:49:16 AM</v>
      </c>
    </row>
    <row r="20" spans="1:24" x14ac:dyDescent="0.45">
      <c r="A20" t="s">
        <v>89</v>
      </c>
      <c r="B20" t="str">
        <f>"+917702361687"</f>
        <v>+917702361687</v>
      </c>
      <c r="C20" t="s">
        <v>25</v>
      </c>
      <c r="D20">
        <v>9701072185</v>
      </c>
      <c r="E20">
        <v>15</v>
      </c>
      <c r="F20" s="1">
        <v>43329</v>
      </c>
      <c r="G20" t="s">
        <v>26</v>
      </c>
      <c r="H20" s="1">
        <v>43330</v>
      </c>
      <c r="I20" t="s">
        <v>91</v>
      </c>
      <c r="J20" t="s">
        <v>28</v>
      </c>
      <c r="K20">
        <v>8</v>
      </c>
      <c r="L20" t="s">
        <v>26</v>
      </c>
      <c r="N20" t="s">
        <v>98</v>
      </c>
      <c r="O20" t="s">
        <v>99</v>
      </c>
      <c r="P20" t="s">
        <v>94</v>
      </c>
      <c r="Q20" t="s">
        <v>95</v>
      </c>
      <c r="R20" t="s">
        <v>96</v>
      </c>
      <c r="S20" t="s">
        <v>35</v>
      </c>
      <c r="T20">
        <v>16.308521899999999</v>
      </c>
      <c r="U20">
        <v>79.330360200000001</v>
      </c>
      <c r="V20" t="s">
        <v>97</v>
      </c>
      <c r="W20" t="str">
        <f>"2018-09-12 04:27:18 AM"</f>
        <v>2018-09-12 04:27:18 AM</v>
      </c>
      <c r="X20" t="str">
        <f>"2018-09-12 09:57:18 AM"</f>
        <v>2018-09-12 09:57:18 AM</v>
      </c>
    </row>
    <row r="21" spans="1:24" x14ac:dyDescent="0.45">
      <c r="A21" t="s">
        <v>100</v>
      </c>
      <c r="B21" t="str">
        <f>"+919985525523"</f>
        <v>+919985525523</v>
      </c>
      <c r="C21" t="s">
        <v>25</v>
      </c>
      <c r="D21">
        <v>9949016013</v>
      </c>
      <c r="E21">
        <v>3</v>
      </c>
      <c r="F21" s="1">
        <v>43301</v>
      </c>
      <c r="G21" t="s">
        <v>26</v>
      </c>
      <c r="H21" s="1">
        <v>43337</v>
      </c>
      <c r="I21" t="s">
        <v>27</v>
      </c>
      <c r="J21" t="s">
        <v>28</v>
      </c>
      <c r="L21" t="s">
        <v>79</v>
      </c>
      <c r="N21" t="s">
        <v>101</v>
      </c>
      <c r="O21" t="s">
        <v>102</v>
      </c>
      <c r="P21" t="s">
        <v>103</v>
      </c>
      <c r="Q21" t="s">
        <v>104</v>
      </c>
      <c r="R21" t="s">
        <v>105</v>
      </c>
      <c r="S21" t="s">
        <v>42</v>
      </c>
      <c r="T21">
        <v>16.436673599999999</v>
      </c>
      <c r="U21">
        <v>80.148615000000007</v>
      </c>
      <c r="V21" t="s">
        <v>106</v>
      </c>
      <c r="W21" t="str">
        <f>"2018-09-12 04:29:53 AM"</f>
        <v>2018-09-12 04:29:53 AM</v>
      </c>
      <c r="X21" t="str">
        <f>"2018-09-12 09:59:53 AM"</f>
        <v>2018-09-12 09:59:53 AM</v>
      </c>
    </row>
    <row r="22" spans="1:24" x14ac:dyDescent="0.45">
      <c r="A22" t="s">
        <v>107</v>
      </c>
      <c r="B22" t="str">
        <f>"+919989001169"</f>
        <v>+919989001169</v>
      </c>
      <c r="C22" t="s">
        <v>25</v>
      </c>
      <c r="D22">
        <v>9704386594</v>
      </c>
      <c r="E22">
        <v>8</v>
      </c>
      <c r="F22" s="1">
        <v>43256</v>
      </c>
      <c r="G22" t="s">
        <v>26</v>
      </c>
      <c r="H22" s="1">
        <v>43354</v>
      </c>
      <c r="I22" t="s">
        <v>108</v>
      </c>
      <c r="J22" t="s">
        <v>52</v>
      </c>
      <c r="K22">
        <v>2</v>
      </c>
      <c r="L22" t="s">
        <v>26</v>
      </c>
      <c r="M22" t="s">
        <v>26</v>
      </c>
      <c r="N22" t="s">
        <v>109</v>
      </c>
      <c r="O22" t="s">
        <v>110</v>
      </c>
      <c r="P22" t="s">
        <v>111</v>
      </c>
      <c r="Q22" t="s">
        <v>112</v>
      </c>
      <c r="R22" t="s">
        <v>113</v>
      </c>
      <c r="S22" t="s">
        <v>35</v>
      </c>
      <c r="T22">
        <v>16.489636099999998</v>
      </c>
      <c r="U22">
        <v>79.328528700000007</v>
      </c>
      <c r="V22" t="s">
        <v>114</v>
      </c>
      <c r="W22" t="str">
        <f>"2018-09-12 04:33:08 AM"</f>
        <v>2018-09-12 04:33:08 AM</v>
      </c>
      <c r="X22" t="str">
        <f>"2018-09-12 10:03:08 AM"</f>
        <v>2018-09-12 10:03:08 AM</v>
      </c>
    </row>
    <row r="23" spans="1:24" x14ac:dyDescent="0.45">
      <c r="A23" t="s">
        <v>115</v>
      </c>
      <c r="B23" t="str">
        <f>"+919533321264"</f>
        <v>+919533321264</v>
      </c>
      <c r="C23" t="s">
        <v>25</v>
      </c>
      <c r="D23">
        <v>9949732304</v>
      </c>
      <c r="E23">
        <v>1</v>
      </c>
      <c r="F23" s="1">
        <v>43306</v>
      </c>
      <c r="G23" t="s">
        <v>26</v>
      </c>
      <c r="H23" s="1">
        <v>43331</v>
      </c>
      <c r="I23" t="s">
        <v>108</v>
      </c>
      <c r="J23" t="s">
        <v>28</v>
      </c>
      <c r="K23">
        <v>10</v>
      </c>
      <c r="L23" t="s">
        <v>26</v>
      </c>
      <c r="M23" s="1">
        <v>43324</v>
      </c>
      <c r="N23" t="s">
        <v>116</v>
      </c>
      <c r="O23" t="s">
        <v>117</v>
      </c>
      <c r="P23" t="s">
        <v>118</v>
      </c>
      <c r="Q23" t="s">
        <v>119</v>
      </c>
      <c r="R23" t="s">
        <v>119</v>
      </c>
      <c r="S23" t="s">
        <v>35</v>
      </c>
      <c r="T23">
        <v>16.448645800000001</v>
      </c>
      <c r="U23">
        <v>80.040393800000004</v>
      </c>
      <c r="V23" t="s">
        <v>120</v>
      </c>
      <c r="W23" t="str">
        <f>"2018-09-12 04:32:21 AM"</f>
        <v>2018-09-12 04:32:21 AM</v>
      </c>
      <c r="X23" t="str">
        <f>"2018-09-12 10:02:21 AM"</f>
        <v>2018-09-12 10:02:21 AM</v>
      </c>
    </row>
    <row r="24" spans="1:24" x14ac:dyDescent="0.45">
      <c r="A24" t="s">
        <v>89</v>
      </c>
      <c r="B24" t="str">
        <f>"+917702361687"</f>
        <v>+917702361687</v>
      </c>
      <c r="C24" t="s">
        <v>25</v>
      </c>
      <c r="D24">
        <v>9289091032</v>
      </c>
      <c r="E24">
        <v>10</v>
      </c>
      <c r="F24" s="1">
        <v>43267</v>
      </c>
      <c r="G24" t="s">
        <v>26</v>
      </c>
      <c r="H24" s="1">
        <v>43334</v>
      </c>
      <c r="I24" t="s">
        <v>91</v>
      </c>
      <c r="J24" t="s">
        <v>28</v>
      </c>
      <c r="K24">
        <v>12</v>
      </c>
      <c r="L24" t="s">
        <v>26</v>
      </c>
      <c r="M24" s="1">
        <v>43355</v>
      </c>
      <c r="N24" t="s">
        <v>121</v>
      </c>
      <c r="O24" t="s">
        <v>93</v>
      </c>
      <c r="P24" t="s">
        <v>94</v>
      </c>
      <c r="Q24" t="s">
        <v>95</v>
      </c>
      <c r="R24" t="s">
        <v>96</v>
      </c>
      <c r="S24" t="s">
        <v>35</v>
      </c>
      <c r="T24">
        <v>16.308521899999999</v>
      </c>
      <c r="U24">
        <v>79.330360200000001</v>
      </c>
      <c r="V24" t="s">
        <v>97</v>
      </c>
      <c r="W24" t="str">
        <f>"2018-09-12 04:44:04 AM"</f>
        <v>2018-09-12 04:44:04 AM</v>
      </c>
      <c r="X24" t="str">
        <f>"2018-09-12 10:14:04 AM"</f>
        <v>2018-09-12 10:14:04 AM</v>
      </c>
    </row>
    <row r="25" spans="1:24" x14ac:dyDescent="0.45">
      <c r="A25" t="s">
        <v>122</v>
      </c>
      <c r="B25" t="str">
        <f>"+918688558415"</f>
        <v>+918688558415</v>
      </c>
      <c r="C25" t="s">
        <v>25</v>
      </c>
      <c r="D25">
        <v>9985909545</v>
      </c>
      <c r="E25">
        <v>4</v>
      </c>
      <c r="F25" s="2">
        <v>43671</v>
      </c>
      <c r="G25" t="s">
        <v>26</v>
      </c>
      <c r="H25" s="1">
        <v>43317</v>
      </c>
      <c r="I25" t="s">
        <v>27</v>
      </c>
      <c r="J25" t="s">
        <v>28</v>
      </c>
      <c r="K25" t="s">
        <v>123</v>
      </c>
      <c r="L25" t="s">
        <v>26</v>
      </c>
      <c r="M25" s="1">
        <v>43322</v>
      </c>
      <c r="N25" t="s">
        <v>124</v>
      </c>
      <c r="O25" t="s">
        <v>31</v>
      </c>
      <c r="P25" t="s">
        <v>32</v>
      </c>
      <c r="Q25" t="s">
        <v>125</v>
      </c>
      <c r="R25" t="s">
        <v>34</v>
      </c>
      <c r="S25" t="s">
        <v>42</v>
      </c>
      <c r="T25">
        <v>16.369309399999999</v>
      </c>
      <c r="U25">
        <v>80.3590789</v>
      </c>
      <c r="V25" t="s">
        <v>126</v>
      </c>
      <c r="W25" t="str">
        <f>"2018-09-12 04:47:32 AM"</f>
        <v>2018-09-12 04:47:32 AM</v>
      </c>
      <c r="X25" t="str">
        <f>"2018-09-12 10:17:32 AM"</f>
        <v>2018-09-12 10:17:32 AM</v>
      </c>
    </row>
    <row r="26" spans="1:24" ht="42.75" x14ac:dyDescent="0.45">
      <c r="A26" t="s">
        <v>89</v>
      </c>
      <c r="B26" t="str">
        <f>"+917702361687"</f>
        <v>+917702361687</v>
      </c>
      <c r="C26" t="s">
        <v>25</v>
      </c>
      <c r="D26">
        <v>8184837172</v>
      </c>
      <c r="E26">
        <v>10</v>
      </c>
      <c r="F26" s="1">
        <v>43271</v>
      </c>
      <c r="G26" t="s">
        <v>26</v>
      </c>
      <c r="H26" t="s">
        <v>127</v>
      </c>
      <c r="I26" t="s">
        <v>61</v>
      </c>
      <c r="J26" t="s">
        <v>28</v>
      </c>
      <c r="K26" t="s">
        <v>128</v>
      </c>
      <c r="L26" t="s">
        <v>26</v>
      </c>
      <c r="M26" s="1">
        <v>43355</v>
      </c>
      <c r="N26" t="s">
        <v>129</v>
      </c>
      <c r="O26" s="3" t="s">
        <v>130</v>
      </c>
      <c r="P26" t="s">
        <v>131</v>
      </c>
      <c r="Q26" t="s">
        <v>95</v>
      </c>
      <c r="R26" t="s">
        <v>96</v>
      </c>
      <c r="S26" t="s">
        <v>35</v>
      </c>
      <c r="T26">
        <v>16.3202</v>
      </c>
      <c r="U26">
        <v>79.341508300000001</v>
      </c>
      <c r="V26" t="s">
        <v>97</v>
      </c>
      <c r="W26" t="str">
        <f>"2018-09-12 04:48:36 AM"</f>
        <v>2018-09-12 04:48:36 AM</v>
      </c>
      <c r="X26" t="str">
        <f>"2018-09-12 10:18:36 AM"</f>
        <v>2018-09-12 10:18:36 AM</v>
      </c>
    </row>
    <row r="27" spans="1:24" x14ac:dyDescent="0.45">
      <c r="A27" t="s">
        <v>122</v>
      </c>
      <c r="B27" t="str">
        <f>"+918688558415"</f>
        <v>+918688558415</v>
      </c>
      <c r="C27" t="s">
        <v>25</v>
      </c>
      <c r="D27">
        <v>9908584808</v>
      </c>
      <c r="E27">
        <v>6</v>
      </c>
      <c r="F27" s="2">
        <v>43665</v>
      </c>
      <c r="G27" t="s">
        <v>26</v>
      </c>
      <c r="H27" s="1">
        <v>43322</v>
      </c>
      <c r="I27" t="s">
        <v>27</v>
      </c>
      <c r="J27" t="s">
        <v>28</v>
      </c>
      <c r="K27" t="s">
        <v>132</v>
      </c>
      <c r="L27" t="s">
        <v>26</v>
      </c>
      <c r="M27" s="1">
        <v>43322</v>
      </c>
      <c r="N27" t="s">
        <v>133</v>
      </c>
      <c r="O27" t="s">
        <v>31</v>
      </c>
      <c r="P27" t="s">
        <v>32</v>
      </c>
      <c r="Q27" t="s">
        <v>33</v>
      </c>
      <c r="R27" t="s">
        <v>34</v>
      </c>
      <c r="S27" t="s">
        <v>42</v>
      </c>
      <c r="T27">
        <v>16.369309399999999</v>
      </c>
      <c r="U27">
        <v>80.3590789</v>
      </c>
      <c r="V27" t="s">
        <v>126</v>
      </c>
      <c r="W27" t="str">
        <f>"2018-09-12 04:50:02 AM"</f>
        <v>2018-09-12 04:50:02 AM</v>
      </c>
      <c r="X27" t="str">
        <f>"2018-09-12 10:20:02 AM"</f>
        <v>2018-09-12 10:20:02 AM</v>
      </c>
    </row>
    <row r="28" spans="1:24" x14ac:dyDescent="0.45">
      <c r="A28" t="s">
        <v>122</v>
      </c>
      <c r="B28" t="str">
        <f>"+918688558415"</f>
        <v>+918688558415</v>
      </c>
      <c r="C28" t="s">
        <v>25</v>
      </c>
      <c r="D28">
        <v>9642493141</v>
      </c>
      <c r="E28">
        <v>5</v>
      </c>
      <c r="F28" s="1">
        <v>43303</v>
      </c>
      <c r="G28" t="s">
        <v>26</v>
      </c>
      <c r="H28" s="1">
        <v>43315</v>
      </c>
      <c r="I28" t="s">
        <v>91</v>
      </c>
      <c r="J28" t="s">
        <v>28</v>
      </c>
      <c r="K28" t="s">
        <v>134</v>
      </c>
      <c r="L28" t="s">
        <v>26</v>
      </c>
      <c r="M28" s="1">
        <v>43322</v>
      </c>
      <c r="N28" t="s">
        <v>135</v>
      </c>
      <c r="O28" t="s">
        <v>31</v>
      </c>
      <c r="P28" t="s">
        <v>32</v>
      </c>
      <c r="Q28" t="s">
        <v>33</v>
      </c>
      <c r="R28" t="s">
        <v>34</v>
      </c>
      <c r="S28" t="s">
        <v>42</v>
      </c>
      <c r="T28">
        <v>16.3437588</v>
      </c>
      <c r="U28">
        <v>80.373346299999994</v>
      </c>
      <c r="V28" t="s">
        <v>36</v>
      </c>
      <c r="W28" t="str">
        <f>"2018-09-12 05:00:26 AM"</f>
        <v>2018-09-12 05:00:26 AM</v>
      </c>
      <c r="X28" t="str">
        <f>"2018-09-12 10:30:26 AM"</f>
        <v>2018-09-12 10:30:26 AM</v>
      </c>
    </row>
    <row r="29" spans="1:24" x14ac:dyDescent="0.45">
      <c r="A29" t="s">
        <v>89</v>
      </c>
      <c r="B29" t="str">
        <f>"+917702361687"</f>
        <v>+917702361687</v>
      </c>
      <c r="C29" t="s">
        <v>25</v>
      </c>
      <c r="D29">
        <v>9949850304</v>
      </c>
      <c r="E29">
        <v>8</v>
      </c>
      <c r="F29" s="1">
        <v>43268</v>
      </c>
      <c r="G29" t="s">
        <v>26</v>
      </c>
      <c r="H29" s="1">
        <v>43331</v>
      </c>
      <c r="I29" t="s">
        <v>108</v>
      </c>
      <c r="J29" t="s">
        <v>28</v>
      </c>
      <c r="K29">
        <v>3</v>
      </c>
      <c r="L29" t="s">
        <v>26</v>
      </c>
      <c r="M29" s="1">
        <v>43355</v>
      </c>
      <c r="N29" t="s">
        <v>136</v>
      </c>
      <c r="O29" t="s">
        <v>137</v>
      </c>
      <c r="P29" t="s">
        <v>131</v>
      </c>
      <c r="Q29" t="s">
        <v>95</v>
      </c>
      <c r="R29" t="s">
        <v>96</v>
      </c>
      <c r="S29" t="s">
        <v>35</v>
      </c>
      <c r="T29">
        <v>16.308521899999999</v>
      </c>
      <c r="U29">
        <v>79.330360200000001</v>
      </c>
      <c r="V29" t="s">
        <v>97</v>
      </c>
      <c r="W29" t="str">
        <f>"2018-09-12 04:51:20 AM"</f>
        <v>2018-09-12 04:51:20 AM</v>
      </c>
      <c r="X29" t="str">
        <f>"2018-09-12 10:21:20 AM"</f>
        <v>2018-09-12 10:21:20 AM</v>
      </c>
    </row>
    <row r="30" spans="1:24" x14ac:dyDescent="0.45">
      <c r="A30" t="s">
        <v>122</v>
      </c>
      <c r="B30" t="str">
        <f>"+918688558415"</f>
        <v>+918688558415</v>
      </c>
      <c r="C30" t="s">
        <v>25</v>
      </c>
      <c r="D30">
        <v>9966264508</v>
      </c>
      <c r="E30">
        <v>5</v>
      </c>
      <c r="F30" s="2">
        <v>43665</v>
      </c>
      <c r="G30" t="s">
        <v>26</v>
      </c>
      <c r="H30" s="1">
        <v>43317</v>
      </c>
      <c r="I30" t="s">
        <v>138</v>
      </c>
      <c r="J30" t="s">
        <v>28</v>
      </c>
      <c r="K30" t="s">
        <v>47</v>
      </c>
      <c r="L30" t="s">
        <v>26</v>
      </c>
      <c r="M30" s="1">
        <v>43322</v>
      </c>
      <c r="N30" t="s">
        <v>139</v>
      </c>
      <c r="O30" t="s">
        <v>31</v>
      </c>
      <c r="P30" t="s">
        <v>32</v>
      </c>
      <c r="Q30" t="s">
        <v>33</v>
      </c>
      <c r="R30" t="s">
        <v>34</v>
      </c>
      <c r="S30" t="s">
        <v>42</v>
      </c>
      <c r="T30">
        <v>16.368833500000001</v>
      </c>
      <c r="U30">
        <v>80.356642699999995</v>
      </c>
      <c r="V30" t="s">
        <v>140</v>
      </c>
      <c r="W30" t="str">
        <f>"2018-09-12 04:56:41 AM"</f>
        <v>2018-09-12 04:56:41 AM</v>
      </c>
      <c r="X30" t="str">
        <f>"2018-09-12 10:26:41 AM"</f>
        <v>2018-09-12 10:26:41 AM</v>
      </c>
    </row>
    <row r="31" spans="1:24" x14ac:dyDescent="0.45">
      <c r="A31" t="s">
        <v>89</v>
      </c>
      <c r="B31" t="str">
        <f>"+917702361687"</f>
        <v>+917702361687</v>
      </c>
      <c r="C31" t="s">
        <v>25</v>
      </c>
      <c r="D31">
        <v>9959075879</v>
      </c>
      <c r="E31">
        <v>10</v>
      </c>
      <c r="F31" s="1">
        <v>43268</v>
      </c>
      <c r="G31" t="s">
        <v>26</v>
      </c>
      <c r="H31" s="1">
        <v>43332</v>
      </c>
      <c r="I31" t="s">
        <v>61</v>
      </c>
      <c r="J31" t="s">
        <v>28</v>
      </c>
      <c r="K31">
        <v>4</v>
      </c>
      <c r="L31" t="s">
        <v>26</v>
      </c>
      <c r="M31" s="1">
        <v>43355</v>
      </c>
      <c r="N31" t="s">
        <v>141</v>
      </c>
      <c r="O31" t="s">
        <v>137</v>
      </c>
      <c r="P31" t="s">
        <v>131</v>
      </c>
      <c r="Q31" t="s">
        <v>95</v>
      </c>
      <c r="R31" t="s">
        <v>96</v>
      </c>
      <c r="S31" t="s">
        <v>35</v>
      </c>
      <c r="T31">
        <v>16.308521899999999</v>
      </c>
      <c r="U31">
        <v>79.330360200000001</v>
      </c>
      <c r="V31" t="s">
        <v>97</v>
      </c>
      <c r="W31" t="str">
        <f>"2018-09-12 04:57:56 AM"</f>
        <v>2018-09-12 04:57:56 AM</v>
      </c>
      <c r="X31" t="str">
        <f>"2018-09-12 10:27:56 AM"</f>
        <v>2018-09-12 10:27:56 AM</v>
      </c>
    </row>
    <row r="32" spans="1:24" x14ac:dyDescent="0.45">
      <c r="A32" t="s">
        <v>122</v>
      </c>
      <c r="B32" t="str">
        <f>"+918688558415"</f>
        <v>+918688558415</v>
      </c>
      <c r="C32" t="s">
        <v>25</v>
      </c>
      <c r="D32">
        <v>9553830963</v>
      </c>
      <c r="E32">
        <v>5</v>
      </c>
      <c r="F32" s="1">
        <v>43299</v>
      </c>
      <c r="G32" t="s">
        <v>26</v>
      </c>
      <c r="H32" s="1">
        <v>43317</v>
      </c>
      <c r="I32" t="s">
        <v>27</v>
      </c>
      <c r="J32" t="s">
        <v>28</v>
      </c>
      <c r="K32" t="s">
        <v>76</v>
      </c>
      <c r="L32" t="s">
        <v>26</v>
      </c>
      <c r="M32" s="1">
        <v>43322</v>
      </c>
      <c r="N32" t="s">
        <v>142</v>
      </c>
      <c r="O32" t="s">
        <v>31</v>
      </c>
      <c r="P32" t="s">
        <v>32</v>
      </c>
      <c r="Q32" t="s">
        <v>33</v>
      </c>
      <c r="R32" t="s">
        <v>34</v>
      </c>
      <c r="S32" t="s">
        <v>42</v>
      </c>
      <c r="T32">
        <v>16.3654495</v>
      </c>
      <c r="U32">
        <v>80.362211000000002</v>
      </c>
      <c r="V32" t="s">
        <v>126</v>
      </c>
      <c r="W32" t="str">
        <f>"2018-09-12 05:03:07 AM"</f>
        <v>2018-09-12 05:03:07 AM</v>
      </c>
      <c r="X32" t="str">
        <f>"2018-09-12 10:33:07 AM"</f>
        <v>2018-09-12 10:33:07 AM</v>
      </c>
    </row>
    <row r="33" spans="1:24" x14ac:dyDescent="0.45">
      <c r="A33" t="s">
        <v>89</v>
      </c>
      <c r="B33" t="str">
        <f>"+917702361687"</f>
        <v>+917702361687</v>
      </c>
      <c r="C33" t="s">
        <v>25</v>
      </c>
      <c r="D33">
        <v>974724750</v>
      </c>
      <c r="E33">
        <v>10</v>
      </c>
      <c r="F33" t="s">
        <v>143</v>
      </c>
      <c r="G33" t="s">
        <v>26</v>
      </c>
      <c r="H33" t="s">
        <v>144</v>
      </c>
      <c r="I33" t="s">
        <v>61</v>
      </c>
      <c r="J33" t="s">
        <v>28</v>
      </c>
      <c r="K33">
        <v>3</v>
      </c>
      <c r="L33" t="s">
        <v>26</v>
      </c>
      <c r="N33" t="s">
        <v>145</v>
      </c>
      <c r="O33" t="s">
        <v>137</v>
      </c>
      <c r="P33" t="s">
        <v>131</v>
      </c>
      <c r="Q33" t="s">
        <v>95</v>
      </c>
      <c r="R33" t="s">
        <v>96</v>
      </c>
      <c r="S33" t="s">
        <v>35</v>
      </c>
      <c r="T33">
        <v>16.308521899999999</v>
      </c>
      <c r="U33">
        <v>79.330360200000001</v>
      </c>
      <c r="V33" t="s">
        <v>97</v>
      </c>
      <c r="W33" t="str">
        <f>"2018-09-12 05:03:58 AM"</f>
        <v>2018-09-12 05:03:58 AM</v>
      </c>
      <c r="X33" t="str">
        <f>"2018-09-12 10:33:58 AM"</f>
        <v>2018-09-12 10:33:58 AM</v>
      </c>
    </row>
    <row r="34" spans="1:24" x14ac:dyDescent="0.45">
      <c r="A34" t="s">
        <v>89</v>
      </c>
      <c r="B34" t="str">
        <f>"+917702361687"</f>
        <v>+917702361687</v>
      </c>
      <c r="C34" t="s">
        <v>25</v>
      </c>
      <c r="D34">
        <v>9160954868</v>
      </c>
      <c r="E34">
        <v>18</v>
      </c>
      <c r="F34" s="1">
        <v>43269</v>
      </c>
      <c r="G34" t="s">
        <v>26</v>
      </c>
      <c r="H34" s="1">
        <v>43332</v>
      </c>
      <c r="I34" t="s">
        <v>108</v>
      </c>
      <c r="J34" t="s">
        <v>28</v>
      </c>
      <c r="K34">
        <v>5</v>
      </c>
      <c r="L34" t="s">
        <v>26</v>
      </c>
      <c r="N34" t="s">
        <v>146</v>
      </c>
      <c r="O34" t="s">
        <v>137</v>
      </c>
      <c r="P34" t="s">
        <v>131</v>
      </c>
      <c r="Q34" t="s">
        <v>95</v>
      </c>
      <c r="R34" t="s">
        <v>96</v>
      </c>
      <c r="S34" t="s">
        <v>35</v>
      </c>
      <c r="T34">
        <v>16.322133300000001</v>
      </c>
      <c r="U34">
        <v>79.348106700000002</v>
      </c>
      <c r="V34" t="s">
        <v>97</v>
      </c>
      <c r="W34" t="str">
        <f>"2018-09-12 05:07:33 AM"</f>
        <v>2018-09-12 05:07:33 AM</v>
      </c>
      <c r="X34" t="str">
        <f>"2018-09-12 10:37:33 AM"</f>
        <v>2018-09-12 10:37:33 AM</v>
      </c>
    </row>
    <row r="35" spans="1:24" x14ac:dyDescent="0.45">
      <c r="A35" t="s">
        <v>100</v>
      </c>
      <c r="B35" t="str">
        <f>"+919985525523"</f>
        <v>+919985525523</v>
      </c>
      <c r="C35" t="s">
        <v>25</v>
      </c>
      <c r="D35">
        <v>9949031115</v>
      </c>
      <c r="E35">
        <v>3</v>
      </c>
      <c r="F35" s="1">
        <v>43317</v>
      </c>
      <c r="G35" t="s">
        <v>79</v>
      </c>
      <c r="I35" t="s">
        <v>108</v>
      </c>
      <c r="J35" t="s">
        <v>52</v>
      </c>
      <c r="L35" t="s">
        <v>26</v>
      </c>
      <c r="M35" s="1">
        <v>43345</v>
      </c>
      <c r="N35" t="s">
        <v>147</v>
      </c>
      <c r="O35" t="s">
        <v>148</v>
      </c>
      <c r="P35" t="s">
        <v>149</v>
      </c>
      <c r="Q35" t="s">
        <v>104</v>
      </c>
      <c r="R35" t="s">
        <v>105</v>
      </c>
      <c r="S35" t="s">
        <v>42</v>
      </c>
      <c r="T35">
        <v>16.436673599999999</v>
      </c>
      <c r="U35">
        <v>80.148615000000007</v>
      </c>
      <c r="V35" t="s">
        <v>106</v>
      </c>
      <c r="W35" t="str">
        <f>"2018-09-12 05:09:18 AM"</f>
        <v>2018-09-12 05:09:18 AM</v>
      </c>
      <c r="X35" t="str">
        <f>"2018-09-12 10:39:18 AM"</f>
        <v>2018-09-12 10:39:18 AM</v>
      </c>
    </row>
    <row r="36" spans="1:24" x14ac:dyDescent="0.45">
      <c r="A36" t="s">
        <v>60</v>
      </c>
      <c r="B36" t="str">
        <f>"+919441902471"</f>
        <v>+919441902471</v>
      </c>
      <c r="C36" t="s">
        <v>25</v>
      </c>
      <c r="D36">
        <v>9949231022</v>
      </c>
      <c r="E36">
        <v>70</v>
      </c>
      <c r="F36">
        <v>3072018</v>
      </c>
      <c r="G36" t="s">
        <v>26</v>
      </c>
      <c r="H36">
        <v>5082018</v>
      </c>
      <c r="I36" t="s">
        <v>61</v>
      </c>
      <c r="J36" t="s">
        <v>52</v>
      </c>
      <c r="K36">
        <v>5</v>
      </c>
      <c r="L36" t="s">
        <v>26</v>
      </c>
      <c r="M36">
        <v>5082018</v>
      </c>
      <c r="N36" t="s">
        <v>150</v>
      </c>
      <c r="O36" t="s">
        <v>64</v>
      </c>
      <c r="P36" t="s">
        <v>70</v>
      </c>
      <c r="Q36" t="s">
        <v>71</v>
      </c>
      <c r="R36" t="s">
        <v>67</v>
      </c>
      <c r="S36" t="s">
        <v>42</v>
      </c>
      <c r="T36">
        <v>16.503371399999999</v>
      </c>
      <c r="U36">
        <v>80.341791400000005</v>
      </c>
      <c r="V36" t="s">
        <v>151</v>
      </c>
      <c r="W36" t="str">
        <f>"2018-09-18 03:34:07 AM"</f>
        <v>2018-09-18 03:34:07 AM</v>
      </c>
      <c r="X36" t="str">
        <f>"2018-09-18 09:04:07 AM"</f>
        <v>2018-09-18 09:04:07 AM</v>
      </c>
    </row>
    <row r="37" spans="1:24" x14ac:dyDescent="0.45">
      <c r="A37" t="s">
        <v>89</v>
      </c>
      <c r="B37" t="str">
        <f>"+917702361687"</f>
        <v>+917702361687</v>
      </c>
      <c r="C37" t="s">
        <v>25</v>
      </c>
      <c r="D37">
        <v>9502546653</v>
      </c>
      <c r="E37">
        <v>8</v>
      </c>
      <c r="F37" s="1">
        <v>43290</v>
      </c>
      <c r="G37" t="s">
        <v>26</v>
      </c>
      <c r="H37" s="1">
        <v>43340</v>
      </c>
      <c r="I37" t="s">
        <v>61</v>
      </c>
      <c r="J37" t="s">
        <v>28</v>
      </c>
      <c r="K37">
        <v>3</v>
      </c>
      <c r="L37" t="s">
        <v>26</v>
      </c>
      <c r="M37" s="1">
        <v>43361</v>
      </c>
      <c r="N37" t="s">
        <v>152</v>
      </c>
      <c r="O37" t="s">
        <v>137</v>
      </c>
      <c r="P37" t="s">
        <v>131</v>
      </c>
      <c r="Q37" t="s">
        <v>95</v>
      </c>
      <c r="R37" t="s">
        <v>96</v>
      </c>
      <c r="S37" t="s">
        <v>35</v>
      </c>
      <c r="T37">
        <v>16.313746699999999</v>
      </c>
      <c r="U37">
        <v>79.328906700000005</v>
      </c>
      <c r="V37" t="s">
        <v>153</v>
      </c>
      <c r="W37" t="str">
        <f>"2018-09-18 03:45:52 AM"</f>
        <v>2018-09-18 03:45:52 AM</v>
      </c>
      <c r="X37" t="str">
        <f>"2018-09-18 09:15:52 AM"</f>
        <v>2018-09-18 09:15:52 AM</v>
      </c>
    </row>
    <row r="38" spans="1:24" x14ac:dyDescent="0.45">
      <c r="A38" t="s">
        <v>60</v>
      </c>
      <c r="B38" t="str">
        <f>"+919441902471"</f>
        <v>+919441902471</v>
      </c>
      <c r="C38" t="s">
        <v>25</v>
      </c>
      <c r="D38">
        <v>9777802114</v>
      </c>
      <c r="E38">
        <v>100</v>
      </c>
      <c r="F38">
        <v>1072018</v>
      </c>
      <c r="G38" t="s">
        <v>26</v>
      </c>
      <c r="H38">
        <v>15082018</v>
      </c>
      <c r="I38" t="s">
        <v>61</v>
      </c>
      <c r="J38" t="s">
        <v>52</v>
      </c>
      <c r="K38">
        <v>4</v>
      </c>
      <c r="L38" t="s">
        <v>26</v>
      </c>
      <c r="M38">
        <v>2082018</v>
      </c>
      <c r="N38" t="s">
        <v>154</v>
      </c>
      <c r="O38" t="s">
        <v>64</v>
      </c>
      <c r="P38" t="s">
        <v>70</v>
      </c>
      <c r="Q38" t="s">
        <v>71</v>
      </c>
      <c r="R38" t="s">
        <v>67</v>
      </c>
      <c r="S38" t="s">
        <v>35</v>
      </c>
      <c r="T38">
        <v>16.503361000000002</v>
      </c>
      <c r="U38">
        <v>80.3417168</v>
      </c>
      <c r="V38" t="s">
        <v>151</v>
      </c>
      <c r="W38" t="str">
        <f>"2018-09-18 03:36:24 AM"</f>
        <v>2018-09-18 03:36:24 AM</v>
      </c>
      <c r="X38" t="str">
        <f>"2018-09-18 09:06:24 AM"</f>
        <v>2018-09-18 09:06:24 AM</v>
      </c>
    </row>
    <row r="39" spans="1:24" x14ac:dyDescent="0.45">
      <c r="A39" t="s">
        <v>89</v>
      </c>
      <c r="B39" t="str">
        <f t="shared" ref="B39:B52" si="1">"+917702361687"</f>
        <v>+917702361687</v>
      </c>
      <c r="C39" t="s">
        <v>25</v>
      </c>
      <c r="D39">
        <v>9959394644</v>
      </c>
      <c r="E39">
        <v>5</v>
      </c>
      <c r="F39" s="1">
        <v>43258</v>
      </c>
      <c r="G39" t="s">
        <v>26</v>
      </c>
      <c r="H39" t="s">
        <v>90</v>
      </c>
      <c r="I39" t="s">
        <v>108</v>
      </c>
      <c r="J39" t="s">
        <v>28</v>
      </c>
      <c r="K39">
        <v>4</v>
      </c>
      <c r="L39" t="s">
        <v>26</v>
      </c>
      <c r="M39" s="1">
        <v>43361</v>
      </c>
      <c r="N39" t="s">
        <v>155</v>
      </c>
      <c r="O39" t="s">
        <v>137</v>
      </c>
      <c r="P39" t="s">
        <v>131</v>
      </c>
      <c r="Q39" t="s">
        <v>95</v>
      </c>
      <c r="R39" t="s">
        <v>96</v>
      </c>
      <c r="S39" t="s">
        <v>35</v>
      </c>
      <c r="T39">
        <v>16.312146500000001</v>
      </c>
      <c r="U39">
        <v>79.334873000000002</v>
      </c>
      <c r="V39" t="s">
        <v>97</v>
      </c>
      <c r="W39" t="str">
        <f>"2018-09-18 03:36:39 AM"</f>
        <v>2018-09-18 03:36:39 AM</v>
      </c>
      <c r="X39" t="str">
        <f>"2018-09-18 09:06:39 AM"</f>
        <v>2018-09-18 09:06:39 AM</v>
      </c>
    </row>
    <row r="40" spans="1:24" x14ac:dyDescent="0.45">
      <c r="A40" t="s">
        <v>89</v>
      </c>
      <c r="B40" t="str">
        <f t="shared" si="1"/>
        <v>+917702361687</v>
      </c>
      <c r="C40" t="s">
        <v>25</v>
      </c>
      <c r="D40">
        <v>9963328944</v>
      </c>
      <c r="E40">
        <v>5</v>
      </c>
      <c r="F40" s="1">
        <v>43288</v>
      </c>
      <c r="G40" t="s">
        <v>26</v>
      </c>
      <c r="H40" s="1">
        <v>43332</v>
      </c>
      <c r="I40" t="s">
        <v>108</v>
      </c>
      <c r="J40" t="s">
        <v>28</v>
      </c>
      <c r="K40">
        <v>5</v>
      </c>
      <c r="L40" t="s">
        <v>26</v>
      </c>
      <c r="M40" s="1">
        <v>43361</v>
      </c>
      <c r="N40" t="s">
        <v>156</v>
      </c>
      <c r="O40" t="s">
        <v>137</v>
      </c>
      <c r="P40" t="s">
        <v>131</v>
      </c>
      <c r="Q40" t="s">
        <v>95</v>
      </c>
      <c r="R40" t="s">
        <v>96</v>
      </c>
      <c r="S40" t="s">
        <v>35</v>
      </c>
      <c r="T40">
        <v>16.313698299999999</v>
      </c>
      <c r="U40">
        <v>79.328815000000006</v>
      </c>
      <c r="V40" t="s">
        <v>153</v>
      </c>
      <c r="W40" t="str">
        <f>"2018-09-18 03:39:06 AM"</f>
        <v>2018-09-18 03:39:06 AM</v>
      </c>
      <c r="X40" t="str">
        <f>"2018-09-18 09:09:06 AM"</f>
        <v>2018-09-18 09:09:06 AM</v>
      </c>
    </row>
    <row r="41" spans="1:24" x14ac:dyDescent="0.45">
      <c r="A41" t="s">
        <v>89</v>
      </c>
      <c r="B41" t="str">
        <f t="shared" si="1"/>
        <v>+917702361687</v>
      </c>
      <c r="C41" t="s">
        <v>25</v>
      </c>
      <c r="D41">
        <v>9963328944</v>
      </c>
      <c r="E41">
        <v>5</v>
      </c>
      <c r="F41" s="1">
        <v>43290</v>
      </c>
      <c r="G41" t="s">
        <v>26</v>
      </c>
      <c r="H41" s="1">
        <v>43336</v>
      </c>
      <c r="I41" t="s">
        <v>157</v>
      </c>
      <c r="J41" t="s">
        <v>28</v>
      </c>
      <c r="K41">
        <v>3</v>
      </c>
      <c r="L41" t="s">
        <v>26</v>
      </c>
      <c r="M41" s="1">
        <v>43361</v>
      </c>
      <c r="N41" t="s">
        <v>158</v>
      </c>
      <c r="O41" t="s">
        <v>137</v>
      </c>
      <c r="P41" t="s">
        <v>131</v>
      </c>
      <c r="Q41" t="s">
        <v>95</v>
      </c>
      <c r="R41" t="s">
        <v>96</v>
      </c>
      <c r="S41" t="s">
        <v>35</v>
      </c>
      <c r="T41">
        <v>16.313721699999999</v>
      </c>
      <c r="U41">
        <v>79.329021699999998</v>
      </c>
      <c r="V41" t="s">
        <v>153</v>
      </c>
      <c r="W41" t="str">
        <f>"2018-09-18 03:41:28 AM"</f>
        <v>2018-09-18 03:41:28 AM</v>
      </c>
      <c r="X41" t="str">
        <f>"2018-09-18 09:11:28 AM"</f>
        <v>2018-09-18 09:11:28 AM</v>
      </c>
    </row>
    <row r="42" spans="1:24" x14ac:dyDescent="0.45">
      <c r="A42" t="s">
        <v>89</v>
      </c>
      <c r="B42" t="str">
        <f t="shared" si="1"/>
        <v>+917702361687</v>
      </c>
      <c r="C42" t="s">
        <v>25</v>
      </c>
      <c r="D42">
        <v>9949954617</v>
      </c>
      <c r="E42">
        <v>2</v>
      </c>
      <c r="F42" s="1">
        <v>43288</v>
      </c>
      <c r="G42" t="s">
        <v>26</v>
      </c>
      <c r="H42" s="1">
        <v>43331</v>
      </c>
      <c r="I42" t="s">
        <v>61</v>
      </c>
      <c r="J42" t="s">
        <v>52</v>
      </c>
      <c r="K42">
        <v>4</v>
      </c>
      <c r="L42" t="s">
        <v>26</v>
      </c>
      <c r="M42" s="1">
        <v>43361</v>
      </c>
      <c r="N42" t="s">
        <v>159</v>
      </c>
      <c r="O42" t="s">
        <v>137</v>
      </c>
      <c r="P42" t="s">
        <v>131</v>
      </c>
      <c r="Q42" t="s">
        <v>95</v>
      </c>
      <c r="R42" t="s">
        <v>96</v>
      </c>
      <c r="S42" t="s">
        <v>35</v>
      </c>
      <c r="T42">
        <v>16.313746699999999</v>
      </c>
      <c r="U42">
        <v>79.328906700000005</v>
      </c>
      <c r="V42" t="s">
        <v>153</v>
      </c>
      <c r="W42" t="str">
        <f>"2018-09-18 03:43:59 AM"</f>
        <v>2018-09-18 03:43:59 AM</v>
      </c>
      <c r="X42" t="str">
        <f>"2018-09-18 09:13:59 AM"</f>
        <v>2018-09-18 09:13:59 AM</v>
      </c>
    </row>
    <row r="43" spans="1:24" x14ac:dyDescent="0.45">
      <c r="A43" t="s">
        <v>89</v>
      </c>
      <c r="B43" t="str">
        <f t="shared" si="1"/>
        <v>+917702361687</v>
      </c>
      <c r="C43" t="s">
        <v>25</v>
      </c>
      <c r="D43">
        <v>9652551170</v>
      </c>
      <c r="E43">
        <v>9</v>
      </c>
      <c r="F43" s="1">
        <v>43288</v>
      </c>
      <c r="G43" t="s">
        <v>26</v>
      </c>
      <c r="H43" s="1">
        <v>43340</v>
      </c>
      <c r="I43" t="s">
        <v>61</v>
      </c>
      <c r="J43" t="s">
        <v>28</v>
      </c>
      <c r="K43">
        <v>3</v>
      </c>
      <c r="L43" t="s">
        <v>26</v>
      </c>
      <c r="M43" s="1">
        <v>43361</v>
      </c>
      <c r="N43" t="s">
        <v>160</v>
      </c>
      <c r="O43" t="s">
        <v>137</v>
      </c>
      <c r="P43" t="s">
        <v>131</v>
      </c>
      <c r="Q43" t="s">
        <v>95</v>
      </c>
      <c r="R43" t="s">
        <v>96</v>
      </c>
      <c r="S43" t="s">
        <v>35</v>
      </c>
      <c r="T43">
        <v>16.313775</v>
      </c>
      <c r="U43">
        <v>79.329098299999998</v>
      </c>
      <c r="V43" t="s">
        <v>153</v>
      </c>
      <c r="W43" t="str">
        <f>"2018-09-18 03:47:52 AM"</f>
        <v>2018-09-18 03:47:52 AM</v>
      </c>
      <c r="X43" t="str">
        <f>"2018-09-18 09:17:52 AM"</f>
        <v>2018-09-18 09:17:52 AM</v>
      </c>
    </row>
    <row r="44" spans="1:24" x14ac:dyDescent="0.45">
      <c r="A44" t="s">
        <v>89</v>
      </c>
      <c r="B44" t="str">
        <f t="shared" si="1"/>
        <v>+917702361687</v>
      </c>
      <c r="C44" t="s">
        <v>25</v>
      </c>
      <c r="D44">
        <v>9963405496</v>
      </c>
      <c r="E44">
        <v>4</v>
      </c>
      <c r="F44" s="1">
        <v>43290</v>
      </c>
      <c r="G44" t="s">
        <v>26</v>
      </c>
      <c r="H44" s="1">
        <v>43344</v>
      </c>
      <c r="I44" t="s">
        <v>61</v>
      </c>
      <c r="J44" t="s">
        <v>28</v>
      </c>
      <c r="K44">
        <v>3</v>
      </c>
      <c r="L44" t="s">
        <v>26</v>
      </c>
      <c r="M44" s="1">
        <v>43361</v>
      </c>
      <c r="N44" t="s">
        <v>161</v>
      </c>
      <c r="O44" t="s">
        <v>137</v>
      </c>
      <c r="P44" t="s">
        <v>131</v>
      </c>
      <c r="Q44" t="s">
        <v>95</v>
      </c>
      <c r="R44" t="s">
        <v>96</v>
      </c>
      <c r="S44" t="s">
        <v>35</v>
      </c>
      <c r="T44">
        <v>16.313775</v>
      </c>
      <c r="U44">
        <v>79.329098299999998</v>
      </c>
      <c r="V44" t="s">
        <v>153</v>
      </c>
      <c r="W44" t="str">
        <f>"2018-09-18 03:51:16 AM"</f>
        <v>2018-09-18 03:51:16 AM</v>
      </c>
      <c r="X44" t="str">
        <f>"2018-09-18 09:21:16 AM"</f>
        <v>2018-09-18 09:21:16 AM</v>
      </c>
    </row>
    <row r="45" spans="1:24" x14ac:dyDescent="0.45">
      <c r="A45" t="s">
        <v>89</v>
      </c>
      <c r="B45" t="str">
        <f t="shared" si="1"/>
        <v>+917702361687</v>
      </c>
      <c r="C45" t="s">
        <v>25</v>
      </c>
      <c r="D45">
        <v>9502167365</v>
      </c>
      <c r="E45">
        <v>5</v>
      </c>
      <c r="F45" s="1">
        <v>43293</v>
      </c>
      <c r="G45" t="s">
        <v>26</v>
      </c>
      <c r="H45" s="1">
        <v>43340</v>
      </c>
      <c r="I45" t="s">
        <v>61</v>
      </c>
      <c r="J45" t="s">
        <v>28</v>
      </c>
      <c r="K45">
        <v>3</v>
      </c>
      <c r="L45" t="s">
        <v>26</v>
      </c>
      <c r="M45" s="1">
        <v>43361</v>
      </c>
      <c r="N45" t="s">
        <v>162</v>
      </c>
      <c r="O45" t="s">
        <v>137</v>
      </c>
      <c r="P45" t="s">
        <v>131</v>
      </c>
      <c r="Q45" t="s">
        <v>95</v>
      </c>
      <c r="R45" t="s">
        <v>96</v>
      </c>
      <c r="S45" t="s">
        <v>35</v>
      </c>
      <c r="T45">
        <v>16.313775</v>
      </c>
      <c r="U45">
        <v>79.329098299999998</v>
      </c>
      <c r="V45" t="s">
        <v>153</v>
      </c>
      <c r="W45" t="str">
        <f>"2018-09-18 03:53:06 AM"</f>
        <v>2018-09-18 03:53:06 AM</v>
      </c>
      <c r="X45" t="str">
        <f>"2018-09-18 09:23:06 AM"</f>
        <v>2018-09-18 09:23:06 AM</v>
      </c>
    </row>
    <row r="46" spans="1:24" x14ac:dyDescent="0.45">
      <c r="A46" t="s">
        <v>89</v>
      </c>
      <c r="B46" t="str">
        <f t="shared" si="1"/>
        <v>+917702361687</v>
      </c>
      <c r="C46" t="s">
        <v>25</v>
      </c>
      <c r="D46">
        <v>9542036558</v>
      </c>
      <c r="E46">
        <v>8</v>
      </c>
      <c r="F46" t="s">
        <v>163</v>
      </c>
      <c r="G46" t="s">
        <v>26</v>
      </c>
      <c r="H46" s="1">
        <v>43340</v>
      </c>
      <c r="I46" t="s">
        <v>61</v>
      </c>
      <c r="J46" t="s">
        <v>28</v>
      </c>
      <c r="K46">
        <v>3</v>
      </c>
      <c r="L46" t="s">
        <v>26</v>
      </c>
      <c r="M46" s="1">
        <v>43361</v>
      </c>
      <c r="N46" t="s">
        <v>164</v>
      </c>
      <c r="O46" t="s">
        <v>137</v>
      </c>
      <c r="P46" t="s">
        <v>131</v>
      </c>
      <c r="Q46" t="s">
        <v>95</v>
      </c>
      <c r="R46" t="s">
        <v>96</v>
      </c>
      <c r="S46" t="s">
        <v>35</v>
      </c>
      <c r="T46">
        <v>16.3137133</v>
      </c>
      <c r="U46">
        <v>79.329305000000005</v>
      </c>
      <c r="V46" t="s">
        <v>153</v>
      </c>
      <c r="W46" t="str">
        <f>"2018-09-18 03:55:02 AM"</f>
        <v>2018-09-18 03:55:02 AM</v>
      </c>
      <c r="X46" t="str">
        <f>"2018-09-18 09:25:02 AM"</f>
        <v>2018-09-18 09:25:02 AM</v>
      </c>
    </row>
    <row r="47" spans="1:24" x14ac:dyDescent="0.45">
      <c r="A47" t="s">
        <v>89</v>
      </c>
      <c r="B47" t="str">
        <f t="shared" si="1"/>
        <v>+917702361687</v>
      </c>
      <c r="C47" t="s">
        <v>25</v>
      </c>
      <c r="D47">
        <v>9963279112</v>
      </c>
      <c r="E47">
        <v>5</v>
      </c>
      <c r="F47" s="1">
        <v>43287</v>
      </c>
      <c r="G47" t="s">
        <v>26</v>
      </c>
      <c r="H47" s="1">
        <v>43355</v>
      </c>
      <c r="I47" t="s">
        <v>157</v>
      </c>
      <c r="J47" t="s">
        <v>28</v>
      </c>
      <c r="K47">
        <v>4</v>
      </c>
      <c r="L47" t="s">
        <v>26</v>
      </c>
      <c r="M47" s="1">
        <v>43361</v>
      </c>
      <c r="N47" t="s">
        <v>165</v>
      </c>
      <c r="O47" t="s">
        <v>137</v>
      </c>
      <c r="P47" t="s">
        <v>131</v>
      </c>
      <c r="Q47" t="s">
        <v>95</v>
      </c>
      <c r="R47" t="s">
        <v>96</v>
      </c>
      <c r="S47" t="s">
        <v>35</v>
      </c>
      <c r="T47">
        <v>16.312146500000001</v>
      </c>
      <c r="U47">
        <v>79.334873000000002</v>
      </c>
      <c r="V47" t="s">
        <v>97</v>
      </c>
      <c r="W47" t="str">
        <f>"2018-09-18 03:57:03 AM"</f>
        <v>2018-09-18 03:57:03 AM</v>
      </c>
      <c r="X47" t="str">
        <f>"2018-09-18 09:27:03 AM"</f>
        <v>2018-09-18 09:27:03 AM</v>
      </c>
    </row>
    <row r="48" spans="1:24" x14ac:dyDescent="0.45">
      <c r="A48" t="s">
        <v>89</v>
      </c>
      <c r="B48" t="str">
        <f t="shared" si="1"/>
        <v>+917702361687</v>
      </c>
      <c r="C48" t="s">
        <v>25</v>
      </c>
      <c r="D48">
        <v>9652095590</v>
      </c>
      <c r="E48">
        <v>6</v>
      </c>
      <c r="F48" s="1">
        <v>43269</v>
      </c>
      <c r="G48" t="s">
        <v>26</v>
      </c>
      <c r="H48" s="1">
        <v>43332</v>
      </c>
      <c r="I48" t="s">
        <v>157</v>
      </c>
      <c r="J48" t="s">
        <v>28</v>
      </c>
      <c r="K48">
        <v>4</v>
      </c>
      <c r="L48" t="s">
        <v>26</v>
      </c>
      <c r="M48" s="1">
        <v>43361</v>
      </c>
      <c r="N48" t="s">
        <v>166</v>
      </c>
      <c r="O48" t="s">
        <v>137</v>
      </c>
      <c r="P48" t="s">
        <v>131</v>
      </c>
      <c r="Q48" t="s">
        <v>95</v>
      </c>
      <c r="R48" t="s">
        <v>96</v>
      </c>
      <c r="S48" t="s">
        <v>35</v>
      </c>
      <c r="T48">
        <v>16.3139267</v>
      </c>
      <c r="U48">
        <v>79.329351700000004</v>
      </c>
      <c r="V48" t="s">
        <v>153</v>
      </c>
      <c r="W48" t="str">
        <f>"2018-09-18 03:58:56 AM"</f>
        <v>2018-09-18 03:58:56 AM</v>
      </c>
      <c r="X48" t="str">
        <f>"2018-09-18 09:28:56 AM"</f>
        <v>2018-09-18 09:28:56 AM</v>
      </c>
    </row>
    <row r="49" spans="1:24" x14ac:dyDescent="0.45">
      <c r="A49" t="s">
        <v>89</v>
      </c>
      <c r="B49" t="str">
        <f t="shared" si="1"/>
        <v>+917702361687</v>
      </c>
      <c r="C49" t="s">
        <v>25</v>
      </c>
      <c r="D49">
        <v>9542240629</v>
      </c>
      <c r="E49">
        <v>5</v>
      </c>
      <c r="F49" s="1">
        <v>43299</v>
      </c>
      <c r="G49" t="s">
        <v>26</v>
      </c>
      <c r="H49" s="1">
        <v>43355</v>
      </c>
      <c r="I49" t="s">
        <v>157</v>
      </c>
      <c r="J49" t="s">
        <v>28</v>
      </c>
      <c r="K49">
        <v>3</v>
      </c>
      <c r="L49" t="s">
        <v>26</v>
      </c>
      <c r="M49" t="s">
        <v>167</v>
      </c>
      <c r="N49" t="s">
        <v>168</v>
      </c>
      <c r="O49" t="s">
        <v>137</v>
      </c>
      <c r="P49" t="s">
        <v>131</v>
      </c>
      <c r="Q49" t="s">
        <v>95</v>
      </c>
      <c r="R49" t="s">
        <v>96</v>
      </c>
      <c r="S49" t="s">
        <v>35</v>
      </c>
      <c r="T49">
        <v>16.312146500000001</v>
      </c>
      <c r="U49">
        <v>79.334873000000002</v>
      </c>
      <c r="V49" t="s">
        <v>97</v>
      </c>
      <c r="W49" t="str">
        <f>"2018-09-18 04:01:27 AM"</f>
        <v>2018-09-18 04:01:27 AM</v>
      </c>
      <c r="X49" t="str">
        <f>"2018-09-18 09:31:27 AM"</f>
        <v>2018-09-18 09:31:27 AM</v>
      </c>
    </row>
    <row r="50" spans="1:24" x14ac:dyDescent="0.45">
      <c r="A50" t="s">
        <v>89</v>
      </c>
      <c r="B50" t="str">
        <f t="shared" si="1"/>
        <v>+917702361687</v>
      </c>
      <c r="C50" t="s">
        <v>25</v>
      </c>
      <c r="D50">
        <v>9989384686</v>
      </c>
      <c r="E50">
        <v>4</v>
      </c>
      <c r="F50" t="s">
        <v>169</v>
      </c>
      <c r="G50" t="s">
        <v>26</v>
      </c>
      <c r="H50" s="1">
        <v>43353</v>
      </c>
      <c r="I50" t="s">
        <v>157</v>
      </c>
      <c r="J50" t="s">
        <v>28</v>
      </c>
      <c r="K50">
        <v>3</v>
      </c>
      <c r="L50" t="s">
        <v>26</v>
      </c>
      <c r="M50" s="1">
        <v>43361</v>
      </c>
      <c r="N50" t="s">
        <v>170</v>
      </c>
      <c r="O50" t="s">
        <v>137</v>
      </c>
      <c r="P50" t="s">
        <v>131</v>
      </c>
      <c r="Q50" t="s">
        <v>95</v>
      </c>
      <c r="R50" t="s">
        <v>96</v>
      </c>
      <c r="S50" t="s">
        <v>35</v>
      </c>
      <c r="T50">
        <v>16.313915000000001</v>
      </c>
      <c r="U50">
        <v>79.329274999999996</v>
      </c>
      <c r="V50" t="s">
        <v>153</v>
      </c>
      <c r="W50" t="str">
        <f>"2018-09-18 04:03:25 AM"</f>
        <v>2018-09-18 04:03:25 AM</v>
      </c>
      <c r="X50" t="str">
        <f>"2018-09-18 09:33:25 AM"</f>
        <v>2018-09-18 09:33:25 AM</v>
      </c>
    </row>
    <row r="51" spans="1:24" x14ac:dyDescent="0.45">
      <c r="A51" t="s">
        <v>89</v>
      </c>
      <c r="B51" t="str">
        <f t="shared" si="1"/>
        <v>+917702361687</v>
      </c>
      <c r="C51" t="s">
        <v>25</v>
      </c>
      <c r="D51">
        <v>7702012428</v>
      </c>
      <c r="E51">
        <v>10</v>
      </c>
      <c r="F51" s="1">
        <v>43293</v>
      </c>
      <c r="G51" t="s">
        <v>26</v>
      </c>
      <c r="H51" s="1">
        <v>43355</v>
      </c>
      <c r="I51" t="s">
        <v>108</v>
      </c>
      <c r="J51" t="s">
        <v>28</v>
      </c>
      <c r="K51">
        <v>6</v>
      </c>
      <c r="L51" t="s">
        <v>26</v>
      </c>
      <c r="M51" s="1">
        <v>43361</v>
      </c>
      <c r="N51" t="s">
        <v>171</v>
      </c>
      <c r="O51" t="s">
        <v>137</v>
      </c>
      <c r="P51" t="s">
        <v>131</v>
      </c>
      <c r="Q51" t="s">
        <v>95</v>
      </c>
      <c r="R51" t="s">
        <v>96</v>
      </c>
      <c r="S51" t="s">
        <v>35</v>
      </c>
      <c r="T51">
        <v>16.313915000000001</v>
      </c>
      <c r="U51">
        <v>79.329274999999996</v>
      </c>
      <c r="V51" t="s">
        <v>153</v>
      </c>
      <c r="W51" t="str">
        <f>"2018-09-18 04:06:16 AM"</f>
        <v>2018-09-18 04:06:16 AM</v>
      </c>
      <c r="X51" t="str">
        <f>"2018-09-18 09:36:16 AM"</f>
        <v>2018-09-18 09:36:16 AM</v>
      </c>
    </row>
    <row r="52" spans="1:24" x14ac:dyDescent="0.45">
      <c r="A52" t="s">
        <v>89</v>
      </c>
      <c r="B52" t="str">
        <f t="shared" si="1"/>
        <v>+917702361687</v>
      </c>
      <c r="C52" t="s">
        <v>25</v>
      </c>
      <c r="D52">
        <v>9849061203</v>
      </c>
      <c r="E52">
        <v>9</v>
      </c>
      <c r="F52" s="1">
        <v>43293</v>
      </c>
      <c r="G52" t="s">
        <v>26</v>
      </c>
      <c r="H52" s="1">
        <v>43353</v>
      </c>
      <c r="I52" t="s">
        <v>108</v>
      </c>
      <c r="J52" t="s">
        <v>28</v>
      </c>
      <c r="K52">
        <v>5</v>
      </c>
      <c r="L52" t="s">
        <v>26</v>
      </c>
      <c r="M52" s="1">
        <v>43361</v>
      </c>
      <c r="N52" t="s">
        <v>172</v>
      </c>
      <c r="O52" t="s">
        <v>173</v>
      </c>
      <c r="P52" t="s">
        <v>137</v>
      </c>
      <c r="Q52" t="s">
        <v>95</v>
      </c>
      <c r="R52" t="s">
        <v>96</v>
      </c>
      <c r="S52" t="s">
        <v>35</v>
      </c>
      <c r="T52">
        <v>16.313711699999999</v>
      </c>
      <c r="U52">
        <v>79.329163300000005</v>
      </c>
      <c r="V52" t="s">
        <v>153</v>
      </c>
      <c r="W52" t="str">
        <f>"2018-09-18 04:09:18 AM"</f>
        <v>2018-09-18 04:09:18 AM</v>
      </c>
      <c r="X52" t="str">
        <f>"2018-09-18 09:39:18 AM"</f>
        <v>2018-09-18 09:39:18 AM</v>
      </c>
    </row>
    <row r="53" spans="1:24" x14ac:dyDescent="0.45">
      <c r="A53" t="s">
        <v>174</v>
      </c>
      <c r="B53" t="str">
        <f>"+919885259294"</f>
        <v>+919885259294</v>
      </c>
      <c r="C53" t="s">
        <v>25</v>
      </c>
      <c r="D53">
        <v>9010013983</v>
      </c>
      <c r="E53">
        <v>3</v>
      </c>
      <c r="F53" s="1">
        <v>43292</v>
      </c>
      <c r="G53" t="s">
        <v>26</v>
      </c>
      <c r="H53" s="1">
        <v>43330</v>
      </c>
      <c r="I53" t="s">
        <v>108</v>
      </c>
      <c r="J53" t="s">
        <v>52</v>
      </c>
      <c r="L53" t="s">
        <v>26</v>
      </c>
      <c r="M53" t="s">
        <v>175</v>
      </c>
      <c r="N53" t="s">
        <v>176</v>
      </c>
      <c r="O53" t="s">
        <v>174</v>
      </c>
      <c r="P53" t="s">
        <v>177</v>
      </c>
      <c r="Q53" t="s">
        <v>178</v>
      </c>
      <c r="R53" t="s">
        <v>179</v>
      </c>
      <c r="S53" t="s">
        <v>35</v>
      </c>
      <c r="T53">
        <v>16.511201100000001</v>
      </c>
      <c r="U53">
        <v>79.582828399999997</v>
      </c>
      <c r="V53" t="s">
        <v>180</v>
      </c>
      <c r="W53" t="str">
        <f>"2018-09-18 09:33:12 AM"</f>
        <v>2018-09-18 09:33:12 AM</v>
      </c>
      <c r="X53" t="str">
        <f>"2018-09-18 15:03:12 PM"</f>
        <v>2018-09-18 15:03:12 PM</v>
      </c>
    </row>
    <row r="54" spans="1:24" x14ac:dyDescent="0.45">
      <c r="A54" t="s">
        <v>174</v>
      </c>
      <c r="B54" t="str">
        <f>"+919885259294"</f>
        <v>+919885259294</v>
      </c>
      <c r="C54" t="s">
        <v>25</v>
      </c>
      <c r="D54">
        <v>9177201020</v>
      </c>
      <c r="E54">
        <v>10</v>
      </c>
      <c r="F54" s="1">
        <v>43289</v>
      </c>
      <c r="G54" t="s">
        <v>26</v>
      </c>
      <c r="H54" s="1">
        <v>43327</v>
      </c>
      <c r="I54" t="s">
        <v>61</v>
      </c>
      <c r="J54" t="s">
        <v>52</v>
      </c>
      <c r="K54" t="s">
        <v>175</v>
      </c>
      <c r="L54" t="s">
        <v>79</v>
      </c>
      <c r="M54" t="s">
        <v>175</v>
      </c>
      <c r="N54" t="s">
        <v>181</v>
      </c>
      <c r="O54" t="s">
        <v>174</v>
      </c>
      <c r="P54" t="s">
        <v>177</v>
      </c>
      <c r="Q54" t="s">
        <v>178</v>
      </c>
      <c r="R54" t="s">
        <v>179</v>
      </c>
      <c r="S54" t="s">
        <v>35</v>
      </c>
      <c r="T54">
        <v>16.505355000000002</v>
      </c>
      <c r="U54">
        <v>79.578471300000004</v>
      </c>
      <c r="V54" t="s">
        <v>180</v>
      </c>
      <c r="W54" t="str">
        <f>"2018-09-18 09:33:14 AM"</f>
        <v>2018-09-18 09:33:14 AM</v>
      </c>
      <c r="X54" t="str">
        <f>"2018-09-18 15:03:14 PM"</f>
        <v>2018-09-18 15:03:14 PM</v>
      </c>
    </row>
    <row r="55" spans="1:24" x14ac:dyDescent="0.45">
      <c r="A55" t="s">
        <v>60</v>
      </c>
      <c r="B55" t="str">
        <f>"+919441902471"</f>
        <v>+919441902471</v>
      </c>
      <c r="C55" t="s">
        <v>25</v>
      </c>
      <c r="D55">
        <v>9491116039</v>
      </c>
      <c r="E55">
        <v>200</v>
      </c>
      <c r="F55">
        <v>1072018</v>
      </c>
      <c r="G55" t="s">
        <v>26</v>
      </c>
      <c r="H55">
        <v>1082018</v>
      </c>
      <c r="I55" t="s">
        <v>61</v>
      </c>
      <c r="J55" t="s">
        <v>52</v>
      </c>
      <c r="K55">
        <v>5</v>
      </c>
      <c r="L55" t="s">
        <v>26</v>
      </c>
      <c r="M55">
        <v>2082018</v>
      </c>
      <c r="N55" t="s">
        <v>182</v>
      </c>
      <c r="O55" t="s">
        <v>64</v>
      </c>
      <c r="P55" t="s">
        <v>70</v>
      </c>
      <c r="Q55" t="s">
        <v>71</v>
      </c>
      <c r="R55" t="s">
        <v>67</v>
      </c>
      <c r="S55" t="s">
        <v>42</v>
      </c>
      <c r="T55">
        <v>16.504368299999999</v>
      </c>
      <c r="U55">
        <v>80.339238699999996</v>
      </c>
      <c r="V55" t="s">
        <v>151</v>
      </c>
      <c r="W55" t="str">
        <f>"2018-09-18 04:12:14 AM"</f>
        <v>2018-09-18 04:12:14 AM</v>
      </c>
      <c r="X55" t="str">
        <f>"2018-09-18 09:42:14 AM"</f>
        <v>2018-09-18 09:42:14 AM</v>
      </c>
    </row>
    <row r="56" spans="1:24" x14ac:dyDescent="0.45">
      <c r="A56" t="s">
        <v>107</v>
      </c>
      <c r="B56" t="str">
        <f>"+919989001169"</f>
        <v>+919989001169</v>
      </c>
      <c r="C56" t="s">
        <v>25</v>
      </c>
      <c r="D56">
        <v>8179427783</v>
      </c>
      <c r="E56">
        <v>11</v>
      </c>
      <c r="F56" s="1">
        <v>43268</v>
      </c>
      <c r="G56" t="s">
        <v>26</v>
      </c>
      <c r="H56" t="s">
        <v>183</v>
      </c>
      <c r="I56" t="s">
        <v>61</v>
      </c>
      <c r="J56" t="s">
        <v>52</v>
      </c>
      <c r="K56">
        <v>2</v>
      </c>
      <c r="L56" t="s">
        <v>26</v>
      </c>
      <c r="M56" t="s">
        <v>26</v>
      </c>
      <c r="N56" t="s">
        <v>184</v>
      </c>
      <c r="O56" t="s">
        <v>185</v>
      </c>
      <c r="P56" t="s">
        <v>111</v>
      </c>
      <c r="Q56" t="s">
        <v>112</v>
      </c>
      <c r="R56" t="s">
        <v>186</v>
      </c>
      <c r="S56" t="s">
        <v>35</v>
      </c>
      <c r="T56">
        <v>16.516447500000002</v>
      </c>
      <c r="U56">
        <v>79.321935100000005</v>
      </c>
      <c r="W56" t="str">
        <f>"2018-09-18 04:17:30 AM"</f>
        <v>2018-09-18 04:17:30 AM</v>
      </c>
      <c r="X56" t="str">
        <f>"2018-09-18 09:47:30 AM"</f>
        <v>2018-09-18 09:47:30 AM</v>
      </c>
    </row>
    <row r="57" spans="1:24" x14ac:dyDescent="0.45">
      <c r="A57" t="s">
        <v>187</v>
      </c>
      <c r="B57" t="str">
        <f>"+919949565092"</f>
        <v>+919949565092</v>
      </c>
      <c r="C57" t="s">
        <v>25</v>
      </c>
      <c r="D57">
        <v>9949565092</v>
      </c>
      <c r="E57">
        <v>3</v>
      </c>
      <c r="F57" s="1">
        <v>43253</v>
      </c>
      <c r="G57" t="s">
        <v>26</v>
      </c>
      <c r="H57" s="1">
        <v>43317</v>
      </c>
      <c r="I57" t="s">
        <v>61</v>
      </c>
      <c r="J57" t="s">
        <v>52</v>
      </c>
      <c r="L57" t="s">
        <v>79</v>
      </c>
      <c r="N57" t="s">
        <v>188</v>
      </c>
      <c r="O57" t="s">
        <v>189</v>
      </c>
      <c r="P57" t="s">
        <v>190</v>
      </c>
      <c r="Q57" t="s">
        <v>191</v>
      </c>
      <c r="R57" t="s">
        <v>192</v>
      </c>
      <c r="S57" t="s">
        <v>193</v>
      </c>
      <c r="T57">
        <v>18.416932899999999</v>
      </c>
      <c r="U57">
        <v>79.471267299999994</v>
      </c>
      <c r="V57" t="s">
        <v>194</v>
      </c>
      <c r="W57" t="str">
        <f>"2018-08-17 12:16:21 PM"</f>
        <v>2018-08-17 12:16:21 PM</v>
      </c>
      <c r="X57" t="str">
        <f>"2018-08-17 17:46:21 PM"</f>
        <v>2018-08-17 17:46:21 PM</v>
      </c>
    </row>
    <row r="58" spans="1:24" x14ac:dyDescent="0.45">
      <c r="A58" t="s">
        <v>187</v>
      </c>
      <c r="B58" t="str">
        <f>"+919949565092"</f>
        <v>+919949565092</v>
      </c>
      <c r="C58" t="s">
        <v>25</v>
      </c>
      <c r="D58">
        <v>9908861417</v>
      </c>
      <c r="E58">
        <v>3</v>
      </c>
      <c r="F58" s="1">
        <v>43254</v>
      </c>
      <c r="G58" t="s">
        <v>26</v>
      </c>
      <c r="H58" s="1">
        <v>43314</v>
      </c>
      <c r="I58" t="s">
        <v>61</v>
      </c>
      <c r="J58" t="s">
        <v>52</v>
      </c>
      <c r="L58" t="s">
        <v>79</v>
      </c>
      <c r="N58" t="s">
        <v>195</v>
      </c>
      <c r="O58" t="s">
        <v>189</v>
      </c>
      <c r="P58" t="s">
        <v>196</v>
      </c>
      <c r="Q58" t="s">
        <v>191</v>
      </c>
      <c r="R58" t="s">
        <v>197</v>
      </c>
      <c r="S58" t="s">
        <v>193</v>
      </c>
      <c r="T58">
        <v>18.416932899999999</v>
      </c>
      <c r="U58">
        <v>79.471267299999994</v>
      </c>
      <c r="V58" t="s">
        <v>194</v>
      </c>
      <c r="W58" t="str">
        <f>"2018-08-17 12:22:42 PM"</f>
        <v>2018-08-17 12:22:42 PM</v>
      </c>
      <c r="X58" t="str">
        <f>"2018-08-17 17:52:42 PM"</f>
        <v>2018-08-17 17:52:42 PM</v>
      </c>
    </row>
    <row r="59" spans="1:24" x14ac:dyDescent="0.45">
      <c r="A59" t="s">
        <v>198</v>
      </c>
      <c r="B59" t="str">
        <f>"+919849992127"</f>
        <v>+919849992127</v>
      </c>
      <c r="C59" t="s">
        <v>25</v>
      </c>
      <c r="D59">
        <v>9391227258</v>
      </c>
      <c r="E59">
        <v>4</v>
      </c>
      <c r="F59" s="1">
        <v>43261</v>
      </c>
      <c r="G59" t="s">
        <v>26</v>
      </c>
      <c r="I59" t="s">
        <v>61</v>
      </c>
      <c r="J59" t="s">
        <v>52</v>
      </c>
      <c r="L59" t="s">
        <v>26</v>
      </c>
      <c r="M59" s="1">
        <v>43314</v>
      </c>
      <c r="N59" t="s">
        <v>199</v>
      </c>
      <c r="O59" t="s">
        <v>200</v>
      </c>
      <c r="P59" t="s">
        <v>201</v>
      </c>
      <c r="Q59" t="s">
        <v>202</v>
      </c>
      <c r="R59" t="s">
        <v>203</v>
      </c>
      <c r="S59" t="s">
        <v>204</v>
      </c>
      <c r="T59">
        <v>18.576316200000001</v>
      </c>
      <c r="U59">
        <v>79.432939500000003</v>
      </c>
      <c r="V59" t="s">
        <v>205</v>
      </c>
      <c r="W59" t="str">
        <f>"2018-08-18 03:10:00 AM"</f>
        <v>2018-08-18 03:10:00 AM</v>
      </c>
      <c r="X59" t="str">
        <f>"2018-08-18 08:40:00 AM"</f>
        <v>2018-08-18 08:40:00 AM</v>
      </c>
    </row>
    <row r="60" spans="1:24" x14ac:dyDescent="0.45">
      <c r="A60" t="s">
        <v>187</v>
      </c>
      <c r="B60" t="str">
        <f>"+919949565092"</f>
        <v>+919949565092</v>
      </c>
      <c r="C60" t="s">
        <v>25</v>
      </c>
      <c r="D60">
        <v>8106288474</v>
      </c>
      <c r="E60">
        <v>3</v>
      </c>
      <c r="F60" s="1">
        <v>43254</v>
      </c>
      <c r="G60" t="s">
        <v>26</v>
      </c>
      <c r="H60" s="1">
        <v>43330</v>
      </c>
      <c r="I60" t="s">
        <v>108</v>
      </c>
      <c r="J60" t="s">
        <v>52</v>
      </c>
      <c r="L60" t="s">
        <v>26</v>
      </c>
      <c r="M60" s="1">
        <v>43327</v>
      </c>
      <c r="N60" t="s">
        <v>206</v>
      </c>
      <c r="O60" t="s">
        <v>207</v>
      </c>
      <c r="P60" t="s">
        <v>208</v>
      </c>
      <c r="Q60" t="s">
        <v>191</v>
      </c>
      <c r="R60" t="s">
        <v>192</v>
      </c>
      <c r="S60" t="s">
        <v>209</v>
      </c>
      <c r="T60">
        <v>18.388950399999999</v>
      </c>
      <c r="U60">
        <v>79.501496399999994</v>
      </c>
      <c r="V60" t="s">
        <v>210</v>
      </c>
      <c r="W60" t="str">
        <f>"2018-09-05 01:53:39 AM"</f>
        <v>2018-09-05 01:53:39 AM</v>
      </c>
      <c r="X60" t="str">
        <f>"2018-09-05 07:23:39 AM"</f>
        <v>2018-09-05 07:23:39 AM</v>
      </c>
    </row>
    <row r="61" spans="1:24" x14ac:dyDescent="0.45">
      <c r="A61" t="s">
        <v>211</v>
      </c>
      <c r="B61" t="str">
        <f>"+919618335774"</f>
        <v>+919618335774</v>
      </c>
      <c r="C61" t="s">
        <v>25</v>
      </c>
      <c r="D61">
        <v>9963089642</v>
      </c>
      <c r="E61">
        <v>10</v>
      </c>
      <c r="F61" s="1">
        <v>43268</v>
      </c>
      <c r="G61" t="s">
        <v>26</v>
      </c>
      <c r="H61" s="1">
        <v>43319</v>
      </c>
      <c r="I61" t="s">
        <v>27</v>
      </c>
      <c r="J61" t="s">
        <v>28</v>
      </c>
      <c r="L61" t="s">
        <v>26</v>
      </c>
      <c r="N61" t="s">
        <v>212</v>
      </c>
      <c r="O61" t="s">
        <v>213</v>
      </c>
      <c r="P61" t="s">
        <v>201</v>
      </c>
      <c r="Q61" t="s">
        <v>214</v>
      </c>
      <c r="R61" t="s">
        <v>214</v>
      </c>
      <c r="S61" t="s">
        <v>215</v>
      </c>
      <c r="T61">
        <v>18.2541516</v>
      </c>
      <c r="U61">
        <v>79.020536000000007</v>
      </c>
      <c r="V61" t="s">
        <v>216</v>
      </c>
      <c r="W61" t="str">
        <f>"2018-08-18 01:47:25 AM"</f>
        <v>2018-08-18 01:47:25 AM</v>
      </c>
      <c r="X61" t="str">
        <f>"2018-08-18 07:17:25 AM"</f>
        <v>2018-08-18 07:17:25 AM</v>
      </c>
    </row>
    <row r="62" spans="1:24" x14ac:dyDescent="0.45">
      <c r="A62" t="s">
        <v>211</v>
      </c>
      <c r="B62" t="str">
        <f>"+919618335774"</f>
        <v>+919618335774</v>
      </c>
      <c r="C62" t="s">
        <v>25</v>
      </c>
      <c r="D62">
        <v>9550626145</v>
      </c>
      <c r="E62">
        <v>10</v>
      </c>
      <c r="F62" s="1">
        <v>43338</v>
      </c>
      <c r="G62" t="s">
        <v>26</v>
      </c>
      <c r="I62" t="s">
        <v>61</v>
      </c>
      <c r="J62" t="s">
        <v>52</v>
      </c>
      <c r="L62" t="s">
        <v>26</v>
      </c>
      <c r="N62" t="s">
        <v>217</v>
      </c>
      <c r="O62" t="s">
        <v>213</v>
      </c>
      <c r="P62" t="s">
        <v>201</v>
      </c>
      <c r="Q62" t="s">
        <v>218</v>
      </c>
      <c r="R62" t="s">
        <v>214</v>
      </c>
      <c r="S62" t="s">
        <v>215</v>
      </c>
      <c r="T62">
        <v>18.2595527</v>
      </c>
      <c r="U62">
        <v>79.012764200000007</v>
      </c>
      <c r="V62" t="s">
        <v>219</v>
      </c>
      <c r="W62" t="str">
        <f>"2018-08-18 02:35:40 AM"</f>
        <v>2018-08-18 02:35:40 AM</v>
      </c>
      <c r="X62" t="str">
        <f>"2018-08-18 08:05:40 AM"</f>
        <v>2018-08-18 08:05:40 AM</v>
      </c>
    </row>
    <row r="63" spans="1:24" x14ac:dyDescent="0.45">
      <c r="A63" t="s">
        <v>198</v>
      </c>
      <c r="B63" t="str">
        <f>"+919849992127"</f>
        <v>+919849992127</v>
      </c>
      <c r="C63" t="s">
        <v>25</v>
      </c>
      <c r="D63">
        <v>9573461962</v>
      </c>
      <c r="E63">
        <v>3</v>
      </c>
      <c r="F63" s="1">
        <v>43262</v>
      </c>
      <c r="G63" t="s">
        <v>26</v>
      </c>
      <c r="I63" t="s">
        <v>61</v>
      </c>
      <c r="J63" t="s">
        <v>52</v>
      </c>
      <c r="L63" t="s">
        <v>79</v>
      </c>
      <c r="M63" s="1">
        <v>43307</v>
      </c>
      <c r="N63" t="s">
        <v>220</v>
      </c>
      <c r="O63" t="s">
        <v>221</v>
      </c>
      <c r="P63" t="s">
        <v>201</v>
      </c>
      <c r="Q63" t="s">
        <v>222</v>
      </c>
      <c r="R63" t="s">
        <v>223</v>
      </c>
      <c r="S63" t="s">
        <v>223</v>
      </c>
      <c r="T63">
        <v>18.568275100000001</v>
      </c>
      <c r="U63">
        <v>79.423640300000002</v>
      </c>
      <c r="V63" t="s">
        <v>205</v>
      </c>
      <c r="W63" t="str">
        <f>"2018-08-18 03:29:37 AM"</f>
        <v>2018-08-18 03:29:37 AM</v>
      </c>
      <c r="X63" t="str">
        <f>"2018-08-18 08:59:37 AM"</f>
        <v>2018-08-18 08:59:37 AM</v>
      </c>
    </row>
    <row r="64" spans="1:24" x14ac:dyDescent="0.45">
      <c r="A64" t="s">
        <v>224</v>
      </c>
      <c r="B64" t="str">
        <f>"+918897106105"</f>
        <v>+918897106105</v>
      </c>
      <c r="C64" t="s">
        <v>25</v>
      </c>
      <c r="D64">
        <v>9949182138</v>
      </c>
      <c r="E64">
        <v>2</v>
      </c>
      <c r="F64" s="1">
        <v>43262</v>
      </c>
      <c r="G64" t="s">
        <v>26</v>
      </c>
      <c r="H64" s="1">
        <v>43319</v>
      </c>
      <c r="I64" t="s">
        <v>61</v>
      </c>
      <c r="J64" t="s">
        <v>52</v>
      </c>
      <c r="K64">
        <v>3</v>
      </c>
      <c r="L64" t="s">
        <v>26</v>
      </c>
      <c r="M64" t="s">
        <v>79</v>
      </c>
      <c r="N64" t="s">
        <v>225</v>
      </c>
      <c r="O64" t="s">
        <v>224</v>
      </c>
      <c r="P64" t="s">
        <v>226</v>
      </c>
      <c r="Q64" t="s">
        <v>227</v>
      </c>
      <c r="R64" t="s">
        <v>228</v>
      </c>
      <c r="S64" t="s">
        <v>229</v>
      </c>
      <c r="T64">
        <v>18.2513747</v>
      </c>
      <c r="U64">
        <v>79.459917500000003</v>
      </c>
      <c r="V64" t="s">
        <v>230</v>
      </c>
      <c r="W64" t="str">
        <f>"2018-08-18 04:59:03 AM"</f>
        <v>2018-08-18 04:59:03 AM</v>
      </c>
      <c r="X64" t="str">
        <f>"2018-08-18 10:29:03 AM"</f>
        <v>2018-08-18 10:29:03 AM</v>
      </c>
    </row>
    <row r="65" spans="1:24" x14ac:dyDescent="0.45">
      <c r="A65" t="s">
        <v>198</v>
      </c>
      <c r="B65" t="str">
        <f>"+919849992127"</f>
        <v>+919849992127</v>
      </c>
      <c r="C65" t="s">
        <v>25</v>
      </c>
      <c r="D65">
        <v>9866263340</v>
      </c>
      <c r="E65">
        <v>5</v>
      </c>
      <c r="F65" s="1">
        <v>43258</v>
      </c>
      <c r="G65" t="s">
        <v>26</v>
      </c>
      <c r="I65" t="s">
        <v>91</v>
      </c>
      <c r="J65" t="s">
        <v>52</v>
      </c>
      <c r="L65" t="s">
        <v>26</v>
      </c>
      <c r="M65" s="1">
        <v>43316</v>
      </c>
      <c r="N65" t="s">
        <v>231</v>
      </c>
      <c r="O65" t="s">
        <v>200</v>
      </c>
      <c r="P65" t="s">
        <v>201</v>
      </c>
      <c r="Q65" t="s">
        <v>202</v>
      </c>
      <c r="R65" t="s">
        <v>223</v>
      </c>
      <c r="S65" t="s">
        <v>223</v>
      </c>
      <c r="T65">
        <v>18.567601</v>
      </c>
      <c r="U65">
        <v>79.408316900000003</v>
      </c>
      <c r="V65" t="s">
        <v>232</v>
      </c>
      <c r="W65" t="str">
        <f>"2018-08-18 03:59:58 AM"</f>
        <v>2018-08-18 03:59:58 AM</v>
      </c>
      <c r="X65" t="str">
        <f>"2018-08-18 09:29:58 AM"</f>
        <v>2018-08-18 09:29:58 AM</v>
      </c>
    </row>
    <row r="66" spans="1:24" x14ac:dyDescent="0.45">
      <c r="A66" t="s">
        <v>198</v>
      </c>
      <c r="B66" t="str">
        <f>"+919849992127"</f>
        <v>+919849992127</v>
      </c>
      <c r="C66" t="s">
        <v>25</v>
      </c>
      <c r="D66">
        <v>9704298995</v>
      </c>
      <c r="E66">
        <v>3</v>
      </c>
      <c r="F66" s="4">
        <v>40330</v>
      </c>
      <c r="G66" t="s">
        <v>26</v>
      </c>
      <c r="I66" t="s">
        <v>61</v>
      </c>
      <c r="J66" t="s">
        <v>28</v>
      </c>
      <c r="L66" t="s">
        <v>79</v>
      </c>
      <c r="M66" s="4">
        <v>45474</v>
      </c>
      <c r="N66" t="s">
        <v>233</v>
      </c>
      <c r="O66" t="s">
        <v>221</v>
      </c>
      <c r="P66" t="s">
        <v>201</v>
      </c>
      <c r="Q66" t="s">
        <v>202</v>
      </c>
      <c r="R66" t="s">
        <v>223</v>
      </c>
      <c r="S66" t="s">
        <v>223</v>
      </c>
      <c r="T66">
        <v>18.565737200000001</v>
      </c>
      <c r="U66">
        <v>79.428226699999996</v>
      </c>
      <c r="V66" t="s">
        <v>205</v>
      </c>
      <c r="W66" t="str">
        <f>"2018-08-18 05:01:41 AM"</f>
        <v>2018-08-18 05:01:41 AM</v>
      </c>
      <c r="X66" t="str">
        <f>"2018-08-18 10:31:41 AM"</f>
        <v>2018-08-18 10:31:41 AM</v>
      </c>
    </row>
    <row r="67" spans="1:24" x14ac:dyDescent="0.45">
      <c r="A67" t="s">
        <v>211</v>
      </c>
      <c r="B67" t="str">
        <f>"+919618335774"</f>
        <v>+919618335774</v>
      </c>
      <c r="C67" t="s">
        <v>25</v>
      </c>
      <c r="D67">
        <v>9441405472</v>
      </c>
      <c r="E67">
        <v>10</v>
      </c>
      <c r="F67" s="1">
        <v>43275</v>
      </c>
      <c r="G67" t="s">
        <v>26</v>
      </c>
      <c r="I67" t="s">
        <v>27</v>
      </c>
      <c r="J67" t="s">
        <v>28</v>
      </c>
      <c r="L67" t="s">
        <v>26</v>
      </c>
      <c r="N67" t="s">
        <v>234</v>
      </c>
      <c r="O67" t="s">
        <v>213</v>
      </c>
      <c r="P67" t="s">
        <v>235</v>
      </c>
      <c r="Q67" t="s">
        <v>236</v>
      </c>
      <c r="R67" t="s">
        <v>214</v>
      </c>
      <c r="S67" t="s">
        <v>215</v>
      </c>
      <c r="T67">
        <v>18.257835100000001</v>
      </c>
      <c r="U67">
        <v>79.030223199999995</v>
      </c>
      <c r="V67" t="s">
        <v>237</v>
      </c>
      <c r="W67" t="str">
        <f>"2018-08-18 04:19:12 AM"</f>
        <v>2018-08-18 04:19:12 AM</v>
      </c>
      <c r="X67" t="str">
        <f>"2018-08-18 09:49:12 AM"</f>
        <v>2018-08-18 09:49:12 AM</v>
      </c>
    </row>
    <row r="68" spans="1:24" x14ac:dyDescent="0.45">
      <c r="A68" t="s">
        <v>211</v>
      </c>
      <c r="B68" t="str">
        <f>"+919618335774"</f>
        <v>+919618335774</v>
      </c>
      <c r="C68" t="s">
        <v>25</v>
      </c>
      <c r="D68">
        <v>9440563987</v>
      </c>
      <c r="E68">
        <v>7</v>
      </c>
      <c r="F68" s="1">
        <v>43274</v>
      </c>
      <c r="G68" t="s">
        <v>79</v>
      </c>
      <c r="I68" t="s">
        <v>27</v>
      </c>
      <c r="J68" t="s">
        <v>52</v>
      </c>
      <c r="L68" t="s">
        <v>26</v>
      </c>
      <c r="N68" t="s">
        <v>238</v>
      </c>
      <c r="O68" t="s">
        <v>213</v>
      </c>
      <c r="P68" t="s">
        <v>201</v>
      </c>
      <c r="Q68" t="s">
        <v>214</v>
      </c>
      <c r="R68" t="s">
        <v>214</v>
      </c>
      <c r="S68" t="s">
        <v>215</v>
      </c>
      <c r="T68">
        <v>18.249927199999998</v>
      </c>
      <c r="U68">
        <v>79.023362000000006</v>
      </c>
      <c r="V68" t="s">
        <v>239</v>
      </c>
      <c r="W68" t="str">
        <f>"2018-08-18 04:45:30 AM"</f>
        <v>2018-08-18 04:45:30 AM</v>
      </c>
      <c r="X68" t="str">
        <f>"2018-08-18 10:15:30 AM"</f>
        <v>2018-08-18 10:15:30 AM</v>
      </c>
    </row>
    <row r="69" spans="1:24" x14ac:dyDescent="0.45">
      <c r="A69" t="s">
        <v>211</v>
      </c>
      <c r="B69" t="str">
        <f>"+919618335774"</f>
        <v>+919618335774</v>
      </c>
      <c r="C69" t="s">
        <v>25</v>
      </c>
      <c r="D69">
        <v>9494361741</v>
      </c>
      <c r="E69">
        <v>12</v>
      </c>
      <c r="G69" t="s">
        <v>26</v>
      </c>
      <c r="I69" t="s">
        <v>240</v>
      </c>
      <c r="J69" t="s">
        <v>28</v>
      </c>
      <c r="L69" t="s">
        <v>26</v>
      </c>
      <c r="M69" s="1">
        <v>43328</v>
      </c>
      <c r="N69" t="s">
        <v>241</v>
      </c>
      <c r="O69" t="s">
        <v>213</v>
      </c>
      <c r="P69" t="s">
        <v>201</v>
      </c>
      <c r="Q69" t="s">
        <v>242</v>
      </c>
      <c r="R69" t="s">
        <v>214</v>
      </c>
      <c r="S69" t="s">
        <v>215</v>
      </c>
      <c r="T69">
        <v>18.254023</v>
      </c>
      <c r="U69">
        <v>79.029851699999995</v>
      </c>
      <c r="V69" t="s">
        <v>237</v>
      </c>
      <c r="W69" t="str">
        <f>"2018-08-18 04:28:08 AM"</f>
        <v>2018-08-18 04:28:08 AM</v>
      </c>
      <c r="X69" t="str">
        <f>"2018-08-18 09:58:08 AM"</f>
        <v>2018-08-18 09:58:08 AM</v>
      </c>
    </row>
    <row r="70" spans="1:24" x14ac:dyDescent="0.45">
      <c r="A70" t="s">
        <v>211</v>
      </c>
      <c r="B70" t="str">
        <f>"+919618335774"</f>
        <v>+919618335774</v>
      </c>
      <c r="C70" t="s">
        <v>25</v>
      </c>
      <c r="D70">
        <v>9989139097</v>
      </c>
      <c r="E70">
        <v>30</v>
      </c>
      <c r="F70" s="1">
        <v>43275</v>
      </c>
      <c r="G70" t="s">
        <v>26</v>
      </c>
      <c r="H70" s="1">
        <v>43322</v>
      </c>
      <c r="I70" t="s">
        <v>62</v>
      </c>
      <c r="J70" t="s">
        <v>62</v>
      </c>
      <c r="L70" t="s">
        <v>26</v>
      </c>
      <c r="M70" s="1">
        <v>43320</v>
      </c>
      <c r="N70" t="s">
        <v>243</v>
      </c>
      <c r="O70" t="s">
        <v>213</v>
      </c>
      <c r="P70" t="s">
        <v>201</v>
      </c>
      <c r="Q70" t="s">
        <v>244</v>
      </c>
      <c r="R70" t="s">
        <v>214</v>
      </c>
      <c r="S70" t="s">
        <v>215</v>
      </c>
      <c r="T70">
        <v>18.284231599999998</v>
      </c>
      <c r="U70">
        <v>79.009584700000005</v>
      </c>
      <c r="V70" t="s">
        <v>219</v>
      </c>
      <c r="W70" t="str">
        <f>"2018-08-22 04:51:41 AM"</f>
        <v>2018-08-22 04:51:41 AM</v>
      </c>
      <c r="X70" t="str">
        <f>"2018-08-22 10:21:41 AM"</f>
        <v>2018-08-22 10:21:41 AM</v>
      </c>
    </row>
    <row r="71" spans="1:24" x14ac:dyDescent="0.45">
      <c r="A71" t="s">
        <v>224</v>
      </c>
      <c r="B71" t="str">
        <f>"+918897106105"</f>
        <v>+918897106105</v>
      </c>
      <c r="C71" t="s">
        <v>25</v>
      </c>
      <c r="D71">
        <v>9848194520</v>
      </c>
      <c r="E71">
        <v>4</v>
      </c>
      <c r="F71" s="1">
        <v>43261</v>
      </c>
      <c r="G71" t="s">
        <v>26</v>
      </c>
      <c r="H71" s="1">
        <v>43252</v>
      </c>
      <c r="I71" t="s">
        <v>61</v>
      </c>
      <c r="J71" t="s">
        <v>52</v>
      </c>
      <c r="K71">
        <v>2</v>
      </c>
      <c r="L71" t="s">
        <v>79</v>
      </c>
      <c r="N71" t="s">
        <v>245</v>
      </c>
      <c r="O71" t="s">
        <v>224</v>
      </c>
      <c r="P71" t="s">
        <v>226</v>
      </c>
      <c r="Q71" t="s">
        <v>227</v>
      </c>
      <c r="R71" t="s">
        <v>228</v>
      </c>
      <c r="S71" t="s">
        <v>246</v>
      </c>
      <c r="T71">
        <v>18.2632054</v>
      </c>
      <c r="U71">
        <v>79.486328099999994</v>
      </c>
      <c r="V71" t="s">
        <v>247</v>
      </c>
      <c r="W71" t="str">
        <f>"2018-08-18 05:33:50 AM"</f>
        <v>2018-08-18 05:33:50 AM</v>
      </c>
      <c r="X71" t="str">
        <f>"2018-08-18 11:03:50 AM"</f>
        <v>2018-08-18 11:03:50 AM</v>
      </c>
    </row>
    <row r="72" spans="1:24" x14ac:dyDescent="0.45">
      <c r="A72" t="s">
        <v>211</v>
      </c>
      <c r="B72" t="str">
        <f>"+919618335774"</f>
        <v>+919618335774</v>
      </c>
      <c r="C72" t="s">
        <v>25</v>
      </c>
      <c r="D72">
        <v>9441702428</v>
      </c>
      <c r="E72">
        <v>6</v>
      </c>
      <c r="F72" s="1">
        <v>43273</v>
      </c>
      <c r="G72" t="s">
        <v>26</v>
      </c>
      <c r="H72" s="1">
        <v>43322</v>
      </c>
      <c r="I72" t="s">
        <v>27</v>
      </c>
      <c r="J72" t="s">
        <v>28</v>
      </c>
      <c r="K72" t="s">
        <v>248</v>
      </c>
      <c r="L72" t="s">
        <v>26</v>
      </c>
      <c r="M72" s="1">
        <v>43320</v>
      </c>
      <c r="N72" t="s">
        <v>249</v>
      </c>
      <c r="O72" t="s">
        <v>213</v>
      </c>
      <c r="P72" t="s">
        <v>201</v>
      </c>
      <c r="Q72" t="s">
        <v>214</v>
      </c>
      <c r="R72" t="s">
        <v>214</v>
      </c>
      <c r="S72" t="s">
        <v>215</v>
      </c>
      <c r="T72">
        <v>18.271289100000001</v>
      </c>
      <c r="U72">
        <v>79.000752000000006</v>
      </c>
      <c r="V72" t="s">
        <v>219</v>
      </c>
      <c r="W72" t="str">
        <f>"2018-08-18 05:37:53 AM"</f>
        <v>2018-08-18 05:37:53 AM</v>
      </c>
      <c r="X72" t="str">
        <f>"2018-08-18 11:07:53 AM"</f>
        <v>2018-08-18 11:07:53 AM</v>
      </c>
    </row>
    <row r="73" spans="1:24" x14ac:dyDescent="0.45">
      <c r="A73" t="s">
        <v>224</v>
      </c>
      <c r="B73" t="str">
        <f>"+918897106105"</f>
        <v>+918897106105</v>
      </c>
      <c r="C73" t="s">
        <v>25</v>
      </c>
      <c r="D73">
        <v>9866690365</v>
      </c>
      <c r="E73">
        <v>4</v>
      </c>
      <c r="F73" s="1">
        <v>43261</v>
      </c>
      <c r="G73" t="s">
        <v>26</v>
      </c>
      <c r="H73" s="1">
        <v>43313</v>
      </c>
      <c r="I73" t="s">
        <v>61</v>
      </c>
      <c r="J73" t="s">
        <v>52</v>
      </c>
      <c r="K73">
        <v>3</v>
      </c>
      <c r="L73" t="s">
        <v>79</v>
      </c>
      <c r="N73" t="s">
        <v>250</v>
      </c>
      <c r="O73" t="s">
        <v>251</v>
      </c>
      <c r="P73" t="s">
        <v>226</v>
      </c>
      <c r="Q73" t="s">
        <v>227</v>
      </c>
      <c r="R73" t="s">
        <v>228</v>
      </c>
      <c r="S73" t="s">
        <v>246</v>
      </c>
      <c r="T73">
        <v>18.253869099999999</v>
      </c>
      <c r="U73">
        <v>79.479091199999999</v>
      </c>
      <c r="V73" t="s">
        <v>230</v>
      </c>
      <c r="W73" t="str">
        <f>"2018-08-18 05:42:40 AM"</f>
        <v>2018-08-18 05:42:40 AM</v>
      </c>
      <c r="X73" t="str">
        <f>"2018-08-18 11:12:40 AM"</f>
        <v>2018-08-18 11:12:40 AM</v>
      </c>
    </row>
    <row r="74" spans="1:24" x14ac:dyDescent="0.45">
      <c r="A74" t="s">
        <v>224</v>
      </c>
      <c r="B74" t="str">
        <f>"+918897106105"</f>
        <v>+918897106105</v>
      </c>
      <c r="C74" t="s">
        <v>25</v>
      </c>
      <c r="D74">
        <v>9553255661</v>
      </c>
      <c r="E74">
        <v>2</v>
      </c>
      <c r="F74" s="1">
        <v>43271</v>
      </c>
      <c r="G74" t="s">
        <v>26</v>
      </c>
      <c r="H74" s="1">
        <v>43301</v>
      </c>
      <c r="I74" t="s">
        <v>61</v>
      </c>
      <c r="J74" t="s">
        <v>52</v>
      </c>
      <c r="K74">
        <v>3</v>
      </c>
      <c r="L74" t="s">
        <v>79</v>
      </c>
      <c r="N74" t="s">
        <v>252</v>
      </c>
      <c r="O74" t="s">
        <v>253</v>
      </c>
      <c r="P74" t="s">
        <v>226</v>
      </c>
      <c r="Q74" t="s">
        <v>227</v>
      </c>
      <c r="R74" t="s">
        <v>254</v>
      </c>
      <c r="S74" t="s">
        <v>246</v>
      </c>
      <c r="T74">
        <v>18.257278599999999</v>
      </c>
      <c r="U74">
        <v>79.471154499999997</v>
      </c>
      <c r="V74" t="s">
        <v>247</v>
      </c>
      <c r="W74" t="str">
        <f>"2018-08-18 06:10:16 AM"</f>
        <v>2018-08-18 06:10:16 AM</v>
      </c>
      <c r="X74" t="str">
        <f>"2018-08-18 11:40:16 AM"</f>
        <v>2018-08-18 11:40:16 AM</v>
      </c>
    </row>
    <row r="75" spans="1:24" x14ac:dyDescent="0.45">
      <c r="A75" t="s">
        <v>60</v>
      </c>
      <c r="B75" t="str">
        <f>"+919441902471"</f>
        <v>+919441902471</v>
      </c>
      <c r="C75" t="s">
        <v>25</v>
      </c>
      <c r="D75">
        <v>9441615227</v>
      </c>
      <c r="E75">
        <v>2</v>
      </c>
      <c r="F75">
        <v>5072018</v>
      </c>
      <c r="G75" t="s">
        <v>26</v>
      </c>
      <c r="H75">
        <v>708218</v>
      </c>
      <c r="I75" t="s">
        <v>61</v>
      </c>
      <c r="J75" t="s">
        <v>52</v>
      </c>
      <c r="L75" t="s">
        <v>26</v>
      </c>
      <c r="M75">
        <v>10082018</v>
      </c>
      <c r="N75" t="s">
        <v>255</v>
      </c>
      <c r="O75" t="s">
        <v>256</v>
      </c>
      <c r="P75" t="s">
        <v>257</v>
      </c>
      <c r="Q75" t="s">
        <v>74</v>
      </c>
      <c r="R75" t="s">
        <v>258</v>
      </c>
      <c r="S75" t="s">
        <v>35</v>
      </c>
      <c r="T75">
        <v>16.487125800000001</v>
      </c>
      <c r="U75">
        <v>80.363128599999996</v>
      </c>
      <c r="V75" t="s">
        <v>259</v>
      </c>
      <c r="W75" t="str">
        <f>"2018-08-17 01:43:41 AM"</f>
        <v>2018-08-17 01:43:41 AM</v>
      </c>
      <c r="X75" t="str">
        <f>"2018-08-17 07:13:41 AM"</f>
        <v>2018-08-17 07:13:41 AM</v>
      </c>
    </row>
    <row r="76" spans="1:24" x14ac:dyDescent="0.45">
      <c r="A76" t="s">
        <v>198</v>
      </c>
      <c r="B76" t="str">
        <f>"+919849992127"</f>
        <v>+919849992127</v>
      </c>
      <c r="C76" t="s">
        <v>25</v>
      </c>
      <c r="D76">
        <v>9652663994</v>
      </c>
      <c r="E76">
        <v>5</v>
      </c>
      <c r="F76" t="s">
        <v>260</v>
      </c>
      <c r="G76" t="s">
        <v>26</v>
      </c>
      <c r="H76" s="1">
        <v>43261</v>
      </c>
      <c r="I76" t="s">
        <v>91</v>
      </c>
      <c r="J76" t="s">
        <v>52</v>
      </c>
      <c r="K76" t="s">
        <v>52</v>
      </c>
      <c r="L76" t="s">
        <v>26</v>
      </c>
      <c r="M76" s="1">
        <v>43259</v>
      </c>
      <c r="N76" t="s">
        <v>261</v>
      </c>
      <c r="O76" t="s">
        <v>200</v>
      </c>
      <c r="P76" t="s">
        <v>201</v>
      </c>
      <c r="Q76" t="s">
        <v>262</v>
      </c>
      <c r="R76" t="s">
        <v>223</v>
      </c>
      <c r="S76" t="s">
        <v>223</v>
      </c>
      <c r="T76">
        <v>18.662264700000001</v>
      </c>
      <c r="U76">
        <v>79.372074499999997</v>
      </c>
      <c r="V76" t="s">
        <v>263</v>
      </c>
      <c r="W76" t="str">
        <f>"2018-08-17 03:09:20 AM"</f>
        <v>2018-08-17 03:09:20 AM</v>
      </c>
      <c r="X76" t="str">
        <f>"2018-08-17 08:39:20 AM"</f>
        <v>2018-08-17 08:39:20 AM</v>
      </c>
    </row>
    <row r="77" spans="1:24" x14ac:dyDescent="0.45">
      <c r="A77" t="s">
        <v>264</v>
      </c>
      <c r="B77" t="str">
        <f>"+919676192285"</f>
        <v>+919676192285</v>
      </c>
      <c r="C77" t="s">
        <v>25</v>
      </c>
      <c r="D77">
        <v>9390070560</v>
      </c>
      <c r="E77">
        <v>5</v>
      </c>
      <c r="G77" t="s">
        <v>26</v>
      </c>
      <c r="H77" s="1">
        <v>43291</v>
      </c>
      <c r="I77" t="s">
        <v>27</v>
      </c>
      <c r="J77" t="s">
        <v>52</v>
      </c>
      <c r="K77">
        <v>2</v>
      </c>
      <c r="L77" t="s">
        <v>79</v>
      </c>
      <c r="N77" t="s">
        <v>265</v>
      </c>
      <c r="O77" t="s">
        <v>266</v>
      </c>
      <c r="P77" t="s">
        <v>267</v>
      </c>
      <c r="Q77" t="s">
        <v>268</v>
      </c>
      <c r="R77" t="s">
        <v>269</v>
      </c>
      <c r="S77" t="s">
        <v>270</v>
      </c>
      <c r="T77">
        <v>18.192165299999999</v>
      </c>
      <c r="U77">
        <v>79.551387500000004</v>
      </c>
      <c r="V77" t="s">
        <v>271</v>
      </c>
      <c r="W77" t="str">
        <f>"2018-08-17 08:03:14 AM"</f>
        <v>2018-08-17 08:03:14 AM</v>
      </c>
      <c r="X77" t="str">
        <f>"2018-08-17 13:33:14 PM"</f>
        <v>2018-08-17 13:33:14 PM</v>
      </c>
    </row>
    <row r="78" spans="1:24" x14ac:dyDescent="0.45">
      <c r="A78" t="s">
        <v>187</v>
      </c>
      <c r="B78" t="str">
        <f>"+919949565092"</f>
        <v>+919949565092</v>
      </c>
      <c r="C78" t="s">
        <v>25</v>
      </c>
      <c r="D78">
        <v>9908291653</v>
      </c>
      <c r="E78">
        <v>6</v>
      </c>
      <c r="F78" s="1">
        <v>43253</v>
      </c>
      <c r="G78" t="s">
        <v>26</v>
      </c>
      <c r="H78" s="1">
        <v>43316</v>
      </c>
      <c r="I78" t="s">
        <v>61</v>
      </c>
      <c r="J78" t="s">
        <v>52</v>
      </c>
      <c r="L78" t="s">
        <v>79</v>
      </c>
      <c r="N78" t="s">
        <v>272</v>
      </c>
      <c r="O78" t="s">
        <v>189</v>
      </c>
      <c r="P78" t="s">
        <v>201</v>
      </c>
      <c r="Q78" t="s">
        <v>191</v>
      </c>
      <c r="R78" t="s">
        <v>192</v>
      </c>
      <c r="S78" t="s">
        <v>193</v>
      </c>
      <c r="T78">
        <v>18.416932899999999</v>
      </c>
      <c r="U78">
        <v>79.471267299999994</v>
      </c>
      <c r="V78" t="s">
        <v>194</v>
      </c>
      <c r="W78" t="str">
        <f>"2018-08-17 12:11:03 PM"</f>
        <v>2018-08-17 12:11:03 PM</v>
      </c>
      <c r="X78" t="str">
        <f>"2018-08-17 17:41:03 PM"</f>
        <v>2018-08-17 17:41:03 PM</v>
      </c>
    </row>
    <row r="79" spans="1:24" x14ac:dyDescent="0.45">
      <c r="A79" t="s">
        <v>107</v>
      </c>
      <c r="B79" t="str">
        <f>"+919989001169"</f>
        <v>+919989001169</v>
      </c>
      <c r="C79" t="s">
        <v>25</v>
      </c>
      <c r="D79">
        <v>7893217474</v>
      </c>
      <c r="E79">
        <v>2</v>
      </c>
      <c r="F79" s="1">
        <v>43286</v>
      </c>
      <c r="G79" t="s">
        <v>26</v>
      </c>
      <c r="H79" t="s">
        <v>26</v>
      </c>
      <c r="I79" t="s">
        <v>108</v>
      </c>
      <c r="J79" t="s">
        <v>52</v>
      </c>
      <c r="K79" t="s">
        <v>79</v>
      </c>
      <c r="L79" t="s">
        <v>26</v>
      </c>
      <c r="M79" t="s">
        <v>26</v>
      </c>
      <c r="N79" t="s">
        <v>273</v>
      </c>
      <c r="O79" t="s">
        <v>185</v>
      </c>
      <c r="P79" t="s">
        <v>111</v>
      </c>
      <c r="Q79" t="s">
        <v>112</v>
      </c>
      <c r="R79" t="s">
        <v>113</v>
      </c>
      <c r="S79" t="s">
        <v>35</v>
      </c>
      <c r="T79">
        <v>16.494870899999999</v>
      </c>
      <c r="U79">
        <v>79.316888899999995</v>
      </c>
      <c r="V79" t="s">
        <v>274</v>
      </c>
      <c r="W79" t="str">
        <f>"2018-08-17 03:25:27 AM"</f>
        <v>2018-08-17 03:25:27 AM</v>
      </c>
      <c r="X79" t="str">
        <f>"2018-08-17 08:55:27 AM"</f>
        <v>2018-08-17 08:55:27 AM</v>
      </c>
    </row>
    <row r="80" spans="1:24" x14ac:dyDescent="0.45">
      <c r="A80" t="s">
        <v>187</v>
      </c>
      <c r="B80" t="str">
        <f>"+919949565092"</f>
        <v>+919949565092</v>
      </c>
      <c r="C80" t="s">
        <v>25</v>
      </c>
      <c r="D80">
        <v>8106288474</v>
      </c>
      <c r="E80">
        <v>5</v>
      </c>
      <c r="F80" s="1">
        <v>43253</v>
      </c>
      <c r="G80" t="s">
        <v>26</v>
      </c>
      <c r="H80" s="1">
        <v>43316</v>
      </c>
      <c r="I80" t="s">
        <v>157</v>
      </c>
      <c r="J80" t="s">
        <v>52</v>
      </c>
      <c r="L80" t="s">
        <v>79</v>
      </c>
      <c r="N80" t="s">
        <v>275</v>
      </c>
      <c r="O80" t="s">
        <v>189</v>
      </c>
      <c r="P80" t="s">
        <v>201</v>
      </c>
      <c r="Q80" t="s">
        <v>191</v>
      </c>
      <c r="R80" t="s">
        <v>192</v>
      </c>
      <c r="S80" t="s">
        <v>193</v>
      </c>
      <c r="T80">
        <v>18.416932899999999</v>
      </c>
      <c r="U80">
        <v>79.471267299999994</v>
      </c>
      <c r="V80" t="s">
        <v>194</v>
      </c>
      <c r="W80" t="str">
        <f>"2018-08-17 12:07:51 PM"</f>
        <v>2018-08-17 12:07:51 PM</v>
      </c>
      <c r="X80" t="str">
        <f>"2018-08-17 17:37:51 PM"</f>
        <v>2018-08-17 17:37:51 PM</v>
      </c>
    </row>
    <row r="81" spans="1:24" x14ac:dyDescent="0.45">
      <c r="A81" t="s">
        <v>211</v>
      </c>
      <c r="B81" t="str">
        <f>"+919618335774"</f>
        <v>+919618335774</v>
      </c>
      <c r="C81" t="s">
        <v>25</v>
      </c>
      <c r="D81">
        <v>9441702428</v>
      </c>
      <c r="E81">
        <v>5</v>
      </c>
      <c r="F81" s="1">
        <v>44703</v>
      </c>
      <c r="G81" t="s">
        <v>26</v>
      </c>
      <c r="H81" t="s">
        <v>276</v>
      </c>
      <c r="I81" t="s">
        <v>27</v>
      </c>
      <c r="J81" t="s">
        <v>28</v>
      </c>
      <c r="K81">
        <v>3</v>
      </c>
      <c r="L81" t="s">
        <v>26</v>
      </c>
      <c r="M81" s="1">
        <v>43322</v>
      </c>
      <c r="N81" t="s">
        <v>277</v>
      </c>
      <c r="O81" t="s">
        <v>213</v>
      </c>
      <c r="P81" t="s">
        <v>201</v>
      </c>
      <c r="Q81" t="s">
        <v>214</v>
      </c>
      <c r="R81" t="s">
        <v>214</v>
      </c>
      <c r="S81" t="s">
        <v>215</v>
      </c>
      <c r="T81">
        <v>18.250073400000002</v>
      </c>
      <c r="U81">
        <v>79.018035100000006</v>
      </c>
      <c r="V81" t="s">
        <v>278</v>
      </c>
      <c r="W81" t="str">
        <f>"2018-08-17 06:09:38 AM"</f>
        <v>2018-08-17 06:09:38 AM</v>
      </c>
      <c r="X81" t="str">
        <f>"2018-08-17 11:39:38 AM"</f>
        <v>2018-08-17 11:39:38 AM</v>
      </c>
    </row>
    <row r="82" spans="1:24" x14ac:dyDescent="0.45">
      <c r="A82" t="s">
        <v>211</v>
      </c>
      <c r="B82" t="str">
        <f>"+919618335774"</f>
        <v>+919618335774</v>
      </c>
      <c r="C82" t="s">
        <v>25</v>
      </c>
      <c r="D82">
        <v>9676802428</v>
      </c>
      <c r="E82">
        <v>4</v>
      </c>
      <c r="F82" s="1">
        <v>43273</v>
      </c>
      <c r="G82" t="s">
        <v>26</v>
      </c>
      <c r="H82" s="1">
        <v>43320</v>
      </c>
      <c r="I82" t="s">
        <v>27</v>
      </c>
      <c r="J82" t="s">
        <v>52</v>
      </c>
      <c r="L82" t="s">
        <v>79</v>
      </c>
      <c r="M82" s="1">
        <v>43318</v>
      </c>
      <c r="N82" t="s">
        <v>279</v>
      </c>
      <c r="O82" t="s">
        <v>213</v>
      </c>
      <c r="P82" t="s">
        <v>201</v>
      </c>
      <c r="Q82" t="s">
        <v>214</v>
      </c>
      <c r="R82" t="s">
        <v>214</v>
      </c>
      <c r="S82" t="s">
        <v>215</v>
      </c>
      <c r="T82">
        <v>18.237027999999999</v>
      </c>
      <c r="U82">
        <v>79.015237099999993</v>
      </c>
      <c r="V82" t="s">
        <v>280</v>
      </c>
      <c r="W82" t="str">
        <f>"2018-08-17 06:24:44 AM"</f>
        <v>2018-08-17 06:24:44 AM</v>
      </c>
      <c r="X82" t="str">
        <f>"2018-08-17 11:54:44 AM"</f>
        <v>2018-08-17 11:54:44 AM</v>
      </c>
    </row>
    <row r="83" spans="1:24" x14ac:dyDescent="0.45">
      <c r="A83" t="s">
        <v>264</v>
      </c>
      <c r="B83" t="str">
        <f>"+919676192285"</f>
        <v>+919676192285</v>
      </c>
      <c r="C83" t="s">
        <v>25</v>
      </c>
      <c r="D83">
        <v>9963090417</v>
      </c>
      <c r="E83">
        <v>14</v>
      </c>
      <c r="G83" t="s">
        <v>26</v>
      </c>
      <c r="I83" t="s">
        <v>281</v>
      </c>
      <c r="J83" t="s">
        <v>52</v>
      </c>
      <c r="K83">
        <v>2</v>
      </c>
      <c r="L83" t="s">
        <v>79</v>
      </c>
      <c r="N83" t="s">
        <v>282</v>
      </c>
      <c r="O83" t="s">
        <v>266</v>
      </c>
      <c r="P83" t="s">
        <v>267</v>
      </c>
      <c r="Q83" t="s">
        <v>268</v>
      </c>
      <c r="R83" t="s">
        <v>269</v>
      </c>
      <c r="S83" t="s">
        <v>270</v>
      </c>
      <c r="T83">
        <v>18.184729699999998</v>
      </c>
      <c r="U83">
        <v>79.549279999999996</v>
      </c>
      <c r="V83" t="s">
        <v>271</v>
      </c>
      <c r="W83" t="str">
        <f>"2018-08-17 08:10:04 AM"</f>
        <v>2018-08-17 08:10:04 AM</v>
      </c>
      <c r="X83" t="str">
        <f>"2018-08-17 13:40:04 PM"</f>
        <v>2018-08-17 13:40:04 PM</v>
      </c>
    </row>
    <row r="84" spans="1:24" x14ac:dyDescent="0.45">
      <c r="A84" t="s">
        <v>187</v>
      </c>
      <c r="B84" t="str">
        <f>"+919949565092"</f>
        <v>+919949565092</v>
      </c>
      <c r="C84" t="s">
        <v>25</v>
      </c>
      <c r="D84">
        <v>9866458223</v>
      </c>
      <c r="E84">
        <v>3</v>
      </c>
      <c r="F84" s="1">
        <v>43252</v>
      </c>
      <c r="G84" t="s">
        <v>26</v>
      </c>
      <c r="H84" s="1">
        <v>43320</v>
      </c>
      <c r="I84" t="s">
        <v>108</v>
      </c>
      <c r="J84" t="s">
        <v>52</v>
      </c>
      <c r="L84" t="s">
        <v>79</v>
      </c>
      <c r="N84" t="s">
        <v>283</v>
      </c>
      <c r="O84">
        <v>3</v>
      </c>
      <c r="P84" t="s">
        <v>284</v>
      </c>
      <c r="Q84" t="s">
        <v>191</v>
      </c>
      <c r="R84" t="s">
        <v>192</v>
      </c>
      <c r="S84" t="s">
        <v>193</v>
      </c>
      <c r="T84">
        <v>18.412099600000001</v>
      </c>
      <c r="U84">
        <v>79.476540600000007</v>
      </c>
      <c r="V84" t="s">
        <v>285</v>
      </c>
      <c r="W84" t="str">
        <f>"2018-08-17 10:52:52 AM"</f>
        <v>2018-08-17 10:52:52 AM</v>
      </c>
      <c r="X84" t="str">
        <f>"2018-08-17 16:22:52 PM"</f>
        <v>2018-08-17 16:22:52 PM</v>
      </c>
    </row>
    <row r="85" spans="1:24" x14ac:dyDescent="0.45">
      <c r="A85" t="s">
        <v>211</v>
      </c>
      <c r="B85" t="str">
        <f>"+919618335774"</f>
        <v>+919618335774</v>
      </c>
      <c r="C85" t="s">
        <v>25</v>
      </c>
      <c r="D85">
        <v>9676802428</v>
      </c>
      <c r="E85">
        <v>6</v>
      </c>
      <c r="F85" s="1">
        <v>43273</v>
      </c>
      <c r="G85" t="s">
        <v>26</v>
      </c>
      <c r="I85" t="s">
        <v>27</v>
      </c>
      <c r="J85" t="s">
        <v>52</v>
      </c>
      <c r="L85" t="s">
        <v>26</v>
      </c>
      <c r="M85" s="1">
        <v>43320</v>
      </c>
      <c r="N85" t="s">
        <v>286</v>
      </c>
      <c r="O85" t="s">
        <v>213</v>
      </c>
      <c r="P85" t="s">
        <v>201</v>
      </c>
      <c r="Q85" t="s">
        <v>214</v>
      </c>
      <c r="R85" t="s">
        <v>214</v>
      </c>
      <c r="S85" t="s">
        <v>215</v>
      </c>
      <c r="T85">
        <v>18.250657199999999</v>
      </c>
      <c r="U85">
        <v>79.017003500000001</v>
      </c>
      <c r="V85" t="s">
        <v>216</v>
      </c>
      <c r="W85" t="str">
        <f>"2018-08-17 06:32:31 AM"</f>
        <v>2018-08-17 06:32:31 AM</v>
      </c>
      <c r="X85" t="str">
        <f>"2018-08-17 12:02:31 PM"</f>
        <v>2018-08-17 12:02:31 PM</v>
      </c>
    </row>
    <row r="86" spans="1:24" x14ac:dyDescent="0.45">
      <c r="A86" t="s">
        <v>211</v>
      </c>
      <c r="B86" t="str">
        <f>"+919618335774"</f>
        <v>+919618335774</v>
      </c>
      <c r="C86" t="s">
        <v>25</v>
      </c>
      <c r="D86">
        <v>9985572318</v>
      </c>
      <c r="E86">
        <v>6</v>
      </c>
      <c r="F86" s="1">
        <v>43273</v>
      </c>
      <c r="G86" t="s">
        <v>26</v>
      </c>
      <c r="I86" t="s">
        <v>61</v>
      </c>
      <c r="J86" t="s">
        <v>28</v>
      </c>
      <c r="L86" t="s">
        <v>26</v>
      </c>
      <c r="M86" s="1">
        <v>43320</v>
      </c>
      <c r="N86" t="s">
        <v>287</v>
      </c>
      <c r="O86" t="s">
        <v>213</v>
      </c>
      <c r="P86" t="s">
        <v>201</v>
      </c>
      <c r="Q86" t="s">
        <v>214</v>
      </c>
      <c r="R86" t="s">
        <v>214</v>
      </c>
      <c r="S86" t="s">
        <v>215</v>
      </c>
      <c r="T86">
        <v>18.2501274</v>
      </c>
      <c r="U86">
        <v>79.018439200000003</v>
      </c>
      <c r="V86" t="s">
        <v>278</v>
      </c>
      <c r="W86" t="str">
        <f>"2018-08-17 07:11:59 AM"</f>
        <v>2018-08-17 07:11:59 AM</v>
      </c>
      <c r="X86" t="str">
        <f>"2018-08-17 12:41:59 PM"</f>
        <v>2018-08-17 12:41:59 PM</v>
      </c>
    </row>
    <row r="87" spans="1:24" x14ac:dyDescent="0.45">
      <c r="A87" t="s">
        <v>211</v>
      </c>
      <c r="B87" t="str">
        <f>"+919618335774"</f>
        <v>+919618335774</v>
      </c>
      <c r="C87" t="s">
        <v>25</v>
      </c>
      <c r="D87">
        <v>9502324197</v>
      </c>
      <c r="E87">
        <v>6</v>
      </c>
      <c r="F87" s="1">
        <v>43336</v>
      </c>
      <c r="G87" t="s">
        <v>26</v>
      </c>
      <c r="I87" t="s">
        <v>27</v>
      </c>
      <c r="J87" t="s">
        <v>28</v>
      </c>
      <c r="L87" t="s">
        <v>26</v>
      </c>
      <c r="N87" t="s">
        <v>288</v>
      </c>
      <c r="O87" t="s">
        <v>213</v>
      </c>
      <c r="P87" t="s">
        <v>201</v>
      </c>
      <c r="Q87" t="s">
        <v>214</v>
      </c>
      <c r="R87" t="s">
        <v>214</v>
      </c>
      <c r="S87" t="s">
        <v>215</v>
      </c>
      <c r="T87">
        <v>18.250679999999999</v>
      </c>
      <c r="U87">
        <v>79.005839600000002</v>
      </c>
      <c r="V87" t="s">
        <v>237</v>
      </c>
      <c r="W87" t="str">
        <f>"2018-08-17 07:31:15 AM"</f>
        <v>2018-08-17 07:31:15 AM</v>
      </c>
      <c r="X87" t="str">
        <f>"2018-08-17 13:01:15 PM"</f>
        <v>2018-08-17 13:01:15 PM</v>
      </c>
    </row>
    <row r="88" spans="1:24" x14ac:dyDescent="0.45">
      <c r="A88" t="s">
        <v>264</v>
      </c>
      <c r="B88" t="str">
        <f>"+919676192285"</f>
        <v>+919676192285</v>
      </c>
      <c r="C88" t="s">
        <v>25</v>
      </c>
      <c r="D88">
        <v>9949708329</v>
      </c>
      <c r="E88">
        <v>6</v>
      </c>
      <c r="F88" s="1">
        <v>43263</v>
      </c>
      <c r="G88" t="s">
        <v>26</v>
      </c>
      <c r="I88" t="s">
        <v>61</v>
      </c>
      <c r="J88" t="s">
        <v>52</v>
      </c>
      <c r="K88">
        <v>2</v>
      </c>
      <c r="L88" t="s">
        <v>79</v>
      </c>
      <c r="M88" s="1">
        <v>43314</v>
      </c>
      <c r="N88" t="s">
        <v>289</v>
      </c>
      <c r="O88" t="s">
        <v>266</v>
      </c>
      <c r="P88" t="s">
        <v>267</v>
      </c>
      <c r="Q88" t="s">
        <v>268</v>
      </c>
      <c r="R88" t="s">
        <v>269</v>
      </c>
      <c r="S88" t="s">
        <v>270</v>
      </c>
      <c r="T88">
        <v>18.245373399999998</v>
      </c>
      <c r="U88">
        <v>79.587207899999996</v>
      </c>
      <c r="V88" t="s">
        <v>290</v>
      </c>
      <c r="W88" t="str">
        <f>"2018-08-17 07:57:52 AM"</f>
        <v>2018-08-17 07:57:52 AM</v>
      </c>
      <c r="X88" t="str">
        <f>"2018-08-17 13:27:52 PM"</f>
        <v>2018-08-17 13:27:52 PM</v>
      </c>
    </row>
    <row r="89" spans="1:24" x14ac:dyDescent="0.45">
      <c r="A89" t="s">
        <v>211</v>
      </c>
      <c r="B89" t="str">
        <f>"+919618335774"</f>
        <v>+919618335774</v>
      </c>
      <c r="C89" t="s">
        <v>25</v>
      </c>
      <c r="D89">
        <v>9494361733</v>
      </c>
      <c r="E89">
        <v>7</v>
      </c>
      <c r="F89" s="1">
        <v>43333</v>
      </c>
      <c r="G89" t="s">
        <v>26</v>
      </c>
      <c r="I89" t="s">
        <v>27</v>
      </c>
      <c r="J89" t="s">
        <v>52</v>
      </c>
      <c r="L89" t="s">
        <v>26</v>
      </c>
      <c r="N89" t="s">
        <v>291</v>
      </c>
      <c r="O89" t="s">
        <v>213</v>
      </c>
      <c r="P89" t="s">
        <v>201</v>
      </c>
      <c r="Q89" t="s">
        <v>214</v>
      </c>
      <c r="R89" t="s">
        <v>214</v>
      </c>
      <c r="S89" t="s">
        <v>215</v>
      </c>
      <c r="T89">
        <v>18.2479926</v>
      </c>
      <c r="U89">
        <v>79.002518600000002</v>
      </c>
      <c r="V89" t="s">
        <v>219</v>
      </c>
      <c r="W89" t="str">
        <f>"2018-08-17 07:46:20 AM"</f>
        <v>2018-08-17 07:46:20 AM</v>
      </c>
      <c r="X89" t="str">
        <f>"2018-08-17 13:16:20 PM"</f>
        <v>2018-08-17 13:16:20 PM</v>
      </c>
    </row>
    <row r="90" spans="1:24" x14ac:dyDescent="0.45">
      <c r="A90" t="s">
        <v>187</v>
      </c>
      <c r="B90" t="str">
        <f>"+919949565092"</f>
        <v>+919949565092</v>
      </c>
      <c r="C90" t="s">
        <v>25</v>
      </c>
      <c r="D90">
        <v>9177885218</v>
      </c>
      <c r="E90">
        <v>3</v>
      </c>
      <c r="F90" s="1">
        <v>43256</v>
      </c>
      <c r="G90" t="s">
        <v>26</v>
      </c>
      <c r="H90" s="1">
        <v>43315</v>
      </c>
      <c r="I90" t="s">
        <v>138</v>
      </c>
      <c r="J90" t="s">
        <v>52</v>
      </c>
      <c r="K90">
        <v>3</v>
      </c>
      <c r="L90" t="s">
        <v>79</v>
      </c>
      <c r="M90">
        <v>2</v>
      </c>
      <c r="N90" t="s">
        <v>292</v>
      </c>
      <c r="O90" t="s">
        <v>189</v>
      </c>
      <c r="P90" t="s">
        <v>284</v>
      </c>
      <c r="Q90" t="s">
        <v>191</v>
      </c>
      <c r="R90" t="s">
        <v>192</v>
      </c>
      <c r="S90" t="s">
        <v>193</v>
      </c>
      <c r="T90">
        <v>18.416932899999999</v>
      </c>
      <c r="U90">
        <v>79.471267299999994</v>
      </c>
      <c r="V90" t="s">
        <v>194</v>
      </c>
      <c r="W90" t="str">
        <f>"2018-08-17 11:59:12 AM"</f>
        <v>2018-08-17 11:59:12 AM</v>
      </c>
      <c r="X90" t="str">
        <f>"2018-08-17 17:29:12 PM"</f>
        <v>2018-08-17 17:29:12 PM</v>
      </c>
    </row>
    <row r="91" spans="1:24" x14ac:dyDescent="0.45">
      <c r="A91" t="s">
        <v>187</v>
      </c>
      <c r="B91" t="str">
        <f>"+919949565092"</f>
        <v>+919949565092</v>
      </c>
      <c r="C91" t="s">
        <v>25</v>
      </c>
      <c r="D91">
        <v>9676705706</v>
      </c>
      <c r="E91">
        <v>3</v>
      </c>
      <c r="F91" s="1">
        <v>43257</v>
      </c>
      <c r="G91" t="s">
        <v>26</v>
      </c>
      <c r="H91" s="1">
        <v>43322</v>
      </c>
      <c r="I91" t="s">
        <v>91</v>
      </c>
      <c r="J91" t="s">
        <v>52</v>
      </c>
      <c r="K91">
        <v>3</v>
      </c>
      <c r="L91" t="s">
        <v>79</v>
      </c>
      <c r="N91" t="s">
        <v>293</v>
      </c>
      <c r="O91" t="s">
        <v>189</v>
      </c>
      <c r="P91" t="s">
        <v>235</v>
      </c>
      <c r="Q91" t="s">
        <v>191</v>
      </c>
      <c r="R91" t="s">
        <v>192</v>
      </c>
      <c r="S91">
        <v>505152</v>
      </c>
      <c r="T91">
        <v>18.415605100000001</v>
      </c>
      <c r="U91">
        <v>79.473728199999996</v>
      </c>
      <c r="V91" t="s">
        <v>194</v>
      </c>
      <c r="W91" t="str">
        <f>"2018-08-17 10:37:22 AM"</f>
        <v>2018-08-17 10:37:22 AM</v>
      </c>
      <c r="X91" t="str">
        <f>"2018-08-17 16:07:22 PM"</f>
        <v>2018-08-17 16:07:22 PM</v>
      </c>
    </row>
    <row r="92" spans="1:24" x14ac:dyDescent="0.45">
      <c r="A92" t="s">
        <v>187</v>
      </c>
      <c r="B92" t="str">
        <f>"+919949565092"</f>
        <v>+919949565092</v>
      </c>
      <c r="C92" t="s">
        <v>25</v>
      </c>
      <c r="D92">
        <v>9704454011</v>
      </c>
      <c r="E92">
        <v>3</v>
      </c>
      <c r="F92" s="1">
        <v>43254</v>
      </c>
      <c r="G92" t="s">
        <v>26</v>
      </c>
      <c r="H92" s="1">
        <v>43316</v>
      </c>
      <c r="I92" t="s">
        <v>108</v>
      </c>
      <c r="J92" t="s">
        <v>52</v>
      </c>
      <c r="K92">
        <v>3</v>
      </c>
      <c r="L92" t="s">
        <v>79</v>
      </c>
      <c r="N92" t="s">
        <v>294</v>
      </c>
      <c r="O92" t="s">
        <v>189</v>
      </c>
      <c r="P92" t="s">
        <v>201</v>
      </c>
      <c r="Q92" t="s">
        <v>191</v>
      </c>
      <c r="R92" t="s">
        <v>192</v>
      </c>
      <c r="S92" t="s">
        <v>193</v>
      </c>
      <c r="T92">
        <v>18.412099600000001</v>
      </c>
      <c r="U92">
        <v>79.476540600000007</v>
      </c>
      <c r="V92" t="s">
        <v>285</v>
      </c>
      <c r="W92" t="str">
        <f>"2018-08-17 12:03:48 PM"</f>
        <v>2018-08-17 12:03:48 PM</v>
      </c>
      <c r="X92" t="str">
        <f>"2018-08-17 17:33:48 PM"</f>
        <v>2018-08-17 17:33:48 PM</v>
      </c>
    </row>
    <row r="93" spans="1:24" x14ac:dyDescent="0.45">
      <c r="A93" t="s">
        <v>187</v>
      </c>
      <c r="B93" t="str">
        <f>"+919949565092"</f>
        <v>+919949565092</v>
      </c>
      <c r="C93" t="s">
        <v>25</v>
      </c>
      <c r="D93">
        <v>9989048781</v>
      </c>
      <c r="E93">
        <v>5</v>
      </c>
      <c r="F93" s="1">
        <v>43254</v>
      </c>
      <c r="G93" t="s">
        <v>26</v>
      </c>
      <c r="H93" s="1">
        <v>43316</v>
      </c>
      <c r="I93" t="s">
        <v>61</v>
      </c>
      <c r="J93" t="s">
        <v>52</v>
      </c>
      <c r="L93" t="s">
        <v>79</v>
      </c>
      <c r="N93" t="s">
        <v>295</v>
      </c>
      <c r="O93" t="s">
        <v>189</v>
      </c>
      <c r="P93" t="s">
        <v>201</v>
      </c>
      <c r="Q93" t="s">
        <v>191</v>
      </c>
      <c r="R93" t="s">
        <v>192</v>
      </c>
      <c r="S93" t="s">
        <v>193</v>
      </c>
      <c r="T93">
        <v>18.416932899999999</v>
      </c>
      <c r="U93">
        <v>79.471267299999994</v>
      </c>
      <c r="V93" t="s">
        <v>194</v>
      </c>
      <c r="W93" t="str">
        <f>"2018-08-17 12:13:40 PM"</f>
        <v>2018-08-17 12:13:40 PM</v>
      </c>
      <c r="X93" t="str">
        <f>"2018-08-17 17:43:40 PM"</f>
        <v>2018-08-17 17:43:40 PM</v>
      </c>
    </row>
    <row r="94" spans="1:24" x14ac:dyDescent="0.45">
      <c r="A94" t="s">
        <v>187</v>
      </c>
      <c r="B94" t="str">
        <f>"+919949565092"</f>
        <v>+919949565092</v>
      </c>
      <c r="C94" t="s">
        <v>25</v>
      </c>
      <c r="D94">
        <v>9908278316</v>
      </c>
      <c r="E94">
        <v>5</v>
      </c>
      <c r="F94" s="1">
        <v>43254</v>
      </c>
      <c r="G94" t="s">
        <v>26</v>
      </c>
      <c r="H94" s="1">
        <v>43318</v>
      </c>
      <c r="I94" t="s">
        <v>61</v>
      </c>
      <c r="J94" t="s">
        <v>52</v>
      </c>
      <c r="L94" t="s">
        <v>79</v>
      </c>
      <c r="N94" t="s">
        <v>296</v>
      </c>
      <c r="O94" t="s">
        <v>189</v>
      </c>
      <c r="P94" t="s">
        <v>196</v>
      </c>
      <c r="Q94" t="s">
        <v>191</v>
      </c>
      <c r="R94" t="s">
        <v>297</v>
      </c>
      <c r="S94" t="s">
        <v>193</v>
      </c>
      <c r="T94">
        <v>18.416932899999999</v>
      </c>
      <c r="U94">
        <v>79.471267299999994</v>
      </c>
      <c r="V94" t="s">
        <v>194</v>
      </c>
      <c r="W94" t="str">
        <f>"2018-08-17 12:20:20 PM"</f>
        <v>2018-08-17 12:20:20 PM</v>
      </c>
      <c r="X94" t="str">
        <f>"2018-08-17 17:50:20 PM"</f>
        <v>2018-08-17 17:50:20 PM</v>
      </c>
    </row>
    <row r="95" spans="1:24" x14ac:dyDescent="0.45">
      <c r="A95" t="s">
        <v>211</v>
      </c>
      <c r="B95" t="str">
        <f>"+919618335774"</f>
        <v>+919618335774</v>
      </c>
      <c r="C95" t="s">
        <v>25</v>
      </c>
      <c r="D95">
        <v>9989210917</v>
      </c>
      <c r="E95">
        <v>4</v>
      </c>
      <c r="F95" s="1">
        <v>43277</v>
      </c>
      <c r="G95" t="s">
        <v>26</v>
      </c>
      <c r="H95" s="1">
        <v>43322</v>
      </c>
      <c r="I95" t="s">
        <v>27</v>
      </c>
      <c r="J95" t="s">
        <v>52</v>
      </c>
      <c r="L95" t="s">
        <v>79</v>
      </c>
      <c r="M95" s="1">
        <v>43318</v>
      </c>
      <c r="N95" t="s">
        <v>298</v>
      </c>
      <c r="O95" t="s">
        <v>213</v>
      </c>
      <c r="P95" t="s">
        <v>201</v>
      </c>
      <c r="Q95" t="s">
        <v>214</v>
      </c>
      <c r="R95" t="s">
        <v>299</v>
      </c>
      <c r="S95" t="s">
        <v>215</v>
      </c>
      <c r="T95">
        <v>18.228256500000001</v>
      </c>
      <c r="U95">
        <v>79.040669100000002</v>
      </c>
      <c r="V95" t="s">
        <v>219</v>
      </c>
      <c r="W95" t="str">
        <f>"2018-08-17 11:43:13 AM"</f>
        <v>2018-08-17 11:43:13 AM</v>
      </c>
      <c r="X95" t="str">
        <f>"2018-08-17 17:13:13 PM"</f>
        <v>2018-08-17 17:13:13 PM</v>
      </c>
    </row>
    <row r="96" spans="1:24" x14ac:dyDescent="0.45">
      <c r="A96" t="s">
        <v>198</v>
      </c>
      <c r="B96" t="str">
        <f>"+919849992127"</f>
        <v>+919849992127</v>
      </c>
      <c r="C96" t="s">
        <v>25</v>
      </c>
      <c r="D96">
        <v>9948801632</v>
      </c>
      <c r="E96">
        <v>2</v>
      </c>
      <c r="G96" t="s">
        <v>26</v>
      </c>
      <c r="I96" t="s">
        <v>61</v>
      </c>
      <c r="J96" t="s">
        <v>52</v>
      </c>
      <c r="L96" t="s">
        <v>26</v>
      </c>
      <c r="M96" s="1">
        <v>43304</v>
      </c>
      <c r="N96" t="s">
        <v>300</v>
      </c>
      <c r="O96" t="s">
        <v>200</v>
      </c>
      <c r="P96" t="s">
        <v>201</v>
      </c>
      <c r="Q96" t="s">
        <v>202</v>
      </c>
      <c r="R96" t="s">
        <v>223</v>
      </c>
      <c r="S96" t="s">
        <v>223</v>
      </c>
      <c r="T96">
        <v>18.575353400000001</v>
      </c>
      <c r="U96">
        <v>79.409372300000001</v>
      </c>
      <c r="V96" t="s">
        <v>301</v>
      </c>
      <c r="W96" t="str">
        <f>"2018-08-17 12:15:16 PM"</f>
        <v>2018-08-17 12:15:16 PM</v>
      </c>
      <c r="X96" t="str">
        <f>"2018-08-17 17:45:16 PM"</f>
        <v>2018-08-17 17:45:16 PM</v>
      </c>
    </row>
    <row r="97" spans="1:24" x14ac:dyDescent="0.45">
      <c r="A97" t="s">
        <v>198</v>
      </c>
      <c r="B97" t="str">
        <f>"+919849992127"</f>
        <v>+919849992127</v>
      </c>
      <c r="C97" t="s">
        <v>25</v>
      </c>
      <c r="D97">
        <v>9963693473</v>
      </c>
      <c r="E97">
        <v>4</v>
      </c>
      <c r="F97" s="1">
        <v>43269</v>
      </c>
      <c r="G97" t="s">
        <v>26</v>
      </c>
      <c r="I97" t="s">
        <v>80</v>
      </c>
      <c r="J97" t="s">
        <v>52</v>
      </c>
      <c r="L97" t="s">
        <v>26</v>
      </c>
      <c r="M97" s="1">
        <v>43309</v>
      </c>
      <c r="N97" t="s">
        <v>302</v>
      </c>
      <c r="O97" t="s">
        <v>200</v>
      </c>
      <c r="P97" t="s">
        <v>201</v>
      </c>
      <c r="Q97" t="s">
        <v>303</v>
      </c>
      <c r="R97" t="s">
        <v>223</v>
      </c>
      <c r="S97" t="s">
        <v>223</v>
      </c>
      <c r="T97">
        <v>18.592738799999999</v>
      </c>
      <c r="U97">
        <v>79.405854300000001</v>
      </c>
      <c r="V97" t="s">
        <v>304</v>
      </c>
      <c r="W97" t="str">
        <f>"2018-08-23 04:04:10 AM"</f>
        <v>2018-08-23 04:04:10 AM</v>
      </c>
      <c r="X97" t="str">
        <f>"2018-08-23 09:34:10 AM"</f>
        <v>2018-08-23 09:34:10 AM</v>
      </c>
    </row>
    <row r="98" spans="1:24" x14ac:dyDescent="0.45">
      <c r="A98" t="s">
        <v>305</v>
      </c>
      <c r="B98" t="str">
        <f>"+918978005714"</f>
        <v>+918978005714</v>
      </c>
      <c r="C98" t="s">
        <v>25</v>
      </c>
      <c r="D98">
        <v>9440003341</v>
      </c>
      <c r="E98">
        <v>10</v>
      </c>
      <c r="F98" s="1">
        <v>43289</v>
      </c>
      <c r="G98" t="s">
        <v>26</v>
      </c>
      <c r="H98" s="1">
        <v>43330</v>
      </c>
      <c r="I98" t="s">
        <v>108</v>
      </c>
      <c r="J98" t="s">
        <v>52</v>
      </c>
      <c r="K98">
        <v>2</v>
      </c>
      <c r="L98" t="s">
        <v>79</v>
      </c>
      <c r="M98" t="s">
        <v>79</v>
      </c>
      <c r="N98" t="s">
        <v>306</v>
      </c>
      <c r="O98" t="s">
        <v>305</v>
      </c>
      <c r="P98" t="s">
        <v>307</v>
      </c>
      <c r="Q98" t="s">
        <v>308</v>
      </c>
      <c r="R98" t="s">
        <v>309</v>
      </c>
      <c r="S98" t="s">
        <v>35</v>
      </c>
      <c r="T98">
        <v>16.6026928</v>
      </c>
      <c r="U98">
        <v>79.768808800000002</v>
      </c>
      <c r="V98" t="s">
        <v>310</v>
      </c>
      <c r="W98" t="str">
        <f>"2018-08-23 04:08:25 AM"</f>
        <v>2018-08-23 04:08:25 AM</v>
      </c>
      <c r="X98" t="str">
        <f>"2018-08-23 09:38:25 AM"</f>
        <v>2018-08-23 09:38:25 AM</v>
      </c>
    </row>
    <row r="99" spans="1:24" x14ac:dyDescent="0.45">
      <c r="A99" t="s">
        <v>187</v>
      </c>
      <c r="B99" t="str">
        <f>"+919949565092"</f>
        <v>+919949565092</v>
      </c>
      <c r="C99" t="s">
        <v>25</v>
      </c>
      <c r="D99">
        <v>9963134131</v>
      </c>
      <c r="E99">
        <v>3</v>
      </c>
      <c r="F99" s="1">
        <v>66265</v>
      </c>
      <c r="G99" t="s">
        <v>26</v>
      </c>
      <c r="H99" s="1">
        <v>43330</v>
      </c>
      <c r="I99" t="s">
        <v>108</v>
      </c>
      <c r="J99" t="s">
        <v>28</v>
      </c>
      <c r="L99" t="s">
        <v>26</v>
      </c>
      <c r="M99" s="1">
        <v>43322</v>
      </c>
      <c r="N99" t="s">
        <v>311</v>
      </c>
      <c r="O99" t="s">
        <v>207</v>
      </c>
      <c r="P99" t="s">
        <v>208</v>
      </c>
      <c r="Q99" t="s">
        <v>191</v>
      </c>
      <c r="R99" t="s">
        <v>192</v>
      </c>
      <c r="S99" t="s">
        <v>209</v>
      </c>
      <c r="T99">
        <v>18.388653300000001</v>
      </c>
      <c r="U99">
        <v>79.489546500000003</v>
      </c>
      <c r="V99" t="s">
        <v>194</v>
      </c>
      <c r="W99" t="str">
        <f>"2018-09-05 01:57:18 AM"</f>
        <v>2018-09-05 01:57:18 AM</v>
      </c>
      <c r="X99" t="str">
        <f>"2018-09-05 07:27:18 AM"</f>
        <v>2018-09-05 07:27:18 AM</v>
      </c>
    </row>
    <row r="100" spans="1:24" x14ac:dyDescent="0.45">
      <c r="A100" t="s">
        <v>224</v>
      </c>
      <c r="B100" t="str">
        <f>"+918897106105"</f>
        <v>+918897106105</v>
      </c>
      <c r="C100" t="s">
        <v>25</v>
      </c>
      <c r="D100">
        <v>8978143111</v>
      </c>
      <c r="E100">
        <v>4</v>
      </c>
      <c r="F100" s="1">
        <v>43259</v>
      </c>
      <c r="G100" t="s">
        <v>26</v>
      </c>
      <c r="H100" s="1">
        <v>43322</v>
      </c>
      <c r="I100" t="s">
        <v>61</v>
      </c>
      <c r="J100" t="s">
        <v>52</v>
      </c>
      <c r="K100">
        <v>2</v>
      </c>
      <c r="L100" t="s">
        <v>79</v>
      </c>
      <c r="M100" s="1">
        <v>43316</v>
      </c>
      <c r="N100" t="s">
        <v>312</v>
      </c>
      <c r="O100" t="s">
        <v>313</v>
      </c>
      <c r="P100" t="s">
        <v>314</v>
      </c>
      <c r="Q100" t="s">
        <v>315</v>
      </c>
      <c r="R100" t="s">
        <v>316</v>
      </c>
      <c r="S100" t="s">
        <v>317</v>
      </c>
      <c r="T100">
        <v>18.290998800000001</v>
      </c>
      <c r="U100">
        <v>79.559845600000003</v>
      </c>
      <c r="V100" t="s">
        <v>318</v>
      </c>
      <c r="W100" t="str">
        <f>"2018-08-23 04:20:39 AM"</f>
        <v>2018-08-23 04:20:39 AM</v>
      </c>
      <c r="X100" t="str">
        <f>"2018-08-23 09:50:39 AM"</f>
        <v>2018-08-23 09:50:39 AM</v>
      </c>
    </row>
    <row r="101" spans="1:24" x14ac:dyDescent="0.45">
      <c r="A101" t="s">
        <v>211</v>
      </c>
      <c r="B101" t="str">
        <f>"+919618335774"</f>
        <v>+919618335774</v>
      </c>
      <c r="C101" t="s">
        <v>25</v>
      </c>
      <c r="D101">
        <v>9490761209</v>
      </c>
      <c r="E101">
        <v>7</v>
      </c>
      <c r="F101" s="1">
        <v>43269</v>
      </c>
      <c r="G101" t="s">
        <v>26</v>
      </c>
      <c r="H101" t="s">
        <v>319</v>
      </c>
      <c r="I101" t="s">
        <v>62</v>
      </c>
      <c r="J101" t="s">
        <v>52</v>
      </c>
      <c r="L101" t="s">
        <v>26</v>
      </c>
      <c r="N101" t="s">
        <v>320</v>
      </c>
      <c r="O101" t="s">
        <v>213</v>
      </c>
      <c r="P101" t="s">
        <v>201</v>
      </c>
      <c r="Q101" t="s">
        <v>321</v>
      </c>
      <c r="R101" t="s">
        <v>322</v>
      </c>
      <c r="S101" t="s">
        <v>323</v>
      </c>
      <c r="T101">
        <v>18.282726799999999</v>
      </c>
      <c r="U101">
        <v>78.964706399999997</v>
      </c>
      <c r="V101" t="s">
        <v>219</v>
      </c>
      <c r="W101" t="str">
        <f>"2018-08-23 04:23:53 AM"</f>
        <v>2018-08-23 04:23:53 AM</v>
      </c>
      <c r="X101" t="str">
        <f>"2018-08-23 09:53:53 AM"</f>
        <v>2018-08-23 09:53:53 AM</v>
      </c>
    </row>
    <row r="102" spans="1:24" x14ac:dyDescent="0.45">
      <c r="A102" t="s">
        <v>211</v>
      </c>
      <c r="B102" t="str">
        <f>"+919618335774"</f>
        <v>+919618335774</v>
      </c>
      <c r="C102" t="s">
        <v>25</v>
      </c>
      <c r="D102">
        <v>9966158244</v>
      </c>
      <c r="E102">
        <v>5</v>
      </c>
      <c r="F102" s="1">
        <v>43273</v>
      </c>
      <c r="G102" t="s">
        <v>26</v>
      </c>
      <c r="H102" s="1">
        <v>43325</v>
      </c>
      <c r="I102" t="s">
        <v>80</v>
      </c>
      <c r="J102" t="s">
        <v>28</v>
      </c>
      <c r="L102" t="s">
        <v>79</v>
      </c>
      <c r="M102" s="1">
        <v>43323</v>
      </c>
      <c r="N102" t="s">
        <v>324</v>
      </c>
      <c r="O102" t="s">
        <v>213</v>
      </c>
      <c r="P102" t="s">
        <v>201</v>
      </c>
      <c r="Q102" t="s">
        <v>325</v>
      </c>
      <c r="R102" t="s">
        <v>322</v>
      </c>
      <c r="S102" t="s">
        <v>323</v>
      </c>
      <c r="T102">
        <v>18.288136399999999</v>
      </c>
      <c r="U102">
        <v>78.976016299999998</v>
      </c>
      <c r="V102" t="s">
        <v>219</v>
      </c>
      <c r="W102" t="str">
        <f>"2018-08-23 05:48:34 AM"</f>
        <v>2018-08-23 05:48:34 AM</v>
      </c>
      <c r="X102" t="str">
        <f>"2018-08-23 11:18:34 AM"</f>
        <v>2018-08-23 11:18:34 AM</v>
      </c>
    </row>
    <row r="103" spans="1:24" x14ac:dyDescent="0.45">
      <c r="A103" t="s">
        <v>224</v>
      </c>
      <c r="B103" t="str">
        <f>"+918897106105"</f>
        <v>+918897106105</v>
      </c>
      <c r="C103" t="s">
        <v>25</v>
      </c>
      <c r="D103">
        <v>9959204093</v>
      </c>
      <c r="E103">
        <v>3</v>
      </c>
      <c r="F103" t="s">
        <v>326</v>
      </c>
      <c r="G103" t="s">
        <v>26</v>
      </c>
      <c r="H103" s="1">
        <v>76125</v>
      </c>
      <c r="I103" t="s">
        <v>61</v>
      </c>
      <c r="J103" t="s">
        <v>52</v>
      </c>
      <c r="K103">
        <v>2</v>
      </c>
      <c r="L103" t="s">
        <v>79</v>
      </c>
      <c r="M103" s="1">
        <v>43306</v>
      </c>
      <c r="N103" t="s">
        <v>327</v>
      </c>
      <c r="O103" t="s">
        <v>313</v>
      </c>
      <c r="P103" t="s">
        <v>314</v>
      </c>
      <c r="Q103" t="s">
        <v>315</v>
      </c>
      <c r="R103" t="s">
        <v>316</v>
      </c>
      <c r="S103" t="s">
        <v>317</v>
      </c>
      <c r="T103">
        <v>18.290998800000001</v>
      </c>
      <c r="U103">
        <v>79.559845600000003</v>
      </c>
      <c r="V103" t="s">
        <v>318</v>
      </c>
      <c r="W103" t="str">
        <f>"2018-08-23 04:24:17 AM"</f>
        <v>2018-08-23 04:24:17 AM</v>
      </c>
      <c r="X103" t="str">
        <f>"2018-08-23 09:54:17 AM"</f>
        <v>2018-08-23 09:54:17 AM</v>
      </c>
    </row>
    <row r="104" spans="1:24" x14ac:dyDescent="0.45">
      <c r="A104" t="s">
        <v>198</v>
      </c>
      <c r="B104" t="str">
        <f>"+919849992127"</f>
        <v>+919849992127</v>
      </c>
      <c r="C104" t="s">
        <v>25</v>
      </c>
      <c r="D104">
        <v>9949138272</v>
      </c>
      <c r="E104">
        <v>4</v>
      </c>
      <c r="F104" s="1">
        <v>43259</v>
      </c>
      <c r="G104" t="s">
        <v>26</v>
      </c>
      <c r="H104" s="1">
        <v>43335</v>
      </c>
      <c r="I104" t="s">
        <v>80</v>
      </c>
      <c r="J104" t="s">
        <v>52</v>
      </c>
      <c r="L104" t="s">
        <v>26</v>
      </c>
      <c r="M104" s="1">
        <v>43314</v>
      </c>
      <c r="N104" t="s">
        <v>328</v>
      </c>
      <c r="O104" t="s">
        <v>200</v>
      </c>
      <c r="P104" t="s">
        <v>201</v>
      </c>
      <c r="Q104" t="s">
        <v>303</v>
      </c>
      <c r="R104" t="s">
        <v>223</v>
      </c>
      <c r="S104" t="s">
        <v>223</v>
      </c>
      <c r="T104">
        <v>18.616105300000001</v>
      </c>
      <c r="U104">
        <v>79.411279500000006</v>
      </c>
      <c r="V104" t="s">
        <v>329</v>
      </c>
      <c r="W104" t="str">
        <f>"2018-08-23 04:31:39 AM"</f>
        <v>2018-08-23 04:31:39 AM</v>
      </c>
      <c r="X104" t="str">
        <f>"2018-08-23 10:01:39 AM"</f>
        <v>2018-08-23 10:01:39 AM</v>
      </c>
    </row>
    <row r="105" spans="1:24" x14ac:dyDescent="0.45">
      <c r="A105" t="s">
        <v>198</v>
      </c>
      <c r="B105" t="str">
        <f>"+919849992127"</f>
        <v>+919849992127</v>
      </c>
      <c r="C105" t="s">
        <v>25</v>
      </c>
      <c r="D105">
        <v>9949154501</v>
      </c>
      <c r="E105">
        <v>2</v>
      </c>
      <c r="F105" s="1">
        <v>43268</v>
      </c>
      <c r="G105" t="s">
        <v>26</v>
      </c>
      <c r="I105" t="s">
        <v>61</v>
      </c>
      <c r="J105" t="s">
        <v>52</v>
      </c>
      <c r="L105" t="s">
        <v>26</v>
      </c>
      <c r="M105" s="1">
        <v>43321</v>
      </c>
      <c r="N105" t="s">
        <v>330</v>
      </c>
      <c r="O105" t="s">
        <v>200</v>
      </c>
      <c r="P105" t="s">
        <v>201</v>
      </c>
      <c r="Q105" t="s">
        <v>331</v>
      </c>
      <c r="R105" t="s">
        <v>223</v>
      </c>
      <c r="S105" t="s">
        <v>223</v>
      </c>
      <c r="T105">
        <v>18.617888300000001</v>
      </c>
      <c r="U105">
        <v>79.411309900000006</v>
      </c>
      <c r="V105" t="s">
        <v>205</v>
      </c>
      <c r="W105" t="str">
        <f>"2018-08-23 05:06:21 AM"</f>
        <v>2018-08-23 05:06:21 AM</v>
      </c>
      <c r="X105" t="str">
        <f>"2018-08-23 10:36:21 AM"</f>
        <v>2018-08-23 10:36:21 AM</v>
      </c>
    </row>
    <row r="106" spans="1:24" x14ac:dyDescent="0.45">
      <c r="A106" t="s">
        <v>224</v>
      </c>
      <c r="B106" t="str">
        <f>"+918897106105"</f>
        <v>+918897106105</v>
      </c>
      <c r="C106" t="s">
        <v>25</v>
      </c>
      <c r="D106">
        <v>9989738868</v>
      </c>
      <c r="E106">
        <v>3</v>
      </c>
      <c r="F106" s="1">
        <v>43261</v>
      </c>
      <c r="G106" t="s">
        <v>26</v>
      </c>
      <c r="H106" s="1">
        <v>43322</v>
      </c>
      <c r="I106" t="s">
        <v>61</v>
      </c>
      <c r="J106" t="s">
        <v>52</v>
      </c>
      <c r="K106">
        <v>1</v>
      </c>
      <c r="L106" t="s">
        <v>26</v>
      </c>
      <c r="M106" t="s">
        <v>332</v>
      </c>
      <c r="N106" t="s">
        <v>333</v>
      </c>
      <c r="O106" t="s">
        <v>313</v>
      </c>
      <c r="P106" t="s">
        <v>314</v>
      </c>
      <c r="Q106" t="s">
        <v>315</v>
      </c>
      <c r="R106" t="s">
        <v>316</v>
      </c>
      <c r="S106" t="s">
        <v>317</v>
      </c>
      <c r="T106">
        <v>18.292578899999999</v>
      </c>
      <c r="U106">
        <v>79.535908800000001</v>
      </c>
      <c r="V106" t="s">
        <v>334</v>
      </c>
      <c r="W106" t="str">
        <f>"2018-08-23 05:05:33 AM"</f>
        <v>2018-08-23 05:05:33 AM</v>
      </c>
      <c r="X106" t="str">
        <f>"2018-08-23 10:35:33 AM"</f>
        <v>2018-08-23 10:35:33 AM</v>
      </c>
    </row>
    <row r="107" spans="1:24" x14ac:dyDescent="0.45">
      <c r="A107" t="s">
        <v>198</v>
      </c>
      <c r="B107" t="str">
        <f>"+919849992127"</f>
        <v>+919849992127</v>
      </c>
      <c r="C107" t="s">
        <v>25</v>
      </c>
      <c r="D107">
        <v>9963361469</v>
      </c>
      <c r="E107">
        <v>5</v>
      </c>
      <c r="F107" s="1">
        <v>43265</v>
      </c>
      <c r="G107" t="s">
        <v>26</v>
      </c>
      <c r="I107" t="s">
        <v>61</v>
      </c>
      <c r="J107" t="s">
        <v>52</v>
      </c>
      <c r="L107" t="s">
        <v>26</v>
      </c>
      <c r="M107" s="1">
        <v>43304</v>
      </c>
      <c r="N107" t="s">
        <v>335</v>
      </c>
      <c r="O107" t="s">
        <v>200</v>
      </c>
      <c r="P107" t="s">
        <v>201</v>
      </c>
      <c r="Q107" t="s">
        <v>303</v>
      </c>
      <c r="R107" t="s">
        <v>223</v>
      </c>
      <c r="S107" t="s">
        <v>223</v>
      </c>
      <c r="T107">
        <v>18.617888300000001</v>
      </c>
      <c r="U107">
        <v>79.411309900000006</v>
      </c>
      <c r="V107" t="s">
        <v>205</v>
      </c>
      <c r="W107" t="str">
        <f>"2018-08-23 05:20:00 AM"</f>
        <v>2018-08-23 05:20:00 AM</v>
      </c>
      <c r="X107" t="str">
        <f>"2018-08-23 10:50:00 AM"</f>
        <v>2018-08-23 10:50:00 AM</v>
      </c>
    </row>
    <row r="108" spans="1:24" x14ac:dyDescent="0.45">
      <c r="A108" t="s">
        <v>211</v>
      </c>
      <c r="B108" t="str">
        <f>"+919618335774"</f>
        <v>+919618335774</v>
      </c>
      <c r="C108" t="s">
        <v>25</v>
      </c>
      <c r="D108">
        <v>9885793388</v>
      </c>
      <c r="E108">
        <v>10</v>
      </c>
      <c r="F108" s="1">
        <v>43272</v>
      </c>
      <c r="G108" t="s">
        <v>26</v>
      </c>
      <c r="H108" s="1">
        <v>43323</v>
      </c>
      <c r="I108" t="s">
        <v>61</v>
      </c>
      <c r="J108" t="s">
        <v>52</v>
      </c>
      <c r="L108" t="s">
        <v>26</v>
      </c>
      <c r="N108" t="s">
        <v>336</v>
      </c>
      <c r="O108" t="s">
        <v>213</v>
      </c>
      <c r="P108" t="s">
        <v>201</v>
      </c>
      <c r="Q108" t="s">
        <v>337</v>
      </c>
      <c r="R108" t="s">
        <v>322</v>
      </c>
      <c r="S108" t="s">
        <v>323</v>
      </c>
      <c r="T108">
        <v>18.271289100000001</v>
      </c>
      <c r="U108">
        <v>79.000752000000006</v>
      </c>
      <c r="V108" t="s">
        <v>219</v>
      </c>
      <c r="W108" t="str">
        <f>"2018-08-23 05:28:33 AM"</f>
        <v>2018-08-23 05:28:33 AM</v>
      </c>
      <c r="X108" t="str">
        <f>"2018-08-23 10:58:33 AM"</f>
        <v>2018-08-23 10:58:33 AM</v>
      </c>
    </row>
    <row r="109" spans="1:24" x14ac:dyDescent="0.45">
      <c r="A109" t="s">
        <v>211</v>
      </c>
      <c r="B109" t="str">
        <f>"+919618335774"</f>
        <v>+919618335774</v>
      </c>
      <c r="C109" t="s">
        <v>25</v>
      </c>
      <c r="D109">
        <v>9492981954</v>
      </c>
      <c r="E109">
        <v>13</v>
      </c>
      <c r="F109" s="1">
        <v>43272</v>
      </c>
      <c r="G109" t="s">
        <v>79</v>
      </c>
      <c r="H109" s="1">
        <v>43323</v>
      </c>
      <c r="I109" t="s">
        <v>61</v>
      </c>
      <c r="J109" t="s">
        <v>28</v>
      </c>
      <c r="L109" t="s">
        <v>26</v>
      </c>
      <c r="M109" s="1">
        <v>43321</v>
      </c>
      <c r="N109" t="s">
        <v>338</v>
      </c>
      <c r="O109" t="s">
        <v>213</v>
      </c>
      <c r="P109" t="s">
        <v>201</v>
      </c>
      <c r="Q109" t="s">
        <v>339</v>
      </c>
      <c r="R109" t="s">
        <v>322</v>
      </c>
      <c r="S109" t="s">
        <v>323</v>
      </c>
      <c r="T109">
        <v>18.271289100000001</v>
      </c>
      <c r="U109">
        <v>79.000752000000006</v>
      </c>
      <c r="V109" t="s">
        <v>219</v>
      </c>
      <c r="W109" t="str">
        <f>"2018-08-23 05:35:16 AM"</f>
        <v>2018-08-23 05:35:16 AM</v>
      </c>
      <c r="X109" t="str">
        <f>"2018-08-23 11:05:16 AM"</f>
        <v>2018-08-23 11:05:16 AM</v>
      </c>
    </row>
    <row r="110" spans="1:24" x14ac:dyDescent="0.45">
      <c r="A110" t="s">
        <v>211</v>
      </c>
      <c r="B110" t="str">
        <f>"+919618335774"</f>
        <v>+919618335774</v>
      </c>
      <c r="C110" t="s">
        <v>25</v>
      </c>
      <c r="D110">
        <v>9440473266</v>
      </c>
      <c r="E110">
        <v>17</v>
      </c>
      <c r="F110" s="1">
        <v>43268</v>
      </c>
      <c r="G110" t="s">
        <v>26</v>
      </c>
      <c r="H110" s="1">
        <v>43327</v>
      </c>
      <c r="I110" t="s">
        <v>61</v>
      </c>
      <c r="J110" t="s">
        <v>52</v>
      </c>
      <c r="L110" t="s">
        <v>26</v>
      </c>
      <c r="M110" s="1">
        <v>43323</v>
      </c>
      <c r="N110" t="s">
        <v>340</v>
      </c>
      <c r="O110" t="s">
        <v>213</v>
      </c>
      <c r="P110" t="s">
        <v>201</v>
      </c>
      <c r="Q110" t="s">
        <v>341</v>
      </c>
      <c r="R110" t="s">
        <v>322</v>
      </c>
      <c r="S110" t="s">
        <v>323</v>
      </c>
      <c r="T110">
        <v>18.285276400000001</v>
      </c>
      <c r="U110">
        <v>78.983437699999996</v>
      </c>
      <c r="V110" t="s">
        <v>342</v>
      </c>
      <c r="W110" t="str">
        <f>"2018-08-23 05:52:54 AM"</f>
        <v>2018-08-23 05:52:54 AM</v>
      </c>
      <c r="X110" t="str">
        <f>"2018-08-23 11:22:54 AM"</f>
        <v>2018-08-23 11:22:54 AM</v>
      </c>
    </row>
    <row r="111" spans="1:24" x14ac:dyDescent="0.45">
      <c r="A111" t="s">
        <v>264</v>
      </c>
      <c r="B111" t="str">
        <f>"+919676192285"</f>
        <v>+919676192285</v>
      </c>
      <c r="C111" t="s">
        <v>25</v>
      </c>
      <c r="D111">
        <v>9989293184</v>
      </c>
      <c r="E111">
        <v>5</v>
      </c>
      <c r="F111" s="1">
        <v>43261</v>
      </c>
      <c r="G111" t="s">
        <v>26</v>
      </c>
      <c r="I111" t="s">
        <v>61</v>
      </c>
      <c r="J111" t="s">
        <v>52</v>
      </c>
      <c r="L111" t="s">
        <v>26</v>
      </c>
      <c r="N111" t="s">
        <v>343</v>
      </c>
      <c r="O111" t="s">
        <v>264</v>
      </c>
      <c r="P111" t="s">
        <v>344</v>
      </c>
      <c r="Q111" t="s">
        <v>268</v>
      </c>
      <c r="R111" t="s">
        <v>269</v>
      </c>
      <c r="S111" t="s">
        <v>345</v>
      </c>
      <c r="T111">
        <v>18.2023747</v>
      </c>
      <c r="U111">
        <v>79.557358600000001</v>
      </c>
      <c r="V111" t="s">
        <v>346</v>
      </c>
      <c r="W111" t="str">
        <f>"2018-09-13 11:54:04 AM"</f>
        <v>2018-09-13 11:54:04 AM</v>
      </c>
      <c r="X111" t="str">
        <f>"2018-09-13 17:24:04 PM"</f>
        <v>2018-09-13 17:24:04 PM</v>
      </c>
    </row>
    <row r="112" spans="1:24" x14ac:dyDescent="0.45">
      <c r="A112" t="s">
        <v>264</v>
      </c>
      <c r="B112" t="str">
        <f>"+919676192285"</f>
        <v>+919676192285</v>
      </c>
      <c r="C112" t="s">
        <v>25</v>
      </c>
      <c r="D112">
        <v>9701948795</v>
      </c>
      <c r="E112">
        <v>8</v>
      </c>
      <c r="F112" s="1">
        <v>43257</v>
      </c>
      <c r="G112" t="s">
        <v>26</v>
      </c>
      <c r="I112" t="s">
        <v>61</v>
      </c>
      <c r="J112" t="s">
        <v>52</v>
      </c>
      <c r="L112" t="s">
        <v>26</v>
      </c>
      <c r="N112" t="s">
        <v>347</v>
      </c>
      <c r="O112" t="s">
        <v>264</v>
      </c>
      <c r="P112" t="s">
        <v>344</v>
      </c>
      <c r="Q112" t="s">
        <v>268</v>
      </c>
      <c r="R112" t="s">
        <v>269</v>
      </c>
      <c r="S112" t="s">
        <v>345</v>
      </c>
      <c r="T112">
        <v>18.1863077</v>
      </c>
      <c r="U112">
        <v>79.558060999999995</v>
      </c>
      <c r="V112" t="s">
        <v>348</v>
      </c>
      <c r="W112" t="str">
        <f>"2018-09-13 12:01:21 PM"</f>
        <v>2018-09-13 12:01:21 PM</v>
      </c>
      <c r="X112" t="str">
        <f>"2018-09-13 17:31:21 PM"</f>
        <v>2018-09-13 17:31:21 PM</v>
      </c>
    </row>
    <row r="113" spans="1:24" x14ac:dyDescent="0.45">
      <c r="A113" t="s">
        <v>264</v>
      </c>
      <c r="B113" t="str">
        <f>"+919676192285"</f>
        <v>+919676192285</v>
      </c>
      <c r="C113" t="s">
        <v>25</v>
      </c>
      <c r="D113">
        <v>8497928801</v>
      </c>
      <c r="E113">
        <v>6</v>
      </c>
      <c r="F113" s="1">
        <v>43254</v>
      </c>
      <c r="G113" t="s">
        <v>26</v>
      </c>
      <c r="I113" t="s">
        <v>27</v>
      </c>
      <c r="J113" t="s">
        <v>52</v>
      </c>
      <c r="L113" t="s">
        <v>26</v>
      </c>
      <c r="N113" t="s">
        <v>349</v>
      </c>
      <c r="O113" t="s">
        <v>264</v>
      </c>
      <c r="P113" t="s">
        <v>344</v>
      </c>
      <c r="Q113" t="s">
        <v>268</v>
      </c>
      <c r="R113" t="s">
        <v>269</v>
      </c>
      <c r="S113" t="s">
        <v>345</v>
      </c>
      <c r="T113">
        <v>18.194885500000002</v>
      </c>
      <c r="U113">
        <v>79.511949999999999</v>
      </c>
      <c r="V113" t="s">
        <v>350</v>
      </c>
      <c r="W113" t="str">
        <f>"2018-09-13 11:58:53 AM"</f>
        <v>2018-09-13 11:58:53 AM</v>
      </c>
      <c r="X113" t="str">
        <f>"2018-09-13 17:28:53 PM"</f>
        <v>2018-09-13 17:28:53 PM</v>
      </c>
    </row>
    <row r="114" spans="1:24" x14ac:dyDescent="0.45">
      <c r="A114" t="s">
        <v>264</v>
      </c>
      <c r="B114" t="str">
        <f>"+919676192285"</f>
        <v>+919676192285</v>
      </c>
      <c r="C114" t="s">
        <v>25</v>
      </c>
      <c r="D114">
        <v>9849401532</v>
      </c>
      <c r="E114">
        <v>4</v>
      </c>
      <c r="F114" s="1">
        <v>43261</v>
      </c>
      <c r="G114" t="s">
        <v>26</v>
      </c>
      <c r="I114" t="s">
        <v>27</v>
      </c>
      <c r="J114" t="s">
        <v>52</v>
      </c>
      <c r="L114" t="s">
        <v>26</v>
      </c>
      <c r="N114" t="s">
        <v>351</v>
      </c>
      <c r="O114" t="s">
        <v>264</v>
      </c>
      <c r="P114" t="s">
        <v>344</v>
      </c>
      <c r="Q114" t="s">
        <v>268</v>
      </c>
      <c r="R114" t="s">
        <v>269</v>
      </c>
      <c r="S114" t="s">
        <v>345</v>
      </c>
      <c r="T114">
        <v>18.189436499999999</v>
      </c>
      <c r="U114">
        <v>79.553330900000006</v>
      </c>
      <c r="V114" t="s">
        <v>352</v>
      </c>
      <c r="W114" t="str">
        <f>"2018-09-13 12:08:48 PM"</f>
        <v>2018-09-13 12:08:48 PM</v>
      </c>
      <c r="X114" t="str">
        <f>"2018-09-13 17:38:48 PM"</f>
        <v>2018-09-13 17:38:48 PM</v>
      </c>
    </row>
    <row r="115" spans="1:24" x14ac:dyDescent="0.45">
      <c r="A115" t="s">
        <v>264</v>
      </c>
      <c r="B115" t="str">
        <f>"+919676192285"</f>
        <v>+919676192285</v>
      </c>
      <c r="C115" t="s">
        <v>25</v>
      </c>
      <c r="D115">
        <v>98664522516</v>
      </c>
      <c r="E115">
        <v>5</v>
      </c>
      <c r="G115" t="s">
        <v>26</v>
      </c>
      <c r="I115" t="s">
        <v>27</v>
      </c>
      <c r="J115" t="s">
        <v>52</v>
      </c>
      <c r="L115" t="s">
        <v>26</v>
      </c>
      <c r="N115" t="s">
        <v>353</v>
      </c>
      <c r="O115" t="s">
        <v>354</v>
      </c>
      <c r="P115" t="s">
        <v>267</v>
      </c>
      <c r="Q115" t="s">
        <v>268</v>
      </c>
      <c r="R115" t="s">
        <v>269</v>
      </c>
      <c r="S115" t="s">
        <v>345</v>
      </c>
      <c r="T115">
        <v>18.1863077</v>
      </c>
      <c r="U115">
        <v>79.558060999999995</v>
      </c>
      <c r="V115" t="s">
        <v>348</v>
      </c>
      <c r="W115" t="str">
        <f>"2018-09-13 12:14:31 PM"</f>
        <v>2018-09-13 12:14:31 PM</v>
      </c>
      <c r="X115" t="str">
        <f>"2018-09-13 17:44:31 PM"</f>
        <v>2018-09-13 17:44:31 PM</v>
      </c>
    </row>
    <row r="116" spans="1:24" x14ac:dyDescent="0.45">
      <c r="A116" t="s">
        <v>187</v>
      </c>
      <c r="B116" t="str">
        <f>"+919949565092"</f>
        <v>+919949565092</v>
      </c>
      <c r="C116" t="s">
        <v>25</v>
      </c>
      <c r="D116">
        <v>9908291653</v>
      </c>
      <c r="E116">
        <v>3</v>
      </c>
      <c r="F116" s="1">
        <v>43254</v>
      </c>
      <c r="G116" t="s">
        <v>26</v>
      </c>
      <c r="H116" s="1">
        <v>43327</v>
      </c>
      <c r="I116" t="s">
        <v>61</v>
      </c>
      <c r="J116" t="s">
        <v>52</v>
      </c>
      <c r="L116" t="s">
        <v>26</v>
      </c>
      <c r="M116" s="1">
        <v>43335</v>
      </c>
      <c r="N116" t="s">
        <v>355</v>
      </c>
      <c r="O116" t="s">
        <v>189</v>
      </c>
      <c r="P116" t="s">
        <v>196</v>
      </c>
      <c r="Q116" t="s">
        <v>191</v>
      </c>
      <c r="R116" t="s">
        <v>192</v>
      </c>
      <c r="S116" t="s">
        <v>193</v>
      </c>
      <c r="T116">
        <v>18.390068500000002</v>
      </c>
      <c r="U116">
        <v>79.501847799999993</v>
      </c>
      <c r="V116" t="s">
        <v>350</v>
      </c>
      <c r="W116" t="str">
        <f>"2018-09-13 12:16:05 PM"</f>
        <v>2018-09-13 12:16:05 PM</v>
      </c>
      <c r="X116" t="str">
        <f>"2018-09-13 17:46:05 PM"</f>
        <v>2018-09-13 17:46:05 PM</v>
      </c>
    </row>
    <row r="117" spans="1:24" x14ac:dyDescent="0.45">
      <c r="A117" t="s">
        <v>264</v>
      </c>
      <c r="B117" t="str">
        <f>"+919676192285"</f>
        <v>+919676192285</v>
      </c>
      <c r="C117" t="s">
        <v>25</v>
      </c>
      <c r="D117">
        <v>9700543520</v>
      </c>
      <c r="E117">
        <v>5</v>
      </c>
      <c r="G117" t="s">
        <v>26</v>
      </c>
      <c r="I117" t="s">
        <v>27</v>
      </c>
      <c r="J117" t="s">
        <v>52</v>
      </c>
      <c r="L117" t="s">
        <v>26</v>
      </c>
      <c r="N117" t="s">
        <v>356</v>
      </c>
      <c r="O117" t="s">
        <v>357</v>
      </c>
      <c r="P117" t="s">
        <v>344</v>
      </c>
      <c r="Q117" t="s">
        <v>268</v>
      </c>
      <c r="R117" t="s">
        <v>269</v>
      </c>
      <c r="S117" t="s">
        <v>345</v>
      </c>
      <c r="T117">
        <v>18.1863077</v>
      </c>
      <c r="U117">
        <v>79.558060999999995</v>
      </c>
      <c r="V117" t="s">
        <v>348</v>
      </c>
      <c r="W117" t="str">
        <f>"2018-09-13 12:24:58 PM"</f>
        <v>2018-09-13 12:24:58 PM</v>
      </c>
      <c r="X117" t="str">
        <f>"2018-09-13 17:54:58 PM"</f>
        <v>2018-09-13 17:54:58 PM</v>
      </c>
    </row>
    <row r="118" spans="1:24" x14ac:dyDescent="0.45">
      <c r="A118" t="s">
        <v>264</v>
      </c>
      <c r="B118" t="str">
        <f>"+919676192285"</f>
        <v>+919676192285</v>
      </c>
      <c r="C118" t="s">
        <v>25</v>
      </c>
      <c r="D118">
        <v>953377090</v>
      </c>
      <c r="E118">
        <v>4</v>
      </c>
      <c r="G118" t="s">
        <v>26</v>
      </c>
      <c r="H118" s="1">
        <v>43332</v>
      </c>
      <c r="I118" t="s">
        <v>61</v>
      </c>
      <c r="J118" t="s">
        <v>52</v>
      </c>
      <c r="L118" t="s">
        <v>26</v>
      </c>
      <c r="N118" t="s">
        <v>358</v>
      </c>
      <c r="O118" t="s">
        <v>264</v>
      </c>
      <c r="P118" t="s">
        <v>344</v>
      </c>
      <c r="Q118" t="s">
        <v>345</v>
      </c>
      <c r="R118" t="s">
        <v>269</v>
      </c>
      <c r="S118" t="s">
        <v>345</v>
      </c>
      <c r="T118">
        <v>18.1863077</v>
      </c>
      <c r="U118">
        <v>79.558060999999995</v>
      </c>
      <c r="V118" t="s">
        <v>348</v>
      </c>
      <c r="W118" t="str">
        <f>"2018-09-13 12:32:00 PM"</f>
        <v>2018-09-13 12:32:00 PM</v>
      </c>
      <c r="X118" t="str">
        <f>"2018-09-13 18:02:00 PM"</f>
        <v>2018-09-13 18:02:00 PM</v>
      </c>
    </row>
    <row r="119" spans="1:24" x14ac:dyDescent="0.45">
      <c r="A119" t="s">
        <v>264</v>
      </c>
      <c r="B119" t="str">
        <f>"+919676192285"</f>
        <v>+919676192285</v>
      </c>
      <c r="C119" t="s">
        <v>25</v>
      </c>
      <c r="D119">
        <v>9912952846</v>
      </c>
      <c r="E119">
        <v>5</v>
      </c>
      <c r="G119" t="s">
        <v>26</v>
      </c>
      <c r="I119" t="s">
        <v>61</v>
      </c>
      <c r="J119" t="s">
        <v>52</v>
      </c>
      <c r="L119" t="s">
        <v>26</v>
      </c>
      <c r="N119" t="s">
        <v>359</v>
      </c>
      <c r="O119" t="s">
        <v>264</v>
      </c>
      <c r="P119" t="s">
        <v>344</v>
      </c>
      <c r="Q119" t="s">
        <v>268</v>
      </c>
      <c r="R119" t="s">
        <v>269</v>
      </c>
      <c r="S119" t="s">
        <v>345</v>
      </c>
      <c r="T119">
        <v>18.1795659</v>
      </c>
      <c r="U119">
        <v>79.555251200000001</v>
      </c>
      <c r="V119" t="s">
        <v>348</v>
      </c>
      <c r="W119" t="str">
        <f>"2018-09-13 12:53:59 PM"</f>
        <v>2018-09-13 12:53:59 PM</v>
      </c>
      <c r="X119" t="str">
        <f>"2018-09-13 18:23:59 PM"</f>
        <v>2018-09-13 18:23:59 PM</v>
      </c>
    </row>
    <row r="120" spans="1:24" x14ac:dyDescent="0.45">
      <c r="A120" t="s">
        <v>187</v>
      </c>
      <c r="B120" t="str">
        <f>"+919949565092"</f>
        <v>+919949565092</v>
      </c>
      <c r="C120" t="s">
        <v>25</v>
      </c>
      <c r="D120">
        <v>9989160800</v>
      </c>
      <c r="E120">
        <v>3</v>
      </c>
      <c r="F120" s="1">
        <v>43253</v>
      </c>
      <c r="G120" t="s">
        <v>26</v>
      </c>
      <c r="H120" s="1">
        <v>43332</v>
      </c>
      <c r="I120" t="s">
        <v>61</v>
      </c>
      <c r="J120" t="s">
        <v>52</v>
      </c>
      <c r="L120" t="s">
        <v>26</v>
      </c>
      <c r="M120" s="1">
        <v>43335</v>
      </c>
      <c r="N120" t="s">
        <v>360</v>
      </c>
      <c r="O120" t="s">
        <v>189</v>
      </c>
      <c r="P120" t="s">
        <v>196</v>
      </c>
      <c r="Q120" t="s">
        <v>191</v>
      </c>
      <c r="R120" t="s">
        <v>192</v>
      </c>
      <c r="S120" t="s">
        <v>193</v>
      </c>
      <c r="T120">
        <v>18.419182899999999</v>
      </c>
      <c r="U120">
        <v>79.465642200000005</v>
      </c>
      <c r="V120" t="s">
        <v>361</v>
      </c>
      <c r="W120" t="str">
        <f>"2018-09-13 12:48:43 PM"</f>
        <v>2018-09-13 12:48:43 PM</v>
      </c>
      <c r="X120" t="str">
        <f>"2018-09-13 18:18:43 PM"</f>
        <v>2018-09-13 18:18:43 PM</v>
      </c>
    </row>
    <row r="121" spans="1:24" x14ac:dyDescent="0.45">
      <c r="A121" t="s">
        <v>187</v>
      </c>
      <c r="B121" t="str">
        <f>"+919949565092"</f>
        <v>+919949565092</v>
      </c>
      <c r="C121" t="s">
        <v>25</v>
      </c>
      <c r="D121">
        <v>9949565092</v>
      </c>
      <c r="E121">
        <v>3</v>
      </c>
      <c r="F121" s="1">
        <v>43253</v>
      </c>
      <c r="G121" t="s">
        <v>26</v>
      </c>
      <c r="H121" s="1">
        <v>43336</v>
      </c>
      <c r="I121" t="s">
        <v>108</v>
      </c>
      <c r="J121" t="s">
        <v>52</v>
      </c>
      <c r="L121" t="s">
        <v>26</v>
      </c>
      <c r="M121" s="1">
        <v>43340</v>
      </c>
      <c r="N121" t="s">
        <v>362</v>
      </c>
      <c r="O121" t="s">
        <v>189</v>
      </c>
      <c r="P121" t="s">
        <v>196</v>
      </c>
      <c r="Q121" t="s">
        <v>191</v>
      </c>
      <c r="R121" t="s">
        <v>192</v>
      </c>
      <c r="S121" t="s">
        <v>193</v>
      </c>
      <c r="T121">
        <v>18.390068500000002</v>
      </c>
      <c r="U121">
        <v>79.501847799999993</v>
      </c>
      <c r="V121" t="s">
        <v>350</v>
      </c>
      <c r="W121" t="str">
        <f>"2018-09-13 12:56:40 PM"</f>
        <v>2018-09-13 12:56:40 PM</v>
      </c>
      <c r="X121" t="str">
        <f>"2018-09-13 18:26:40 PM"</f>
        <v>2018-09-13 18:26:40 PM</v>
      </c>
    </row>
    <row r="122" spans="1:24" x14ac:dyDescent="0.45">
      <c r="A122" t="s">
        <v>264</v>
      </c>
      <c r="B122" t="str">
        <f>"+919676192285"</f>
        <v>+919676192285</v>
      </c>
      <c r="C122" t="s">
        <v>25</v>
      </c>
      <c r="D122">
        <v>9704299202</v>
      </c>
      <c r="E122">
        <v>5</v>
      </c>
      <c r="G122" t="s">
        <v>26</v>
      </c>
      <c r="I122" t="s">
        <v>27</v>
      </c>
      <c r="J122" t="s">
        <v>52</v>
      </c>
      <c r="L122" t="s">
        <v>26</v>
      </c>
      <c r="N122" t="s">
        <v>363</v>
      </c>
      <c r="O122" t="s">
        <v>264</v>
      </c>
      <c r="P122" t="s">
        <v>344</v>
      </c>
      <c r="Q122" t="s">
        <v>268</v>
      </c>
      <c r="R122" t="s">
        <v>269</v>
      </c>
      <c r="S122" t="s">
        <v>345</v>
      </c>
      <c r="T122">
        <v>18.1863077</v>
      </c>
      <c r="U122">
        <v>79.558060999999995</v>
      </c>
      <c r="V122" t="s">
        <v>348</v>
      </c>
      <c r="W122" t="str">
        <f>"2018-09-13 12:56:24 PM"</f>
        <v>2018-09-13 12:56:24 PM</v>
      </c>
      <c r="X122" t="str">
        <f>"2018-09-13 18:26:24 PM"</f>
        <v>2018-09-13 18:26:24 PM</v>
      </c>
    </row>
    <row r="123" spans="1:24" x14ac:dyDescent="0.45">
      <c r="A123" t="s">
        <v>364</v>
      </c>
      <c r="B123" t="str">
        <f>"+918978005714"</f>
        <v>+918978005714</v>
      </c>
      <c r="C123" t="s">
        <v>25</v>
      </c>
      <c r="D123">
        <v>9440003341</v>
      </c>
      <c r="E123">
        <v>20</v>
      </c>
      <c r="F123" s="1">
        <v>43289</v>
      </c>
      <c r="G123" t="s">
        <v>26</v>
      </c>
      <c r="H123" s="1">
        <v>43332</v>
      </c>
      <c r="I123" t="s">
        <v>108</v>
      </c>
      <c r="J123" t="s">
        <v>52</v>
      </c>
      <c r="K123">
        <v>3</v>
      </c>
      <c r="L123" t="s">
        <v>26</v>
      </c>
      <c r="M123" t="s">
        <v>26</v>
      </c>
      <c r="N123" t="s">
        <v>365</v>
      </c>
      <c r="O123" t="s">
        <v>364</v>
      </c>
      <c r="P123" t="s">
        <v>307</v>
      </c>
      <c r="Q123" t="s">
        <v>308</v>
      </c>
      <c r="R123" t="s">
        <v>309</v>
      </c>
      <c r="S123" t="s">
        <v>35</v>
      </c>
      <c r="T123">
        <v>16.566272099999999</v>
      </c>
      <c r="U123">
        <v>79.776014799999999</v>
      </c>
      <c r="W123" t="str">
        <f>"2018-09-14 02:30:18 AM"</f>
        <v>2018-09-14 02:30:18 AM</v>
      </c>
      <c r="X123" t="str">
        <f>"2018-09-14 08:00:18 AM"</f>
        <v>2018-09-14 08:00:18 AM</v>
      </c>
    </row>
    <row r="124" spans="1:24" x14ac:dyDescent="0.45">
      <c r="A124" t="s">
        <v>60</v>
      </c>
      <c r="B124" t="str">
        <f>"+919441902471"</f>
        <v>+919441902471</v>
      </c>
      <c r="C124" t="s">
        <v>25</v>
      </c>
      <c r="D124">
        <v>9493239601</v>
      </c>
      <c r="E124">
        <v>10</v>
      </c>
      <c r="F124">
        <v>5072018</v>
      </c>
      <c r="G124" t="s">
        <v>26</v>
      </c>
      <c r="H124" t="s">
        <v>366</v>
      </c>
      <c r="I124" t="s">
        <v>108</v>
      </c>
      <c r="J124" t="s">
        <v>52</v>
      </c>
      <c r="K124">
        <v>5</v>
      </c>
      <c r="L124" t="s">
        <v>26</v>
      </c>
      <c r="M124">
        <v>2082018</v>
      </c>
      <c r="N124" t="s">
        <v>367</v>
      </c>
      <c r="O124" t="s">
        <v>64</v>
      </c>
      <c r="P124" t="s">
        <v>70</v>
      </c>
      <c r="Q124" t="s">
        <v>368</v>
      </c>
      <c r="R124" t="s">
        <v>67</v>
      </c>
      <c r="S124" t="s">
        <v>42</v>
      </c>
      <c r="T124">
        <v>16.486455200000002</v>
      </c>
      <c r="U124">
        <v>80.362840399999996</v>
      </c>
      <c r="V124" t="s">
        <v>259</v>
      </c>
      <c r="W124" t="str">
        <f>"2018-09-14 02:45:48 AM"</f>
        <v>2018-09-14 02:45:48 AM</v>
      </c>
      <c r="X124" t="str">
        <f>"2018-09-14 08:15:48 AM"</f>
        <v>2018-09-14 08:15:48 AM</v>
      </c>
    </row>
    <row r="125" spans="1:24" x14ac:dyDescent="0.45">
      <c r="A125" t="s">
        <v>60</v>
      </c>
      <c r="B125" t="str">
        <f>"+919441902471"</f>
        <v>+919441902471</v>
      </c>
      <c r="C125" t="s">
        <v>25</v>
      </c>
      <c r="D125">
        <v>9100411312</v>
      </c>
      <c r="E125">
        <v>11</v>
      </c>
      <c r="F125">
        <v>5072018</v>
      </c>
      <c r="G125" t="s">
        <v>26</v>
      </c>
      <c r="H125">
        <v>5082018</v>
      </c>
      <c r="I125" t="s">
        <v>61</v>
      </c>
      <c r="J125" t="s">
        <v>52</v>
      </c>
      <c r="K125">
        <v>5</v>
      </c>
      <c r="L125" t="s">
        <v>26</v>
      </c>
      <c r="M125">
        <v>2082018</v>
      </c>
      <c r="N125" t="s">
        <v>369</v>
      </c>
      <c r="O125" t="s">
        <v>64</v>
      </c>
      <c r="P125" t="s">
        <v>257</v>
      </c>
      <c r="Q125" t="s">
        <v>71</v>
      </c>
      <c r="R125" t="s">
        <v>67</v>
      </c>
      <c r="S125" t="s">
        <v>42</v>
      </c>
      <c r="T125">
        <v>16.488695700000001</v>
      </c>
      <c r="U125">
        <v>80.363536999999994</v>
      </c>
      <c r="V125" t="s">
        <v>259</v>
      </c>
      <c r="W125" t="str">
        <f>"2018-09-14 03:18:50 AM"</f>
        <v>2018-09-14 03:18:50 AM</v>
      </c>
      <c r="X125" t="str">
        <f>"2018-09-14 08:48:50 AM"</f>
        <v>2018-09-14 08:48:50 AM</v>
      </c>
    </row>
    <row r="126" spans="1:24" x14ac:dyDescent="0.45">
      <c r="A126" t="s">
        <v>122</v>
      </c>
      <c r="B126" t="str">
        <f>"+918688558415"</f>
        <v>+918688558415</v>
      </c>
      <c r="C126" t="s">
        <v>25</v>
      </c>
      <c r="D126">
        <v>9985944593</v>
      </c>
      <c r="E126">
        <v>5</v>
      </c>
      <c r="F126" s="1">
        <v>43304</v>
      </c>
      <c r="G126" t="s">
        <v>26</v>
      </c>
      <c r="H126" s="1">
        <v>43317</v>
      </c>
      <c r="I126" t="s">
        <v>108</v>
      </c>
      <c r="J126" t="s">
        <v>28</v>
      </c>
      <c r="K126" t="s">
        <v>370</v>
      </c>
      <c r="L126" t="s">
        <v>26</v>
      </c>
      <c r="M126" s="1">
        <v>43317</v>
      </c>
      <c r="N126" t="s">
        <v>371</v>
      </c>
      <c r="O126" t="s">
        <v>31</v>
      </c>
      <c r="P126" t="s">
        <v>32</v>
      </c>
      <c r="Q126" t="s">
        <v>33</v>
      </c>
      <c r="R126" t="s">
        <v>34</v>
      </c>
      <c r="S126" t="s">
        <v>42</v>
      </c>
      <c r="T126">
        <v>16.3687413</v>
      </c>
      <c r="U126">
        <v>80.362559000000005</v>
      </c>
      <c r="V126" t="s">
        <v>372</v>
      </c>
      <c r="W126" t="str">
        <f>"2018-09-12 05:06:12 AM"</f>
        <v>2018-09-12 05:06:12 AM</v>
      </c>
      <c r="X126" t="str">
        <f>"2018-09-12 10:36:12 AM"</f>
        <v>2018-09-12 10:36:12 AM</v>
      </c>
    </row>
    <row r="127" spans="1:24" x14ac:dyDescent="0.45">
      <c r="A127" t="s">
        <v>373</v>
      </c>
      <c r="B127" t="str">
        <f>"+919989856538"</f>
        <v>+919989856538</v>
      </c>
      <c r="C127" t="s">
        <v>25</v>
      </c>
      <c r="D127">
        <v>9866472859</v>
      </c>
      <c r="E127">
        <v>6</v>
      </c>
      <c r="F127" s="1">
        <v>43291</v>
      </c>
      <c r="G127" t="s">
        <v>26</v>
      </c>
      <c r="H127" s="1">
        <v>43322</v>
      </c>
      <c r="I127" t="s">
        <v>27</v>
      </c>
      <c r="J127" t="s">
        <v>52</v>
      </c>
      <c r="K127" s="2">
        <v>43743</v>
      </c>
      <c r="L127" t="s">
        <v>26</v>
      </c>
      <c r="N127" t="s">
        <v>374</v>
      </c>
      <c r="O127" t="s">
        <v>375</v>
      </c>
      <c r="P127" t="s">
        <v>376</v>
      </c>
      <c r="Q127" t="s">
        <v>377</v>
      </c>
      <c r="R127" t="s">
        <v>377</v>
      </c>
      <c r="S127" t="s">
        <v>35</v>
      </c>
      <c r="T127">
        <v>16.3498485</v>
      </c>
      <c r="U127">
        <v>79.932374499999995</v>
      </c>
      <c r="V127" t="s">
        <v>120</v>
      </c>
      <c r="W127" t="str">
        <f>"2018-09-12 07:16:44 AM"</f>
        <v>2018-09-12 07:16:44 AM</v>
      </c>
      <c r="X127" t="str">
        <f>"2018-09-12 12:46:44 PM"</f>
        <v>2018-09-12 12:46:44 PM</v>
      </c>
    </row>
    <row r="128" spans="1:24" x14ac:dyDescent="0.45">
      <c r="A128" t="s">
        <v>187</v>
      </c>
      <c r="B128" t="str">
        <f>"+919949565092"</f>
        <v>+919949565092</v>
      </c>
      <c r="C128" t="s">
        <v>25</v>
      </c>
      <c r="D128">
        <v>9963134131</v>
      </c>
      <c r="E128">
        <v>3</v>
      </c>
      <c r="F128" s="1">
        <v>43252</v>
      </c>
      <c r="G128" t="s">
        <v>26</v>
      </c>
      <c r="H128" s="1">
        <v>43332</v>
      </c>
      <c r="I128" t="s">
        <v>61</v>
      </c>
      <c r="J128" t="s">
        <v>52</v>
      </c>
      <c r="L128" t="s">
        <v>26</v>
      </c>
      <c r="N128" t="s">
        <v>378</v>
      </c>
      <c r="O128" t="s">
        <v>189</v>
      </c>
      <c r="P128" t="s">
        <v>196</v>
      </c>
      <c r="Q128" t="s">
        <v>191</v>
      </c>
      <c r="R128" t="s">
        <v>192</v>
      </c>
      <c r="S128" t="s">
        <v>193</v>
      </c>
      <c r="T128">
        <v>18.4287268</v>
      </c>
      <c r="U128">
        <v>79.518715400000005</v>
      </c>
      <c r="V128" t="s">
        <v>379</v>
      </c>
      <c r="W128" t="str">
        <f>"2018-09-13 11:22:29 AM"</f>
        <v>2018-09-13 11:22:29 AM</v>
      </c>
      <c r="X128" t="str">
        <f>"2018-09-13 16:52:29 PM"</f>
        <v>2018-09-13 16:52:29 PM</v>
      </c>
    </row>
    <row r="129" spans="1:24" x14ac:dyDescent="0.45">
      <c r="A129" t="s">
        <v>115</v>
      </c>
      <c r="B129" t="str">
        <f>"+919533321264"</f>
        <v>+919533321264</v>
      </c>
      <c r="C129" t="s">
        <v>25</v>
      </c>
      <c r="D129">
        <v>9618875855</v>
      </c>
      <c r="E129">
        <v>5</v>
      </c>
      <c r="F129" s="1">
        <v>43263</v>
      </c>
      <c r="G129" t="s">
        <v>26</v>
      </c>
      <c r="H129" s="1">
        <v>43322</v>
      </c>
      <c r="I129" t="s">
        <v>108</v>
      </c>
      <c r="J129" t="s">
        <v>28</v>
      </c>
      <c r="K129">
        <v>10</v>
      </c>
      <c r="L129" t="s">
        <v>26</v>
      </c>
      <c r="M129" s="1">
        <v>43296</v>
      </c>
      <c r="N129" t="s">
        <v>380</v>
      </c>
      <c r="O129" t="s">
        <v>117</v>
      </c>
      <c r="P129" t="s">
        <v>118</v>
      </c>
      <c r="Q129" t="s">
        <v>119</v>
      </c>
      <c r="R129" t="s">
        <v>119</v>
      </c>
      <c r="S129" t="s">
        <v>35</v>
      </c>
      <c r="T129">
        <v>16.448645800000001</v>
      </c>
      <c r="U129">
        <v>80.040393800000004</v>
      </c>
      <c r="V129" t="s">
        <v>120</v>
      </c>
      <c r="W129" t="str">
        <f>"2018-09-12 05:19:35 AM"</f>
        <v>2018-09-12 05:19:35 AM</v>
      </c>
      <c r="X129" t="str">
        <f>"2018-09-12 10:49:35 AM"</f>
        <v>2018-09-12 10:49:35 AM</v>
      </c>
    </row>
    <row r="130" spans="1:24" x14ac:dyDescent="0.45">
      <c r="A130" t="s">
        <v>264</v>
      </c>
      <c r="B130" t="str">
        <f>"+919676192285"</f>
        <v>+919676192285</v>
      </c>
      <c r="C130" t="s">
        <v>25</v>
      </c>
      <c r="D130">
        <v>9000691617</v>
      </c>
      <c r="E130">
        <v>5</v>
      </c>
      <c r="F130" s="1">
        <v>43232</v>
      </c>
      <c r="G130" t="s">
        <v>26</v>
      </c>
      <c r="I130" t="s">
        <v>27</v>
      </c>
      <c r="J130" t="s">
        <v>52</v>
      </c>
      <c r="K130">
        <v>3</v>
      </c>
      <c r="L130" t="s">
        <v>26</v>
      </c>
      <c r="N130" t="s">
        <v>381</v>
      </c>
      <c r="O130" t="s">
        <v>382</v>
      </c>
      <c r="P130" t="s">
        <v>344</v>
      </c>
      <c r="Q130" t="s">
        <v>268</v>
      </c>
      <c r="R130" t="s">
        <v>269</v>
      </c>
      <c r="S130" t="s">
        <v>345</v>
      </c>
      <c r="T130">
        <v>18.180520900000001</v>
      </c>
      <c r="U130">
        <v>79.5558324</v>
      </c>
      <c r="V130" t="s">
        <v>348</v>
      </c>
      <c r="W130" t="str">
        <f>"2018-09-13 11:25:27 AM"</f>
        <v>2018-09-13 11:25:27 AM</v>
      </c>
      <c r="X130" t="str">
        <f>"2018-09-13 16:55:27 PM"</f>
        <v>2018-09-13 16:55:27 PM</v>
      </c>
    </row>
    <row r="131" spans="1:24" x14ac:dyDescent="0.45">
      <c r="A131" t="s">
        <v>100</v>
      </c>
      <c r="B131" t="str">
        <f>"+919985525523"</f>
        <v>+919985525523</v>
      </c>
      <c r="C131" t="s">
        <v>25</v>
      </c>
      <c r="D131">
        <v>737295832</v>
      </c>
      <c r="E131">
        <v>5</v>
      </c>
      <c r="F131" s="1">
        <v>43286</v>
      </c>
      <c r="G131" t="s">
        <v>79</v>
      </c>
      <c r="I131" t="s">
        <v>108</v>
      </c>
      <c r="J131" t="s">
        <v>52</v>
      </c>
      <c r="L131" t="s">
        <v>26</v>
      </c>
      <c r="N131" t="s">
        <v>383</v>
      </c>
      <c r="O131" t="s">
        <v>148</v>
      </c>
      <c r="P131" t="s">
        <v>149</v>
      </c>
      <c r="Q131" t="s">
        <v>104</v>
      </c>
      <c r="R131" t="s">
        <v>105</v>
      </c>
      <c r="S131" t="s">
        <v>42</v>
      </c>
      <c r="T131">
        <v>16.436673599999999</v>
      </c>
      <c r="U131">
        <v>80.148615000000007</v>
      </c>
      <c r="V131" t="s">
        <v>106</v>
      </c>
      <c r="W131" t="str">
        <f>"2018-09-12 05:24:28 AM"</f>
        <v>2018-09-12 05:24:28 AM</v>
      </c>
      <c r="X131" t="str">
        <f>"2018-09-12 10:54:28 AM"</f>
        <v>2018-09-12 10:54:28 AM</v>
      </c>
    </row>
    <row r="132" spans="1:24" x14ac:dyDescent="0.45">
      <c r="A132" t="s">
        <v>373</v>
      </c>
      <c r="B132" t="str">
        <f>"+919989856538"</f>
        <v>+919989856538</v>
      </c>
      <c r="C132" t="s">
        <v>25</v>
      </c>
      <c r="D132">
        <v>9618514356</v>
      </c>
      <c r="E132">
        <v>5</v>
      </c>
      <c r="F132" s="1">
        <v>43290</v>
      </c>
      <c r="G132" t="s">
        <v>79</v>
      </c>
      <c r="I132" t="s">
        <v>108</v>
      </c>
      <c r="J132" t="s">
        <v>28</v>
      </c>
      <c r="K132" s="2">
        <v>43804</v>
      </c>
      <c r="L132" t="s">
        <v>26</v>
      </c>
      <c r="M132" s="1">
        <v>43321</v>
      </c>
      <c r="N132" t="s">
        <v>384</v>
      </c>
      <c r="O132" t="s">
        <v>385</v>
      </c>
      <c r="P132" t="s">
        <v>376</v>
      </c>
      <c r="Q132" t="s">
        <v>377</v>
      </c>
      <c r="R132" t="s">
        <v>377</v>
      </c>
      <c r="S132" t="s">
        <v>35</v>
      </c>
      <c r="T132">
        <v>16.360018100000001</v>
      </c>
      <c r="U132">
        <v>79.948859999999996</v>
      </c>
      <c r="V132" t="s">
        <v>386</v>
      </c>
      <c r="W132" t="str">
        <f>"2018-09-12 05:35:37 AM"</f>
        <v>2018-09-12 05:35:37 AM</v>
      </c>
      <c r="X132" t="str">
        <f>"2018-09-12 11:05:37 AM"</f>
        <v>2018-09-12 11:05:37 AM</v>
      </c>
    </row>
    <row r="133" spans="1:24" x14ac:dyDescent="0.45">
      <c r="A133" t="s">
        <v>373</v>
      </c>
      <c r="B133" t="str">
        <f>"+919989856538"</f>
        <v>+919989856538</v>
      </c>
      <c r="C133" t="s">
        <v>25</v>
      </c>
      <c r="D133">
        <v>9848668678</v>
      </c>
      <c r="E133">
        <v>3</v>
      </c>
      <c r="F133" s="1">
        <v>43290</v>
      </c>
      <c r="G133" t="s">
        <v>26</v>
      </c>
      <c r="H133" s="1">
        <v>43322</v>
      </c>
      <c r="I133" t="s">
        <v>27</v>
      </c>
      <c r="J133" t="s">
        <v>28</v>
      </c>
      <c r="K133" s="4">
        <v>42278</v>
      </c>
      <c r="L133" t="s">
        <v>26</v>
      </c>
      <c r="M133" s="1">
        <v>43320</v>
      </c>
      <c r="N133" t="s">
        <v>387</v>
      </c>
      <c r="O133" t="s">
        <v>388</v>
      </c>
      <c r="P133" t="s">
        <v>376</v>
      </c>
      <c r="Q133" t="s">
        <v>377</v>
      </c>
      <c r="R133" t="s">
        <v>377</v>
      </c>
      <c r="S133" t="s">
        <v>35</v>
      </c>
      <c r="T133">
        <v>16.3711053</v>
      </c>
      <c r="U133">
        <v>79.942806700000006</v>
      </c>
      <c r="V133" t="s">
        <v>389</v>
      </c>
      <c r="W133" t="str">
        <f>"2018-09-12 06:00:35 AM"</f>
        <v>2018-09-12 06:00:35 AM</v>
      </c>
      <c r="X133" t="str">
        <f>"2018-09-12 11:30:35 AM"</f>
        <v>2018-09-12 11:30:35 AM</v>
      </c>
    </row>
    <row r="134" spans="1:24" x14ac:dyDescent="0.45">
      <c r="A134" t="s">
        <v>100</v>
      </c>
      <c r="B134" t="str">
        <f>"+919985525523"</f>
        <v>+919985525523</v>
      </c>
      <c r="C134" t="s">
        <v>25</v>
      </c>
      <c r="D134">
        <v>8106276799</v>
      </c>
      <c r="E134">
        <v>6</v>
      </c>
      <c r="F134" s="1">
        <v>43290</v>
      </c>
      <c r="G134" t="s">
        <v>26</v>
      </c>
      <c r="H134" s="1">
        <v>43330</v>
      </c>
      <c r="I134" t="s">
        <v>27</v>
      </c>
      <c r="J134" t="s">
        <v>52</v>
      </c>
      <c r="K134" t="s">
        <v>390</v>
      </c>
      <c r="L134" t="s">
        <v>26</v>
      </c>
      <c r="M134" s="1">
        <v>43345</v>
      </c>
      <c r="N134" t="s">
        <v>391</v>
      </c>
      <c r="O134" t="s">
        <v>148</v>
      </c>
      <c r="P134" t="s">
        <v>149</v>
      </c>
      <c r="Q134" t="s">
        <v>104</v>
      </c>
      <c r="R134" t="s">
        <v>105</v>
      </c>
      <c r="S134" t="s">
        <v>42</v>
      </c>
      <c r="T134">
        <v>16.436673599999999</v>
      </c>
      <c r="U134">
        <v>80.148615000000007</v>
      </c>
      <c r="V134" t="s">
        <v>106</v>
      </c>
      <c r="W134" t="str">
        <f>"2018-09-12 05:49:40 AM"</f>
        <v>2018-09-12 05:49:40 AM</v>
      </c>
      <c r="X134" t="str">
        <f>"2018-09-12 11:19:40 AM"</f>
        <v>2018-09-12 11:19:40 AM</v>
      </c>
    </row>
    <row r="135" spans="1:24" x14ac:dyDescent="0.45">
      <c r="A135" t="s">
        <v>187</v>
      </c>
      <c r="B135" t="str">
        <f>"+919949565092"</f>
        <v>+919949565092</v>
      </c>
      <c r="C135" t="s">
        <v>25</v>
      </c>
      <c r="D135">
        <v>9989048781</v>
      </c>
      <c r="E135">
        <v>4</v>
      </c>
      <c r="F135" s="1">
        <v>43252</v>
      </c>
      <c r="G135" t="s">
        <v>26</v>
      </c>
      <c r="I135" t="s">
        <v>61</v>
      </c>
      <c r="J135" t="s">
        <v>52</v>
      </c>
      <c r="L135" t="s">
        <v>26</v>
      </c>
      <c r="N135" t="s">
        <v>392</v>
      </c>
      <c r="O135" t="s">
        <v>189</v>
      </c>
      <c r="P135" t="s">
        <v>196</v>
      </c>
      <c r="Q135" t="s">
        <v>191</v>
      </c>
      <c r="R135" t="s">
        <v>192</v>
      </c>
      <c r="S135" t="s">
        <v>193</v>
      </c>
      <c r="T135">
        <v>18.395659200000001</v>
      </c>
      <c r="U135">
        <v>79.503604999999993</v>
      </c>
      <c r="V135" t="s">
        <v>393</v>
      </c>
      <c r="W135" t="str">
        <f>"2018-09-13 11:25:31 AM"</f>
        <v>2018-09-13 11:25:31 AM</v>
      </c>
      <c r="X135" t="str">
        <f>"2018-09-13 16:55:31 PM"</f>
        <v>2018-09-13 16:55:31 PM</v>
      </c>
    </row>
    <row r="136" spans="1:24" x14ac:dyDescent="0.45">
      <c r="A136" t="s">
        <v>100</v>
      </c>
      <c r="B136" t="str">
        <f>"+919985525523"</f>
        <v>+919985525523</v>
      </c>
      <c r="C136" t="s">
        <v>25</v>
      </c>
      <c r="D136">
        <v>9553376640</v>
      </c>
      <c r="E136">
        <v>4</v>
      </c>
      <c r="F136" s="1">
        <v>43288</v>
      </c>
      <c r="G136" t="s">
        <v>26</v>
      </c>
      <c r="H136" s="1">
        <v>43345</v>
      </c>
      <c r="I136" t="s">
        <v>108</v>
      </c>
      <c r="J136" t="s">
        <v>52</v>
      </c>
      <c r="K136" t="s">
        <v>394</v>
      </c>
      <c r="L136" t="s">
        <v>26</v>
      </c>
      <c r="M136" s="1">
        <v>43340</v>
      </c>
      <c r="N136" t="s">
        <v>395</v>
      </c>
      <c r="O136" t="s">
        <v>148</v>
      </c>
      <c r="P136" t="s">
        <v>149</v>
      </c>
      <c r="Q136" t="s">
        <v>104</v>
      </c>
      <c r="R136" t="s">
        <v>105</v>
      </c>
      <c r="S136" t="s">
        <v>42</v>
      </c>
      <c r="T136">
        <v>16.436673599999999</v>
      </c>
      <c r="U136">
        <v>80.148615000000007</v>
      </c>
      <c r="V136" t="s">
        <v>106</v>
      </c>
      <c r="W136" t="str">
        <f>"2018-09-12 06:14:54 AM"</f>
        <v>2018-09-12 06:14:54 AM</v>
      </c>
      <c r="X136" t="str">
        <f>"2018-09-12 11:44:54 AM"</f>
        <v>2018-09-12 11:44:54 AM</v>
      </c>
    </row>
    <row r="137" spans="1:24" x14ac:dyDescent="0.45">
      <c r="A137" t="s">
        <v>100</v>
      </c>
      <c r="B137" t="str">
        <f>"+919985525523"</f>
        <v>+919985525523</v>
      </c>
      <c r="C137" t="s">
        <v>25</v>
      </c>
      <c r="D137">
        <v>9121228022</v>
      </c>
      <c r="E137">
        <v>11</v>
      </c>
      <c r="F137" s="1">
        <v>43283</v>
      </c>
      <c r="G137" t="s">
        <v>26</v>
      </c>
      <c r="H137" s="1">
        <v>43317</v>
      </c>
      <c r="I137" t="s">
        <v>27</v>
      </c>
      <c r="J137" t="s">
        <v>28</v>
      </c>
      <c r="K137" t="s">
        <v>396</v>
      </c>
      <c r="L137" t="s">
        <v>26</v>
      </c>
      <c r="M137" s="1">
        <v>43337</v>
      </c>
      <c r="N137" t="s">
        <v>397</v>
      </c>
      <c r="O137" t="s">
        <v>148</v>
      </c>
      <c r="P137" t="s">
        <v>149</v>
      </c>
      <c r="Q137" t="s">
        <v>104</v>
      </c>
      <c r="R137" t="s">
        <v>105</v>
      </c>
      <c r="S137" t="s">
        <v>42</v>
      </c>
      <c r="T137">
        <v>16.436673599999999</v>
      </c>
      <c r="U137">
        <v>80.148615000000007</v>
      </c>
      <c r="V137" t="s">
        <v>106</v>
      </c>
      <c r="W137" t="str">
        <f>"2018-09-13 03:40:14 AM"</f>
        <v>2018-09-13 03:40:14 AM</v>
      </c>
      <c r="X137" t="str">
        <f>"2018-09-13 09:10:14 AM"</f>
        <v>2018-09-13 09:10:14 AM</v>
      </c>
    </row>
    <row r="138" spans="1:24" x14ac:dyDescent="0.45">
      <c r="A138" t="s">
        <v>100</v>
      </c>
      <c r="B138" t="str">
        <f>"+919985525523"</f>
        <v>+919985525523</v>
      </c>
      <c r="C138" t="s">
        <v>25</v>
      </c>
      <c r="D138">
        <v>8500072035</v>
      </c>
      <c r="E138">
        <v>3</v>
      </c>
      <c r="F138" s="1">
        <v>43296</v>
      </c>
      <c r="G138" t="s">
        <v>26</v>
      </c>
      <c r="H138" s="1">
        <v>43334</v>
      </c>
      <c r="I138" t="s">
        <v>91</v>
      </c>
      <c r="J138" t="s">
        <v>52</v>
      </c>
      <c r="K138" t="s">
        <v>398</v>
      </c>
      <c r="L138" t="s">
        <v>26</v>
      </c>
      <c r="M138" s="1">
        <v>43332</v>
      </c>
      <c r="N138" t="s">
        <v>399</v>
      </c>
      <c r="O138" t="s">
        <v>148</v>
      </c>
      <c r="P138" t="s">
        <v>149</v>
      </c>
      <c r="Q138" t="s">
        <v>400</v>
      </c>
      <c r="R138" t="s">
        <v>105</v>
      </c>
      <c r="S138" t="s">
        <v>35</v>
      </c>
      <c r="T138">
        <v>16.453620900000001</v>
      </c>
      <c r="U138">
        <v>80.176172199999996</v>
      </c>
      <c r="V138" t="s">
        <v>401</v>
      </c>
      <c r="W138" t="str">
        <f>"2018-09-13 04:33:40 AM"</f>
        <v>2018-09-13 04:33:40 AM</v>
      </c>
      <c r="X138" t="str">
        <f>"2018-09-13 10:03:40 AM"</f>
        <v>2018-09-13 10:03:40 AM</v>
      </c>
    </row>
    <row r="139" spans="1:24" x14ac:dyDescent="0.45">
      <c r="A139" t="s">
        <v>187</v>
      </c>
      <c r="B139" t="str">
        <f>"+919949565092"</f>
        <v>+919949565092</v>
      </c>
      <c r="C139" t="s">
        <v>25</v>
      </c>
      <c r="D139">
        <v>8106288474</v>
      </c>
      <c r="E139">
        <v>6</v>
      </c>
      <c r="F139" s="1">
        <v>43252</v>
      </c>
      <c r="G139" t="s">
        <v>26</v>
      </c>
      <c r="H139" t="s">
        <v>402</v>
      </c>
      <c r="I139" t="s">
        <v>27</v>
      </c>
      <c r="J139" t="s">
        <v>52</v>
      </c>
      <c r="L139" t="s">
        <v>26</v>
      </c>
      <c r="N139" t="s">
        <v>403</v>
      </c>
      <c r="O139" t="s">
        <v>189</v>
      </c>
      <c r="P139" t="s">
        <v>196</v>
      </c>
      <c r="Q139" t="s">
        <v>191</v>
      </c>
      <c r="R139" t="s">
        <v>192</v>
      </c>
      <c r="S139" t="s">
        <v>193</v>
      </c>
      <c r="T139">
        <v>18.4031591</v>
      </c>
      <c r="U139">
        <v>79.506767800000006</v>
      </c>
      <c r="V139" t="s">
        <v>404</v>
      </c>
      <c r="W139" t="str">
        <f>"2018-09-13 11:28:33 AM"</f>
        <v>2018-09-13 11:28:33 AM</v>
      </c>
      <c r="X139" t="str">
        <f>"2018-09-13 16:58:33 PM"</f>
        <v>2018-09-13 16:58:33 PM</v>
      </c>
    </row>
    <row r="140" spans="1:24" x14ac:dyDescent="0.45">
      <c r="A140" t="s">
        <v>211</v>
      </c>
      <c r="B140" t="str">
        <f>"+919618335774"</f>
        <v>+919618335774</v>
      </c>
      <c r="C140" t="s">
        <v>25</v>
      </c>
      <c r="D140">
        <v>9490532766</v>
      </c>
      <c r="E140">
        <v>15</v>
      </c>
      <c r="F140" s="1">
        <v>43276</v>
      </c>
      <c r="G140" t="s">
        <v>26</v>
      </c>
      <c r="H140" s="1">
        <v>43324</v>
      </c>
      <c r="I140" t="s">
        <v>61</v>
      </c>
      <c r="J140" t="s">
        <v>52</v>
      </c>
      <c r="L140" t="s">
        <v>26</v>
      </c>
      <c r="M140" s="1">
        <v>43322</v>
      </c>
      <c r="N140" t="s">
        <v>405</v>
      </c>
      <c r="O140" t="s">
        <v>213</v>
      </c>
      <c r="P140" t="s">
        <v>201</v>
      </c>
      <c r="Q140" t="s">
        <v>214</v>
      </c>
      <c r="R140" t="s">
        <v>214</v>
      </c>
      <c r="S140" t="s">
        <v>215</v>
      </c>
      <c r="T140">
        <v>18.261445999999999</v>
      </c>
      <c r="U140">
        <v>79.032899</v>
      </c>
      <c r="V140" t="s">
        <v>219</v>
      </c>
      <c r="W140" t="str">
        <f>"2018-08-18 05:43:19 AM"</f>
        <v>2018-08-18 05:43:19 AM</v>
      </c>
      <c r="X140" t="str">
        <f>"2018-08-18 11:13:19 AM"</f>
        <v>2018-08-18 11:13:19 AM</v>
      </c>
    </row>
    <row r="141" spans="1:24" x14ac:dyDescent="0.45">
      <c r="A141" t="s">
        <v>406</v>
      </c>
      <c r="B141" t="str">
        <f>"+919949994779"</f>
        <v>+919949994779</v>
      </c>
      <c r="C141" t="s">
        <v>25</v>
      </c>
      <c r="D141">
        <v>7036106575</v>
      </c>
      <c r="E141">
        <v>3</v>
      </c>
      <c r="F141" s="1">
        <v>43268</v>
      </c>
      <c r="G141" t="s">
        <v>79</v>
      </c>
      <c r="I141" t="s">
        <v>281</v>
      </c>
      <c r="J141" t="s">
        <v>28</v>
      </c>
      <c r="L141" t="s">
        <v>26</v>
      </c>
      <c r="N141" t="s">
        <v>407</v>
      </c>
      <c r="O141" t="s">
        <v>79</v>
      </c>
      <c r="P141" t="s">
        <v>408</v>
      </c>
      <c r="Q141" t="s">
        <v>409</v>
      </c>
      <c r="R141" t="s">
        <v>113</v>
      </c>
      <c r="S141" t="s">
        <v>35</v>
      </c>
      <c r="T141">
        <v>16.4495617</v>
      </c>
      <c r="U141">
        <v>79.490721699999995</v>
      </c>
      <c r="W141" t="str">
        <f>"2018-08-18 06:11:04 AM"</f>
        <v>2018-08-18 06:11:04 AM</v>
      </c>
      <c r="X141" t="str">
        <f>"2018-08-18 11:41:04 AM"</f>
        <v>2018-08-18 11:41:04 AM</v>
      </c>
    </row>
    <row r="142" spans="1:24" x14ac:dyDescent="0.45">
      <c r="A142" t="s">
        <v>410</v>
      </c>
      <c r="B142" t="str">
        <f>"+919866421147"</f>
        <v>+919866421147</v>
      </c>
      <c r="C142" t="s">
        <v>25</v>
      </c>
      <c r="D142">
        <v>9441819316</v>
      </c>
      <c r="E142">
        <v>10</v>
      </c>
      <c r="F142" t="s">
        <v>411</v>
      </c>
      <c r="G142" t="s">
        <v>26</v>
      </c>
      <c r="H142" t="s">
        <v>412</v>
      </c>
      <c r="I142" t="s">
        <v>157</v>
      </c>
      <c r="J142" t="s">
        <v>28</v>
      </c>
      <c r="K142">
        <v>4</v>
      </c>
      <c r="L142" t="s">
        <v>26</v>
      </c>
      <c r="M142" t="s">
        <v>413</v>
      </c>
      <c r="N142" t="s">
        <v>414</v>
      </c>
      <c r="O142" t="s">
        <v>415</v>
      </c>
      <c r="P142" t="s">
        <v>416</v>
      </c>
      <c r="Q142" t="s">
        <v>417</v>
      </c>
      <c r="R142" t="s">
        <v>418</v>
      </c>
      <c r="S142" t="s">
        <v>419</v>
      </c>
      <c r="T142">
        <v>18.477545899999999</v>
      </c>
      <c r="U142">
        <v>78.875948800000003</v>
      </c>
      <c r="V142" t="s">
        <v>420</v>
      </c>
      <c r="W142" t="str">
        <f>"2018-08-21 03:12:01 AM"</f>
        <v>2018-08-21 03:12:01 AM</v>
      </c>
      <c r="X142" t="str">
        <f>"2018-08-21 08:42:01 AM"</f>
        <v>2018-08-21 08:42:01 AM</v>
      </c>
    </row>
    <row r="143" spans="1:24" x14ac:dyDescent="0.45">
      <c r="A143" t="s">
        <v>211</v>
      </c>
      <c r="B143" t="str">
        <f>"+919618335774"</f>
        <v>+919618335774</v>
      </c>
      <c r="C143" t="s">
        <v>25</v>
      </c>
      <c r="D143">
        <v>9908413590</v>
      </c>
      <c r="E143">
        <v>15</v>
      </c>
      <c r="F143" s="1">
        <v>43274</v>
      </c>
      <c r="G143" t="s">
        <v>26</v>
      </c>
      <c r="H143" s="1">
        <v>43325</v>
      </c>
      <c r="I143" t="s">
        <v>27</v>
      </c>
      <c r="J143" t="s">
        <v>52</v>
      </c>
      <c r="K143" t="s">
        <v>421</v>
      </c>
      <c r="L143" t="s">
        <v>26</v>
      </c>
      <c r="N143" t="s">
        <v>422</v>
      </c>
      <c r="O143" t="s">
        <v>213</v>
      </c>
      <c r="P143" t="s">
        <v>201</v>
      </c>
      <c r="Q143" t="s">
        <v>214</v>
      </c>
      <c r="R143" t="s">
        <v>214</v>
      </c>
      <c r="S143" t="s">
        <v>215</v>
      </c>
      <c r="T143">
        <v>18.261445999999999</v>
      </c>
      <c r="U143">
        <v>79.032899</v>
      </c>
      <c r="V143" t="s">
        <v>219</v>
      </c>
      <c r="W143" t="str">
        <f>"2018-08-18 05:51:36 AM"</f>
        <v>2018-08-18 05:51:36 AM</v>
      </c>
      <c r="X143" t="str">
        <f>"2018-08-18 11:21:36 AM"</f>
        <v>2018-08-18 11:21:36 AM</v>
      </c>
    </row>
    <row r="144" spans="1:24" x14ac:dyDescent="0.45">
      <c r="A144" t="s">
        <v>224</v>
      </c>
      <c r="B144" t="str">
        <f>"+918897106105"</f>
        <v>+918897106105</v>
      </c>
      <c r="C144" t="s">
        <v>25</v>
      </c>
      <c r="D144">
        <v>9849664152</v>
      </c>
      <c r="E144">
        <v>3</v>
      </c>
      <c r="F144" s="1">
        <v>43259</v>
      </c>
      <c r="G144" t="s">
        <v>26</v>
      </c>
      <c r="H144" s="1">
        <v>43318</v>
      </c>
      <c r="I144" t="s">
        <v>61</v>
      </c>
      <c r="J144" t="s">
        <v>52</v>
      </c>
      <c r="K144">
        <v>2</v>
      </c>
      <c r="L144" t="s">
        <v>26</v>
      </c>
      <c r="M144" s="1">
        <v>43317</v>
      </c>
      <c r="N144" t="s">
        <v>423</v>
      </c>
      <c r="O144" t="s">
        <v>224</v>
      </c>
      <c r="P144" t="s">
        <v>226</v>
      </c>
      <c r="Q144" t="s">
        <v>227</v>
      </c>
      <c r="R144" t="s">
        <v>424</v>
      </c>
      <c r="S144" t="s">
        <v>425</v>
      </c>
      <c r="T144">
        <v>18.2491032</v>
      </c>
      <c r="U144">
        <v>79.494187199999999</v>
      </c>
      <c r="V144" t="s">
        <v>247</v>
      </c>
      <c r="W144" t="str">
        <f>"2018-08-18 06:32:36 AM"</f>
        <v>2018-08-18 06:32:36 AM</v>
      </c>
      <c r="X144" t="str">
        <f>"2018-08-18 12:02:36 PM"</f>
        <v>2018-08-18 12:02:36 PM</v>
      </c>
    </row>
    <row r="145" spans="1:24" x14ac:dyDescent="0.45">
      <c r="A145" t="s">
        <v>224</v>
      </c>
      <c r="B145" t="str">
        <f>"+918897106105"</f>
        <v>+918897106105</v>
      </c>
      <c r="C145" t="s">
        <v>25</v>
      </c>
      <c r="D145">
        <v>9640813374</v>
      </c>
      <c r="E145">
        <v>2</v>
      </c>
      <c r="F145" s="1">
        <v>43259</v>
      </c>
      <c r="G145" t="s">
        <v>26</v>
      </c>
      <c r="H145" s="1">
        <v>43320</v>
      </c>
      <c r="I145" t="s">
        <v>61</v>
      </c>
      <c r="J145" t="s">
        <v>52</v>
      </c>
      <c r="K145">
        <v>3</v>
      </c>
      <c r="L145" t="s">
        <v>26</v>
      </c>
      <c r="M145" s="1">
        <v>43317</v>
      </c>
      <c r="N145" t="s">
        <v>426</v>
      </c>
      <c r="O145" t="s">
        <v>224</v>
      </c>
      <c r="P145" t="s">
        <v>226</v>
      </c>
      <c r="Q145" t="s">
        <v>227</v>
      </c>
      <c r="R145" t="s">
        <v>228</v>
      </c>
      <c r="S145" t="s">
        <v>246</v>
      </c>
      <c r="T145">
        <v>18.2491032</v>
      </c>
      <c r="U145">
        <v>79.494187199999999</v>
      </c>
      <c r="V145" t="s">
        <v>247</v>
      </c>
      <c r="W145" t="str">
        <f>"2018-08-18 06:36:32 AM"</f>
        <v>2018-08-18 06:36:32 AM</v>
      </c>
      <c r="X145" t="str">
        <f>"2018-08-18 12:06:32 PM"</f>
        <v>2018-08-18 12:06:32 PM</v>
      </c>
    </row>
    <row r="146" spans="1:24" x14ac:dyDescent="0.45">
      <c r="A146" t="s">
        <v>198</v>
      </c>
      <c r="B146" t="str">
        <f>"+919849992127"</f>
        <v>+919849992127</v>
      </c>
      <c r="C146" t="s">
        <v>25</v>
      </c>
      <c r="D146">
        <v>9704908422</v>
      </c>
      <c r="E146">
        <v>2</v>
      </c>
      <c r="F146" s="1">
        <v>43318</v>
      </c>
      <c r="G146" t="s">
        <v>26</v>
      </c>
      <c r="I146" t="s">
        <v>61</v>
      </c>
      <c r="J146" t="s">
        <v>52</v>
      </c>
      <c r="L146" t="s">
        <v>79</v>
      </c>
      <c r="M146" s="1">
        <v>43313</v>
      </c>
      <c r="N146" t="s">
        <v>427</v>
      </c>
      <c r="O146" t="s">
        <v>200</v>
      </c>
      <c r="P146" t="s">
        <v>201</v>
      </c>
      <c r="Q146" t="s">
        <v>428</v>
      </c>
      <c r="R146" t="s">
        <v>223</v>
      </c>
      <c r="S146" t="s">
        <v>223</v>
      </c>
      <c r="T146">
        <v>18.576946599999999</v>
      </c>
      <c r="U146">
        <v>79.405150699999993</v>
      </c>
      <c r="V146" t="s">
        <v>232</v>
      </c>
      <c r="W146" t="str">
        <f>"2018-08-21 08:24:44 AM"</f>
        <v>2018-08-21 08:24:44 AM</v>
      </c>
      <c r="X146" t="str">
        <f>"2018-08-21 13:54:44 PM"</f>
        <v>2018-08-21 13:54:44 PM</v>
      </c>
    </row>
    <row r="147" spans="1:24" x14ac:dyDescent="0.45">
      <c r="A147" t="s">
        <v>224</v>
      </c>
      <c r="B147" t="str">
        <f>"+918897106105"</f>
        <v>+918897106105</v>
      </c>
      <c r="C147" t="s">
        <v>25</v>
      </c>
      <c r="D147">
        <v>9505059124</v>
      </c>
      <c r="E147">
        <v>5</v>
      </c>
      <c r="F147" s="1">
        <v>43257</v>
      </c>
      <c r="G147" t="s">
        <v>26</v>
      </c>
      <c r="H147" s="1">
        <v>43317</v>
      </c>
      <c r="I147" t="s">
        <v>61</v>
      </c>
      <c r="J147" t="s">
        <v>52</v>
      </c>
      <c r="K147">
        <v>3</v>
      </c>
      <c r="L147" t="s">
        <v>26</v>
      </c>
      <c r="M147" s="1">
        <v>43314</v>
      </c>
      <c r="N147" t="s">
        <v>429</v>
      </c>
      <c r="O147" t="s">
        <v>224</v>
      </c>
      <c r="P147" t="s">
        <v>226</v>
      </c>
      <c r="Q147" t="s">
        <v>227</v>
      </c>
      <c r="R147" t="s">
        <v>254</v>
      </c>
      <c r="S147" t="s">
        <v>246</v>
      </c>
      <c r="T147">
        <v>18.257278599999999</v>
      </c>
      <c r="U147">
        <v>79.471154499999997</v>
      </c>
      <c r="V147" t="s">
        <v>247</v>
      </c>
      <c r="W147" t="str">
        <f>"2018-08-18 07:06:52 AM"</f>
        <v>2018-08-18 07:06:52 AM</v>
      </c>
      <c r="X147" t="str">
        <f>"2018-08-18 12:36:52 PM"</f>
        <v>2018-08-18 12:36:52 PM</v>
      </c>
    </row>
    <row r="148" spans="1:24" x14ac:dyDescent="0.45">
      <c r="A148" t="s">
        <v>187</v>
      </c>
      <c r="B148" t="str">
        <f>"+919949565092"</f>
        <v>+919949565092</v>
      </c>
      <c r="C148" t="s">
        <v>25</v>
      </c>
      <c r="D148">
        <v>7032128485</v>
      </c>
      <c r="E148">
        <v>1</v>
      </c>
      <c r="F148" s="1">
        <v>43259</v>
      </c>
      <c r="G148" t="s">
        <v>26</v>
      </c>
      <c r="H148" s="1">
        <v>43315</v>
      </c>
      <c r="I148" t="s">
        <v>108</v>
      </c>
      <c r="J148" t="s">
        <v>52</v>
      </c>
      <c r="L148" t="s">
        <v>79</v>
      </c>
      <c r="N148" t="s">
        <v>430</v>
      </c>
      <c r="O148" t="s">
        <v>189</v>
      </c>
      <c r="P148" t="s">
        <v>196</v>
      </c>
      <c r="Q148" t="s">
        <v>431</v>
      </c>
      <c r="R148" t="s">
        <v>432</v>
      </c>
      <c r="S148" t="s">
        <v>193</v>
      </c>
      <c r="T148">
        <v>18.482461099999998</v>
      </c>
      <c r="U148">
        <v>79.497345300000006</v>
      </c>
      <c r="V148" t="s">
        <v>433</v>
      </c>
      <c r="W148" t="str">
        <f>"2018-08-18 07:51:37 AM"</f>
        <v>2018-08-18 07:51:37 AM</v>
      </c>
      <c r="X148" t="str">
        <f>"2018-08-18 13:21:37 PM"</f>
        <v>2018-08-18 13:21:37 PM</v>
      </c>
    </row>
    <row r="149" spans="1:24" x14ac:dyDescent="0.45">
      <c r="A149" t="s">
        <v>198</v>
      </c>
      <c r="B149" t="str">
        <f>"+919849992127"</f>
        <v>+919849992127</v>
      </c>
      <c r="C149" t="s">
        <v>25</v>
      </c>
      <c r="D149">
        <v>9849355573</v>
      </c>
      <c r="E149">
        <v>1</v>
      </c>
      <c r="F149" s="2">
        <v>43622</v>
      </c>
      <c r="G149" t="s">
        <v>26</v>
      </c>
      <c r="I149" t="s">
        <v>61</v>
      </c>
      <c r="J149" t="s">
        <v>52</v>
      </c>
      <c r="L149" t="s">
        <v>79</v>
      </c>
      <c r="M149" s="5">
        <v>43286</v>
      </c>
      <c r="N149" t="s">
        <v>434</v>
      </c>
      <c r="O149" t="s">
        <v>200</v>
      </c>
      <c r="P149" t="s">
        <v>201</v>
      </c>
      <c r="Q149" t="s">
        <v>435</v>
      </c>
      <c r="R149" t="s">
        <v>223</v>
      </c>
      <c r="S149" t="s">
        <v>223</v>
      </c>
      <c r="T149">
        <v>18.552897900000001</v>
      </c>
      <c r="U149">
        <v>79.365744800000002</v>
      </c>
      <c r="V149" t="s">
        <v>436</v>
      </c>
      <c r="W149" t="str">
        <f>"2018-08-21 03:11:29 AM"</f>
        <v>2018-08-21 03:11:29 AM</v>
      </c>
      <c r="X149" t="str">
        <f>"2018-08-21 08:41:29 AM"</f>
        <v>2018-08-21 08:41:29 AM</v>
      </c>
    </row>
    <row r="150" spans="1:24" x14ac:dyDescent="0.45">
      <c r="A150" t="s">
        <v>224</v>
      </c>
      <c r="B150" t="str">
        <f>"+918897106105"</f>
        <v>+918897106105</v>
      </c>
      <c r="C150" t="s">
        <v>25</v>
      </c>
      <c r="D150">
        <v>9908646299</v>
      </c>
      <c r="E150">
        <v>8</v>
      </c>
      <c r="F150" s="1">
        <v>43259</v>
      </c>
      <c r="G150" t="s">
        <v>26</v>
      </c>
      <c r="H150" s="1">
        <v>43306</v>
      </c>
      <c r="I150" t="s">
        <v>61</v>
      </c>
      <c r="J150" t="s">
        <v>52</v>
      </c>
      <c r="K150">
        <v>2</v>
      </c>
      <c r="L150" t="s">
        <v>79</v>
      </c>
      <c r="M150" t="s">
        <v>437</v>
      </c>
      <c r="N150" t="s">
        <v>438</v>
      </c>
      <c r="O150" t="s">
        <v>224</v>
      </c>
      <c r="P150" t="s">
        <v>226</v>
      </c>
      <c r="Q150" t="s">
        <v>227</v>
      </c>
      <c r="R150" t="s">
        <v>439</v>
      </c>
      <c r="S150" t="s">
        <v>317</v>
      </c>
      <c r="T150">
        <v>18.2310266</v>
      </c>
      <c r="U150">
        <v>79.452374899999995</v>
      </c>
      <c r="V150" t="s">
        <v>230</v>
      </c>
      <c r="W150" t="str">
        <f>"2018-08-21 02:20:36 AM"</f>
        <v>2018-08-21 02:20:36 AM</v>
      </c>
      <c r="X150" t="str">
        <f>"2018-08-21 07:50:36 AM"</f>
        <v>2018-08-21 07:50:36 AM</v>
      </c>
    </row>
    <row r="151" spans="1:24" x14ac:dyDescent="0.45">
      <c r="A151" t="s">
        <v>410</v>
      </c>
      <c r="B151" t="str">
        <f>"+919866421147"</f>
        <v>+919866421147</v>
      </c>
      <c r="C151" t="s">
        <v>25</v>
      </c>
      <c r="D151">
        <v>9290480924</v>
      </c>
      <c r="E151">
        <v>4</v>
      </c>
      <c r="F151" t="s">
        <v>440</v>
      </c>
      <c r="G151" t="s">
        <v>26</v>
      </c>
      <c r="H151" t="s">
        <v>441</v>
      </c>
      <c r="I151" t="s">
        <v>61</v>
      </c>
      <c r="J151" t="s">
        <v>28</v>
      </c>
      <c r="K151">
        <v>4</v>
      </c>
      <c r="L151" t="s">
        <v>26</v>
      </c>
      <c r="M151" t="s">
        <v>442</v>
      </c>
      <c r="N151" t="s">
        <v>443</v>
      </c>
      <c r="O151" t="s">
        <v>444</v>
      </c>
      <c r="P151" t="s">
        <v>445</v>
      </c>
      <c r="Q151" t="s">
        <v>417</v>
      </c>
      <c r="R151" t="s">
        <v>446</v>
      </c>
      <c r="S151" t="s">
        <v>419</v>
      </c>
      <c r="T151">
        <v>18.4921018</v>
      </c>
      <c r="U151">
        <v>78.905661600000002</v>
      </c>
      <c r="V151" t="s">
        <v>447</v>
      </c>
      <c r="W151" t="str">
        <f>"2018-08-21 03:35:19 AM"</f>
        <v>2018-08-21 03:35:19 AM</v>
      </c>
      <c r="X151" t="str">
        <f>"2018-08-21 09:05:19 AM"</f>
        <v>2018-08-21 09:05:19 AM</v>
      </c>
    </row>
    <row r="152" spans="1:24" x14ac:dyDescent="0.45">
      <c r="A152" t="s">
        <v>187</v>
      </c>
      <c r="B152" t="str">
        <f>"+919949565092"</f>
        <v>+919949565092</v>
      </c>
      <c r="C152" t="s">
        <v>25</v>
      </c>
      <c r="D152">
        <v>9866458223</v>
      </c>
      <c r="E152">
        <v>3</v>
      </c>
      <c r="F152" s="1">
        <v>43252</v>
      </c>
      <c r="G152" t="s">
        <v>26</v>
      </c>
      <c r="H152" s="1">
        <v>43320</v>
      </c>
      <c r="I152" t="s">
        <v>61</v>
      </c>
      <c r="J152" t="s">
        <v>52</v>
      </c>
      <c r="L152" t="s">
        <v>79</v>
      </c>
      <c r="N152" t="s">
        <v>448</v>
      </c>
      <c r="O152" t="s">
        <v>189</v>
      </c>
      <c r="P152" t="s">
        <v>196</v>
      </c>
      <c r="Q152" t="s">
        <v>191</v>
      </c>
      <c r="R152" t="s">
        <v>192</v>
      </c>
      <c r="S152" t="s">
        <v>193</v>
      </c>
      <c r="T152">
        <v>18.413407800000002</v>
      </c>
      <c r="U152">
        <v>79.473728199999996</v>
      </c>
      <c r="V152" t="s">
        <v>194</v>
      </c>
      <c r="W152" t="str">
        <f>"2018-08-22 11:20:56 AM"</f>
        <v>2018-08-22 11:20:56 AM</v>
      </c>
      <c r="X152" t="str">
        <f>"2018-08-22 16:50:56 PM"</f>
        <v>2018-08-22 16:50:56 PM</v>
      </c>
    </row>
    <row r="153" spans="1:24" x14ac:dyDescent="0.45">
      <c r="A153" t="s">
        <v>224</v>
      </c>
      <c r="B153" t="str">
        <f>"+918897106105"</f>
        <v>+918897106105</v>
      </c>
      <c r="C153" t="s">
        <v>25</v>
      </c>
      <c r="D153">
        <v>9989751735</v>
      </c>
      <c r="E153">
        <v>5</v>
      </c>
      <c r="F153" s="1">
        <v>43259</v>
      </c>
      <c r="G153" t="s">
        <v>26</v>
      </c>
      <c r="H153" s="1">
        <v>43303</v>
      </c>
      <c r="I153" t="s">
        <v>61</v>
      </c>
      <c r="J153" t="s">
        <v>52</v>
      </c>
      <c r="K153">
        <v>2</v>
      </c>
      <c r="L153" t="s">
        <v>79</v>
      </c>
      <c r="N153" t="s">
        <v>449</v>
      </c>
      <c r="O153" t="s">
        <v>224</v>
      </c>
      <c r="P153" t="s">
        <v>226</v>
      </c>
      <c r="Q153" t="s">
        <v>227</v>
      </c>
      <c r="R153" t="s">
        <v>450</v>
      </c>
      <c r="S153" t="s">
        <v>317</v>
      </c>
      <c r="T153">
        <v>18.2490907</v>
      </c>
      <c r="U153">
        <v>79.4941891</v>
      </c>
      <c r="V153" t="s">
        <v>247</v>
      </c>
      <c r="W153" t="str">
        <f>"2018-08-21 02:32:22 AM"</f>
        <v>2018-08-21 02:32:22 AM</v>
      </c>
      <c r="X153" t="str">
        <f>"2018-08-21 08:02:22 AM"</f>
        <v>2018-08-21 08:02:22 AM</v>
      </c>
    </row>
    <row r="154" spans="1:24" x14ac:dyDescent="0.45">
      <c r="A154" t="s">
        <v>198</v>
      </c>
      <c r="B154" t="str">
        <f>"+919849992127"</f>
        <v>+919849992127</v>
      </c>
      <c r="C154" t="s">
        <v>25</v>
      </c>
      <c r="D154">
        <v>9989464211</v>
      </c>
      <c r="E154">
        <v>3</v>
      </c>
      <c r="F154" s="2">
        <v>43622</v>
      </c>
      <c r="G154" t="s">
        <v>26</v>
      </c>
      <c r="I154" t="s">
        <v>62</v>
      </c>
      <c r="J154" t="s">
        <v>62</v>
      </c>
      <c r="L154" t="s">
        <v>26</v>
      </c>
      <c r="M154" s="2">
        <v>43679</v>
      </c>
      <c r="N154" t="s">
        <v>451</v>
      </c>
      <c r="O154" t="s">
        <v>200</v>
      </c>
      <c r="P154" t="s">
        <v>201</v>
      </c>
      <c r="Q154" t="s">
        <v>435</v>
      </c>
      <c r="R154" t="s">
        <v>223</v>
      </c>
      <c r="S154" t="s">
        <v>223</v>
      </c>
      <c r="T154">
        <v>18.560852300000001</v>
      </c>
      <c r="U154">
        <v>79.3765961</v>
      </c>
      <c r="V154" t="s">
        <v>232</v>
      </c>
      <c r="W154" t="str">
        <f>"2018-08-21 03:02:51 AM"</f>
        <v>2018-08-21 03:02:51 AM</v>
      </c>
      <c r="X154" t="str">
        <f>"2018-08-21 08:32:51 AM"</f>
        <v>2018-08-21 08:32:51 AM</v>
      </c>
    </row>
    <row r="155" spans="1:24" x14ac:dyDescent="0.45">
      <c r="A155" t="s">
        <v>198</v>
      </c>
      <c r="B155" t="str">
        <f>"+919849992127"</f>
        <v>+919849992127</v>
      </c>
      <c r="C155" t="s">
        <v>25</v>
      </c>
      <c r="D155">
        <v>9701677460</v>
      </c>
      <c r="E155">
        <v>2</v>
      </c>
      <c r="F155" s="5">
        <v>43281</v>
      </c>
      <c r="G155" t="s">
        <v>26</v>
      </c>
      <c r="I155" t="s">
        <v>61</v>
      </c>
      <c r="J155" t="s">
        <v>52</v>
      </c>
      <c r="L155" t="s">
        <v>79</v>
      </c>
      <c r="M155" s="5">
        <v>43331</v>
      </c>
      <c r="N155" t="s">
        <v>452</v>
      </c>
      <c r="O155" t="s">
        <v>200</v>
      </c>
      <c r="P155" t="s">
        <v>201</v>
      </c>
      <c r="Q155" t="s">
        <v>435</v>
      </c>
      <c r="R155" t="s">
        <v>223</v>
      </c>
      <c r="S155" t="s">
        <v>223</v>
      </c>
      <c r="T155">
        <v>18.552823400000001</v>
      </c>
      <c r="U155">
        <v>79.365759100000005</v>
      </c>
      <c r="V155" t="s">
        <v>436</v>
      </c>
      <c r="W155" t="str">
        <f>"2018-08-21 03:18:13 AM"</f>
        <v>2018-08-21 03:18:13 AM</v>
      </c>
      <c r="X155" t="str">
        <f>"2018-08-21 08:48:13 AM"</f>
        <v>2018-08-21 08:48:13 AM</v>
      </c>
    </row>
    <row r="156" spans="1:24" x14ac:dyDescent="0.45">
      <c r="A156" t="s">
        <v>198</v>
      </c>
      <c r="B156" t="str">
        <f>"+919849992127"</f>
        <v>+919849992127</v>
      </c>
      <c r="C156" t="s">
        <v>25</v>
      </c>
      <c r="D156">
        <v>9959526899</v>
      </c>
      <c r="E156">
        <v>3</v>
      </c>
      <c r="F156" s="5">
        <v>43270</v>
      </c>
      <c r="G156" t="s">
        <v>26</v>
      </c>
      <c r="I156" t="s">
        <v>91</v>
      </c>
      <c r="J156" t="s">
        <v>28</v>
      </c>
      <c r="L156" t="s">
        <v>26</v>
      </c>
      <c r="M156" s="5">
        <v>43310</v>
      </c>
      <c r="N156" t="s">
        <v>453</v>
      </c>
      <c r="O156" t="s">
        <v>200</v>
      </c>
      <c r="P156" t="s">
        <v>201</v>
      </c>
      <c r="Q156" t="s">
        <v>435</v>
      </c>
      <c r="R156" t="s">
        <v>223</v>
      </c>
      <c r="S156" t="s">
        <v>223</v>
      </c>
      <c r="T156">
        <v>18.551090800000001</v>
      </c>
      <c r="U156">
        <v>79.361098799999994</v>
      </c>
      <c r="V156" t="s">
        <v>454</v>
      </c>
      <c r="W156" t="str">
        <f>"2018-08-21 03:35:44 AM"</f>
        <v>2018-08-21 03:35:44 AM</v>
      </c>
      <c r="X156" t="str">
        <f>"2018-08-21 09:05:44 AM"</f>
        <v>2018-08-21 09:05:44 AM</v>
      </c>
    </row>
    <row r="157" spans="1:24" x14ac:dyDescent="0.45">
      <c r="A157" t="s">
        <v>410</v>
      </c>
      <c r="B157" t="str">
        <f>"+919866421147"</f>
        <v>+919866421147</v>
      </c>
      <c r="C157" t="s">
        <v>25</v>
      </c>
      <c r="D157">
        <v>9441903604</v>
      </c>
      <c r="E157">
        <v>3</v>
      </c>
      <c r="F157" t="s">
        <v>455</v>
      </c>
      <c r="G157" t="s">
        <v>26</v>
      </c>
      <c r="H157" t="s">
        <v>412</v>
      </c>
      <c r="I157" t="s">
        <v>108</v>
      </c>
      <c r="J157" t="s">
        <v>28</v>
      </c>
      <c r="K157">
        <v>4</v>
      </c>
      <c r="L157" t="s">
        <v>26</v>
      </c>
      <c r="M157" t="s">
        <v>456</v>
      </c>
      <c r="N157" t="s">
        <v>457</v>
      </c>
      <c r="O157" t="s">
        <v>444</v>
      </c>
      <c r="P157" t="s">
        <v>445</v>
      </c>
      <c r="Q157" t="s">
        <v>417</v>
      </c>
      <c r="R157" t="s">
        <v>446</v>
      </c>
      <c r="S157" t="s">
        <v>419</v>
      </c>
      <c r="T157">
        <v>18.490649699999999</v>
      </c>
      <c r="U157">
        <v>78.899648999999997</v>
      </c>
      <c r="V157" t="s">
        <v>447</v>
      </c>
      <c r="W157" t="str">
        <f>"2018-08-21 03:38:37 AM"</f>
        <v>2018-08-21 03:38:37 AM</v>
      </c>
      <c r="X157" t="str">
        <f>"2018-08-21 09:08:37 AM"</f>
        <v>2018-08-21 09:08:37 AM</v>
      </c>
    </row>
    <row r="158" spans="1:24" x14ac:dyDescent="0.45">
      <c r="A158" t="s">
        <v>410</v>
      </c>
      <c r="B158" t="str">
        <f>"+919866421147"</f>
        <v>+919866421147</v>
      </c>
      <c r="C158" t="s">
        <v>25</v>
      </c>
      <c r="D158">
        <v>9989747043</v>
      </c>
      <c r="E158">
        <v>10</v>
      </c>
      <c r="F158" t="s">
        <v>458</v>
      </c>
      <c r="G158" t="s">
        <v>26</v>
      </c>
      <c r="H158" t="s">
        <v>456</v>
      </c>
      <c r="I158" t="s">
        <v>108</v>
      </c>
      <c r="J158" t="s">
        <v>28</v>
      </c>
      <c r="K158">
        <v>2</v>
      </c>
      <c r="L158" t="s">
        <v>26</v>
      </c>
      <c r="M158" t="s">
        <v>459</v>
      </c>
      <c r="N158" t="s">
        <v>460</v>
      </c>
      <c r="O158" t="s">
        <v>444</v>
      </c>
      <c r="P158" t="s">
        <v>445</v>
      </c>
      <c r="Q158" t="s">
        <v>461</v>
      </c>
      <c r="R158" t="s">
        <v>462</v>
      </c>
      <c r="S158" t="s">
        <v>463</v>
      </c>
      <c r="T158">
        <v>18.476751700000001</v>
      </c>
      <c r="U158">
        <v>78.8748875</v>
      </c>
      <c r="V158" t="s">
        <v>420</v>
      </c>
      <c r="W158" t="str">
        <f>"2018-08-21 03:44:23 AM"</f>
        <v>2018-08-21 03:44:23 AM</v>
      </c>
      <c r="X158" t="str">
        <f>"2018-08-21 09:14:23 AM"</f>
        <v>2018-08-21 09:14:23 AM</v>
      </c>
    </row>
    <row r="159" spans="1:24" x14ac:dyDescent="0.45">
      <c r="A159" t="s">
        <v>410</v>
      </c>
      <c r="B159" t="str">
        <f>"+919866421147"</f>
        <v>+919866421147</v>
      </c>
      <c r="C159" t="s">
        <v>25</v>
      </c>
      <c r="D159">
        <v>9949264573</v>
      </c>
      <c r="E159">
        <v>706</v>
      </c>
      <c r="F159" t="s">
        <v>464</v>
      </c>
      <c r="G159" t="s">
        <v>26</v>
      </c>
      <c r="H159" t="s">
        <v>465</v>
      </c>
      <c r="I159" t="s">
        <v>91</v>
      </c>
      <c r="J159" t="s">
        <v>28</v>
      </c>
      <c r="K159">
        <v>4</v>
      </c>
      <c r="L159" t="s">
        <v>26</v>
      </c>
      <c r="M159" t="s">
        <v>456</v>
      </c>
      <c r="N159" t="s">
        <v>466</v>
      </c>
      <c r="O159" t="s">
        <v>444</v>
      </c>
      <c r="P159" t="s">
        <v>267</v>
      </c>
      <c r="Q159" t="s">
        <v>461</v>
      </c>
      <c r="R159" t="s">
        <v>462</v>
      </c>
      <c r="S159" t="s">
        <v>463</v>
      </c>
      <c r="T159">
        <v>18.491809700000001</v>
      </c>
      <c r="U159">
        <v>78.900710099999998</v>
      </c>
      <c r="V159" t="s">
        <v>447</v>
      </c>
      <c r="W159" t="str">
        <f>"2018-08-21 03:49:48 AM"</f>
        <v>2018-08-21 03:49:48 AM</v>
      </c>
      <c r="X159" t="str">
        <f>"2018-08-21 09:19:48 AM"</f>
        <v>2018-08-21 09:19:48 AM</v>
      </c>
    </row>
    <row r="160" spans="1:24" x14ac:dyDescent="0.45">
      <c r="A160" t="s">
        <v>198</v>
      </c>
      <c r="B160" t="str">
        <f>"+919849992127"</f>
        <v>+919849992127</v>
      </c>
      <c r="C160" t="s">
        <v>25</v>
      </c>
      <c r="D160">
        <v>9989665707</v>
      </c>
      <c r="E160">
        <v>4</v>
      </c>
      <c r="F160" s="5">
        <v>43259</v>
      </c>
      <c r="G160" t="s">
        <v>26</v>
      </c>
      <c r="I160" t="s">
        <v>61</v>
      </c>
      <c r="J160" t="s">
        <v>52</v>
      </c>
      <c r="L160" t="s">
        <v>26</v>
      </c>
      <c r="M160" s="1">
        <v>43321</v>
      </c>
      <c r="N160" t="s">
        <v>467</v>
      </c>
      <c r="O160" t="s">
        <v>200</v>
      </c>
      <c r="P160" t="s">
        <v>201</v>
      </c>
      <c r="Q160" t="s">
        <v>468</v>
      </c>
      <c r="R160" t="s">
        <v>223</v>
      </c>
      <c r="S160" t="s">
        <v>223</v>
      </c>
      <c r="T160">
        <v>18.582719300000001</v>
      </c>
      <c r="U160">
        <v>79.387775399999995</v>
      </c>
      <c r="V160" t="s">
        <v>469</v>
      </c>
      <c r="W160" t="str">
        <f>"2018-08-21 07:20:41 AM"</f>
        <v>2018-08-21 07:20:41 AM</v>
      </c>
      <c r="X160" t="str">
        <f>"2018-08-21 12:50:41 PM"</f>
        <v>2018-08-21 12:50:41 PM</v>
      </c>
    </row>
    <row r="161" spans="1:24" x14ac:dyDescent="0.45">
      <c r="A161" t="s">
        <v>60</v>
      </c>
      <c r="B161" t="str">
        <f>"+919441902471"</f>
        <v>+919441902471</v>
      </c>
      <c r="C161" t="s">
        <v>25</v>
      </c>
      <c r="D161">
        <v>9492080669</v>
      </c>
      <c r="E161">
        <v>6</v>
      </c>
      <c r="F161">
        <v>5072018</v>
      </c>
      <c r="G161" t="s">
        <v>26</v>
      </c>
      <c r="H161">
        <v>5082018</v>
      </c>
      <c r="I161" t="s">
        <v>61</v>
      </c>
      <c r="J161" t="s">
        <v>62</v>
      </c>
      <c r="K161" t="s">
        <v>62</v>
      </c>
      <c r="L161" t="s">
        <v>26</v>
      </c>
      <c r="M161">
        <v>5082018</v>
      </c>
      <c r="N161" t="s">
        <v>470</v>
      </c>
      <c r="O161" t="s">
        <v>64</v>
      </c>
      <c r="P161" t="s">
        <v>65</v>
      </c>
      <c r="Q161" t="s">
        <v>71</v>
      </c>
      <c r="R161" t="s">
        <v>67</v>
      </c>
      <c r="S161" t="s">
        <v>42</v>
      </c>
      <c r="T161">
        <v>16.4976457</v>
      </c>
      <c r="U161">
        <v>80.385993499999998</v>
      </c>
      <c r="V161" t="s">
        <v>72</v>
      </c>
      <c r="W161" t="str">
        <f>"2018-09-10 12:29:48 PM"</f>
        <v>2018-09-10 12:29:48 PM</v>
      </c>
      <c r="X161" t="str">
        <f>"2018-09-10 17:59:48 PM"</f>
        <v>2018-09-10 17:59:48 PM</v>
      </c>
    </row>
    <row r="162" spans="1:24" ht="57" x14ac:dyDescent="0.45">
      <c r="A162" t="s">
        <v>60</v>
      </c>
      <c r="B162" t="str">
        <f>"+919441902471"</f>
        <v>+919441902471</v>
      </c>
      <c r="C162" t="s">
        <v>25</v>
      </c>
      <c r="D162">
        <v>8985186441</v>
      </c>
      <c r="E162">
        <v>5</v>
      </c>
      <c r="F162">
        <v>5072018</v>
      </c>
      <c r="G162" t="s">
        <v>26</v>
      </c>
      <c r="H162">
        <v>5082018</v>
      </c>
      <c r="I162" t="s">
        <v>61</v>
      </c>
      <c r="J162" t="s">
        <v>52</v>
      </c>
      <c r="K162" t="s">
        <v>62</v>
      </c>
      <c r="L162" t="s">
        <v>26</v>
      </c>
      <c r="M162">
        <v>1082018</v>
      </c>
      <c r="N162" t="s">
        <v>471</v>
      </c>
      <c r="O162" t="s">
        <v>64</v>
      </c>
      <c r="P162" s="3" t="s">
        <v>472</v>
      </c>
      <c r="Q162" t="s">
        <v>71</v>
      </c>
      <c r="R162" t="s">
        <v>67</v>
      </c>
      <c r="S162" t="s">
        <v>42</v>
      </c>
      <c r="T162">
        <v>16.497718599999999</v>
      </c>
      <c r="U162">
        <v>80.385959600000007</v>
      </c>
      <c r="V162" t="s">
        <v>72</v>
      </c>
      <c r="W162" t="str">
        <f>"2018-09-10 12:32:27 PM"</f>
        <v>2018-09-10 12:32:27 PM</v>
      </c>
      <c r="X162" t="str">
        <f>"2018-09-10 18:02:27 PM"</f>
        <v>2018-09-10 18:02:27 PM</v>
      </c>
    </row>
    <row r="163" spans="1:24" x14ac:dyDescent="0.45">
      <c r="A163" t="s">
        <v>60</v>
      </c>
      <c r="B163" t="str">
        <f>"+919441902471"</f>
        <v>+919441902471</v>
      </c>
      <c r="C163" t="s">
        <v>25</v>
      </c>
      <c r="D163">
        <v>9492676952</v>
      </c>
      <c r="E163">
        <v>5</v>
      </c>
      <c r="F163">
        <v>5072018</v>
      </c>
      <c r="G163" t="s">
        <v>26</v>
      </c>
      <c r="H163">
        <v>5082018</v>
      </c>
      <c r="I163" t="s">
        <v>61</v>
      </c>
      <c r="J163" t="s">
        <v>52</v>
      </c>
      <c r="K163" t="s">
        <v>62</v>
      </c>
      <c r="L163" t="s">
        <v>26</v>
      </c>
      <c r="M163">
        <v>1082018</v>
      </c>
      <c r="N163" t="s">
        <v>473</v>
      </c>
      <c r="O163" t="s">
        <v>64</v>
      </c>
      <c r="P163" t="s">
        <v>65</v>
      </c>
      <c r="Q163" t="s">
        <v>71</v>
      </c>
      <c r="R163" t="s">
        <v>67</v>
      </c>
      <c r="S163" t="s">
        <v>42</v>
      </c>
      <c r="T163">
        <v>16.497667700000001</v>
      </c>
      <c r="U163">
        <v>80.385863900000004</v>
      </c>
      <c r="V163" t="s">
        <v>72</v>
      </c>
      <c r="W163" t="str">
        <f>"2018-09-10 12:35:00 PM"</f>
        <v>2018-09-10 12:35:00 PM</v>
      </c>
      <c r="X163" t="str">
        <f>"2018-09-10 18:05:00 PM"</f>
        <v>2018-09-10 18:05:00 PM</v>
      </c>
    </row>
    <row r="164" spans="1:24" x14ac:dyDescent="0.45">
      <c r="A164" t="s">
        <v>78</v>
      </c>
      <c r="B164" t="str">
        <f>"+919989687318"</f>
        <v>+919989687318</v>
      </c>
      <c r="C164" t="s">
        <v>25</v>
      </c>
      <c r="D164">
        <v>9014170389</v>
      </c>
      <c r="E164">
        <v>15</v>
      </c>
      <c r="F164" s="1">
        <v>43322</v>
      </c>
      <c r="G164" t="s">
        <v>79</v>
      </c>
      <c r="H164" s="1">
        <v>43368</v>
      </c>
      <c r="I164" t="s">
        <v>240</v>
      </c>
      <c r="J164" t="s">
        <v>52</v>
      </c>
      <c r="L164" t="s">
        <v>26</v>
      </c>
      <c r="M164">
        <v>5</v>
      </c>
      <c r="N164" t="s">
        <v>474</v>
      </c>
      <c r="O164" t="s">
        <v>475</v>
      </c>
      <c r="P164" t="s">
        <v>476</v>
      </c>
      <c r="Q164" t="s">
        <v>477</v>
      </c>
      <c r="R164" t="s">
        <v>84</v>
      </c>
      <c r="S164" t="s">
        <v>35</v>
      </c>
      <c r="T164">
        <v>16.177658300000001</v>
      </c>
      <c r="U164">
        <v>80.321902199999997</v>
      </c>
      <c r="V164" t="s">
        <v>478</v>
      </c>
      <c r="W164" t="str">
        <f>"2018-09-10 12:58:36 PM"</f>
        <v>2018-09-10 12:58:36 PM</v>
      </c>
      <c r="X164" t="str">
        <f>"2018-09-10 18:28:36 PM"</f>
        <v>2018-09-10 18:28:36 PM</v>
      </c>
    </row>
    <row r="165" spans="1:24" x14ac:dyDescent="0.45">
      <c r="A165" t="s">
        <v>78</v>
      </c>
      <c r="B165" t="str">
        <f>"+919989687318"</f>
        <v>+919989687318</v>
      </c>
      <c r="C165" t="s">
        <v>25</v>
      </c>
      <c r="D165">
        <v>9849374271</v>
      </c>
      <c r="E165">
        <v>11</v>
      </c>
      <c r="F165" s="1">
        <v>43322</v>
      </c>
      <c r="G165" t="s">
        <v>79</v>
      </c>
      <c r="H165" s="1">
        <v>43363</v>
      </c>
      <c r="I165" t="s">
        <v>138</v>
      </c>
      <c r="J165" t="s">
        <v>52</v>
      </c>
      <c r="L165" t="s">
        <v>26</v>
      </c>
      <c r="N165" t="s">
        <v>479</v>
      </c>
      <c r="O165" t="s">
        <v>480</v>
      </c>
      <c r="P165" t="s">
        <v>481</v>
      </c>
      <c r="Q165" t="s">
        <v>477</v>
      </c>
      <c r="R165" t="s">
        <v>477</v>
      </c>
      <c r="S165" t="s">
        <v>35</v>
      </c>
      <c r="T165">
        <v>16.181359199999999</v>
      </c>
      <c r="U165">
        <v>80.335950299999993</v>
      </c>
      <c r="V165" t="s">
        <v>482</v>
      </c>
      <c r="W165" t="str">
        <f>"2018-09-10 12:58:36 PM"</f>
        <v>2018-09-10 12:58:36 PM</v>
      </c>
      <c r="X165" t="str">
        <f>"2018-09-10 18:28:36 PM"</f>
        <v>2018-09-10 18:28:36 PM</v>
      </c>
    </row>
    <row r="166" spans="1:24" x14ac:dyDescent="0.45">
      <c r="A166" t="s">
        <v>60</v>
      </c>
      <c r="B166" t="str">
        <f>"+919441902471"</f>
        <v>+919441902471</v>
      </c>
      <c r="C166" t="s">
        <v>25</v>
      </c>
      <c r="D166">
        <v>9989376516</v>
      </c>
      <c r="E166">
        <v>10</v>
      </c>
      <c r="F166">
        <v>5072018</v>
      </c>
      <c r="G166" t="s">
        <v>26</v>
      </c>
      <c r="H166">
        <v>5082018</v>
      </c>
      <c r="I166" t="s">
        <v>61</v>
      </c>
      <c r="J166" t="s">
        <v>62</v>
      </c>
      <c r="K166" t="s">
        <v>62</v>
      </c>
      <c r="L166" t="s">
        <v>26</v>
      </c>
      <c r="M166">
        <v>1082018</v>
      </c>
      <c r="N166" t="s">
        <v>483</v>
      </c>
      <c r="O166" t="s">
        <v>87</v>
      </c>
      <c r="P166" t="s">
        <v>257</v>
      </c>
      <c r="Q166" t="s">
        <v>71</v>
      </c>
      <c r="R166" t="s">
        <v>67</v>
      </c>
      <c r="S166" t="s">
        <v>42</v>
      </c>
      <c r="T166">
        <v>16.497525199999998</v>
      </c>
      <c r="U166">
        <v>80.386062499999994</v>
      </c>
      <c r="V166" t="s">
        <v>72</v>
      </c>
      <c r="W166" t="str">
        <f>"2018-09-10 12:37:21 PM"</f>
        <v>2018-09-10 12:37:21 PM</v>
      </c>
      <c r="X166" t="str">
        <f>"2018-09-10 18:07:21 PM"</f>
        <v>2018-09-10 18:07:21 PM</v>
      </c>
    </row>
    <row r="167" spans="1:24" x14ac:dyDescent="0.45">
      <c r="A167" t="s">
        <v>78</v>
      </c>
      <c r="B167" t="str">
        <f>"+919989687318"</f>
        <v>+919989687318</v>
      </c>
      <c r="C167" t="s">
        <v>25</v>
      </c>
      <c r="D167">
        <v>9490574526</v>
      </c>
      <c r="E167">
        <v>13</v>
      </c>
      <c r="F167" t="s">
        <v>484</v>
      </c>
      <c r="G167" t="s">
        <v>79</v>
      </c>
      <c r="I167" t="s">
        <v>27</v>
      </c>
      <c r="J167" t="s">
        <v>52</v>
      </c>
      <c r="L167" t="s">
        <v>26</v>
      </c>
      <c r="M167">
        <v>8</v>
      </c>
      <c r="N167" t="s">
        <v>485</v>
      </c>
      <c r="O167" t="s">
        <v>82</v>
      </c>
      <c r="P167" t="s">
        <v>476</v>
      </c>
      <c r="Q167" t="s">
        <v>486</v>
      </c>
      <c r="R167" t="s">
        <v>84</v>
      </c>
      <c r="S167" t="s">
        <v>35</v>
      </c>
      <c r="T167">
        <v>16.170626299999999</v>
      </c>
      <c r="U167">
        <v>80.344842299999996</v>
      </c>
      <c r="V167" t="s">
        <v>487</v>
      </c>
      <c r="W167" t="str">
        <f>"2018-09-10 12:58:40 PM"</f>
        <v>2018-09-10 12:58:40 PM</v>
      </c>
      <c r="X167" t="str">
        <f>"2018-09-10 18:28:40 PM"</f>
        <v>2018-09-10 18:28:40 PM</v>
      </c>
    </row>
    <row r="168" spans="1:24" x14ac:dyDescent="0.45">
      <c r="A168" t="s">
        <v>78</v>
      </c>
      <c r="B168" t="str">
        <f>"+919989687318"</f>
        <v>+919989687318</v>
      </c>
      <c r="C168" t="s">
        <v>25</v>
      </c>
      <c r="D168">
        <v>9866951936</v>
      </c>
      <c r="E168">
        <v>10</v>
      </c>
      <c r="F168" s="1">
        <v>43305</v>
      </c>
      <c r="G168" t="s">
        <v>79</v>
      </c>
      <c r="H168" s="1">
        <v>43368</v>
      </c>
      <c r="I168" t="s">
        <v>240</v>
      </c>
      <c r="J168" t="s">
        <v>52</v>
      </c>
      <c r="L168" t="s">
        <v>26</v>
      </c>
      <c r="N168" t="s">
        <v>488</v>
      </c>
      <c r="O168" t="s">
        <v>82</v>
      </c>
      <c r="P168" t="s">
        <v>83</v>
      </c>
      <c r="Q168" t="s">
        <v>477</v>
      </c>
      <c r="R168" t="s">
        <v>477</v>
      </c>
      <c r="S168" t="s">
        <v>35</v>
      </c>
      <c r="T168">
        <v>16.179419500000002</v>
      </c>
      <c r="U168">
        <v>80.3247334</v>
      </c>
      <c r="V168" t="s">
        <v>478</v>
      </c>
      <c r="W168" t="str">
        <f>"2018-09-10 12:58:38 PM"</f>
        <v>2018-09-10 12:58:38 PM</v>
      </c>
      <c r="X168" t="str">
        <f>"2018-09-10 18:28:38 PM"</f>
        <v>2018-09-10 18:28:38 PM</v>
      </c>
    </row>
    <row r="169" spans="1:24" x14ac:dyDescent="0.45">
      <c r="A169" t="s">
        <v>78</v>
      </c>
      <c r="B169" t="str">
        <f>"+919989687318"</f>
        <v>+919989687318</v>
      </c>
      <c r="C169" t="s">
        <v>25</v>
      </c>
      <c r="D169">
        <v>9000320519</v>
      </c>
      <c r="E169">
        <v>12</v>
      </c>
      <c r="F169" s="1">
        <v>43314</v>
      </c>
      <c r="G169" t="s">
        <v>79</v>
      </c>
      <c r="I169" t="s">
        <v>27</v>
      </c>
      <c r="J169" t="s">
        <v>52</v>
      </c>
      <c r="L169" t="s">
        <v>26</v>
      </c>
      <c r="M169">
        <v>5</v>
      </c>
      <c r="N169" t="s">
        <v>489</v>
      </c>
      <c r="O169" t="s">
        <v>490</v>
      </c>
      <c r="P169" t="s">
        <v>83</v>
      </c>
      <c r="Q169" t="s">
        <v>486</v>
      </c>
      <c r="R169" t="s">
        <v>84</v>
      </c>
      <c r="S169" t="s">
        <v>35</v>
      </c>
      <c r="T169">
        <v>16.1710314</v>
      </c>
      <c r="U169">
        <v>80.344994499999999</v>
      </c>
      <c r="V169" t="s">
        <v>487</v>
      </c>
      <c r="W169" t="str">
        <f>"2018-09-10 12:58:40 PM"</f>
        <v>2018-09-10 12:58:40 PM</v>
      </c>
      <c r="X169" t="str">
        <f>"2018-09-10 18:28:40 PM"</f>
        <v>2018-09-10 18:28:40 PM</v>
      </c>
    </row>
    <row r="170" spans="1:24" x14ac:dyDescent="0.45">
      <c r="A170" t="s">
        <v>491</v>
      </c>
      <c r="B170" t="str">
        <f>"+919652385954"</f>
        <v>+919652385954</v>
      </c>
      <c r="C170" t="s">
        <v>25</v>
      </c>
      <c r="D170">
        <v>9948647336</v>
      </c>
      <c r="E170">
        <v>6</v>
      </c>
      <c r="F170" s="1">
        <v>43267</v>
      </c>
      <c r="G170" t="s">
        <v>26</v>
      </c>
      <c r="H170" s="1">
        <v>43301</v>
      </c>
      <c r="I170" t="s">
        <v>27</v>
      </c>
      <c r="J170" t="s">
        <v>52</v>
      </c>
      <c r="K170" s="6">
        <v>0.48</v>
      </c>
      <c r="L170" t="s">
        <v>79</v>
      </c>
      <c r="M170" s="1">
        <v>43286</v>
      </c>
      <c r="N170" t="s">
        <v>492</v>
      </c>
      <c r="O170" t="s">
        <v>493</v>
      </c>
      <c r="P170" t="s">
        <v>494</v>
      </c>
      <c r="Q170" t="s">
        <v>495</v>
      </c>
      <c r="R170" t="s">
        <v>496</v>
      </c>
      <c r="S170" t="s">
        <v>497</v>
      </c>
      <c r="T170">
        <v>18.331907699999999</v>
      </c>
      <c r="U170">
        <v>78.950071100000002</v>
      </c>
      <c r="V170" t="s">
        <v>498</v>
      </c>
      <c r="W170" t="str">
        <f>"2018-09-11 02:24:21 AM"</f>
        <v>2018-09-11 02:24:21 AM</v>
      </c>
      <c r="X170" t="str">
        <f>"2018-09-11 07:54:21 AM"</f>
        <v>2018-09-11 07:54:21 AM</v>
      </c>
    </row>
    <row r="171" spans="1:24" x14ac:dyDescent="0.45">
      <c r="A171" t="s">
        <v>78</v>
      </c>
      <c r="B171" t="str">
        <f>"+919989687318"</f>
        <v>+919989687318</v>
      </c>
      <c r="C171" t="s">
        <v>25</v>
      </c>
      <c r="D171">
        <v>9550399039</v>
      </c>
      <c r="E171">
        <v>8</v>
      </c>
      <c r="F171" s="1">
        <v>43318</v>
      </c>
      <c r="G171" t="s">
        <v>79</v>
      </c>
      <c r="H171" s="1">
        <v>43371</v>
      </c>
      <c r="I171" t="s">
        <v>240</v>
      </c>
      <c r="J171" t="s">
        <v>52</v>
      </c>
      <c r="L171" t="s">
        <v>26</v>
      </c>
      <c r="M171">
        <v>6</v>
      </c>
      <c r="N171" t="s">
        <v>499</v>
      </c>
      <c r="O171" t="s">
        <v>500</v>
      </c>
      <c r="P171" t="s">
        <v>501</v>
      </c>
      <c r="Q171" t="s">
        <v>502</v>
      </c>
      <c r="R171" t="s">
        <v>84</v>
      </c>
      <c r="S171" t="s">
        <v>35</v>
      </c>
      <c r="T171">
        <v>16.181431499999999</v>
      </c>
      <c r="U171">
        <v>80.334794500000001</v>
      </c>
      <c r="V171" t="s">
        <v>503</v>
      </c>
      <c r="W171" t="str">
        <f>"2018-09-10 12:58:38 PM"</f>
        <v>2018-09-10 12:58:38 PM</v>
      </c>
      <c r="X171" t="str">
        <f>"2018-09-10 18:28:38 PM"</f>
        <v>2018-09-10 18:28:38 PM</v>
      </c>
    </row>
    <row r="172" spans="1:24" x14ac:dyDescent="0.45">
      <c r="A172" t="s">
        <v>78</v>
      </c>
      <c r="B172" t="str">
        <f>"+919989687318"</f>
        <v>+919989687318</v>
      </c>
      <c r="C172" t="s">
        <v>25</v>
      </c>
      <c r="D172">
        <v>9177151231</v>
      </c>
      <c r="E172">
        <v>9</v>
      </c>
      <c r="F172" s="1">
        <v>43318</v>
      </c>
      <c r="G172" t="s">
        <v>79</v>
      </c>
      <c r="H172" s="1">
        <v>43371</v>
      </c>
      <c r="I172" t="s">
        <v>27</v>
      </c>
      <c r="J172" t="s">
        <v>52</v>
      </c>
      <c r="L172" t="s">
        <v>26</v>
      </c>
      <c r="M172">
        <v>5</v>
      </c>
      <c r="N172" t="s">
        <v>504</v>
      </c>
      <c r="O172" t="s">
        <v>82</v>
      </c>
      <c r="P172" t="s">
        <v>476</v>
      </c>
      <c r="Q172" t="s">
        <v>486</v>
      </c>
      <c r="R172" t="s">
        <v>84</v>
      </c>
      <c r="S172" t="s">
        <v>35</v>
      </c>
      <c r="T172">
        <v>16.171822500000001</v>
      </c>
      <c r="U172">
        <v>80.340825100000004</v>
      </c>
      <c r="V172" t="s">
        <v>487</v>
      </c>
      <c r="W172" t="str">
        <f>"2018-09-10 12:58:39 PM"</f>
        <v>2018-09-10 12:58:39 PM</v>
      </c>
      <c r="X172" t="str">
        <f>"2018-09-10 18:28:39 PM"</f>
        <v>2018-09-10 18:28:39 PM</v>
      </c>
    </row>
    <row r="173" spans="1:24" x14ac:dyDescent="0.45">
      <c r="A173" t="s">
        <v>78</v>
      </c>
      <c r="B173" t="str">
        <f>"+919989687318"</f>
        <v>+919989687318</v>
      </c>
      <c r="C173" t="s">
        <v>25</v>
      </c>
      <c r="D173">
        <v>9866345088</v>
      </c>
      <c r="E173">
        <v>15</v>
      </c>
      <c r="F173" s="1">
        <v>43320</v>
      </c>
      <c r="G173" t="s">
        <v>79</v>
      </c>
      <c r="H173" s="1">
        <v>43370</v>
      </c>
      <c r="I173" t="s">
        <v>27</v>
      </c>
      <c r="J173" t="s">
        <v>52</v>
      </c>
      <c r="L173" t="s">
        <v>26</v>
      </c>
      <c r="M173">
        <v>10</v>
      </c>
      <c r="N173" t="s">
        <v>505</v>
      </c>
      <c r="O173" t="s">
        <v>82</v>
      </c>
      <c r="P173" t="s">
        <v>83</v>
      </c>
      <c r="Q173" t="s">
        <v>486</v>
      </c>
      <c r="R173" t="s">
        <v>84</v>
      </c>
      <c r="S173" t="s">
        <v>35</v>
      </c>
      <c r="T173">
        <v>16.170632900000001</v>
      </c>
      <c r="U173">
        <v>80.344880500000002</v>
      </c>
      <c r="V173" t="s">
        <v>487</v>
      </c>
      <c r="W173" t="str">
        <f>"2018-09-10 12:58:39 PM"</f>
        <v>2018-09-10 12:58:39 PM</v>
      </c>
      <c r="X173" t="str">
        <f>"2018-09-10 18:28:39 PM"</f>
        <v>2018-09-10 18:28:39 PM</v>
      </c>
    </row>
    <row r="174" spans="1:24" x14ac:dyDescent="0.45">
      <c r="A174" t="s">
        <v>198</v>
      </c>
      <c r="B174" t="str">
        <f>"+919849992127"</f>
        <v>+919849992127</v>
      </c>
      <c r="C174" t="s">
        <v>25</v>
      </c>
      <c r="D174">
        <v>9959526367</v>
      </c>
      <c r="E174">
        <v>3</v>
      </c>
      <c r="F174" s="1">
        <v>43294</v>
      </c>
      <c r="G174" t="s">
        <v>26</v>
      </c>
      <c r="I174" t="s">
        <v>27</v>
      </c>
      <c r="J174" t="s">
        <v>28</v>
      </c>
      <c r="L174" t="s">
        <v>26</v>
      </c>
      <c r="N174" t="s">
        <v>506</v>
      </c>
      <c r="O174" t="s">
        <v>200</v>
      </c>
      <c r="P174" t="s">
        <v>201</v>
      </c>
      <c r="Q174" t="s">
        <v>262</v>
      </c>
      <c r="R174" t="s">
        <v>223</v>
      </c>
      <c r="S174" t="s">
        <v>223</v>
      </c>
      <c r="T174">
        <v>18.682038500000001</v>
      </c>
      <c r="U174">
        <v>79.4040952</v>
      </c>
      <c r="V174" t="s">
        <v>507</v>
      </c>
      <c r="W174" t="str">
        <f>"2018-09-11 03:02:28 AM"</f>
        <v>2018-09-11 03:02:28 AM</v>
      </c>
      <c r="X174" t="str">
        <f>"2018-09-11 08:32:28 AM"</f>
        <v>2018-09-11 08:32:28 AM</v>
      </c>
    </row>
    <row r="175" spans="1:24" x14ac:dyDescent="0.45">
      <c r="A175" t="s">
        <v>198</v>
      </c>
      <c r="B175" t="str">
        <f>"+919849992127"</f>
        <v>+919849992127</v>
      </c>
      <c r="C175" t="s">
        <v>25</v>
      </c>
      <c r="D175">
        <v>9701677203</v>
      </c>
      <c r="E175">
        <v>1</v>
      </c>
      <c r="F175" s="1">
        <v>43295</v>
      </c>
      <c r="G175" t="s">
        <v>26</v>
      </c>
      <c r="I175" t="s">
        <v>27</v>
      </c>
      <c r="J175" t="s">
        <v>52</v>
      </c>
      <c r="L175" t="s">
        <v>26</v>
      </c>
      <c r="N175" t="s">
        <v>508</v>
      </c>
      <c r="O175" t="s">
        <v>200</v>
      </c>
      <c r="P175" t="s">
        <v>201</v>
      </c>
      <c r="Q175" t="s">
        <v>262</v>
      </c>
      <c r="R175" t="s">
        <v>223</v>
      </c>
      <c r="S175" t="s">
        <v>223</v>
      </c>
      <c r="T175">
        <v>18.663581300000001</v>
      </c>
      <c r="U175">
        <v>79.356588000000002</v>
      </c>
      <c r="V175" t="s">
        <v>509</v>
      </c>
      <c r="W175" t="str">
        <f>"2018-09-11 03:05:18 AM"</f>
        <v>2018-09-11 03:05:18 AM</v>
      </c>
      <c r="X175" t="str">
        <f>"2018-09-11 08:35:18 AM"</f>
        <v>2018-09-11 08:35:18 AM</v>
      </c>
    </row>
    <row r="176" spans="1:24" x14ac:dyDescent="0.45">
      <c r="A176" t="s">
        <v>198</v>
      </c>
      <c r="B176" t="str">
        <f>"+919849992127"</f>
        <v>+919849992127</v>
      </c>
      <c r="C176" t="s">
        <v>25</v>
      </c>
      <c r="D176">
        <v>9963990961</v>
      </c>
      <c r="E176">
        <v>3</v>
      </c>
      <c r="F176" t="s">
        <v>510</v>
      </c>
      <c r="G176" t="s">
        <v>26</v>
      </c>
      <c r="H176" s="1">
        <v>43344</v>
      </c>
      <c r="I176" t="s">
        <v>108</v>
      </c>
      <c r="J176" t="s">
        <v>52</v>
      </c>
      <c r="L176" t="s">
        <v>26</v>
      </c>
      <c r="M176" s="1">
        <v>43346</v>
      </c>
      <c r="N176" t="s">
        <v>511</v>
      </c>
      <c r="O176" t="s">
        <v>200</v>
      </c>
      <c r="P176" t="s">
        <v>201</v>
      </c>
      <c r="Q176" t="s">
        <v>512</v>
      </c>
      <c r="R176" t="s">
        <v>223</v>
      </c>
      <c r="S176" t="s">
        <v>223</v>
      </c>
      <c r="T176">
        <v>18.679983100000001</v>
      </c>
      <c r="U176">
        <v>79.361515800000006</v>
      </c>
      <c r="V176" t="s">
        <v>513</v>
      </c>
      <c r="W176" t="str">
        <f>"2018-09-11 04:32:13 AM"</f>
        <v>2018-09-11 04:32:13 AM</v>
      </c>
      <c r="X176" t="str">
        <f>"2018-09-11 10:02:13 AM"</f>
        <v>2018-09-11 10:02:13 AM</v>
      </c>
    </row>
    <row r="177" spans="1:24" x14ac:dyDescent="0.45">
      <c r="A177" t="s">
        <v>198</v>
      </c>
      <c r="B177" t="str">
        <f>"+919849992127"</f>
        <v>+919849992127</v>
      </c>
      <c r="C177" t="s">
        <v>25</v>
      </c>
      <c r="D177">
        <v>9676701368</v>
      </c>
      <c r="E177">
        <v>3</v>
      </c>
      <c r="F177" s="1">
        <v>43349</v>
      </c>
      <c r="G177" t="s">
        <v>26</v>
      </c>
      <c r="I177" t="s">
        <v>27</v>
      </c>
      <c r="J177" t="s">
        <v>52</v>
      </c>
      <c r="L177" t="s">
        <v>26</v>
      </c>
      <c r="M177" s="1">
        <v>43344</v>
      </c>
      <c r="N177" t="s">
        <v>514</v>
      </c>
      <c r="O177" t="s">
        <v>200</v>
      </c>
      <c r="P177" t="s">
        <v>201</v>
      </c>
      <c r="Q177" t="s">
        <v>512</v>
      </c>
      <c r="R177" t="s">
        <v>223</v>
      </c>
      <c r="S177" t="s">
        <v>223</v>
      </c>
      <c r="T177">
        <v>18.679983100000001</v>
      </c>
      <c r="U177">
        <v>79.361515800000006</v>
      </c>
      <c r="V177" t="s">
        <v>513</v>
      </c>
      <c r="W177" t="str">
        <f>"2018-09-11 04:50:46 AM"</f>
        <v>2018-09-11 04:50:46 AM</v>
      </c>
      <c r="X177" t="str">
        <f>"2018-09-11 10:20:46 AM"</f>
        <v>2018-09-11 10:20:46 AM</v>
      </c>
    </row>
    <row r="178" spans="1:24" x14ac:dyDescent="0.45">
      <c r="A178" t="s">
        <v>115</v>
      </c>
      <c r="B178" t="str">
        <f>"+919533321264"</f>
        <v>+919533321264</v>
      </c>
      <c r="C178" t="s">
        <v>25</v>
      </c>
      <c r="D178">
        <v>9701479904</v>
      </c>
      <c r="E178">
        <v>2</v>
      </c>
      <c r="F178" s="1">
        <v>43287</v>
      </c>
      <c r="G178" t="s">
        <v>26</v>
      </c>
      <c r="H178" s="1">
        <v>43328</v>
      </c>
      <c r="I178" t="s">
        <v>108</v>
      </c>
      <c r="J178" t="s">
        <v>28</v>
      </c>
      <c r="K178">
        <v>1</v>
      </c>
      <c r="L178" t="s">
        <v>26</v>
      </c>
      <c r="M178" s="1">
        <v>43326</v>
      </c>
      <c r="N178" t="s">
        <v>515</v>
      </c>
      <c r="O178" t="s">
        <v>516</v>
      </c>
      <c r="P178" t="s">
        <v>118</v>
      </c>
      <c r="Q178" t="s">
        <v>119</v>
      </c>
      <c r="R178" t="s">
        <v>119</v>
      </c>
      <c r="S178" t="s">
        <v>35</v>
      </c>
      <c r="T178">
        <v>16.455171799999999</v>
      </c>
      <c r="U178">
        <v>80.051707500000006</v>
      </c>
      <c r="V178" t="s">
        <v>517</v>
      </c>
      <c r="W178" t="str">
        <f>"2018-09-11 05:18:54 AM"</f>
        <v>2018-09-11 05:18:54 AM</v>
      </c>
      <c r="X178" t="str">
        <f>"2018-09-11 10:48:54 AM"</f>
        <v>2018-09-11 10:48:54 AM</v>
      </c>
    </row>
    <row r="179" spans="1:24" x14ac:dyDescent="0.45">
      <c r="A179" t="s">
        <v>115</v>
      </c>
      <c r="B179" t="str">
        <f>"+919533321264"</f>
        <v>+919533321264</v>
      </c>
      <c r="C179" t="s">
        <v>25</v>
      </c>
      <c r="D179">
        <v>9000627145</v>
      </c>
      <c r="E179">
        <v>1</v>
      </c>
      <c r="F179" s="1">
        <v>43276</v>
      </c>
      <c r="G179" t="s">
        <v>26</v>
      </c>
      <c r="H179" s="1">
        <v>43332</v>
      </c>
      <c r="I179" t="s">
        <v>108</v>
      </c>
      <c r="J179" t="s">
        <v>28</v>
      </c>
      <c r="K179">
        <v>1</v>
      </c>
      <c r="L179" t="s">
        <v>26</v>
      </c>
      <c r="M179" s="1">
        <v>43332</v>
      </c>
      <c r="N179" t="s">
        <v>518</v>
      </c>
      <c r="O179" t="s">
        <v>516</v>
      </c>
      <c r="P179" t="s">
        <v>118</v>
      </c>
      <c r="Q179" t="s">
        <v>119</v>
      </c>
      <c r="R179" t="s">
        <v>119</v>
      </c>
      <c r="S179" t="s">
        <v>35</v>
      </c>
      <c r="T179">
        <v>16.4324069</v>
      </c>
      <c r="U179">
        <v>80.056782999999996</v>
      </c>
      <c r="V179" t="s">
        <v>519</v>
      </c>
      <c r="W179" t="str">
        <f>"2018-09-11 05:19:00 AM"</f>
        <v>2018-09-11 05:19:00 AM</v>
      </c>
      <c r="X179" t="str">
        <f>"2018-09-11 10:49:00 AM"</f>
        <v>2018-09-11 10:49:00 AM</v>
      </c>
    </row>
    <row r="180" spans="1:24" x14ac:dyDescent="0.45">
      <c r="A180" t="s">
        <v>122</v>
      </c>
      <c r="B180" t="str">
        <f>"+918688558415"</f>
        <v>+918688558415</v>
      </c>
      <c r="C180" t="s">
        <v>25</v>
      </c>
      <c r="D180">
        <v>9704727403</v>
      </c>
      <c r="E180">
        <v>5</v>
      </c>
      <c r="F180" s="1">
        <v>43309</v>
      </c>
      <c r="G180" t="s">
        <v>26</v>
      </c>
      <c r="H180" s="1">
        <v>43320</v>
      </c>
      <c r="I180" t="s">
        <v>27</v>
      </c>
      <c r="J180" t="s">
        <v>28</v>
      </c>
      <c r="K180" t="s">
        <v>520</v>
      </c>
      <c r="L180" t="s">
        <v>26</v>
      </c>
      <c r="M180" s="1">
        <v>43322</v>
      </c>
      <c r="N180" t="s">
        <v>521</v>
      </c>
      <c r="O180" t="s">
        <v>522</v>
      </c>
      <c r="P180" t="s">
        <v>32</v>
      </c>
      <c r="Q180" t="s">
        <v>523</v>
      </c>
      <c r="R180" t="s">
        <v>524</v>
      </c>
      <c r="S180" t="s">
        <v>42</v>
      </c>
      <c r="T180">
        <v>16.325931700000002</v>
      </c>
      <c r="U180">
        <v>80.397351999999998</v>
      </c>
      <c r="V180" t="s">
        <v>525</v>
      </c>
      <c r="W180" t="str">
        <f>"2018-09-14 11:37:24 AM"</f>
        <v>2018-09-14 11:37:24 AM</v>
      </c>
      <c r="X180" t="str">
        <f>"2018-09-14 17:07:24 PM"</f>
        <v>2018-09-14 17:07:24 PM</v>
      </c>
    </row>
    <row r="181" spans="1:24" x14ac:dyDescent="0.45">
      <c r="A181" t="s">
        <v>122</v>
      </c>
      <c r="B181" t="str">
        <f>"+918688558415"</f>
        <v>+918688558415</v>
      </c>
      <c r="C181" t="s">
        <v>25</v>
      </c>
      <c r="D181">
        <v>9959126982</v>
      </c>
      <c r="E181">
        <v>5</v>
      </c>
      <c r="F181" s="1">
        <v>43306</v>
      </c>
      <c r="G181" t="s">
        <v>26</v>
      </c>
      <c r="H181" s="1">
        <v>43320</v>
      </c>
      <c r="I181" t="s">
        <v>27</v>
      </c>
      <c r="J181" t="s">
        <v>28</v>
      </c>
      <c r="K181" t="s">
        <v>123</v>
      </c>
      <c r="L181" t="s">
        <v>26</v>
      </c>
      <c r="M181" s="1">
        <v>43327</v>
      </c>
      <c r="N181" t="s">
        <v>526</v>
      </c>
      <c r="O181" t="s">
        <v>522</v>
      </c>
      <c r="P181" t="s">
        <v>32</v>
      </c>
      <c r="Q181" t="s">
        <v>527</v>
      </c>
      <c r="R181" t="s">
        <v>524</v>
      </c>
      <c r="S181" t="s">
        <v>42</v>
      </c>
      <c r="T181">
        <v>16.3437588</v>
      </c>
      <c r="U181">
        <v>80.373346299999994</v>
      </c>
      <c r="V181" t="s">
        <v>36</v>
      </c>
      <c r="W181" t="str">
        <f>"2018-09-14 11:46:37 AM"</f>
        <v>2018-09-14 11:46:37 AM</v>
      </c>
      <c r="X181" t="str">
        <f>"2018-09-14 17:16:37 PM"</f>
        <v>2018-09-14 17:16:37 PM</v>
      </c>
    </row>
    <row r="182" spans="1:24" x14ac:dyDescent="0.45">
      <c r="A182" t="s">
        <v>122</v>
      </c>
      <c r="B182" t="str">
        <f>"+918688558415"</f>
        <v>+918688558415</v>
      </c>
      <c r="C182" t="s">
        <v>25</v>
      </c>
      <c r="D182">
        <v>9052952069</v>
      </c>
      <c r="E182">
        <v>6</v>
      </c>
      <c r="F182" s="1">
        <v>43299</v>
      </c>
      <c r="G182" t="s">
        <v>26</v>
      </c>
      <c r="H182" s="1">
        <v>43315</v>
      </c>
      <c r="I182" t="s">
        <v>75</v>
      </c>
      <c r="J182" t="s">
        <v>28</v>
      </c>
      <c r="K182" t="s">
        <v>123</v>
      </c>
      <c r="L182" t="s">
        <v>26</v>
      </c>
      <c r="M182" s="1">
        <v>43327</v>
      </c>
      <c r="N182" t="s">
        <v>528</v>
      </c>
      <c r="O182" t="s">
        <v>522</v>
      </c>
      <c r="P182" t="s">
        <v>32</v>
      </c>
      <c r="Q182" t="s">
        <v>523</v>
      </c>
      <c r="R182" t="s">
        <v>524</v>
      </c>
      <c r="S182" t="s">
        <v>42</v>
      </c>
      <c r="T182">
        <v>16.333289300000001</v>
      </c>
      <c r="U182">
        <v>80.384844700000002</v>
      </c>
      <c r="V182" t="s">
        <v>529</v>
      </c>
      <c r="W182" t="str">
        <f>"2018-09-14 11:54:21 AM"</f>
        <v>2018-09-14 11:54:21 AM</v>
      </c>
      <c r="X182" t="str">
        <f>"2018-09-14 17:24:21 PM"</f>
        <v>2018-09-14 17:24:21 PM</v>
      </c>
    </row>
    <row r="183" spans="1:24" x14ac:dyDescent="0.45">
      <c r="A183" t="s">
        <v>78</v>
      </c>
      <c r="B183" t="str">
        <f>"+919989687318"</f>
        <v>+919989687318</v>
      </c>
      <c r="C183" t="s">
        <v>25</v>
      </c>
      <c r="D183">
        <v>9963151956</v>
      </c>
      <c r="E183">
        <v>20</v>
      </c>
      <c r="F183" s="1">
        <v>43317</v>
      </c>
      <c r="G183" t="s">
        <v>79</v>
      </c>
      <c r="I183" t="s">
        <v>61</v>
      </c>
      <c r="J183" t="s">
        <v>52</v>
      </c>
      <c r="L183" t="s">
        <v>79</v>
      </c>
      <c r="M183">
        <v>16</v>
      </c>
      <c r="N183" t="s">
        <v>530</v>
      </c>
      <c r="O183" t="s">
        <v>531</v>
      </c>
      <c r="P183" t="s">
        <v>532</v>
      </c>
      <c r="Q183" t="s">
        <v>533</v>
      </c>
      <c r="R183" t="s">
        <v>477</v>
      </c>
      <c r="S183" t="s">
        <v>35</v>
      </c>
      <c r="T183">
        <v>16.165308599999999</v>
      </c>
      <c r="U183">
        <v>80.2971091</v>
      </c>
      <c r="V183" t="s">
        <v>534</v>
      </c>
      <c r="W183" t="str">
        <f>"2018-09-15 03:18:23 AM"</f>
        <v>2018-09-15 03:18:23 AM</v>
      </c>
      <c r="X183" t="str">
        <f>"2018-09-15 08:48:23 AM"</f>
        <v>2018-09-15 08:48:23 AM</v>
      </c>
    </row>
    <row r="184" spans="1:24" x14ac:dyDescent="0.45">
      <c r="A184" t="s">
        <v>224</v>
      </c>
      <c r="B184" t="str">
        <f>"+918897106105"</f>
        <v>+918897106105</v>
      </c>
      <c r="C184" t="s">
        <v>25</v>
      </c>
      <c r="D184">
        <v>9948511318</v>
      </c>
      <c r="E184">
        <v>5</v>
      </c>
      <c r="F184" s="1">
        <v>43276</v>
      </c>
      <c r="G184" t="s">
        <v>26</v>
      </c>
      <c r="H184" s="1">
        <v>43341</v>
      </c>
      <c r="I184" t="s">
        <v>27</v>
      </c>
      <c r="J184" t="s">
        <v>28</v>
      </c>
      <c r="K184" t="s">
        <v>535</v>
      </c>
      <c r="L184" t="s">
        <v>26</v>
      </c>
      <c r="M184" s="1">
        <v>43340</v>
      </c>
      <c r="N184" t="s">
        <v>536</v>
      </c>
      <c r="O184" t="s">
        <v>313</v>
      </c>
      <c r="P184" t="s">
        <v>314</v>
      </c>
      <c r="Q184" t="s">
        <v>537</v>
      </c>
      <c r="R184" t="s">
        <v>538</v>
      </c>
      <c r="S184" t="s">
        <v>317</v>
      </c>
      <c r="T184">
        <v>18.2490439</v>
      </c>
      <c r="U184">
        <v>79.494258599999995</v>
      </c>
      <c r="V184" t="s">
        <v>247</v>
      </c>
      <c r="W184" t="str">
        <f>"2018-09-15 02:18:11 AM"</f>
        <v>2018-09-15 02:18:11 AM</v>
      </c>
      <c r="X184" t="str">
        <f>"2018-09-15 07:48:11 AM"</f>
        <v>2018-09-15 07:48:11 AM</v>
      </c>
    </row>
    <row r="185" spans="1:24" x14ac:dyDescent="0.45">
      <c r="A185" t="s">
        <v>78</v>
      </c>
      <c r="B185" t="str">
        <f>"+919989687318"</f>
        <v>+919989687318</v>
      </c>
      <c r="C185" t="s">
        <v>25</v>
      </c>
      <c r="D185">
        <v>9642370093</v>
      </c>
      <c r="E185">
        <v>15</v>
      </c>
      <c r="F185" s="1">
        <v>43317</v>
      </c>
      <c r="G185" t="s">
        <v>79</v>
      </c>
      <c r="I185" t="s">
        <v>61</v>
      </c>
      <c r="J185" t="s">
        <v>52</v>
      </c>
      <c r="L185" t="s">
        <v>26</v>
      </c>
      <c r="M185">
        <v>5</v>
      </c>
      <c r="N185" t="s">
        <v>539</v>
      </c>
      <c r="O185" t="s">
        <v>531</v>
      </c>
      <c r="P185" t="s">
        <v>476</v>
      </c>
      <c r="Q185" t="s">
        <v>533</v>
      </c>
      <c r="R185" t="s">
        <v>477</v>
      </c>
      <c r="S185" t="s">
        <v>35</v>
      </c>
      <c r="T185">
        <v>16.156740200000002</v>
      </c>
      <c r="U185">
        <v>80.292581400000003</v>
      </c>
      <c r="V185" t="s">
        <v>120</v>
      </c>
      <c r="W185" t="str">
        <f>"2018-09-15 03:03:33 AM"</f>
        <v>2018-09-15 03:03:33 AM</v>
      </c>
      <c r="X185" t="str">
        <f>"2018-09-15 08:33:33 AM"</f>
        <v>2018-09-15 08:33:33 AM</v>
      </c>
    </row>
    <row r="186" spans="1:24" x14ac:dyDescent="0.45">
      <c r="A186" t="s">
        <v>78</v>
      </c>
      <c r="B186" t="str">
        <f>"+919989687318"</f>
        <v>+919989687318</v>
      </c>
      <c r="C186" t="s">
        <v>25</v>
      </c>
      <c r="D186">
        <v>9951005531</v>
      </c>
      <c r="E186">
        <v>25</v>
      </c>
      <c r="F186" s="1">
        <v>43317</v>
      </c>
      <c r="G186" t="s">
        <v>26</v>
      </c>
      <c r="H186" s="1">
        <v>43337</v>
      </c>
      <c r="I186" t="s">
        <v>61</v>
      </c>
      <c r="J186" t="s">
        <v>52</v>
      </c>
      <c r="L186" t="s">
        <v>26</v>
      </c>
      <c r="M186">
        <v>18</v>
      </c>
      <c r="N186" t="s">
        <v>540</v>
      </c>
      <c r="O186" t="s">
        <v>531</v>
      </c>
      <c r="P186" t="s">
        <v>476</v>
      </c>
      <c r="Q186" t="s">
        <v>533</v>
      </c>
      <c r="R186" t="s">
        <v>477</v>
      </c>
      <c r="S186" t="s">
        <v>35</v>
      </c>
      <c r="T186">
        <v>16.172250600000002</v>
      </c>
      <c r="U186">
        <v>80.305815499999994</v>
      </c>
      <c r="V186" t="s">
        <v>120</v>
      </c>
      <c r="W186" t="str">
        <f>"2018-09-15 03:13:26 AM"</f>
        <v>2018-09-15 03:13:26 AM</v>
      </c>
      <c r="X186" t="str">
        <f>"2018-09-15 08:43:26 AM"</f>
        <v>2018-09-15 08:43:26 AM</v>
      </c>
    </row>
    <row r="187" spans="1:24" x14ac:dyDescent="0.45">
      <c r="A187" t="s">
        <v>224</v>
      </c>
      <c r="B187" t="str">
        <f>"+918897106105"</f>
        <v>+918897106105</v>
      </c>
      <c r="C187" t="s">
        <v>25</v>
      </c>
      <c r="D187">
        <v>9701239755</v>
      </c>
      <c r="E187">
        <v>2</v>
      </c>
      <c r="F187" s="1">
        <v>43261</v>
      </c>
      <c r="G187" t="s">
        <v>26</v>
      </c>
      <c r="H187" s="1">
        <v>43337</v>
      </c>
      <c r="I187" t="s">
        <v>27</v>
      </c>
      <c r="J187" t="s">
        <v>28</v>
      </c>
      <c r="K187" t="s">
        <v>541</v>
      </c>
      <c r="L187" t="s">
        <v>79</v>
      </c>
      <c r="M187" t="s">
        <v>79</v>
      </c>
      <c r="N187" t="s">
        <v>542</v>
      </c>
      <c r="O187" t="s">
        <v>313</v>
      </c>
      <c r="P187" t="s">
        <v>314</v>
      </c>
      <c r="Q187" t="s">
        <v>537</v>
      </c>
      <c r="R187" t="s">
        <v>538</v>
      </c>
      <c r="S187" t="s">
        <v>317</v>
      </c>
      <c r="T187">
        <v>18.2528483</v>
      </c>
      <c r="U187">
        <v>79.497331599999995</v>
      </c>
      <c r="V187" t="s">
        <v>543</v>
      </c>
      <c r="W187" t="str">
        <f>"2018-09-15 02:32:14 AM"</f>
        <v>2018-09-15 02:32:14 AM</v>
      </c>
      <c r="X187" t="str">
        <f>"2018-09-15 08:02:14 AM"</f>
        <v>2018-09-15 08:02:14 AM</v>
      </c>
    </row>
    <row r="188" spans="1:24" x14ac:dyDescent="0.45">
      <c r="A188" t="s">
        <v>224</v>
      </c>
      <c r="B188" t="str">
        <f>"+918897106105"</f>
        <v>+918897106105</v>
      </c>
      <c r="C188" t="s">
        <v>25</v>
      </c>
      <c r="D188">
        <v>9640813374</v>
      </c>
      <c r="E188">
        <v>2</v>
      </c>
      <c r="F188" s="1">
        <v>43259</v>
      </c>
      <c r="G188" t="s">
        <v>26</v>
      </c>
      <c r="H188" s="1">
        <v>43320</v>
      </c>
      <c r="I188" t="s">
        <v>27</v>
      </c>
      <c r="J188" t="s">
        <v>28</v>
      </c>
      <c r="K188" t="s">
        <v>544</v>
      </c>
      <c r="L188" t="s">
        <v>26</v>
      </c>
      <c r="M188" s="1">
        <v>43337</v>
      </c>
      <c r="N188" t="s">
        <v>545</v>
      </c>
      <c r="O188" t="s">
        <v>313</v>
      </c>
      <c r="P188" t="s">
        <v>314</v>
      </c>
      <c r="Q188" t="s">
        <v>537</v>
      </c>
      <c r="R188" t="s">
        <v>538</v>
      </c>
      <c r="S188" t="s">
        <v>317</v>
      </c>
      <c r="T188">
        <v>18.2490439</v>
      </c>
      <c r="U188">
        <v>79.494258599999995</v>
      </c>
      <c r="V188" t="s">
        <v>247</v>
      </c>
      <c r="W188" t="str">
        <f>"2018-09-15 02:40:26 AM"</f>
        <v>2018-09-15 02:40:26 AM</v>
      </c>
      <c r="X188" t="str">
        <f>"2018-09-15 08:10:26 AM"</f>
        <v>2018-09-15 08:10:26 AM</v>
      </c>
    </row>
    <row r="189" spans="1:24" x14ac:dyDescent="0.45">
      <c r="A189" t="s">
        <v>224</v>
      </c>
      <c r="B189" t="str">
        <f>"+918897106105"</f>
        <v>+918897106105</v>
      </c>
      <c r="C189" t="s">
        <v>25</v>
      </c>
      <c r="D189">
        <v>9866679538</v>
      </c>
      <c r="E189">
        <v>6</v>
      </c>
      <c r="F189" s="1">
        <v>43259</v>
      </c>
      <c r="G189" t="s">
        <v>26</v>
      </c>
      <c r="H189" s="1">
        <v>43327</v>
      </c>
      <c r="I189" t="s">
        <v>27</v>
      </c>
      <c r="J189" t="s">
        <v>28</v>
      </c>
      <c r="K189" t="s">
        <v>546</v>
      </c>
      <c r="L189" t="s">
        <v>26</v>
      </c>
      <c r="M189" s="1">
        <v>43332</v>
      </c>
      <c r="N189" t="s">
        <v>547</v>
      </c>
      <c r="O189" t="s">
        <v>313</v>
      </c>
      <c r="P189" t="s">
        <v>314</v>
      </c>
      <c r="Q189" t="s">
        <v>537</v>
      </c>
      <c r="R189" t="s">
        <v>538</v>
      </c>
      <c r="S189" t="s">
        <v>317</v>
      </c>
      <c r="T189">
        <v>18.2473995</v>
      </c>
      <c r="U189">
        <v>79.475994600000007</v>
      </c>
      <c r="V189" t="s">
        <v>548</v>
      </c>
      <c r="W189" t="str">
        <f>"2018-09-15 03:23:11 AM"</f>
        <v>2018-09-15 03:23:11 AM</v>
      </c>
      <c r="X189" t="str">
        <f>"2018-09-15 08:53:11 AM"</f>
        <v>2018-09-15 08:53:11 AM</v>
      </c>
    </row>
    <row r="190" spans="1:24" x14ac:dyDescent="0.45">
      <c r="A190" t="s">
        <v>224</v>
      </c>
      <c r="B190" t="str">
        <f>"+918897106105"</f>
        <v>+918897106105</v>
      </c>
      <c r="C190" t="s">
        <v>25</v>
      </c>
      <c r="D190">
        <v>9959538906</v>
      </c>
      <c r="E190">
        <v>4</v>
      </c>
      <c r="F190" s="1">
        <v>43261</v>
      </c>
      <c r="G190" t="s">
        <v>26</v>
      </c>
      <c r="H190" s="1">
        <v>43337</v>
      </c>
      <c r="I190" t="s">
        <v>27</v>
      </c>
      <c r="J190" t="s">
        <v>28</v>
      </c>
      <c r="K190" t="s">
        <v>535</v>
      </c>
      <c r="L190" t="s">
        <v>26</v>
      </c>
      <c r="M190" s="1">
        <v>43332</v>
      </c>
      <c r="N190" t="s">
        <v>549</v>
      </c>
      <c r="O190" t="s">
        <v>313</v>
      </c>
      <c r="P190" t="s">
        <v>314</v>
      </c>
      <c r="Q190" t="s">
        <v>537</v>
      </c>
      <c r="R190" t="s">
        <v>538</v>
      </c>
      <c r="S190" t="s">
        <v>317</v>
      </c>
      <c r="T190">
        <v>18.2473995</v>
      </c>
      <c r="U190">
        <v>79.475994600000007</v>
      </c>
      <c r="V190" t="s">
        <v>548</v>
      </c>
      <c r="W190" t="str">
        <f>"2018-09-15 03:31:50 AM"</f>
        <v>2018-09-15 03:31:50 AM</v>
      </c>
      <c r="X190" t="str">
        <f>"2018-09-15 09:01:50 AM"</f>
        <v>2018-09-15 09:01:50 AM</v>
      </c>
    </row>
    <row r="191" spans="1:24" x14ac:dyDescent="0.45">
      <c r="A191" t="s">
        <v>198</v>
      </c>
      <c r="B191" t="str">
        <f>"+919849992127"</f>
        <v>+919849992127</v>
      </c>
      <c r="C191" t="s">
        <v>25</v>
      </c>
      <c r="D191">
        <v>9948801604</v>
      </c>
      <c r="E191">
        <v>3</v>
      </c>
      <c r="F191" s="1">
        <v>43263</v>
      </c>
      <c r="G191" t="s">
        <v>26</v>
      </c>
      <c r="I191" t="s">
        <v>80</v>
      </c>
      <c r="J191" t="s">
        <v>52</v>
      </c>
      <c r="L191" t="s">
        <v>26</v>
      </c>
      <c r="M191" s="1">
        <v>43317</v>
      </c>
      <c r="N191" t="s">
        <v>550</v>
      </c>
      <c r="O191" t="s">
        <v>200</v>
      </c>
      <c r="P191" t="s">
        <v>201</v>
      </c>
      <c r="Q191" t="s">
        <v>468</v>
      </c>
      <c r="R191" t="s">
        <v>223</v>
      </c>
      <c r="S191" t="s">
        <v>223</v>
      </c>
      <c r="T191">
        <v>18.582719300000001</v>
      </c>
      <c r="U191">
        <v>79.387775399999995</v>
      </c>
      <c r="V191" t="s">
        <v>469</v>
      </c>
      <c r="W191" t="str">
        <f>"2018-08-21 07:50:38 AM"</f>
        <v>2018-08-21 07:50:38 AM</v>
      </c>
      <c r="X191" t="str">
        <f>"2018-08-21 13:20:38 PM"</f>
        <v>2018-08-21 13:20:38 PM</v>
      </c>
    </row>
    <row r="192" spans="1:24" x14ac:dyDescent="0.45">
      <c r="A192" t="s">
        <v>198</v>
      </c>
      <c r="B192" t="str">
        <f>"+919849992127"</f>
        <v>+919849992127</v>
      </c>
      <c r="C192" t="s">
        <v>25</v>
      </c>
      <c r="D192">
        <v>9989847040</v>
      </c>
      <c r="E192">
        <v>2</v>
      </c>
      <c r="F192" s="1">
        <v>43271</v>
      </c>
      <c r="G192" t="s">
        <v>26</v>
      </c>
      <c r="H192" s="1">
        <v>43317</v>
      </c>
      <c r="I192" t="s">
        <v>80</v>
      </c>
      <c r="J192" t="s">
        <v>52</v>
      </c>
      <c r="L192" t="s">
        <v>26</v>
      </c>
      <c r="M192" s="1">
        <v>43322</v>
      </c>
      <c r="N192" t="s">
        <v>551</v>
      </c>
      <c r="O192" t="s">
        <v>200</v>
      </c>
      <c r="P192" t="s">
        <v>201</v>
      </c>
      <c r="Q192" t="s">
        <v>468</v>
      </c>
      <c r="R192" t="s">
        <v>223</v>
      </c>
      <c r="S192" t="s">
        <v>223</v>
      </c>
      <c r="T192">
        <v>18.5803175</v>
      </c>
      <c r="U192">
        <v>79.395327899999998</v>
      </c>
      <c r="V192" t="s">
        <v>469</v>
      </c>
      <c r="W192" t="str">
        <f>"2018-08-22 03:35:03 AM"</f>
        <v>2018-08-22 03:35:03 AM</v>
      </c>
      <c r="X192" t="str">
        <f>"2018-08-22 09:05:03 AM"</f>
        <v>2018-08-22 09:05:03 AM</v>
      </c>
    </row>
    <row r="193" spans="1:24" x14ac:dyDescent="0.45">
      <c r="A193" t="s">
        <v>198</v>
      </c>
      <c r="B193" t="str">
        <f>"+919849992127"</f>
        <v>+919849992127</v>
      </c>
      <c r="C193" t="s">
        <v>25</v>
      </c>
      <c r="D193">
        <v>9618965996</v>
      </c>
      <c r="E193">
        <v>10</v>
      </c>
      <c r="F193" s="1">
        <v>43271</v>
      </c>
      <c r="G193" t="s">
        <v>26</v>
      </c>
      <c r="I193" t="s">
        <v>61</v>
      </c>
      <c r="J193" t="s">
        <v>52</v>
      </c>
      <c r="L193" t="s">
        <v>79</v>
      </c>
      <c r="M193" s="1">
        <v>43297</v>
      </c>
      <c r="N193" t="s">
        <v>552</v>
      </c>
      <c r="O193" t="s">
        <v>200</v>
      </c>
      <c r="P193" t="s">
        <v>201</v>
      </c>
      <c r="Q193" t="s">
        <v>553</v>
      </c>
      <c r="R193" t="s">
        <v>223</v>
      </c>
      <c r="S193" t="s">
        <v>223</v>
      </c>
      <c r="T193">
        <v>18.576946599999999</v>
      </c>
      <c r="U193">
        <v>79.405150699999993</v>
      </c>
      <c r="V193" t="s">
        <v>232</v>
      </c>
      <c r="W193" t="str">
        <f>"2018-08-22 03:01:24 AM"</f>
        <v>2018-08-22 03:01:24 AM</v>
      </c>
      <c r="X193" t="str">
        <f>"2018-08-22 08:31:24 AM"</f>
        <v>2018-08-22 08:31:24 AM</v>
      </c>
    </row>
    <row r="194" spans="1:24" x14ac:dyDescent="0.45">
      <c r="A194" t="s">
        <v>89</v>
      </c>
      <c r="B194" t="str">
        <f>"+917702361687"</f>
        <v>+917702361687</v>
      </c>
      <c r="C194" t="s">
        <v>25</v>
      </c>
      <c r="D194">
        <v>9133066817</v>
      </c>
      <c r="E194">
        <v>21</v>
      </c>
      <c r="F194" s="1">
        <v>43301</v>
      </c>
      <c r="G194" t="s">
        <v>79</v>
      </c>
      <c r="H194" t="s">
        <v>79</v>
      </c>
      <c r="I194" t="s">
        <v>61</v>
      </c>
      <c r="J194" t="s">
        <v>28</v>
      </c>
      <c r="K194">
        <v>2</v>
      </c>
      <c r="L194" t="s">
        <v>79</v>
      </c>
      <c r="M194" s="1">
        <v>43334</v>
      </c>
      <c r="N194" t="s">
        <v>554</v>
      </c>
      <c r="O194" t="s">
        <v>93</v>
      </c>
      <c r="P194" t="s">
        <v>94</v>
      </c>
      <c r="Q194" t="s">
        <v>95</v>
      </c>
      <c r="R194" t="s">
        <v>96</v>
      </c>
      <c r="S194" t="s">
        <v>35</v>
      </c>
      <c r="T194">
        <v>16.310540899999999</v>
      </c>
      <c r="U194">
        <v>79.331242399999994</v>
      </c>
      <c r="V194" t="s">
        <v>97</v>
      </c>
      <c r="W194" t="str">
        <f>"2018-08-22 03:16:42 AM"</f>
        <v>2018-08-22 03:16:42 AM</v>
      </c>
      <c r="X194" t="str">
        <f>"2018-08-22 08:46:42 AM"</f>
        <v>2018-08-22 08:46:42 AM</v>
      </c>
    </row>
    <row r="195" spans="1:24" x14ac:dyDescent="0.45">
      <c r="A195" t="s">
        <v>89</v>
      </c>
      <c r="B195" t="str">
        <f>"+917702361687"</f>
        <v>+917702361687</v>
      </c>
      <c r="C195" t="s">
        <v>25</v>
      </c>
      <c r="D195">
        <v>9177228312</v>
      </c>
      <c r="E195">
        <v>19</v>
      </c>
      <c r="F195" t="s">
        <v>555</v>
      </c>
      <c r="G195" t="s">
        <v>26</v>
      </c>
      <c r="H195" t="s">
        <v>26</v>
      </c>
      <c r="I195" t="s">
        <v>61</v>
      </c>
      <c r="J195" t="s">
        <v>28</v>
      </c>
      <c r="K195">
        <v>2</v>
      </c>
      <c r="L195" t="s">
        <v>26</v>
      </c>
      <c r="M195" s="1">
        <v>43334</v>
      </c>
      <c r="N195" t="s">
        <v>556</v>
      </c>
      <c r="O195" t="s">
        <v>557</v>
      </c>
      <c r="P195" t="s">
        <v>94</v>
      </c>
      <c r="Q195" t="s">
        <v>95</v>
      </c>
      <c r="R195" t="s">
        <v>96</v>
      </c>
      <c r="S195" t="s">
        <v>35</v>
      </c>
      <c r="T195">
        <v>16.308571700000002</v>
      </c>
      <c r="U195">
        <v>79.330397899999994</v>
      </c>
      <c r="V195" t="s">
        <v>558</v>
      </c>
      <c r="W195" t="str">
        <f>"2018-08-22 03:26:51 AM"</f>
        <v>2018-08-22 03:26:51 AM</v>
      </c>
      <c r="X195" t="str">
        <f>"2018-08-22 08:56:51 AM"</f>
        <v>2018-08-22 08:56:51 AM</v>
      </c>
    </row>
    <row r="196" spans="1:24" x14ac:dyDescent="0.45">
      <c r="A196" t="s">
        <v>211</v>
      </c>
      <c r="B196" t="str">
        <f>"+919618335774"</f>
        <v>+919618335774</v>
      </c>
      <c r="C196" t="s">
        <v>25</v>
      </c>
      <c r="D196">
        <v>94400512834</v>
      </c>
      <c r="E196">
        <v>20</v>
      </c>
      <c r="F196" s="1">
        <v>43277</v>
      </c>
      <c r="G196" t="s">
        <v>26</v>
      </c>
      <c r="H196" s="1">
        <v>43324</v>
      </c>
      <c r="I196" t="s">
        <v>61</v>
      </c>
      <c r="J196" t="s">
        <v>28</v>
      </c>
      <c r="L196" t="s">
        <v>26</v>
      </c>
      <c r="M196" s="1">
        <v>43320</v>
      </c>
      <c r="N196" t="s">
        <v>559</v>
      </c>
      <c r="O196" t="s">
        <v>213</v>
      </c>
      <c r="P196" t="s">
        <v>201</v>
      </c>
      <c r="Q196" t="s">
        <v>244</v>
      </c>
      <c r="R196" t="s">
        <v>214</v>
      </c>
      <c r="S196" t="s">
        <v>215</v>
      </c>
      <c r="T196">
        <v>18.259084999999999</v>
      </c>
      <c r="U196">
        <v>79.010997799999998</v>
      </c>
      <c r="V196" t="s">
        <v>560</v>
      </c>
      <c r="W196" t="str">
        <f>"2018-08-22 03:31:09 AM"</f>
        <v>2018-08-22 03:31:09 AM</v>
      </c>
      <c r="X196" t="str">
        <f>"2018-08-22 09:01:09 AM"</f>
        <v>2018-08-22 09:01:09 AM</v>
      </c>
    </row>
    <row r="197" spans="1:24" x14ac:dyDescent="0.45">
      <c r="A197" t="s">
        <v>211</v>
      </c>
      <c r="B197" t="str">
        <f>"+919618335774"</f>
        <v>+919618335774</v>
      </c>
      <c r="C197" t="s">
        <v>25</v>
      </c>
      <c r="D197">
        <v>9652089086</v>
      </c>
      <c r="E197">
        <v>15</v>
      </c>
      <c r="F197" s="1">
        <v>43276</v>
      </c>
      <c r="G197" t="s">
        <v>26</v>
      </c>
      <c r="H197" s="1">
        <v>43327</v>
      </c>
      <c r="I197" t="s">
        <v>80</v>
      </c>
      <c r="J197" t="s">
        <v>52</v>
      </c>
      <c r="L197" t="s">
        <v>26</v>
      </c>
      <c r="M197" s="1">
        <v>43321</v>
      </c>
      <c r="N197" t="s">
        <v>561</v>
      </c>
      <c r="O197" t="s">
        <v>213</v>
      </c>
      <c r="P197" t="s">
        <v>201</v>
      </c>
      <c r="Q197" t="s">
        <v>562</v>
      </c>
      <c r="R197" t="s">
        <v>214</v>
      </c>
      <c r="S197" t="s">
        <v>215</v>
      </c>
      <c r="T197">
        <v>18.295673000000001</v>
      </c>
      <c r="U197">
        <v>79.0144971</v>
      </c>
      <c r="V197" t="s">
        <v>563</v>
      </c>
      <c r="W197" t="str">
        <f>"2018-08-22 04:33:36 AM"</f>
        <v>2018-08-22 04:33:36 AM</v>
      </c>
      <c r="X197" t="str">
        <f>"2018-08-22 10:03:36 AM"</f>
        <v>2018-08-22 10:03:36 AM</v>
      </c>
    </row>
    <row r="198" spans="1:24" x14ac:dyDescent="0.45">
      <c r="A198" t="s">
        <v>224</v>
      </c>
      <c r="B198" t="str">
        <f>"+918897106105"</f>
        <v>+918897106105</v>
      </c>
      <c r="C198" t="s">
        <v>25</v>
      </c>
      <c r="D198">
        <v>9441443083</v>
      </c>
      <c r="E198">
        <v>4</v>
      </c>
      <c r="F198" t="s">
        <v>564</v>
      </c>
      <c r="G198" t="s">
        <v>26</v>
      </c>
      <c r="H198" s="1">
        <v>43299</v>
      </c>
      <c r="I198" t="s">
        <v>61</v>
      </c>
      <c r="J198" t="s">
        <v>52</v>
      </c>
      <c r="K198">
        <v>2</v>
      </c>
      <c r="L198" t="s">
        <v>79</v>
      </c>
      <c r="N198" t="s">
        <v>565</v>
      </c>
      <c r="O198" t="s">
        <v>224</v>
      </c>
      <c r="P198" t="s">
        <v>226</v>
      </c>
      <c r="Q198" t="s">
        <v>566</v>
      </c>
      <c r="R198" t="s">
        <v>567</v>
      </c>
      <c r="S198" t="s">
        <v>317</v>
      </c>
      <c r="T198">
        <v>18.360303999999999</v>
      </c>
      <c r="U198">
        <v>79.565320799999995</v>
      </c>
      <c r="W198" t="str">
        <f>"2018-08-22 03:35:50 AM"</f>
        <v>2018-08-22 03:35:50 AM</v>
      </c>
      <c r="X198" t="str">
        <f>"2018-08-22 09:05:50 AM"</f>
        <v>2018-08-22 09:05:50 AM</v>
      </c>
    </row>
    <row r="199" spans="1:24" x14ac:dyDescent="0.45">
      <c r="A199" t="s">
        <v>224</v>
      </c>
      <c r="B199" t="str">
        <f>"+918897106105"</f>
        <v>+918897106105</v>
      </c>
      <c r="C199" t="s">
        <v>25</v>
      </c>
      <c r="D199">
        <v>9866568023</v>
      </c>
      <c r="E199">
        <v>6</v>
      </c>
      <c r="F199" s="1">
        <v>43256</v>
      </c>
      <c r="G199" t="s">
        <v>26</v>
      </c>
      <c r="H199" s="1">
        <v>43296</v>
      </c>
      <c r="I199" t="s">
        <v>61</v>
      </c>
      <c r="J199" t="s">
        <v>52</v>
      </c>
      <c r="K199">
        <v>2</v>
      </c>
      <c r="L199" t="s">
        <v>79</v>
      </c>
      <c r="N199" t="s">
        <v>568</v>
      </c>
      <c r="O199" t="s">
        <v>224</v>
      </c>
      <c r="P199" t="s">
        <v>226</v>
      </c>
      <c r="Q199" t="s">
        <v>569</v>
      </c>
      <c r="R199" t="s">
        <v>316</v>
      </c>
      <c r="S199" t="s">
        <v>317</v>
      </c>
      <c r="T199">
        <v>18.361837900000001</v>
      </c>
      <c r="U199">
        <v>79.519024400000006</v>
      </c>
      <c r="V199" t="s">
        <v>210</v>
      </c>
      <c r="W199" t="str">
        <f>"2018-08-22 03:41:31 AM"</f>
        <v>2018-08-22 03:41:31 AM</v>
      </c>
      <c r="X199" t="str">
        <f>"2018-08-22 09:11:31 AM"</f>
        <v>2018-08-22 09:11:31 AM</v>
      </c>
    </row>
    <row r="200" spans="1:24" x14ac:dyDescent="0.45">
      <c r="A200" t="s">
        <v>89</v>
      </c>
      <c r="B200" t="str">
        <f>"+917702361687"</f>
        <v>+917702361687</v>
      </c>
      <c r="C200" t="s">
        <v>25</v>
      </c>
      <c r="D200">
        <v>9666069286</v>
      </c>
      <c r="E200">
        <v>10</v>
      </c>
      <c r="F200" t="s">
        <v>570</v>
      </c>
      <c r="G200" t="s">
        <v>79</v>
      </c>
      <c r="H200" t="s">
        <v>79</v>
      </c>
      <c r="I200" t="s">
        <v>61</v>
      </c>
      <c r="J200" t="s">
        <v>28</v>
      </c>
      <c r="K200">
        <v>2</v>
      </c>
      <c r="L200" t="s">
        <v>79</v>
      </c>
      <c r="M200" s="1">
        <v>43334</v>
      </c>
      <c r="N200" t="s">
        <v>571</v>
      </c>
      <c r="O200" t="s">
        <v>93</v>
      </c>
      <c r="P200" t="s">
        <v>94</v>
      </c>
      <c r="Q200" t="s">
        <v>95</v>
      </c>
      <c r="R200" t="s">
        <v>96</v>
      </c>
      <c r="S200" t="s">
        <v>35</v>
      </c>
      <c r="T200">
        <v>16.308571700000002</v>
      </c>
      <c r="U200">
        <v>79.330397899999994</v>
      </c>
      <c r="V200" t="s">
        <v>558</v>
      </c>
      <c r="W200" t="str">
        <f>"2018-08-22 03:44:56 AM"</f>
        <v>2018-08-22 03:44:56 AM</v>
      </c>
      <c r="X200" t="str">
        <f>"2018-08-22 09:14:56 AM"</f>
        <v>2018-08-22 09:14:56 AM</v>
      </c>
    </row>
    <row r="201" spans="1:24" x14ac:dyDescent="0.45">
      <c r="A201" t="s">
        <v>89</v>
      </c>
      <c r="B201" t="str">
        <f>"+917702361687"</f>
        <v>+917702361687</v>
      </c>
      <c r="C201" t="s">
        <v>25</v>
      </c>
      <c r="D201">
        <v>9618752012</v>
      </c>
      <c r="E201">
        <v>10</v>
      </c>
      <c r="F201" s="1">
        <v>43301</v>
      </c>
      <c r="G201" t="s">
        <v>79</v>
      </c>
      <c r="H201" t="s">
        <v>79</v>
      </c>
      <c r="I201" t="s">
        <v>62</v>
      </c>
      <c r="J201" t="s">
        <v>62</v>
      </c>
      <c r="K201">
        <v>1</v>
      </c>
      <c r="L201" t="s">
        <v>79</v>
      </c>
      <c r="M201" s="1">
        <v>43334</v>
      </c>
      <c r="N201" t="s">
        <v>572</v>
      </c>
      <c r="O201" t="s">
        <v>93</v>
      </c>
      <c r="P201" t="s">
        <v>94</v>
      </c>
      <c r="Q201" t="s">
        <v>95</v>
      </c>
      <c r="R201" t="s">
        <v>96</v>
      </c>
      <c r="S201" t="s">
        <v>35</v>
      </c>
      <c r="T201">
        <v>16.308571700000002</v>
      </c>
      <c r="U201">
        <v>79.330397899999994</v>
      </c>
      <c r="V201" t="s">
        <v>558</v>
      </c>
      <c r="W201" t="str">
        <f>"2018-08-22 03:57:30 AM"</f>
        <v>2018-08-22 03:57:30 AM</v>
      </c>
      <c r="X201" t="str">
        <f>"2018-08-22 09:27:30 AM"</f>
        <v>2018-08-22 09:27:30 AM</v>
      </c>
    </row>
    <row r="202" spans="1:24" x14ac:dyDescent="0.45">
      <c r="A202" t="s">
        <v>224</v>
      </c>
      <c r="B202" t="str">
        <f>"+918897106105"</f>
        <v>+918897106105</v>
      </c>
      <c r="C202" t="s">
        <v>25</v>
      </c>
      <c r="D202">
        <v>9704964019</v>
      </c>
      <c r="E202">
        <v>3</v>
      </c>
      <c r="F202" s="1">
        <v>43276</v>
      </c>
      <c r="G202" t="s">
        <v>26</v>
      </c>
      <c r="H202" s="1">
        <v>43317</v>
      </c>
      <c r="I202" t="s">
        <v>61</v>
      </c>
      <c r="J202" t="s">
        <v>52</v>
      </c>
      <c r="K202">
        <v>2</v>
      </c>
      <c r="L202" t="s">
        <v>79</v>
      </c>
      <c r="N202" t="s">
        <v>573</v>
      </c>
      <c r="O202" t="s">
        <v>574</v>
      </c>
      <c r="P202" t="s">
        <v>226</v>
      </c>
      <c r="Q202" t="s">
        <v>569</v>
      </c>
      <c r="R202" t="s">
        <v>567</v>
      </c>
      <c r="S202" t="s">
        <v>317</v>
      </c>
      <c r="T202">
        <v>18.361837900000001</v>
      </c>
      <c r="U202">
        <v>79.519024400000006</v>
      </c>
      <c r="V202" t="s">
        <v>210</v>
      </c>
      <c r="W202" t="str">
        <f>"2018-08-22 03:59:28 AM"</f>
        <v>2018-08-22 03:59:28 AM</v>
      </c>
      <c r="X202" t="str">
        <f>"2018-08-22 09:29:28 AM"</f>
        <v>2018-08-22 09:29:28 AM</v>
      </c>
    </row>
    <row r="203" spans="1:24" x14ac:dyDescent="0.45">
      <c r="A203" t="s">
        <v>211</v>
      </c>
      <c r="B203" t="str">
        <f>"+919618335774"</f>
        <v>+919618335774</v>
      </c>
      <c r="C203" t="s">
        <v>25</v>
      </c>
      <c r="D203">
        <v>9441174538</v>
      </c>
      <c r="E203">
        <v>20</v>
      </c>
      <c r="F203" s="1">
        <v>43269</v>
      </c>
      <c r="G203" t="s">
        <v>26</v>
      </c>
      <c r="H203" s="1">
        <v>43322</v>
      </c>
      <c r="I203" t="s">
        <v>61</v>
      </c>
      <c r="J203" t="s">
        <v>52</v>
      </c>
      <c r="L203" t="s">
        <v>26</v>
      </c>
      <c r="M203" s="1">
        <v>43320</v>
      </c>
      <c r="N203" t="s">
        <v>575</v>
      </c>
      <c r="O203" t="s">
        <v>213</v>
      </c>
      <c r="P203" t="s">
        <v>201</v>
      </c>
      <c r="Q203" t="s">
        <v>576</v>
      </c>
      <c r="R203" t="s">
        <v>214</v>
      </c>
      <c r="S203" t="s">
        <v>215</v>
      </c>
      <c r="T203">
        <v>18.295598999999999</v>
      </c>
      <c r="U203">
        <v>79.013161199999999</v>
      </c>
      <c r="V203" t="s">
        <v>563</v>
      </c>
      <c r="W203" t="str">
        <f>"2018-08-22 04:00:11 AM"</f>
        <v>2018-08-22 04:00:11 AM</v>
      </c>
      <c r="X203" t="str">
        <f>"2018-08-22 09:30:11 AM"</f>
        <v>2018-08-22 09:30:11 AM</v>
      </c>
    </row>
    <row r="204" spans="1:24" x14ac:dyDescent="0.45">
      <c r="A204" t="s">
        <v>198</v>
      </c>
      <c r="B204" t="str">
        <f>"+919849992127"</f>
        <v>+919849992127</v>
      </c>
      <c r="C204" t="s">
        <v>25</v>
      </c>
      <c r="D204">
        <v>9949666340</v>
      </c>
      <c r="E204">
        <v>5</v>
      </c>
      <c r="F204" s="1">
        <v>43266</v>
      </c>
      <c r="G204" t="s">
        <v>26</v>
      </c>
      <c r="I204" t="s">
        <v>61</v>
      </c>
      <c r="J204" t="s">
        <v>52</v>
      </c>
      <c r="L204" t="s">
        <v>26</v>
      </c>
      <c r="N204" t="s">
        <v>577</v>
      </c>
      <c r="O204" t="s">
        <v>200</v>
      </c>
      <c r="P204" t="s">
        <v>201</v>
      </c>
      <c r="Q204" t="s">
        <v>468</v>
      </c>
      <c r="R204" t="s">
        <v>223</v>
      </c>
      <c r="S204" t="s">
        <v>223</v>
      </c>
      <c r="T204">
        <v>18.575564400000001</v>
      </c>
      <c r="U204">
        <v>79.400935700000005</v>
      </c>
      <c r="V204" t="s">
        <v>578</v>
      </c>
      <c r="W204" t="str">
        <f>"2018-08-22 04:00:18 AM"</f>
        <v>2018-08-22 04:00:18 AM</v>
      </c>
      <c r="X204" t="str">
        <f>"2018-08-22 09:30:18 AM"</f>
        <v>2018-08-22 09:30:18 AM</v>
      </c>
    </row>
    <row r="205" spans="1:24" x14ac:dyDescent="0.45">
      <c r="A205" t="s">
        <v>89</v>
      </c>
      <c r="B205" t="str">
        <f>"+917702361687"</f>
        <v>+917702361687</v>
      </c>
      <c r="C205" t="s">
        <v>25</v>
      </c>
      <c r="D205">
        <v>9704724750</v>
      </c>
      <c r="E205">
        <v>12</v>
      </c>
      <c r="F205" s="1">
        <v>43301</v>
      </c>
      <c r="G205" t="s">
        <v>79</v>
      </c>
      <c r="H205" t="s">
        <v>79</v>
      </c>
      <c r="I205" t="s">
        <v>61</v>
      </c>
      <c r="J205" t="s">
        <v>28</v>
      </c>
      <c r="K205">
        <v>2</v>
      </c>
      <c r="L205" t="s">
        <v>79</v>
      </c>
      <c r="M205" s="1">
        <v>43334</v>
      </c>
      <c r="N205" t="s">
        <v>579</v>
      </c>
      <c r="O205" t="s">
        <v>580</v>
      </c>
      <c r="P205" t="s">
        <v>581</v>
      </c>
      <c r="Q205" t="s">
        <v>95</v>
      </c>
      <c r="R205" t="s">
        <v>96</v>
      </c>
      <c r="S205" t="s">
        <v>35</v>
      </c>
      <c r="T205">
        <v>16.308571700000002</v>
      </c>
      <c r="U205">
        <v>79.330397899999994</v>
      </c>
      <c r="V205" t="s">
        <v>558</v>
      </c>
      <c r="W205" t="str">
        <f>"2018-08-22 04:36:40 AM"</f>
        <v>2018-08-22 04:36:40 AM</v>
      </c>
      <c r="X205" t="str">
        <f>"2018-08-22 10:06:40 AM"</f>
        <v>2018-08-22 10:06:40 AM</v>
      </c>
    </row>
    <row r="206" spans="1:24" x14ac:dyDescent="0.45">
      <c r="A206" t="s">
        <v>211</v>
      </c>
      <c r="B206" t="str">
        <f>"+919618335774"</f>
        <v>+919618335774</v>
      </c>
      <c r="C206" t="s">
        <v>25</v>
      </c>
      <c r="D206">
        <v>9440329491</v>
      </c>
      <c r="E206">
        <v>7</v>
      </c>
      <c r="F206" s="1">
        <v>43274</v>
      </c>
      <c r="G206" t="s">
        <v>26</v>
      </c>
      <c r="H206" s="1">
        <v>43328</v>
      </c>
      <c r="I206" t="s">
        <v>61</v>
      </c>
      <c r="J206" t="s">
        <v>52</v>
      </c>
      <c r="L206" t="s">
        <v>26</v>
      </c>
      <c r="M206" s="1">
        <v>43324</v>
      </c>
      <c r="N206" t="s">
        <v>582</v>
      </c>
      <c r="O206" t="s">
        <v>583</v>
      </c>
      <c r="P206" t="s">
        <v>201</v>
      </c>
      <c r="Q206" t="s">
        <v>584</v>
      </c>
      <c r="R206" t="s">
        <v>214</v>
      </c>
      <c r="S206" t="s">
        <v>215</v>
      </c>
      <c r="T206">
        <v>18.3191408</v>
      </c>
      <c r="U206">
        <v>78.987324799999996</v>
      </c>
      <c r="V206" t="s">
        <v>585</v>
      </c>
      <c r="W206" t="str">
        <f>"2018-08-22 04:04:03 AM"</f>
        <v>2018-08-22 04:04:03 AM</v>
      </c>
      <c r="X206" t="str">
        <f>"2018-08-22 09:34:03 AM"</f>
        <v>2018-08-22 09:34:03 AM</v>
      </c>
    </row>
    <row r="207" spans="1:24" x14ac:dyDescent="0.45">
      <c r="A207" t="s">
        <v>198</v>
      </c>
      <c r="B207" t="str">
        <f>"+919849992127"</f>
        <v>+919849992127</v>
      </c>
      <c r="C207" t="s">
        <v>25</v>
      </c>
      <c r="D207">
        <v>8500092894</v>
      </c>
      <c r="E207">
        <v>4</v>
      </c>
      <c r="F207" s="1">
        <v>43266</v>
      </c>
      <c r="G207" t="s">
        <v>26</v>
      </c>
      <c r="I207" t="s">
        <v>91</v>
      </c>
      <c r="J207" t="s">
        <v>52</v>
      </c>
      <c r="L207" t="s">
        <v>26</v>
      </c>
      <c r="M207" s="1">
        <v>43309</v>
      </c>
      <c r="N207" t="s">
        <v>586</v>
      </c>
      <c r="O207" t="s">
        <v>200</v>
      </c>
      <c r="P207" t="s">
        <v>201</v>
      </c>
      <c r="Q207" t="s">
        <v>587</v>
      </c>
      <c r="R207" t="s">
        <v>223</v>
      </c>
      <c r="S207" t="s">
        <v>588</v>
      </c>
      <c r="T207">
        <v>18.5748797</v>
      </c>
      <c r="U207">
        <v>79.400598799999997</v>
      </c>
      <c r="V207" t="s">
        <v>578</v>
      </c>
      <c r="W207" t="str">
        <f>"2018-08-22 04:12:41 AM"</f>
        <v>2018-08-22 04:12:41 AM</v>
      </c>
      <c r="X207" t="str">
        <f>"2018-08-22 09:42:41 AM"</f>
        <v>2018-08-22 09:42:41 AM</v>
      </c>
    </row>
    <row r="208" spans="1:24" x14ac:dyDescent="0.45">
      <c r="A208" t="s">
        <v>211</v>
      </c>
      <c r="B208" t="str">
        <f>"+919618335774"</f>
        <v>+919618335774</v>
      </c>
      <c r="C208" t="s">
        <v>25</v>
      </c>
      <c r="D208">
        <v>9177913113</v>
      </c>
      <c r="E208">
        <v>8</v>
      </c>
      <c r="F208" s="1">
        <v>43275</v>
      </c>
      <c r="G208" t="s">
        <v>26</v>
      </c>
      <c r="H208" s="1">
        <v>43328</v>
      </c>
      <c r="I208" t="s">
        <v>61</v>
      </c>
      <c r="J208" t="s">
        <v>52</v>
      </c>
      <c r="L208" t="s">
        <v>26</v>
      </c>
      <c r="M208" s="1">
        <v>43324</v>
      </c>
      <c r="N208" t="s">
        <v>589</v>
      </c>
      <c r="O208" t="s">
        <v>213</v>
      </c>
      <c r="P208" t="s">
        <v>201</v>
      </c>
      <c r="Q208" t="s">
        <v>590</v>
      </c>
      <c r="R208" t="s">
        <v>214</v>
      </c>
      <c r="S208" t="s">
        <v>215</v>
      </c>
      <c r="T208">
        <v>18.293598100000001</v>
      </c>
      <c r="U208">
        <v>79.016165599999994</v>
      </c>
      <c r="V208" t="s">
        <v>563</v>
      </c>
      <c r="W208" t="str">
        <f>"2018-08-22 04:45:32 AM"</f>
        <v>2018-08-22 04:45:32 AM</v>
      </c>
      <c r="X208" t="str">
        <f>"2018-08-22 10:15:32 AM"</f>
        <v>2018-08-22 10:15:32 AM</v>
      </c>
    </row>
    <row r="209" spans="1:24" x14ac:dyDescent="0.45">
      <c r="A209" t="s">
        <v>224</v>
      </c>
      <c r="B209" t="str">
        <f t="shared" ref="B209:B214" si="2">"+918897106105"</f>
        <v>+918897106105</v>
      </c>
      <c r="C209" t="s">
        <v>25</v>
      </c>
      <c r="D209">
        <v>9866347156</v>
      </c>
      <c r="E209">
        <v>4</v>
      </c>
      <c r="F209" s="1">
        <v>43266</v>
      </c>
      <c r="G209" t="s">
        <v>26</v>
      </c>
      <c r="H209" s="1">
        <v>43317</v>
      </c>
      <c r="I209" t="s">
        <v>61</v>
      </c>
      <c r="J209" t="s">
        <v>52</v>
      </c>
      <c r="K209">
        <v>2</v>
      </c>
      <c r="L209" t="s">
        <v>26</v>
      </c>
      <c r="M209" t="s">
        <v>79</v>
      </c>
      <c r="N209" t="s">
        <v>591</v>
      </c>
      <c r="O209" t="s">
        <v>224</v>
      </c>
      <c r="P209" t="s">
        <v>226</v>
      </c>
      <c r="Q209" t="s">
        <v>592</v>
      </c>
      <c r="R209" t="s">
        <v>567</v>
      </c>
      <c r="S209" t="s">
        <v>317</v>
      </c>
      <c r="T209">
        <v>18.361837900000001</v>
      </c>
      <c r="U209">
        <v>79.519024400000006</v>
      </c>
      <c r="V209" t="s">
        <v>210</v>
      </c>
      <c r="W209" t="str">
        <f>"2018-08-22 05:02:55 AM"</f>
        <v>2018-08-22 05:02:55 AM</v>
      </c>
      <c r="X209" t="str">
        <f>"2018-08-22 10:32:55 AM"</f>
        <v>2018-08-22 10:32:55 AM</v>
      </c>
    </row>
    <row r="210" spans="1:24" x14ac:dyDescent="0.45">
      <c r="A210" t="s">
        <v>224</v>
      </c>
      <c r="B210" t="str">
        <f t="shared" si="2"/>
        <v>+918897106105</v>
      </c>
      <c r="C210" t="s">
        <v>25</v>
      </c>
      <c r="D210">
        <v>9849562876</v>
      </c>
      <c r="E210">
        <v>2</v>
      </c>
      <c r="F210" s="1">
        <v>43261</v>
      </c>
      <c r="G210" t="s">
        <v>26</v>
      </c>
      <c r="H210" s="1">
        <v>43332</v>
      </c>
      <c r="I210" t="s">
        <v>61</v>
      </c>
      <c r="J210" t="s">
        <v>52</v>
      </c>
      <c r="K210">
        <v>2</v>
      </c>
      <c r="L210" t="s">
        <v>26</v>
      </c>
      <c r="M210" s="1">
        <v>43337</v>
      </c>
      <c r="N210" t="s">
        <v>593</v>
      </c>
      <c r="O210" t="s">
        <v>313</v>
      </c>
      <c r="P210" t="s">
        <v>314</v>
      </c>
      <c r="Q210" t="s">
        <v>594</v>
      </c>
      <c r="R210" t="s">
        <v>316</v>
      </c>
      <c r="S210" t="s">
        <v>317</v>
      </c>
      <c r="T210">
        <v>18.381027799999998</v>
      </c>
      <c r="U210">
        <v>79.525687399999995</v>
      </c>
      <c r="V210" t="s">
        <v>595</v>
      </c>
      <c r="W210" t="str">
        <f>"2018-09-03 03:59:50 AM"</f>
        <v>2018-09-03 03:59:50 AM</v>
      </c>
      <c r="X210" t="str">
        <f>"2018-09-03 09:29:50 AM"</f>
        <v>2018-09-03 09:29:50 AM</v>
      </c>
    </row>
    <row r="211" spans="1:24" x14ac:dyDescent="0.45">
      <c r="A211" t="s">
        <v>224</v>
      </c>
      <c r="B211" t="str">
        <f t="shared" si="2"/>
        <v>+918897106105</v>
      </c>
      <c r="C211" t="s">
        <v>25</v>
      </c>
      <c r="D211">
        <v>9963099420</v>
      </c>
      <c r="E211">
        <v>4</v>
      </c>
      <c r="F211" s="1">
        <v>43261</v>
      </c>
      <c r="G211" t="s">
        <v>26</v>
      </c>
      <c r="H211" s="1">
        <v>43332</v>
      </c>
      <c r="I211" t="s">
        <v>61</v>
      </c>
      <c r="J211" t="s">
        <v>52</v>
      </c>
      <c r="K211">
        <v>2</v>
      </c>
      <c r="L211" t="s">
        <v>26</v>
      </c>
      <c r="M211" t="s">
        <v>79</v>
      </c>
      <c r="N211" t="s">
        <v>596</v>
      </c>
      <c r="O211" t="s">
        <v>313</v>
      </c>
      <c r="P211" t="s">
        <v>314</v>
      </c>
      <c r="Q211" t="s">
        <v>594</v>
      </c>
      <c r="R211" t="s">
        <v>316</v>
      </c>
      <c r="S211" t="s">
        <v>317</v>
      </c>
      <c r="T211">
        <v>18.370480000000001</v>
      </c>
      <c r="U211">
        <v>79.542310099999995</v>
      </c>
      <c r="W211" t="str">
        <f>"2018-09-03 04:08:49 AM"</f>
        <v>2018-09-03 04:08:49 AM</v>
      </c>
      <c r="X211" t="str">
        <f>"2018-09-03 09:38:49 AM"</f>
        <v>2018-09-03 09:38:49 AM</v>
      </c>
    </row>
    <row r="212" spans="1:24" x14ac:dyDescent="0.45">
      <c r="A212" t="s">
        <v>224</v>
      </c>
      <c r="B212" t="str">
        <f t="shared" si="2"/>
        <v>+918897106105</v>
      </c>
      <c r="C212" t="s">
        <v>25</v>
      </c>
      <c r="D212">
        <v>8008956026</v>
      </c>
      <c r="E212">
        <v>3</v>
      </c>
      <c r="F212" s="1">
        <v>43263</v>
      </c>
      <c r="G212" t="s">
        <v>26</v>
      </c>
      <c r="H212" s="1">
        <v>43324</v>
      </c>
      <c r="I212" t="s">
        <v>61</v>
      </c>
      <c r="J212" t="s">
        <v>52</v>
      </c>
      <c r="K212">
        <v>2</v>
      </c>
      <c r="L212" t="s">
        <v>26</v>
      </c>
      <c r="N212" t="s">
        <v>597</v>
      </c>
      <c r="O212" t="s">
        <v>313</v>
      </c>
      <c r="P212" t="s">
        <v>314</v>
      </c>
      <c r="Q212" t="s">
        <v>594</v>
      </c>
      <c r="R212" t="s">
        <v>316</v>
      </c>
      <c r="S212" t="s">
        <v>317</v>
      </c>
      <c r="T212">
        <v>18.341918</v>
      </c>
      <c r="U212">
        <v>79.510088600000003</v>
      </c>
      <c r="V212" t="s">
        <v>210</v>
      </c>
      <c r="W212" t="str">
        <f>"2018-09-04 02:50:58 AM"</f>
        <v>2018-09-04 02:50:58 AM</v>
      </c>
      <c r="X212" t="str">
        <f>"2018-09-04 08:20:58 AM"</f>
        <v>2018-09-04 08:20:58 AM</v>
      </c>
    </row>
    <row r="213" spans="1:24" x14ac:dyDescent="0.45">
      <c r="A213" t="s">
        <v>224</v>
      </c>
      <c r="B213" t="str">
        <f t="shared" si="2"/>
        <v>+918897106105</v>
      </c>
      <c r="C213" t="s">
        <v>25</v>
      </c>
      <c r="D213">
        <v>9701789587</v>
      </c>
      <c r="E213">
        <v>5</v>
      </c>
      <c r="F213" s="1">
        <v>43261</v>
      </c>
      <c r="G213" t="s">
        <v>26</v>
      </c>
      <c r="H213">
        <v>2</v>
      </c>
      <c r="I213" t="s">
        <v>61</v>
      </c>
      <c r="J213" t="s">
        <v>52</v>
      </c>
      <c r="K213">
        <v>2</v>
      </c>
      <c r="L213" t="s">
        <v>26</v>
      </c>
      <c r="M213" s="1">
        <v>43322</v>
      </c>
      <c r="N213" t="s">
        <v>598</v>
      </c>
      <c r="O213" t="s">
        <v>313</v>
      </c>
      <c r="P213" t="s">
        <v>314</v>
      </c>
      <c r="Q213" t="s">
        <v>594</v>
      </c>
      <c r="R213" t="s">
        <v>316</v>
      </c>
      <c r="S213" t="s">
        <v>317</v>
      </c>
      <c r="T213">
        <v>18.360790600000001</v>
      </c>
      <c r="U213">
        <v>79.518746500000006</v>
      </c>
      <c r="V213" t="s">
        <v>210</v>
      </c>
      <c r="W213" t="str">
        <f>"2018-09-04 03:30:16 AM"</f>
        <v>2018-09-04 03:30:16 AM</v>
      </c>
      <c r="X213" t="str">
        <f>"2018-09-04 09:00:16 AM"</f>
        <v>2018-09-04 09:00:16 AM</v>
      </c>
    </row>
    <row r="214" spans="1:24" x14ac:dyDescent="0.45">
      <c r="A214" t="s">
        <v>224</v>
      </c>
      <c r="B214" t="str">
        <f t="shared" si="2"/>
        <v>+918897106105</v>
      </c>
      <c r="C214" t="s">
        <v>25</v>
      </c>
      <c r="D214">
        <v>9989752649</v>
      </c>
      <c r="E214">
        <v>2</v>
      </c>
      <c r="F214" s="1">
        <v>43261</v>
      </c>
      <c r="G214" t="s">
        <v>26</v>
      </c>
      <c r="H214" s="1">
        <v>43332</v>
      </c>
      <c r="I214" t="s">
        <v>61</v>
      </c>
      <c r="J214" t="s">
        <v>52</v>
      </c>
      <c r="K214">
        <v>2</v>
      </c>
      <c r="L214" t="s">
        <v>26</v>
      </c>
      <c r="M214" s="1">
        <v>43313</v>
      </c>
      <c r="N214" t="s">
        <v>599</v>
      </c>
      <c r="O214" t="s">
        <v>313</v>
      </c>
      <c r="P214" t="s">
        <v>314</v>
      </c>
      <c r="Q214" t="s">
        <v>600</v>
      </c>
      <c r="R214" t="s">
        <v>316</v>
      </c>
      <c r="S214" t="s">
        <v>317</v>
      </c>
      <c r="T214">
        <v>18.360790600000001</v>
      </c>
      <c r="U214">
        <v>79.518746500000006</v>
      </c>
      <c r="V214" t="s">
        <v>210</v>
      </c>
      <c r="W214" t="str">
        <f>"2018-09-04 03:43:40 AM"</f>
        <v>2018-09-04 03:43:40 AM</v>
      </c>
      <c r="X214" t="str">
        <f>"2018-09-04 09:13:40 AM"</f>
        <v>2018-09-04 09:13:40 AM</v>
      </c>
    </row>
    <row r="215" spans="1:24" x14ac:dyDescent="0.45">
      <c r="A215" t="s">
        <v>410</v>
      </c>
      <c r="B215" t="str">
        <f>"+919866421147"</f>
        <v>+919866421147</v>
      </c>
      <c r="C215" t="s">
        <v>25</v>
      </c>
      <c r="D215">
        <v>9949114879</v>
      </c>
      <c r="E215">
        <v>10</v>
      </c>
      <c r="F215" t="s">
        <v>601</v>
      </c>
      <c r="G215" t="s">
        <v>26</v>
      </c>
      <c r="H215" t="s">
        <v>602</v>
      </c>
      <c r="I215" t="s">
        <v>281</v>
      </c>
      <c r="J215" t="s">
        <v>28</v>
      </c>
      <c r="K215">
        <v>3</v>
      </c>
      <c r="L215" t="s">
        <v>26</v>
      </c>
      <c r="M215" t="s">
        <v>603</v>
      </c>
      <c r="N215" t="s">
        <v>604</v>
      </c>
      <c r="O215" t="s">
        <v>605</v>
      </c>
      <c r="P215" t="s">
        <v>606</v>
      </c>
      <c r="Q215" t="s">
        <v>607</v>
      </c>
      <c r="R215" t="s">
        <v>608</v>
      </c>
      <c r="S215" t="s">
        <v>463</v>
      </c>
      <c r="T215">
        <v>18.5215985</v>
      </c>
      <c r="U215">
        <v>78.823221799999999</v>
      </c>
      <c r="V215" t="s">
        <v>609</v>
      </c>
      <c r="W215" t="str">
        <f>"2018-08-25 05:34:57 AM"</f>
        <v>2018-08-25 05:34:57 AM</v>
      </c>
      <c r="X215" t="str">
        <f>"2018-08-25 11:04:57 AM"</f>
        <v>2018-08-25 11:04:57 AM</v>
      </c>
    </row>
    <row r="216" spans="1:24" x14ac:dyDescent="0.45">
      <c r="A216" t="s">
        <v>410</v>
      </c>
      <c r="B216" t="str">
        <f>"+919866421147"</f>
        <v>+919866421147</v>
      </c>
      <c r="C216" t="s">
        <v>25</v>
      </c>
      <c r="D216">
        <v>9989576019</v>
      </c>
      <c r="E216">
        <v>8</v>
      </c>
      <c r="F216" t="s">
        <v>610</v>
      </c>
      <c r="G216" t="s">
        <v>26</v>
      </c>
      <c r="H216" t="s">
        <v>611</v>
      </c>
      <c r="I216" t="s">
        <v>281</v>
      </c>
      <c r="J216" t="s">
        <v>28</v>
      </c>
      <c r="K216">
        <v>4</v>
      </c>
      <c r="L216" t="s">
        <v>26</v>
      </c>
      <c r="M216" t="s">
        <v>612</v>
      </c>
      <c r="N216" t="s">
        <v>613</v>
      </c>
      <c r="O216" t="s">
        <v>415</v>
      </c>
      <c r="P216" t="s">
        <v>606</v>
      </c>
      <c r="Q216" t="s">
        <v>607</v>
      </c>
      <c r="R216" t="s">
        <v>608</v>
      </c>
      <c r="S216" t="s">
        <v>463</v>
      </c>
      <c r="T216">
        <v>18.529673200000001</v>
      </c>
      <c r="U216">
        <v>78.817558199999993</v>
      </c>
      <c r="V216" t="s">
        <v>614</v>
      </c>
      <c r="W216" t="str">
        <f>"2018-08-25 05:42:24 AM"</f>
        <v>2018-08-25 05:42:24 AM</v>
      </c>
      <c r="X216" t="str">
        <f>"2018-08-25 11:12:24 AM"</f>
        <v>2018-08-25 11:12:24 AM</v>
      </c>
    </row>
    <row r="217" spans="1:24" x14ac:dyDescent="0.45">
      <c r="A217" t="s">
        <v>410</v>
      </c>
      <c r="B217" t="str">
        <f>"+919866421147"</f>
        <v>+919866421147</v>
      </c>
      <c r="C217" t="s">
        <v>25</v>
      </c>
      <c r="D217">
        <v>9866590370</v>
      </c>
      <c r="E217">
        <v>5</v>
      </c>
      <c r="F217" t="s">
        <v>615</v>
      </c>
      <c r="G217" t="s">
        <v>26</v>
      </c>
      <c r="I217" t="s">
        <v>27</v>
      </c>
      <c r="J217" t="s">
        <v>28</v>
      </c>
      <c r="K217">
        <v>4</v>
      </c>
      <c r="L217" t="s">
        <v>26</v>
      </c>
      <c r="M217" s="4">
        <v>40725</v>
      </c>
      <c r="N217" t="s">
        <v>616</v>
      </c>
      <c r="O217" t="s">
        <v>415</v>
      </c>
      <c r="P217" t="s">
        <v>606</v>
      </c>
      <c r="Q217" t="s">
        <v>607</v>
      </c>
      <c r="R217" t="s">
        <v>608</v>
      </c>
      <c r="S217" t="s">
        <v>463</v>
      </c>
      <c r="T217">
        <v>18.535672300000002</v>
      </c>
      <c r="U217">
        <v>78.801627400000001</v>
      </c>
      <c r="V217" t="s">
        <v>609</v>
      </c>
      <c r="W217" t="str">
        <f>"2018-08-25 05:54:40 AM"</f>
        <v>2018-08-25 05:54:40 AM</v>
      </c>
      <c r="X217" t="str">
        <f>"2018-08-25 11:24:40 AM"</f>
        <v>2018-08-25 11:24:40 AM</v>
      </c>
    </row>
    <row r="218" spans="1:24" x14ac:dyDescent="0.45">
      <c r="A218" t="s">
        <v>410</v>
      </c>
      <c r="B218" t="str">
        <f>"+919866421147"</f>
        <v>+919866421147</v>
      </c>
      <c r="C218" t="s">
        <v>25</v>
      </c>
      <c r="D218">
        <v>9247198915</v>
      </c>
      <c r="E218">
        <v>8</v>
      </c>
      <c r="F218" t="s">
        <v>617</v>
      </c>
      <c r="G218" t="s">
        <v>26</v>
      </c>
      <c r="H218" t="s">
        <v>618</v>
      </c>
      <c r="I218" t="s">
        <v>61</v>
      </c>
      <c r="J218" t="s">
        <v>28</v>
      </c>
      <c r="K218">
        <v>4</v>
      </c>
      <c r="L218" t="s">
        <v>26</v>
      </c>
      <c r="M218" t="s">
        <v>619</v>
      </c>
      <c r="N218" t="s">
        <v>620</v>
      </c>
      <c r="O218" t="s">
        <v>266</v>
      </c>
      <c r="P218" t="s">
        <v>606</v>
      </c>
      <c r="Q218" t="s">
        <v>607</v>
      </c>
      <c r="R218" t="s">
        <v>608</v>
      </c>
      <c r="S218" t="s">
        <v>463</v>
      </c>
      <c r="T218">
        <v>18.535672300000002</v>
      </c>
      <c r="U218">
        <v>78.801627400000001</v>
      </c>
      <c r="V218" t="s">
        <v>609</v>
      </c>
      <c r="W218" t="str">
        <f>"2018-08-25 05:59:51 AM"</f>
        <v>2018-08-25 05:59:51 AM</v>
      </c>
      <c r="X218" t="str">
        <f>"2018-08-25 11:29:51 AM"</f>
        <v>2018-08-25 11:29:51 AM</v>
      </c>
    </row>
    <row r="219" spans="1:24" x14ac:dyDescent="0.45">
      <c r="A219" t="s">
        <v>410</v>
      </c>
      <c r="B219" t="str">
        <f>"+919866421147"</f>
        <v>+919866421147</v>
      </c>
      <c r="C219" t="s">
        <v>25</v>
      </c>
      <c r="D219">
        <v>9550619762</v>
      </c>
      <c r="E219">
        <v>5</v>
      </c>
      <c r="F219" t="s">
        <v>621</v>
      </c>
      <c r="G219" t="s">
        <v>26</v>
      </c>
      <c r="H219" t="s">
        <v>622</v>
      </c>
      <c r="I219" t="s">
        <v>281</v>
      </c>
      <c r="J219" t="s">
        <v>28</v>
      </c>
      <c r="K219">
        <v>5</v>
      </c>
      <c r="L219" t="s">
        <v>26</v>
      </c>
      <c r="M219" t="s">
        <v>623</v>
      </c>
      <c r="N219" t="s">
        <v>624</v>
      </c>
      <c r="O219" t="s">
        <v>415</v>
      </c>
      <c r="P219" t="s">
        <v>606</v>
      </c>
      <c r="Q219" t="s">
        <v>607</v>
      </c>
      <c r="R219" t="s">
        <v>608</v>
      </c>
      <c r="S219" t="s">
        <v>463</v>
      </c>
      <c r="T219">
        <v>18.548449399999999</v>
      </c>
      <c r="U219">
        <v>78.782296900000006</v>
      </c>
      <c r="V219" t="s">
        <v>625</v>
      </c>
      <c r="W219" t="str">
        <f>"2018-08-25 06:31:16 AM"</f>
        <v>2018-08-25 06:31:16 AM</v>
      </c>
      <c r="X219" t="str">
        <f>"2018-08-25 12:01:16 PM"</f>
        <v>2018-08-25 12:01:16 PM</v>
      </c>
    </row>
    <row r="220" spans="1:24" x14ac:dyDescent="0.45">
      <c r="A220" t="s">
        <v>198</v>
      </c>
      <c r="B220" t="str">
        <f>"+919849992127"</f>
        <v>+919849992127</v>
      </c>
      <c r="C220" t="s">
        <v>25</v>
      </c>
      <c r="D220">
        <v>9963818814</v>
      </c>
      <c r="E220">
        <v>2</v>
      </c>
      <c r="F220" s="1">
        <v>43259</v>
      </c>
      <c r="G220" t="s">
        <v>26</v>
      </c>
      <c r="I220" t="s">
        <v>61</v>
      </c>
      <c r="J220" t="s">
        <v>52</v>
      </c>
      <c r="L220" t="s">
        <v>26</v>
      </c>
      <c r="M220" s="1">
        <v>43314</v>
      </c>
      <c r="N220" t="s">
        <v>626</v>
      </c>
      <c r="O220" t="s">
        <v>200</v>
      </c>
      <c r="P220" t="s">
        <v>201</v>
      </c>
      <c r="Q220" t="s">
        <v>468</v>
      </c>
      <c r="R220" t="s">
        <v>223</v>
      </c>
      <c r="S220" t="s">
        <v>223</v>
      </c>
      <c r="T220">
        <v>18.560438600000001</v>
      </c>
      <c r="U220">
        <v>79.359403999999998</v>
      </c>
      <c r="V220" t="s">
        <v>627</v>
      </c>
      <c r="W220" t="str">
        <f>"2018-08-25 06:57:21 AM"</f>
        <v>2018-08-25 06:57:21 AM</v>
      </c>
      <c r="X220" t="str">
        <f>"2018-08-25 12:27:21 PM"</f>
        <v>2018-08-25 12:27:21 PM</v>
      </c>
    </row>
    <row r="221" spans="1:24" x14ac:dyDescent="0.45">
      <c r="A221" t="s">
        <v>224</v>
      </c>
      <c r="B221" t="str">
        <f>"+918897106105"</f>
        <v>+918897106105</v>
      </c>
      <c r="C221" t="s">
        <v>25</v>
      </c>
      <c r="D221">
        <v>99449463077</v>
      </c>
      <c r="E221">
        <v>5</v>
      </c>
      <c r="F221" s="1">
        <v>43257</v>
      </c>
      <c r="G221" t="s">
        <v>26</v>
      </c>
      <c r="H221" t="s">
        <v>628</v>
      </c>
      <c r="I221" t="s">
        <v>61</v>
      </c>
      <c r="J221" t="s">
        <v>52</v>
      </c>
      <c r="K221">
        <v>2</v>
      </c>
      <c r="L221" t="s">
        <v>26</v>
      </c>
      <c r="M221" s="1">
        <v>43309</v>
      </c>
      <c r="N221" t="s">
        <v>629</v>
      </c>
      <c r="O221" t="s">
        <v>313</v>
      </c>
      <c r="P221" t="s">
        <v>314</v>
      </c>
      <c r="Q221" t="s">
        <v>630</v>
      </c>
      <c r="R221" t="s">
        <v>450</v>
      </c>
      <c r="S221" t="s">
        <v>317</v>
      </c>
      <c r="T221">
        <v>18.2490782</v>
      </c>
      <c r="U221">
        <v>79.4941982</v>
      </c>
      <c r="V221" t="s">
        <v>247</v>
      </c>
      <c r="W221" t="str">
        <f>"2018-08-27 02:32:39 AM"</f>
        <v>2018-08-27 02:32:39 AM</v>
      </c>
      <c r="X221" t="str">
        <f>"2018-08-27 08:02:39 AM"</f>
        <v>2018-08-27 08:02:39 AM</v>
      </c>
    </row>
    <row r="222" spans="1:24" x14ac:dyDescent="0.45">
      <c r="A222" t="s">
        <v>224</v>
      </c>
      <c r="B222" t="str">
        <f>"+918897106105"</f>
        <v>+918897106105</v>
      </c>
      <c r="C222" t="s">
        <v>25</v>
      </c>
      <c r="D222">
        <v>9849106411</v>
      </c>
      <c r="E222">
        <v>3</v>
      </c>
      <c r="F222" s="1">
        <v>43261</v>
      </c>
      <c r="G222" t="s">
        <v>26</v>
      </c>
      <c r="H222" s="1">
        <v>43324</v>
      </c>
      <c r="I222" t="s">
        <v>61</v>
      </c>
      <c r="J222" t="s">
        <v>52</v>
      </c>
      <c r="K222">
        <v>2</v>
      </c>
      <c r="L222" t="s">
        <v>26</v>
      </c>
      <c r="M222" s="1">
        <v>43300</v>
      </c>
      <c r="N222" t="s">
        <v>631</v>
      </c>
      <c r="O222" t="s">
        <v>313</v>
      </c>
      <c r="P222" t="s">
        <v>314</v>
      </c>
      <c r="Q222" t="s">
        <v>537</v>
      </c>
      <c r="R222" t="s">
        <v>450</v>
      </c>
      <c r="S222" t="s">
        <v>317</v>
      </c>
      <c r="T222">
        <v>18.243852499999999</v>
      </c>
      <c r="U222">
        <v>79.452876399999994</v>
      </c>
      <c r="V222" t="s">
        <v>632</v>
      </c>
      <c r="W222" t="str">
        <f>"2018-08-27 02:38:24 AM"</f>
        <v>2018-08-27 02:38:24 AM</v>
      </c>
      <c r="X222" t="str">
        <f>"2018-08-27 08:08:24 AM"</f>
        <v>2018-08-27 08:08:24 AM</v>
      </c>
    </row>
    <row r="223" spans="1:24" x14ac:dyDescent="0.45">
      <c r="A223" t="s">
        <v>224</v>
      </c>
      <c r="B223" t="str">
        <f>"+918897106105"</f>
        <v>+918897106105</v>
      </c>
      <c r="C223" t="s">
        <v>25</v>
      </c>
      <c r="D223">
        <v>9652099617</v>
      </c>
      <c r="E223">
        <v>10</v>
      </c>
      <c r="F223" s="1">
        <v>43257</v>
      </c>
      <c r="G223" t="s">
        <v>26</v>
      </c>
      <c r="H223" s="1">
        <v>43321</v>
      </c>
      <c r="I223" t="s">
        <v>61</v>
      </c>
      <c r="J223" t="s">
        <v>28</v>
      </c>
      <c r="K223">
        <v>4</v>
      </c>
      <c r="L223" t="s">
        <v>26</v>
      </c>
      <c r="M223" s="1">
        <v>43316</v>
      </c>
      <c r="N223" t="s">
        <v>633</v>
      </c>
      <c r="O223" t="s">
        <v>313</v>
      </c>
      <c r="P223" t="s">
        <v>314</v>
      </c>
      <c r="Q223" t="s">
        <v>537</v>
      </c>
      <c r="R223" t="s">
        <v>450</v>
      </c>
      <c r="S223" t="s">
        <v>317</v>
      </c>
      <c r="T223">
        <v>18.2310266</v>
      </c>
      <c r="U223">
        <v>79.452374899999995</v>
      </c>
      <c r="V223" t="s">
        <v>230</v>
      </c>
      <c r="W223" t="str">
        <f>"2018-08-27 02:48:59 AM"</f>
        <v>2018-08-27 02:48:59 AM</v>
      </c>
      <c r="X223" t="str">
        <f>"2018-08-27 08:18:59 AM"</f>
        <v>2018-08-27 08:18:59 AM</v>
      </c>
    </row>
    <row r="224" spans="1:24" x14ac:dyDescent="0.45">
      <c r="A224" t="s">
        <v>224</v>
      </c>
      <c r="B224" t="str">
        <f>"+918897106105"</f>
        <v>+918897106105</v>
      </c>
      <c r="C224" t="s">
        <v>25</v>
      </c>
      <c r="D224">
        <v>9948963060</v>
      </c>
      <c r="E224">
        <v>3</v>
      </c>
      <c r="F224" s="1">
        <v>43261</v>
      </c>
      <c r="G224" t="s">
        <v>26</v>
      </c>
      <c r="H224" s="1">
        <v>43314</v>
      </c>
      <c r="I224" t="s">
        <v>61</v>
      </c>
      <c r="J224" t="s">
        <v>52</v>
      </c>
      <c r="K224">
        <v>2</v>
      </c>
      <c r="L224" t="s">
        <v>26</v>
      </c>
      <c r="M224" s="1">
        <v>43317</v>
      </c>
      <c r="N224" t="s">
        <v>634</v>
      </c>
      <c r="O224" t="s">
        <v>313</v>
      </c>
      <c r="P224" t="s">
        <v>314</v>
      </c>
      <c r="Q224" t="s">
        <v>537</v>
      </c>
      <c r="R224" t="s">
        <v>450</v>
      </c>
      <c r="S224" t="s">
        <v>317</v>
      </c>
      <c r="T224">
        <v>18.2473995</v>
      </c>
      <c r="U224">
        <v>79.475994600000007</v>
      </c>
      <c r="V224" t="s">
        <v>548</v>
      </c>
      <c r="W224" t="str">
        <f>"2018-08-27 04:13:29 AM"</f>
        <v>2018-08-27 04:13:29 AM</v>
      </c>
      <c r="X224" t="str">
        <f>"2018-08-27 09:43:29 AM"</f>
        <v>2018-08-27 09:43:29 AM</v>
      </c>
    </row>
    <row r="225" spans="1:24" x14ac:dyDescent="0.45">
      <c r="A225" t="s">
        <v>198</v>
      </c>
      <c r="B225" t="str">
        <f>"+919849992127"</f>
        <v>+919849992127</v>
      </c>
      <c r="C225" t="s">
        <v>25</v>
      </c>
      <c r="D225">
        <v>9848916858</v>
      </c>
      <c r="E225">
        <v>4</v>
      </c>
      <c r="F225" s="1">
        <v>43256</v>
      </c>
      <c r="G225" t="s">
        <v>26</v>
      </c>
      <c r="H225" s="1">
        <v>43333</v>
      </c>
      <c r="I225" t="s">
        <v>61</v>
      </c>
      <c r="J225" t="s">
        <v>52</v>
      </c>
      <c r="L225" t="s">
        <v>26</v>
      </c>
      <c r="M225" s="1">
        <v>43318</v>
      </c>
      <c r="N225" t="s">
        <v>635</v>
      </c>
      <c r="O225" t="s">
        <v>200</v>
      </c>
      <c r="P225" t="s">
        <v>201</v>
      </c>
      <c r="Q225" t="s">
        <v>636</v>
      </c>
      <c r="R225" t="s">
        <v>637</v>
      </c>
      <c r="S225" t="s">
        <v>223</v>
      </c>
      <c r="T225">
        <v>18.6496812</v>
      </c>
      <c r="U225">
        <v>79.395651299999997</v>
      </c>
      <c r="V225" t="s">
        <v>507</v>
      </c>
      <c r="W225" t="str">
        <f>"2018-08-28 04:25:28 AM"</f>
        <v>2018-08-28 04:25:28 AM</v>
      </c>
      <c r="X225" t="str">
        <f>"2018-08-28 09:55:28 AM"</f>
        <v>2018-08-28 09:55:28 AM</v>
      </c>
    </row>
    <row r="226" spans="1:24" x14ac:dyDescent="0.45">
      <c r="A226" t="s">
        <v>224</v>
      </c>
      <c r="B226" t="str">
        <f>"+918897106105"</f>
        <v>+918897106105</v>
      </c>
      <c r="C226" t="s">
        <v>25</v>
      </c>
      <c r="D226">
        <v>998975175</v>
      </c>
      <c r="E226">
        <v>5</v>
      </c>
      <c r="F226" s="1">
        <v>43317</v>
      </c>
      <c r="G226" t="s">
        <v>26</v>
      </c>
      <c r="H226" s="1">
        <v>43342</v>
      </c>
      <c r="I226" t="s">
        <v>61</v>
      </c>
      <c r="J226" t="s">
        <v>52</v>
      </c>
      <c r="K226">
        <v>2</v>
      </c>
      <c r="L226" t="s">
        <v>26</v>
      </c>
      <c r="M226" s="1">
        <v>43338</v>
      </c>
      <c r="N226" t="s">
        <v>638</v>
      </c>
      <c r="O226" t="s">
        <v>313</v>
      </c>
      <c r="P226" t="s">
        <v>314</v>
      </c>
      <c r="Q226" t="s">
        <v>537</v>
      </c>
      <c r="R226" t="s">
        <v>450</v>
      </c>
      <c r="S226" t="s">
        <v>317</v>
      </c>
      <c r="T226">
        <v>18.2490782</v>
      </c>
      <c r="U226">
        <v>79.4941982</v>
      </c>
      <c r="V226" t="s">
        <v>247</v>
      </c>
      <c r="W226" t="str">
        <f>"2018-08-27 04:16:45 AM"</f>
        <v>2018-08-27 04:16:45 AM</v>
      </c>
      <c r="X226" t="str">
        <f>"2018-08-27 09:46:45 AM"</f>
        <v>2018-08-27 09:46:45 AM</v>
      </c>
    </row>
    <row r="227" spans="1:24" x14ac:dyDescent="0.45">
      <c r="A227" t="s">
        <v>224</v>
      </c>
      <c r="B227" t="str">
        <f>"+918897106105"</f>
        <v>+918897106105</v>
      </c>
      <c r="C227" t="s">
        <v>25</v>
      </c>
      <c r="D227">
        <v>9989048473</v>
      </c>
      <c r="E227">
        <v>3</v>
      </c>
      <c r="F227" s="1">
        <v>43261</v>
      </c>
      <c r="G227" t="s">
        <v>26</v>
      </c>
      <c r="H227" s="1">
        <v>43314</v>
      </c>
      <c r="I227" t="s">
        <v>61</v>
      </c>
      <c r="J227" t="s">
        <v>52</v>
      </c>
      <c r="K227">
        <v>2</v>
      </c>
      <c r="L227" t="s">
        <v>26</v>
      </c>
      <c r="M227" s="1">
        <v>43322</v>
      </c>
      <c r="N227" t="s">
        <v>639</v>
      </c>
      <c r="O227" t="s">
        <v>313</v>
      </c>
      <c r="P227" t="s">
        <v>314</v>
      </c>
      <c r="Q227" t="s">
        <v>537</v>
      </c>
      <c r="R227" t="s">
        <v>450</v>
      </c>
      <c r="S227" t="s">
        <v>317</v>
      </c>
      <c r="T227">
        <v>18.262305399999999</v>
      </c>
      <c r="U227">
        <v>79.4768452</v>
      </c>
      <c r="W227" t="str">
        <f>"2018-08-27 04:47:43 AM"</f>
        <v>2018-08-27 04:47:43 AM</v>
      </c>
      <c r="X227" t="str">
        <f>"2018-08-27 10:17:43 AM"</f>
        <v>2018-08-27 10:17:43 AM</v>
      </c>
    </row>
    <row r="228" spans="1:24" x14ac:dyDescent="0.45">
      <c r="A228" t="s">
        <v>224</v>
      </c>
      <c r="B228" t="str">
        <f>"+918897106105"</f>
        <v>+918897106105</v>
      </c>
      <c r="C228" t="s">
        <v>25</v>
      </c>
      <c r="D228">
        <v>8790052128</v>
      </c>
      <c r="E228">
        <v>2</v>
      </c>
      <c r="F228" s="1">
        <v>43263</v>
      </c>
      <c r="G228" t="s">
        <v>26</v>
      </c>
      <c r="H228" s="1">
        <v>43317</v>
      </c>
      <c r="I228" t="s">
        <v>61</v>
      </c>
      <c r="J228" t="s">
        <v>52</v>
      </c>
      <c r="K228">
        <v>2</v>
      </c>
      <c r="L228" t="s">
        <v>26</v>
      </c>
      <c r="M228" s="1">
        <v>43314</v>
      </c>
      <c r="N228" t="s">
        <v>640</v>
      </c>
      <c r="O228" t="s">
        <v>313</v>
      </c>
      <c r="P228" t="s">
        <v>314</v>
      </c>
      <c r="Q228" t="s">
        <v>600</v>
      </c>
      <c r="R228" t="s">
        <v>316</v>
      </c>
      <c r="S228" t="s">
        <v>317</v>
      </c>
      <c r="T228">
        <v>18.3199383</v>
      </c>
      <c r="U228">
        <v>79.548871199999994</v>
      </c>
      <c r="V228" t="s">
        <v>210</v>
      </c>
      <c r="W228" t="str">
        <f>"2018-08-29 03:33:50 AM"</f>
        <v>2018-08-29 03:33:50 AM</v>
      </c>
      <c r="X228" t="str">
        <f>"2018-08-29 09:03:50 AM"</f>
        <v>2018-08-29 09:03:50 AM</v>
      </c>
    </row>
    <row r="229" spans="1:24" x14ac:dyDescent="0.45">
      <c r="A229" t="s">
        <v>60</v>
      </c>
      <c r="B229" t="str">
        <f>"+919441902471"</f>
        <v>+919441902471</v>
      </c>
      <c r="C229" t="s">
        <v>25</v>
      </c>
      <c r="D229">
        <v>9676886845</v>
      </c>
      <c r="E229">
        <v>15</v>
      </c>
      <c r="F229">
        <v>5072018</v>
      </c>
      <c r="G229" t="s">
        <v>26</v>
      </c>
      <c r="H229">
        <v>508201800</v>
      </c>
      <c r="I229" t="s">
        <v>91</v>
      </c>
      <c r="J229" t="s">
        <v>28</v>
      </c>
      <c r="K229">
        <v>10</v>
      </c>
      <c r="L229" t="s">
        <v>26</v>
      </c>
      <c r="M229">
        <v>1082018</v>
      </c>
      <c r="N229" t="s">
        <v>641</v>
      </c>
      <c r="O229" t="s">
        <v>64</v>
      </c>
      <c r="P229" t="s">
        <v>70</v>
      </c>
      <c r="Q229" t="s">
        <v>71</v>
      </c>
      <c r="R229" t="s">
        <v>67</v>
      </c>
      <c r="S229" t="s">
        <v>42</v>
      </c>
      <c r="T229">
        <v>16.4857516</v>
      </c>
      <c r="U229">
        <v>80.390351999999993</v>
      </c>
      <c r="V229" t="s">
        <v>642</v>
      </c>
      <c r="W229" t="str">
        <f>"2018-09-12 02:39:27 AM"</f>
        <v>2018-09-12 02:39:27 AM</v>
      </c>
      <c r="X229" t="str">
        <f>"2018-09-12 08:09:27 AM"</f>
        <v>2018-09-12 08:09:27 AM</v>
      </c>
    </row>
    <row r="230" spans="1:24" x14ac:dyDescent="0.45">
      <c r="A230" t="s">
        <v>60</v>
      </c>
      <c r="B230" t="str">
        <f>"+919441902471"</f>
        <v>+919441902471</v>
      </c>
      <c r="C230" t="s">
        <v>25</v>
      </c>
      <c r="D230">
        <v>9490399067</v>
      </c>
      <c r="E230">
        <v>15</v>
      </c>
      <c r="F230">
        <v>7072018</v>
      </c>
      <c r="G230" t="s">
        <v>26</v>
      </c>
      <c r="H230">
        <v>20082018</v>
      </c>
      <c r="I230" t="s">
        <v>108</v>
      </c>
      <c r="J230" t="s">
        <v>52</v>
      </c>
      <c r="K230">
        <v>5</v>
      </c>
      <c r="L230" t="s">
        <v>26</v>
      </c>
      <c r="M230">
        <v>5082018</v>
      </c>
      <c r="N230" t="s">
        <v>643</v>
      </c>
      <c r="O230" t="s">
        <v>64</v>
      </c>
      <c r="P230" t="s">
        <v>70</v>
      </c>
      <c r="Q230" t="s">
        <v>71</v>
      </c>
      <c r="R230" t="s">
        <v>67</v>
      </c>
      <c r="S230" t="s">
        <v>42</v>
      </c>
      <c r="T230">
        <v>16.489178599999999</v>
      </c>
      <c r="U230">
        <v>80.378583000000006</v>
      </c>
      <c r="V230" t="s">
        <v>644</v>
      </c>
      <c r="W230" t="str">
        <f>"2018-09-12 02:50:34 AM"</f>
        <v>2018-09-12 02:50:34 AM</v>
      </c>
      <c r="X230" t="str">
        <f>"2018-09-12 08:20:34 AM"</f>
        <v>2018-09-12 08:20:34 AM</v>
      </c>
    </row>
    <row r="231" spans="1:24" x14ac:dyDescent="0.45">
      <c r="A231" t="s">
        <v>60</v>
      </c>
      <c r="B231" t="str">
        <f>"+919441902471"</f>
        <v>+919441902471</v>
      </c>
      <c r="C231" t="s">
        <v>25</v>
      </c>
      <c r="D231">
        <v>9505549775</v>
      </c>
      <c r="E231">
        <v>10</v>
      </c>
      <c r="F231">
        <v>5072018</v>
      </c>
      <c r="G231" t="s">
        <v>26</v>
      </c>
      <c r="H231">
        <v>20082018</v>
      </c>
      <c r="I231" t="s">
        <v>108</v>
      </c>
      <c r="J231" t="s">
        <v>28</v>
      </c>
      <c r="K231">
        <v>15</v>
      </c>
      <c r="L231" t="s">
        <v>26</v>
      </c>
      <c r="M231">
        <v>5082018</v>
      </c>
      <c r="N231" t="s">
        <v>645</v>
      </c>
      <c r="O231" t="s">
        <v>64</v>
      </c>
      <c r="P231" t="s">
        <v>65</v>
      </c>
      <c r="Q231" t="s">
        <v>71</v>
      </c>
      <c r="R231" t="s">
        <v>67</v>
      </c>
      <c r="S231" t="s">
        <v>42</v>
      </c>
      <c r="T231">
        <v>16.488478400000002</v>
      </c>
      <c r="U231">
        <v>80.381469199999998</v>
      </c>
      <c r="V231" t="s">
        <v>642</v>
      </c>
      <c r="W231" t="str">
        <f>"2018-09-12 02:44:58 AM"</f>
        <v>2018-09-12 02:44:58 AM</v>
      </c>
      <c r="X231" t="str">
        <f>"2018-09-12 08:14:58 AM"</f>
        <v>2018-09-12 08:14:58 AM</v>
      </c>
    </row>
    <row r="232" spans="1:24" x14ac:dyDescent="0.45">
      <c r="A232" t="s">
        <v>224</v>
      </c>
      <c r="B232" t="str">
        <f>"+918897106105"</f>
        <v>+918897106105</v>
      </c>
      <c r="C232" t="s">
        <v>25</v>
      </c>
      <c r="D232">
        <v>9676457286</v>
      </c>
      <c r="E232">
        <v>2</v>
      </c>
      <c r="F232" s="1">
        <v>43263</v>
      </c>
      <c r="G232" t="s">
        <v>26</v>
      </c>
      <c r="H232" s="1">
        <v>43337</v>
      </c>
      <c r="I232" t="s">
        <v>61</v>
      </c>
      <c r="J232" t="s">
        <v>52</v>
      </c>
      <c r="K232">
        <v>2</v>
      </c>
      <c r="L232" t="s">
        <v>26</v>
      </c>
      <c r="M232" s="1">
        <v>43332</v>
      </c>
      <c r="N232" t="s">
        <v>646</v>
      </c>
      <c r="O232" t="s">
        <v>313</v>
      </c>
      <c r="P232" t="s">
        <v>314</v>
      </c>
      <c r="Q232" t="s">
        <v>647</v>
      </c>
      <c r="R232" t="s">
        <v>316</v>
      </c>
      <c r="S232" t="s">
        <v>317</v>
      </c>
      <c r="T232">
        <v>18.2885423</v>
      </c>
      <c r="U232">
        <v>79.529590200000001</v>
      </c>
      <c r="V232" t="s">
        <v>350</v>
      </c>
      <c r="W232" t="str">
        <f>"2018-09-12 03:02:15 AM"</f>
        <v>2018-09-12 03:02:15 AM</v>
      </c>
      <c r="X232" t="str">
        <f>"2018-09-12 08:32:15 AM"</f>
        <v>2018-09-12 08:32:15 AM</v>
      </c>
    </row>
    <row r="233" spans="1:24" x14ac:dyDescent="0.45">
      <c r="A233" t="s">
        <v>60</v>
      </c>
      <c r="B233" t="str">
        <f>"+919441902471"</f>
        <v>+919441902471</v>
      </c>
      <c r="C233" t="s">
        <v>25</v>
      </c>
      <c r="D233">
        <v>8790985256</v>
      </c>
      <c r="E233">
        <v>8</v>
      </c>
      <c r="F233">
        <v>5072018</v>
      </c>
      <c r="G233" t="s">
        <v>26</v>
      </c>
      <c r="H233">
        <v>20082018</v>
      </c>
      <c r="I233" t="s">
        <v>61</v>
      </c>
      <c r="J233" t="s">
        <v>28</v>
      </c>
      <c r="K233">
        <v>15</v>
      </c>
      <c r="L233" t="s">
        <v>26</v>
      </c>
      <c r="M233">
        <v>5082018</v>
      </c>
      <c r="N233" t="s">
        <v>648</v>
      </c>
      <c r="O233" t="s">
        <v>64</v>
      </c>
      <c r="P233" t="s">
        <v>257</v>
      </c>
      <c r="Q233" t="s">
        <v>71</v>
      </c>
      <c r="R233" t="s">
        <v>67</v>
      </c>
      <c r="S233" t="s">
        <v>42</v>
      </c>
      <c r="T233">
        <v>16.489882099999999</v>
      </c>
      <c r="U233">
        <v>80.377584499999998</v>
      </c>
      <c r="V233" t="s">
        <v>642</v>
      </c>
      <c r="W233" t="str">
        <f>"2018-09-12 02:55:42 AM"</f>
        <v>2018-09-12 02:55:42 AM</v>
      </c>
      <c r="X233" t="str">
        <f>"2018-09-12 08:25:42 AM"</f>
        <v>2018-09-12 08:25:42 AM</v>
      </c>
    </row>
    <row r="234" spans="1:24" x14ac:dyDescent="0.45">
      <c r="A234" t="s">
        <v>89</v>
      </c>
      <c r="B234" t="str">
        <f>"+917702361687"</f>
        <v>+917702361687</v>
      </c>
      <c r="C234" t="s">
        <v>25</v>
      </c>
      <c r="D234">
        <v>9959398644</v>
      </c>
      <c r="E234">
        <v>10</v>
      </c>
      <c r="F234" s="1">
        <v>43298</v>
      </c>
      <c r="G234" t="s">
        <v>26</v>
      </c>
      <c r="H234" s="1">
        <v>43332</v>
      </c>
      <c r="I234" t="s">
        <v>91</v>
      </c>
      <c r="J234" t="s">
        <v>28</v>
      </c>
      <c r="K234">
        <v>15</v>
      </c>
      <c r="L234" t="s">
        <v>26</v>
      </c>
      <c r="M234" s="1">
        <v>43355</v>
      </c>
      <c r="N234" t="s">
        <v>649</v>
      </c>
      <c r="O234" t="s">
        <v>93</v>
      </c>
      <c r="P234" t="s">
        <v>94</v>
      </c>
      <c r="Q234" t="s">
        <v>95</v>
      </c>
      <c r="R234" t="s">
        <v>96</v>
      </c>
      <c r="S234" t="s">
        <v>35</v>
      </c>
      <c r="T234">
        <v>16.315911700000001</v>
      </c>
      <c r="U234">
        <v>79.338881700000002</v>
      </c>
      <c r="V234" t="s">
        <v>97</v>
      </c>
      <c r="W234" t="str">
        <f>"2018-09-12 03:41:32 AM"</f>
        <v>2018-09-12 03:41:32 AM</v>
      </c>
      <c r="X234" t="str">
        <f>"2018-09-12 09:11:32 AM"</f>
        <v>2018-09-12 09:11:32 AM</v>
      </c>
    </row>
    <row r="235" spans="1:24" ht="57" x14ac:dyDescent="0.45">
      <c r="A235" t="s">
        <v>60</v>
      </c>
      <c r="B235" t="str">
        <f>"+919441902471"</f>
        <v>+919441902471</v>
      </c>
      <c r="C235" t="s">
        <v>25</v>
      </c>
      <c r="D235">
        <v>9492080659</v>
      </c>
      <c r="E235">
        <v>9</v>
      </c>
      <c r="F235">
        <v>5072018</v>
      </c>
      <c r="G235" t="s">
        <v>26</v>
      </c>
      <c r="H235">
        <v>20082018</v>
      </c>
      <c r="I235" t="s">
        <v>108</v>
      </c>
      <c r="J235" t="s">
        <v>52</v>
      </c>
      <c r="K235">
        <v>5</v>
      </c>
      <c r="L235" t="s">
        <v>26</v>
      </c>
      <c r="M235">
        <v>5082018</v>
      </c>
      <c r="N235" t="s">
        <v>650</v>
      </c>
      <c r="O235" t="s">
        <v>64</v>
      </c>
      <c r="P235" s="3" t="s">
        <v>651</v>
      </c>
      <c r="Q235" t="s">
        <v>71</v>
      </c>
      <c r="R235" t="s">
        <v>67</v>
      </c>
      <c r="S235" t="s">
        <v>42</v>
      </c>
      <c r="T235">
        <v>16.4886959</v>
      </c>
      <c r="U235">
        <v>80.380616399999994</v>
      </c>
      <c r="V235" t="s">
        <v>642</v>
      </c>
      <c r="W235" t="str">
        <f>"2018-09-12 03:00:35 AM"</f>
        <v>2018-09-12 03:00:35 AM</v>
      </c>
      <c r="X235" t="str">
        <f>"2018-09-12 08:30:35 AM"</f>
        <v>2018-09-12 08:30:35 AM</v>
      </c>
    </row>
    <row r="236" spans="1:24" x14ac:dyDescent="0.45">
      <c r="A236" t="s">
        <v>89</v>
      </c>
      <c r="B236" t="str">
        <f>"+917702361687"</f>
        <v>+917702361687</v>
      </c>
      <c r="C236" t="s">
        <v>25</v>
      </c>
      <c r="D236">
        <v>9666069266</v>
      </c>
      <c r="E236">
        <v>6</v>
      </c>
      <c r="F236" s="1">
        <v>43298</v>
      </c>
      <c r="G236" t="s">
        <v>26</v>
      </c>
      <c r="H236" s="1">
        <v>43330</v>
      </c>
      <c r="I236" t="s">
        <v>91</v>
      </c>
      <c r="J236" t="s">
        <v>28</v>
      </c>
      <c r="K236">
        <v>10</v>
      </c>
      <c r="L236" t="s">
        <v>26</v>
      </c>
      <c r="M236" s="1">
        <v>43355</v>
      </c>
      <c r="N236" t="s">
        <v>652</v>
      </c>
      <c r="O236" t="s">
        <v>93</v>
      </c>
      <c r="P236" t="s">
        <v>94</v>
      </c>
      <c r="Q236" t="s">
        <v>95</v>
      </c>
      <c r="R236" t="s">
        <v>96</v>
      </c>
      <c r="S236" t="s">
        <v>35</v>
      </c>
      <c r="T236">
        <v>16.317403299999999</v>
      </c>
      <c r="U236">
        <v>79.341358299999996</v>
      </c>
      <c r="V236" t="s">
        <v>97</v>
      </c>
      <c r="W236" t="str">
        <f>"2018-09-12 03:46:42 AM"</f>
        <v>2018-09-12 03:46:42 AM</v>
      </c>
      <c r="X236" t="str">
        <f>"2018-09-12 09:16:42 AM"</f>
        <v>2018-09-12 09:16:42 AM</v>
      </c>
    </row>
    <row r="237" spans="1:24" x14ac:dyDescent="0.45">
      <c r="A237" t="s">
        <v>107</v>
      </c>
      <c r="B237" t="str">
        <f>"+919989001169"</f>
        <v>+919989001169</v>
      </c>
      <c r="C237" t="s">
        <v>25</v>
      </c>
      <c r="D237">
        <v>9908960250</v>
      </c>
      <c r="E237">
        <v>12</v>
      </c>
      <c r="F237" s="1">
        <v>43282</v>
      </c>
      <c r="G237" t="s">
        <v>26</v>
      </c>
      <c r="H237" s="1">
        <v>43319</v>
      </c>
      <c r="I237" t="s">
        <v>108</v>
      </c>
      <c r="J237" t="s">
        <v>62</v>
      </c>
      <c r="K237">
        <v>3</v>
      </c>
      <c r="L237" t="s">
        <v>26</v>
      </c>
      <c r="M237" t="s">
        <v>26</v>
      </c>
      <c r="N237" t="s">
        <v>653</v>
      </c>
      <c r="O237" t="s">
        <v>185</v>
      </c>
      <c r="P237" t="s">
        <v>111</v>
      </c>
      <c r="Q237" t="s">
        <v>112</v>
      </c>
      <c r="R237" t="s">
        <v>113</v>
      </c>
      <c r="S237" t="s">
        <v>35</v>
      </c>
      <c r="T237">
        <v>16.497496600000002</v>
      </c>
      <c r="U237">
        <v>79.345748700000001</v>
      </c>
      <c r="V237" t="s">
        <v>654</v>
      </c>
      <c r="W237" t="str">
        <f>"2018-09-12 03:07:29 AM"</f>
        <v>2018-09-12 03:07:29 AM</v>
      </c>
      <c r="X237" t="str">
        <f>"2018-09-12 08:37:29 AM"</f>
        <v>2018-09-12 08:37:29 AM</v>
      </c>
    </row>
    <row r="238" spans="1:24" x14ac:dyDescent="0.45">
      <c r="A238" t="s">
        <v>100</v>
      </c>
      <c r="B238" t="str">
        <f>"+919985525523"</f>
        <v>+919985525523</v>
      </c>
      <c r="C238" t="s">
        <v>25</v>
      </c>
      <c r="D238">
        <v>9177276200</v>
      </c>
      <c r="E238">
        <v>4</v>
      </c>
      <c r="F238" s="1">
        <v>43296</v>
      </c>
      <c r="G238" t="s">
        <v>79</v>
      </c>
      <c r="I238" t="s">
        <v>108</v>
      </c>
      <c r="J238" t="s">
        <v>52</v>
      </c>
      <c r="L238" t="s">
        <v>26</v>
      </c>
      <c r="N238" t="s">
        <v>655</v>
      </c>
      <c r="O238" t="s">
        <v>656</v>
      </c>
      <c r="P238" t="s">
        <v>657</v>
      </c>
      <c r="Q238" t="s">
        <v>400</v>
      </c>
      <c r="R238" t="s">
        <v>105</v>
      </c>
      <c r="S238" t="s">
        <v>35</v>
      </c>
      <c r="T238">
        <v>16.436673599999999</v>
      </c>
      <c r="U238">
        <v>80.148615000000007</v>
      </c>
      <c r="V238" t="s">
        <v>106</v>
      </c>
      <c r="W238" t="str">
        <f>"2018-09-12 03:09:22 AM"</f>
        <v>2018-09-12 03:09:22 AM</v>
      </c>
      <c r="X238" t="str">
        <f>"2018-09-12 08:39:22 AM"</f>
        <v>2018-09-12 08:39:22 AM</v>
      </c>
    </row>
    <row r="239" spans="1:24" x14ac:dyDescent="0.45">
      <c r="A239" t="s">
        <v>224</v>
      </c>
      <c r="B239" t="str">
        <f>"+918897106105"</f>
        <v>+918897106105</v>
      </c>
      <c r="C239" t="s">
        <v>25</v>
      </c>
      <c r="D239">
        <v>9949747183</v>
      </c>
      <c r="E239">
        <v>4</v>
      </c>
      <c r="F239" s="1">
        <v>43263</v>
      </c>
      <c r="G239" t="s">
        <v>26</v>
      </c>
      <c r="H239">
        <v>2</v>
      </c>
      <c r="I239" t="s">
        <v>61</v>
      </c>
      <c r="J239" t="s">
        <v>52</v>
      </c>
      <c r="K239">
        <v>2</v>
      </c>
      <c r="L239" t="s">
        <v>26</v>
      </c>
      <c r="M239" s="1">
        <v>43332</v>
      </c>
      <c r="N239" t="s">
        <v>658</v>
      </c>
      <c r="O239" t="s">
        <v>313</v>
      </c>
      <c r="P239" t="s">
        <v>314</v>
      </c>
      <c r="Q239" t="s">
        <v>647</v>
      </c>
      <c r="R239" t="s">
        <v>316</v>
      </c>
      <c r="S239" t="s">
        <v>317</v>
      </c>
      <c r="T239">
        <v>18.302198799999999</v>
      </c>
      <c r="U239">
        <v>79.540113399999996</v>
      </c>
      <c r="V239" t="s">
        <v>334</v>
      </c>
      <c r="W239" t="str">
        <f>"2018-09-12 03:15:58 AM"</f>
        <v>2018-09-12 03:15:58 AM</v>
      </c>
      <c r="X239" t="str">
        <f>"2018-09-12 08:45:58 AM"</f>
        <v>2018-09-12 08:45:58 AM</v>
      </c>
    </row>
    <row r="240" spans="1:24" x14ac:dyDescent="0.45">
      <c r="A240" t="s">
        <v>107</v>
      </c>
      <c r="B240" t="str">
        <f>"+919989001169"</f>
        <v>+919989001169</v>
      </c>
      <c r="C240" t="s">
        <v>25</v>
      </c>
      <c r="D240">
        <v>9963850811</v>
      </c>
      <c r="E240">
        <v>10</v>
      </c>
      <c r="F240" s="1">
        <v>43291</v>
      </c>
      <c r="G240" t="s">
        <v>26</v>
      </c>
      <c r="H240" s="1">
        <v>43344</v>
      </c>
      <c r="I240" t="s">
        <v>108</v>
      </c>
      <c r="J240" t="s">
        <v>52</v>
      </c>
      <c r="K240">
        <v>2</v>
      </c>
      <c r="L240" t="s">
        <v>26</v>
      </c>
      <c r="M240" t="s">
        <v>26</v>
      </c>
      <c r="N240" t="s">
        <v>659</v>
      </c>
      <c r="O240" t="s">
        <v>185</v>
      </c>
      <c r="P240" t="s">
        <v>111</v>
      </c>
      <c r="Q240" t="s">
        <v>112</v>
      </c>
      <c r="R240" t="s">
        <v>113</v>
      </c>
      <c r="S240" t="s">
        <v>35</v>
      </c>
      <c r="T240">
        <v>16.492827299999998</v>
      </c>
      <c r="U240">
        <v>79.323061300000006</v>
      </c>
      <c r="V240" t="s">
        <v>274</v>
      </c>
      <c r="W240" t="str">
        <f>"2018-09-12 03:47:28 AM"</f>
        <v>2018-09-12 03:47:28 AM</v>
      </c>
      <c r="X240" t="str">
        <f>"2018-09-12 09:17:28 AM"</f>
        <v>2018-09-12 09:17:28 AM</v>
      </c>
    </row>
    <row r="241" spans="1:24" x14ac:dyDescent="0.45">
      <c r="A241" t="s">
        <v>100</v>
      </c>
      <c r="B241" t="str">
        <f>"+919985525523"</f>
        <v>+919985525523</v>
      </c>
      <c r="C241" t="s">
        <v>25</v>
      </c>
      <c r="D241">
        <v>9912491290</v>
      </c>
      <c r="E241">
        <v>6.5</v>
      </c>
      <c r="F241" s="1">
        <v>43282</v>
      </c>
      <c r="G241" t="s">
        <v>79</v>
      </c>
      <c r="I241" t="s">
        <v>27</v>
      </c>
      <c r="J241" t="s">
        <v>52</v>
      </c>
      <c r="L241" t="s">
        <v>26</v>
      </c>
      <c r="M241" s="1">
        <v>43337</v>
      </c>
      <c r="N241" t="s">
        <v>660</v>
      </c>
      <c r="O241" t="s">
        <v>102</v>
      </c>
      <c r="P241" t="s">
        <v>103</v>
      </c>
      <c r="Q241" t="s">
        <v>104</v>
      </c>
      <c r="R241" t="s">
        <v>105</v>
      </c>
      <c r="S241" t="s">
        <v>42</v>
      </c>
      <c r="T241">
        <v>16.436673599999999</v>
      </c>
      <c r="U241">
        <v>80.148615000000007</v>
      </c>
      <c r="V241" t="s">
        <v>106</v>
      </c>
      <c r="W241" t="str">
        <f>"2018-09-12 03:32:38 AM"</f>
        <v>2018-09-12 03:32:38 AM</v>
      </c>
      <c r="X241" t="str">
        <f>"2018-09-12 09:02:38 AM"</f>
        <v>2018-09-12 09:02:38 AM</v>
      </c>
    </row>
    <row r="242" spans="1:24" x14ac:dyDescent="0.45">
      <c r="A242" t="s">
        <v>122</v>
      </c>
      <c r="B242" t="str">
        <f>"+918688558415"</f>
        <v>+918688558415</v>
      </c>
      <c r="C242" t="s">
        <v>25</v>
      </c>
      <c r="D242">
        <v>988587218</v>
      </c>
      <c r="E242">
        <v>5</v>
      </c>
      <c r="F242" s="1">
        <v>43299</v>
      </c>
      <c r="G242" t="s">
        <v>26</v>
      </c>
      <c r="H242" s="1">
        <v>43322</v>
      </c>
      <c r="I242" t="s">
        <v>27</v>
      </c>
      <c r="J242" t="s">
        <v>28</v>
      </c>
      <c r="K242" t="s">
        <v>47</v>
      </c>
      <c r="L242" t="s">
        <v>26</v>
      </c>
      <c r="M242" s="1">
        <v>43322</v>
      </c>
      <c r="N242" t="s">
        <v>661</v>
      </c>
      <c r="O242" t="s">
        <v>31</v>
      </c>
      <c r="P242" t="s">
        <v>32</v>
      </c>
      <c r="Q242" t="s">
        <v>33</v>
      </c>
      <c r="R242" t="s">
        <v>34</v>
      </c>
      <c r="S242" t="s">
        <v>42</v>
      </c>
      <c r="T242">
        <v>16.365697300000001</v>
      </c>
      <c r="U242">
        <v>80.344588299999998</v>
      </c>
      <c r="W242" t="str">
        <f>"2018-09-12 03:41:34 AM"</f>
        <v>2018-09-12 03:41:34 AM</v>
      </c>
      <c r="X242" t="str">
        <f>"2018-09-12 09:11:34 AM"</f>
        <v>2018-09-12 09:11:34 AM</v>
      </c>
    </row>
    <row r="243" spans="1:24" x14ac:dyDescent="0.45">
      <c r="A243" t="s">
        <v>122</v>
      </c>
      <c r="B243" t="str">
        <f>"+918688558415"</f>
        <v>+918688558415</v>
      </c>
      <c r="C243" t="s">
        <v>25</v>
      </c>
      <c r="D243">
        <v>9908304605</v>
      </c>
      <c r="E243">
        <v>6</v>
      </c>
      <c r="F243" s="1">
        <v>43301</v>
      </c>
      <c r="G243" t="s">
        <v>26</v>
      </c>
      <c r="H243" s="1">
        <v>43322</v>
      </c>
      <c r="I243" t="s">
        <v>108</v>
      </c>
      <c r="J243" t="s">
        <v>28</v>
      </c>
      <c r="K243" t="s">
        <v>47</v>
      </c>
      <c r="L243" t="s">
        <v>26</v>
      </c>
      <c r="M243" s="1">
        <v>43327</v>
      </c>
      <c r="N243" t="s">
        <v>662</v>
      </c>
      <c r="O243" t="s">
        <v>31</v>
      </c>
      <c r="P243" t="s">
        <v>32</v>
      </c>
      <c r="Q243" t="s">
        <v>33</v>
      </c>
      <c r="R243" t="s">
        <v>34</v>
      </c>
      <c r="S243" t="s">
        <v>42</v>
      </c>
      <c r="T243">
        <v>16.365697300000001</v>
      </c>
      <c r="U243">
        <v>80.344588299999998</v>
      </c>
      <c r="V243" t="s">
        <v>140</v>
      </c>
      <c r="W243" t="str">
        <f>"2018-09-12 03:46:02 AM"</f>
        <v>2018-09-12 03:46:02 AM</v>
      </c>
      <c r="X243" t="str">
        <f>"2018-09-12 09:16:02 AM"</f>
        <v>2018-09-12 09:16:02 AM</v>
      </c>
    </row>
    <row r="244" spans="1:24" x14ac:dyDescent="0.45">
      <c r="A244" t="s">
        <v>663</v>
      </c>
      <c r="B244" t="str">
        <f>"+919848056914"</f>
        <v>+919848056914</v>
      </c>
      <c r="C244" t="s">
        <v>25</v>
      </c>
      <c r="D244">
        <v>8096885325</v>
      </c>
      <c r="E244">
        <v>9</v>
      </c>
      <c r="F244" t="s">
        <v>664</v>
      </c>
      <c r="G244" t="s">
        <v>26</v>
      </c>
      <c r="H244" t="s">
        <v>665</v>
      </c>
      <c r="I244" t="s">
        <v>666</v>
      </c>
      <c r="J244" t="s">
        <v>28</v>
      </c>
      <c r="K244">
        <v>5</v>
      </c>
      <c r="L244" t="s">
        <v>26</v>
      </c>
      <c r="M244" t="s">
        <v>667</v>
      </c>
      <c r="N244" t="s">
        <v>668</v>
      </c>
      <c r="O244" t="s">
        <v>669</v>
      </c>
      <c r="P244" t="s">
        <v>670</v>
      </c>
      <c r="Q244" t="s">
        <v>671</v>
      </c>
      <c r="R244" t="s">
        <v>672</v>
      </c>
      <c r="S244" t="s">
        <v>35</v>
      </c>
      <c r="T244">
        <v>16.529186800000002</v>
      </c>
      <c r="U244">
        <v>79.758210000000005</v>
      </c>
      <c r="W244" t="str">
        <f>"2018-09-17 08:19:06 AM"</f>
        <v>2018-09-17 08:19:06 AM</v>
      </c>
      <c r="X244" t="str">
        <f>"2018-09-17 13:49:06 PM"</f>
        <v>2018-09-17 13:49:06 PM</v>
      </c>
    </row>
    <row r="245" spans="1:24" x14ac:dyDescent="0.45">
      <c r="A245" t="s">
        <v>663</v>
      </c>
      <c r="B245" t="str">
        <f>"+919848056914"</f>
        <v>+919848056914</v>
      </c>
      <c r="C245" t="s">
        <v>25</v>
      </c>
      <c r="D245">
        <v>7093214496</v>
      </c>
      <c r="E245">
        <v>4.5</v>
      </c>
      <c r="F245" t="s">
        <v>673</v>
      </c>
      <c r="G245" t="s">
        <v>26</v>
      </c>
      <c r="H245" t="s">
        <v>674</v>
      </c>
      <c r="I245" t="s">
        <v>75</v>
      </c>
      <c r="J245" t="s">
        <v>28</v>
      </c>
      <c r="K245">
        <v>5</v>
      </c>
      <c r="L245" t="s">
        <v>26</v>
      </c>
      <c r="M245" t="s">
        <v>675</v>
      </c>
      <c r="N245" t="s">
        <v>676</v>
      </c>
      <c r="O245" t="s">
        <v>669</v>
      </c>
      <c r="P245" t="s">
        <v>670</v>
      </c>
      <c r="Q245" t="s">
        <v>671</v>
      </c>
      <c r="R245" t="s">
        <v>672</v>
      </c>
      <c r="S245" t="s">
        <v>35</v>
      </c>
      <c r="T245">
        <v>16.529186800000002</v>
      </c>
      <c r="U245">
        <v>79.758210000000005</v>
      </c>
      <c r="W245" t="str">
        <f>"2018-09-17 08:34:33 AM"</f>
        <v>2018-09-17 08:34:33 AM</v>
      </c>
      <c r="X245" t="str">
        <f>"2018-09-17 14:04:33 PM"</f>
        <v>2018-09-17 14:04:33 PM</v>
      </c>
    </row>
    <row r="246" spans="1:24" x14ac:dyDescent="0.45">
      <c r="A246" t="s">
        <v>224</v>
      </c>
      <c r="B246" t="str">
        <f>"+918897106105"</f>
        <v>+918897106105</v>
      </c>
      <c r="C246" t="s">
        <v>25</v>
      </c>
      <c r="D246">
        <v>9963720701</v>
      </c>
      <c r="E246">
        <v>1</v>
      </c>
      <c r="F246" s="1">
        <v>43261</v>
      </c>
      <c r="G246" t="s">
        <v>26</v>
      </c>
      <c r="H246" s="1">
        <v>43332</v>
      </c>
      <c r="I246" t="s">
        <v>27</v>
      </c>
      <c r="J246" t="s">
        <v>28</v>
      </c>
      <c r="K246" t="s">
        <v>677</v>
      </c>
      <c r="L246" t="s">
        <v>79</v>
      </c>
      <c r="M246" s="1">
        <v>43322</v>
      </c>
      <c r="N246" t="s">
        <v>678</v>
      </c>
      <c r="O246" t="s">
        <v>313</v>
      </c>
      <c r="P246" t="s">
        <v>314</v>
      </c>
      <c r="Q246" t="s">
        <v>537</v>
      </c>
      <c r="R246" t="s">
        <v>538</v>
      </c>
      <c r="S246" t="s">
        <v>317</v>
      </c>
      <c r="T246">
        <v>18.2310266</v>
      </c>
      <c r="U246">
        <v>79.452374899999995</v>
      </c>
      <c r="V246" t="s">
        <v>230</v>
      </c>
      <c r="W246" t="str">
        <f>"2018-09-18 01:52:18 AM"</f>
        <v>2018-09-18 01:52:18 AM</v>
      </c>
      <c r="X246" t="str">
        <f>"2018-09-18 07:22:18 AM"</f>
        <v>2018-09-18 07:22:18 AM</v>
      </c>
    </row>
    <row r="247" spans="1:24" x14ac:dyDescent="0.45">
      <c r="A247" t="s">
        <v>107</v>
      </c>
      <c r="B247" t="str">
        <f>"+919989001169"</f>
        <v>+919989001169</v>
      </c>
      <c r="C247" t="s">
        <v>25</v>
      </c>
      <c r="D247">
        <v>7893262609</v>
      </c>
      <c r="E247">
        <v>8</v>
      </c>
      <c r="F247" s="1">
        <v>43301</v>
      </c>
      <c r="G247" t="s">
        <v>26</v>
      </c>
      <c r="H247" t="s">
        <v>679</v>
      </c>
      <c r="I247" t="s">
        <v>108</v>
      </c>
      <c r="J247" t="s">
        <v>62</v>
      </c>
      <c r="K247">
        <v>2</v>
      </c>
      <c r="L247" t="s">
        <v>26</v>
      </c>
      <c r="M247" t="s">
        <v>26</v>
      </c>
      <c r="N247" t="s">
        <v>680</v>
      </c>
      <c r="O247" t="s">
        <v>185</v>
      </c>
      <c r="P247" t="s">
        <v>111</v>
      </c>
      <c r="Q247" t="s">
        <v>112</v>
      </c>
      <c r="R247" t="s">
        <v>113</v>
      </c>
      <c r="S247" t="s">
        <v>35</v>
      </c>
      <c r="T247">
        <v>16.496071499999999</v>
      </c>
      <c r="U247">
        <v>79.316804099999999</v>
      </c>
      <c r="V247" t="s">
        <v>274</v>
      </c>
      <c r="W247" t="str">
        <f>"2018-09-18 03:23:43 AM"</f>
        <v>2018-09-18 03:23:43 AM</v>
      </c>
      <c r="X247" t="str">
        <f>"2018-09-18 08:53:43 AM"</f>
        <v>2018-09-18 08:53:43 AM</v>
      </c>
    </row>
    <row r="248" spans="1:24" x14ac:dyDescent="0.45">
      <c r="A248" t="s">
        <v>107</v>
      </c>
      <c r="B248" t="str">
        <f>"+919989001169"</f>
        <v>+919989001169</v>
      </c>
      <c r="C248" t="s">
        <v>25</v>
      </c>
      <c r="D248">
        <v>7032312684</v>
      </c>
      <c r="E248">
        <v>18</v>
      </c>
      <c r="F248" s="1">
        <v>43266</v>
      </c>
      <c r="G248" t="s">
        <v>26</v>
      </c>
      <c r="H248" t="s">
        <v>681</v>
      </c>
      <c r="I248" t="s">
        <v>61</v>
      </c>
      <c r="J248" t="s">
        <v>28</v>
      </c>
      <c r="K248">
        <v>3</v>
      </c>
      <c r="L248" t="s">
        <v>26</v>
      </c>
      <c r="M248" t="s">
        <v>26</v>
      </c>
      <c r="N248" t="s">
        <v>682</v>
      </c>
      <c r="O248" t="s">
        <v>185</v>
      </c>
      <c r="P248" t="s">
        <v>111</v>
      </c>
      <c r="Q248" t="s">
        <v>112</v>
      </c>
      <c r="R248" t="s">
        <v>113</v>
      </c>
      <c r="S248" t="s">
        <v>35</v>
      </c>
      <c r="T248">
        <v>16.498667600000001</v>
      </c>
      <c r="U248">
        <v>79.345298799999995</v>
      </c>
      <c r="V248" t="s">
        <v>654</v>
      </c>
      <c r="W248" t="str">
        <f>"2018-09-18 01:54:19 AM"</f>
        <v>2018-09-18 01:54:19 AM</v>
      </c>
      <c r="X248" t="str">
        <f>"2018-09-18 07:24:19 AM"</f>
        <v>2018-09-18 07:24:19 AM</v>
      </c>
    </row>
    <row r="249" spans="1:24" x14ac:dyDescent="0.45">
      <c r="A249" t="s">
        <v>224</v>
      </c>
      <c r="B249" t="str">
        <f>"+918897106105"</f>
        <v>+918897106105</v>
      </c>
      <c r="C249" t="s">
        <v>25</v>
      </c>
      <c r="D249">
        <v>9553255661</v>
      </c>
      <c r="E249">
        <v>1</v>
      </c>
      <c r="F249" s="1">
        <v>43271</v>
      </c>
      <c r="G249" t="s">
        <v>26</v>
      </c>
      <c r="H249" s="1">
        <v>43332</v>
      </c>
      <c r="I249" t="s">
        <v>27</v>
      </c>
      <c r="J249" t="s">
        <v>28</v>
      </c>
      <c r="K249" t="s">
        <v>677</v>
      </c>
      <c r="L249" t="s">
        <v>26</v>
      </c>
      <c r="M249" s="1">
        <v>43330</v>
      </c>
      <c r="N249" t="s">
        <v>683</v>
      </c>
      <c r="O249" t="s">
        <v>313</v>
      </c>
      <c r="P249" t="s">
        <v>314</v>
      </c>
      <c r="Q249" t="s">
        <v>537</v>
      </c>
      <c r="R249" t="s">
        <v>538</v>
      </c>
      <c r="S249" t="s">
        <v>317</v>
      </c>
      <c r="T249">
        <v>18.257278599999999</v>
      </c>
      <c r="U249">
        <v>79.471154499999997</v>
      </c>
      <c r="V249" t="s">
        <v>247</v>
      </c>
      <c r="W249" t="str">
        <f>"2018-09-18 02:03:41 AM"</f>
        <v>2018-09-18 02:03:41 AM</v>
      </c>
      <c r="X249" t="str">
        <f>"2018-09-18 07:33:41 AM"</f>
        <v>2018-09-18 07:33:41 AM</v>
      </c>
    </row>
    <row r="250" spans="1:24" x14ac:dyDescent="0.45">
      <c r="A250" t="s">
        <v>107</v>
      </c>
      <c r="B250" t="str">
        <f>"+919989001169"</f>
        <v>+919989001169</v>
      </c>
      <c r="C250" t="s">
        <v>25</v>
      </c>
      <c r="D250">
        <v>9908645361</v>
      </c>
      <c r="E250">
        <v>15</v>
      </c>
      <c r="F250" s="1">
        <v>43289</v>
      </c>
      <c r="G250" t="s">
        <v>26</v>
      </c>
      <c r="H250" s="1">
        <v>43357</v>
      </c>
      <c r="I250" t="s">
        <v>61</v>
      </c>
      <c r="J250" t="s">
        <v>62</v>
      </c>
      <c r="K250">
        <v>2</v>
      </c>
      <c r="L250" t="s">
        <v>26</v>
      </c>
      <c r="M250" t="s">
        <v>26</v>
      </c>
      <c r="N250" t="s">
        <v>684</v>
      </c>
      <c r="O250" t="s">
        <v>185</v>
      </c>
      <c r="P250" t="s">
        <v>111</v>
      </c>
      <c r="Q250" t="s">
        <v>112</v>
      </c>
      <c r="R250" t="s">
        <v>113</v>
      </c>
      <c r="S250" t="s">
        <v>35</v>
      </c>
      <c r="T250">
        <v>16.501128900000001</v>
      </c>
      <c r="U250">
        <v>79.344791000000001</v>
      </c>
      <c r="W250" t="str">
        <f>"2018-09-18 02:08:34 AM"</f>
        <v>2018-09-18 02:08:34 AM</v>
      </c>
      <c r="X250" t="str">
        <f>"2018-09-18 07:38:34 AM"</f>
        <v>2018-09-18 07:38:34 AM</v>
      </c>
    </row>
    <row r="251" spans="1:24" x14ac:dyDescent="0.45">
      <c r="A251" t="s">
        <v>107</v>
      </c>
      <c r="B251" t="str">
        <f>"+919989001169"</f>
        <v>+919989001169</v>
      </c>
      <c r="C251" t="s">
        <v>25</v>
      </c>
      <c r="D251">
        <v>7702819661</v>
      </c>
      <c r="E251">
        <v>15</v>
      </c>
      <c r="F251" s="1">
        <v>43289</v>
      </c>
      <c r="G251" t="s">
        <v>26</v>
      </c>
      <c r="H251" t="s">
        <v>685</v>
      </c>
      <c r="I251" t="s">
        <v>61</v>
      </c>
      <c r="J251" t="s">
        <v>62</v>
      </c>
      <c r="K251">
        <v>2</v>
      </c>
      <c r="L251" t="s">
        <v>26</v>
      </c>
      <c r="M251" t="s">
        <v>26</v>
      </c>
      <c r="N251" t="s">
        <v>686</v>
      </c>
      <c r="O251" t="s">
        <v>185</v>
      </c>
      <c r="P251" t="s">
        <v>111</v>
      </c>
      <c r="Q251" t="s">
        <v>112</v>
      </c>
      <c r="R251" t="s">
        <v>113</v>
      </c>
      <c r="S251" t="s">
        <v>35</v>
      </c>
      <c r="T251">
        <v>16.501904499999998</v>
      </c>
      <c r="U251">
        <v>79.344772800000001</v>
      </c>
      <c r="V251" t="s">
        <v>687</v>
      </c>
      <c r="W251" t="str">
        <f>"2018-09-18 02:13:16 AM"</f>
        <v>2018-09-18 02:13:16 AM</v>
      </c>
      <c r="X251" t="str">
        <f>"2018-09-18 07:43:16 AM"</f>
        <v>2018-09-18 07:43:16 AM</v>
      </c>
    </row>
    <row r="252" spans="1:24" x14ac:dyDescent="0.45">
      <c r="A252" t="s">
        <v>107</v>
      </c>
      <c r="B252" t="str">
        <f>"+919989001169"</f>
        <v>+919989001169</v>
      </c>
      <c r="C252" t="s">
        <v>25</v>
      </c>
      <c r="D252">
        <v>7893062334</v>
      </c>
      <c r="E252">
        <v>7</v>
      </c>
      <c r="F252" s="1">
        <v>43281</v>
      </c>
      <c r="G252" t="s">
        <v>26</v>
      </c>
      <c r="H252" t="s">
        <v>688</v>
      </c>
      <c r="I252" t="s">
        <v>157</v>
      </c>
      <c r="J252" t="s">
        <v>52</v>
      </c>
      <c r="K252" t="s">
        <v>26</v>
      </c>
      <c r="L252" t="s">
        <v>26</v>
      </c>
      <c r="M252" t="s">
        <v>26</v>
      </c>
      <c r="N252" t="s">
        <v>689</v>
      </c>
      <c r="O252" t="s">
        <v>185</v>
      </c>
      <c r="P252" t="s">
        <v>690</v>
      </c>
      <c r="Q252" t="s">
        <v>112</v>
      </c>
      <c r="R252" t="s">
        <v>113</v>
      </c>
      <c r="S252" t="s">
        <v>35</v>
      </c>
      <c r="T252">
        <v>16.5021013</v>
      </c>
      <c r="U252">
        <v>79.370666799999995</v>
      </c>
      <c r="V252" t="s">
        <v>691</v>
      </c>
      <c r="W252" t="str">
        <f>"2018-09-18 02:27:38 AM"</f>
        <v>2018-09-18 02:27:38 AM</v>
      </c>
      <c r="X252" t="str">
        <f>"2018-09-18 07:57:38 AM"</f>
        <v>2018-09-18 07:57:38 AM</v>
      </c>
    </row>
    <row r="253" spans="1:24" x14ac:dyDescent="0.45">
      <c r="A253" t="s">
        <v>60</v>
      </c>
      <c r="B253" t="str">
        <f>"+919441902471"</f>
        <v>+919441902471</v>
      </c>
      <c r="C253" t="s">
        <v>25</v>
      </c>
      <c r="D253">
        <v>9989376516</v>
      </c>
      <c r="E253">
        <v>7</v>
      </c>
      <c r="F253">
        <v>5072018</v>
      </c>
      <c r="G253" t="s">
        <v>26</v>
      </c>
      <c r="H253">
        <v>5082018</v>
      </c>
      <c r="I253" t="s">
        <v>61</v>
      </c>
      <c r="J253" t="s">
        <v>52</v>
      </c>
      <c r="K253">
        <v>5</v>
      </c>
      <c r="L253" t="s">
        <v>26</v>
      </c>
      <c r="M253">
        <v>1082018</v>
      </c>
      <c r="N253" t="s">
        <v>692</v>
      </c>
      <c r="O253" t="s">
        <v>64</v>
      </c>
      <c r="P253" t="s">
        <v>70</v>
      </c>
      <c r="Q253" t="s">
        <v>71</v>
      </c>
      <c r="R253" t="s">
        <v>67</v>
      </c>
      <c r="S253" t="s">
        <v>42</v>
      </c>
      <c r="T253">
        <v>16.502869499999999</v>
      </c>
      <c r="U253">
        <v>80.343755900000005</v>
      </c>
      <c r="V253" t="s">
        <v>151</v>
      </c>
      <c r="W253" t="str">
        <f>"2018-09-18 02:57:40 AM"</f>
        <v>2018-09-18 02:57:40 AM</v>
      </c>
      <c r="X253" t="str">
        <f>"2018-09-18 08:27:40 AM"</f>
        <v>2018-09-18 08:27:40 AM</v>
      </c>
    </row>
    <row r="254" spans="1:24" x14ac:dyDescent="0.45">
      <c r="A254" t="s">
        <v>107</v>
      </c>
      <c r="B254" t="str">
        <f>"+919989001169"</f>
        <v>+919989001169</v>
      </c>
      <c r="C254" t="s">
        <v>25</v>
      </c>
      <c r="D254">
        <v>9502167499</v>
      </c>
      <c r="E254">
        <v>1</v>
      </c>
      <c r="F254" s="1">
        <v>43301</v>
      </c>
      <c r="G254" t="s">
        <v>26</v>
      </c>
      <c r="H254" t="s">
        <v>693</v>
      </c>
      <c r="I254" t="s">
        <v>108</v>
      </c>
      <c r="J254" t="s">
        <v>52</v>
      </c>
      <c r="K254">
        <v>2</v>
      </c>
      <c r="L254" t="s">
        <v>26</v>
      </c>
      <c r="M254" t="s">
        <v>26</v>
      </c>
      <c r="N254" t="s">
        <v>694</v>
      </c>
      <c r="O254" t="s">
        <v>185</v>
      </c>
      <c r="P254" t="s">
        <v>111</v>
      </c>
      <c r="Q254" t="s">
        <v>112</v>
      </c>
      <c r="R254" t="s">
        <v>113</v>
      </c>
      <c r="S254" t="s">
        <v>35</v>
      </c>
      <c r="T254">
        <v>16.496071499999999</v>
      </c>
      <c r="U254">
        <v>79.316804099999999</v>
      </c>
      <c r="V254" t="s">
        <v>274</v>
      </c>
      <c r="W254" t="str">
        <f>"2018-09-18 03:10:39 AM"</f>
        <v>2018-09-18 03:10:39 AM</v>
      </c>
      <c r="X254" t="str">
        <f>"2018-09-18 08:40:39 AM"</f>
        <v>2018-09-18 08:40:39 AM</v>
      </c>
    </row>
    <row r="255" spans="1:24" x14ac:dyDescent="0.45">
      <c r="A255" t="s">
        <v>60</v>
      </c>
      <c r="B255" t="str">
        <f>"+919441902471"</f>
        <v>+919441902471</v>
      </c>
      <c r="C255" t="s">
        <v>25</v>
      </c>
      <c r="D255">
        <v>9908356129</v>
      </c>
      <c r="E255">
        <v>8</v>
      </c>
      <c r="F255">
        <v>5082018</v>
      </c>
      <c r="G255" t="s">
        <v>26</v>
      </c>
      <c r="H255">
        <v>5082018</v>
      </c>
      <c r="I255" t="s">
        <v>61</v>
      </c>
      <c r="J255" t="s">
        <v>52</v>
      </c>
      <c r="K255">
        <v>5</v>
      </c>
      <c r="L255" t="s">
        <v>26</v>
      </c>
      <c r="M255">
        <v>1082018</v>
      </c>
      <c r="N255" t="s">
        <v>695</v>
      </c>
      <c r="O255" t="s">
        <v>64</v>
      </c>
      <c r="P255" t="s">
        <v>70</v>
      </c>
      <c r="Q255" t="s">
        <v>71</v>
      </c>
      <c r="R255" t="s">
        <v>67</v>
      </c>
      <c r="S255" t="s">
        <v>42</v>
      </c>
      <c r="T255">
        <v>16.503461999999999</v>
      </c>
      <c r="U255">
        <v>80.341814799999995</v>
      </c>
      <c r="V255" t="s">
        <v>151</v>
      </c>
      <c r="W255" t="str">
        <f>"2018-09-18 03:26:43 AM"</f>
        <v>2018-09-18 03:26:43 AM</v>
      </c>
      <c r="X255" t="str">
        <f>"2018-09-18 08:56:43 AM"</f>
        <v>2018-09-18 08:56:43 AM</v>
      </c>
    </row>
    <row r="256" spans="1:24" x14ac:dyDescent="0.45">
      <c r="A256" t="s">
        <v>60</v>
      </c>
      <c r="B256" t="str">
        <f>"+919441902471"</f>
        <v>+919441902471</v>
      </c>
      <c r="C256" t="s">
        <v>25</v>
      </c>
      <c r="D256">
        <v>9440731485</v>
      </c>
      <c r="E256">
        <v>10</v>
      </c>
      <c r="F256">
        <v>5072018</v>
      </c>
      <c r="G256" t="s">
        <v>26</v>
      </c>
      <c r="H256">
        <v>15082018</v>
      </c>
      <c r="I256" t="s">
        <v>61</v>
      </c>
      <c r="J256" t="s">
        <v>52</v>
      </c>
      <c r="K256">
        <v>5</v>
      </c>
      <c r="L256" t="s">
        <v>26</v>
      </c>
      <c r="M256">
        <v>5082018</v>
      </c>
      <c r="N256" t="s">
        <v>696</v>
      </c>
      <c r="O256" t="s">
        <v>64</v>
      </c>
      <c r="P256" t="s">
        <v>65</v>
      </c>
      <c r="Q256" t="s">
        <v>71</v>
      </c>
      <c r="R256" t="s">
        <v>67</v>
      </c>
      <c r="S256" t="s">
        <v>42</v>
      </c>
      <c r="T256">
        <v>16.503542199999998</v>
      </c>
      <c r="U256">
        <v>80.341762500000002</v>
      </c>
      <c r="V256" t="s">
        <v>151</v>
      </c>
      <c r="W256" t="str">
        <f>"2018-09-18 03:29:32 AM"</f>
        <v>2018-09-18 03:29:32 AM</v>
      </c>
      <c r="X256" t="str">
        <f>"2018-09-18 08:59:32 AM"</f>
        <v>2018-09-18 08:59:32 AM</v>
      </c>
    </row>
    <row r="257" spans="1:24" x14ac:dyDescent="0.45">
      <c r="A257" t="s">
        <v>60</v>
      </c>
      <c r="B257" t="str">
        <f>"+919441902471"</f>
        <v>+919441902471</v>
      </c>
      <c r="C257" t="s">
        <v>25</v>
      </c>
      <c r="D257">
        <v>9951698707</v>
      </c>
      <c r="E257">
        <v>10</v>
      </c>
      <c r="F257">
        <v>5072018</v>
      </c>
      <c r="G257" t="s">
        <v>26</v>
      </c>
      <c r="H257">
        <v>5082018</v>
      </c>
      <c r="I257" t="s">
        <v>61</v>
      </c>
      <c r="J257" t="s">
        <v>52</v>
      </c>
      <c r="K257">
        <v>5</v>
      </c>
      <c r="L257" t="s">
        <v>26</v>
      </c>
      <c r="M257">
        <v>1082018</v>
      </c>
      <c r="N257" t="s">
        <v>697</v>
      </c>
      <c r="O257" t="s">
        <v>64</v>
      </c>
      <c r="P257" t="s">
        <v>65</v>
      </c>
      <c r="Q257" t="s">
        <v>368</v>
      </c>
      <c r="R257" t="s">
        <v>67</v>
      </c>
      <c r="S257" t="s">
        <v>42</v>
      </c>
      <c r="T257">
        <v>16.472096100000002</v>
      </c>
      <c r="U257">
        <v>80.347247400000001</v>
      </c>
      <c r="V257" t="s">
        <v>151</v>
      </c>
      <c r="W257" t="str">
        <f>"2018-09-17 03:13:45 AM"</f>
        <v>2018-09-17 03:13:45 AM</v>
      </c>
      <c r="X257" t="str">
        <f>"2018-09-17 08:43:45 AM"</f>
        <v>2018-09-17 08:43:45 AM</v>
      </c>
    </row>
    <row r="258" spans="1:24" x14ac:dyDescent="0.45">
      <c r="A258" t="s">
        <v>78</v>
      </c>
      <c r="B258" t="str">
        <f>"+919989687318"</f>
        <v>+919989687318</v>
      </c>
      <c r="C258" t="s">
        <v>25</v>
      </c>
      <c r="D258">
        <v>9441536203</v>
      </c>
      <c r="E258">
        <v>15</v>
      </c>
      <c r="F258" s="1">
        <v>43317</v>
      </c>
      <c r="G258" t="s">
        <v>79</v>
      </c>
      <c r="I258" t="s">
        <v>61</v>
      </c>
      <c r="J258" t="s">
        <v>52</v>
      </c>
      <c r="L258" t="s">
        <v>26</v>
      </c>
      <c r="M258">
        <v>10</v>
      </c>
      <c r="N258" t="s">
        <v>698</v>
      </c>
      <c r="O258" t="s">
        <v>699</v>
      </c>
      <c r="P258" t="s">
        <v>700</v>
      </c>
      <c r="Q258" t="s">
        <v>477</v>
      </c>
      <c r="R258" t="s">
        <v>477</v>
      </c>
      <c r="S258" t="s">
        <v>35</v>
      </c>
      <c r="T258">
        <v>16.1814024</v>
      </c>
      <c r="U258">
        <v>80.334778099999994</v>
      </c>
      <c r="V258" t="s">
        <v>503</v>
      </c>
      <c r="W258" t="str">
        <f>"2018-09-17 03:59:35 AM"</f>
        <v>2018-09-17 03:59:35 AM</v>
      </c>
      <c r="X258" t="str">
        <f>"2018-09-17 09:29:35 AM"</f>
        <v>2018-09-17 09:29:35 AM</v>
      </c>
    </row>
    <row r="259" spans="1:24" x14ac:dyDescent="0.45">
      <c r="A259" t="s">
        <v>224</v>
      </c>
      <c r="B259" t="str">
        <f>"+918897106105"</f>
        <v>+918897106105</v>
      </c>
      <c r="C259" t="s">
        <v>25</v>
      </c>
      <c r="D259">
        <v>9550622910</v>
      </c>
      <c r="E259">
        <v>5</v>
      </c>
      <c r="F259" s="1">
        <v>43263</v>
      </c>
      <c r="G259" t="s">
        <v>26</v>
      </c>
      <c r="H259" s="1">
        <v>43330</v>
      </c>
      <c r="I259" t="s">
        <v>27</v>
      </c>
      <c r="J259" t="s">
        <v>28</v>
      </c>
      <c r="K259" t="s">
        <v>677</v>
      </c>
      <c r="L259" t="s">
        <v>26</v>
      </c>
      <c r="M259" s="1">
        <v>43332</v>
      </c>
      <c r="N259" t="s">
        <v>701</v>
      </c>
      <c r="O259" t="s">
        <v>313</v>
      </c>
      <c r="P259" t="s">
        <v>314</v>
      </c>
      <c r="Q259" t="s">
        <v>647</v>
      </c>
      <c r="R259" t="s">
        <v>316</v>
      </c>
      <c r="S259" t="s">
        <v>317</v>
      </c>
      <c r="T259">
        <v>18.284625699999999</v>
      </c>
      <c r="U259">
        <v>79.549031099999993</v>
      </c>
      <c r="V259" t="s">
        <v>702</v>
      </c>
      <c r="W259" t="str">
        <f>"2018-09-17 03:17:46 AM"</f>
        <v>2018-09-17 03:17:46 AM</v>
      </c>
      <c r="X259" t="str">
        <f>"2018-09-17 08:47:46 AM"</f>
        <v>2018-09-17 08:47:46 AM</v>
      </c>
    </row>
    <row r="260" spans="1:24" x14ac:dyDescent="0.45">
      <c r="A260" t="s">
        <v>224</v>
      </c>
      <c r="B260" t="str">
        <f>"+918897106105"</f>
        <v>+918897106105</v>
      </c>
      <c r="C260" t="s">
        <v>25</v>
      </c>
      <c r="D260">
        <v>9908921985</v>
      </c>
      <c r="E260">
        <v>4</v>
      </c>
      <c r="F260" s="1">
        <v>43261</v>
      </c>
      <c r="G260" t="s">
        <v>26</v>
      </c>
      <c r="H260" s="1">
        <v>43341</v>
      </c>
      <c r="I260" t="s">
        <v>27</v>
      </c>
      <c r="J260" t="s">
        <v>28</v>
      </c>
      <c r="K260" t="s">
        <v>677</v>
      </c>
      <c r="L260" t="s">
        <v>26</v>
      </c>
      <c r="M260" s="1">
        <v>43332</v>
      </c>
      <c r="N260" t="s">
        <v>703</v>
      </c>
      <c r="O260" t="s">
        <v>313</v>
      </c>
      <c r="P260" t="s">
        <v>314</v>
      </c>
      <c r="Q260" t="s">
        <v>647</v>
      </c>
      <c r="R260" t="s">
        <v>316</v>
      </c>
      <c r="S260" t="s">
        <v>317</v>
      </c>
      <c r="T260">
        <v>18.292525699999999</v>
      </c>
      <c r="U260">
        <v>79.537058099999996</v>
      </c>
      <c r="V260" t="s">
        <v>334</v>
      </c>
      <c r="W260" t="str">
        <f>"2018-09-17 03:22:17 AM"</f>
        <v>2018-09-17 03:22:17 AM</v>
      </c>
      <c r="X260" t="str">
        <f>"2018-09-17 08:52:17 AM"</f>
        <v>2018-09-17 08:52:17 AM</v>
      </c>
    </row>
    <row r="261" spans="1:24" x14ac:dyDescent="0.45">
      <c r="A261" t="s">
        <v>224</v>
      </c>
      <c r="B261" t="str">
        <f>"+918897106105"</f>
        <v>+918897106105</v>
      </c>
      <c r="C261" t="s">
        <v>25</v>
      </c>
      <c r="D261">
        <v>9849566720</v>
      </c>
      <c r="E261">
        <v>4</v>
      </c>
      <c r="F261" s="1">
        <v>43261</v>
      </c>
      <c r="G261" t="s">
        <v>26</v>
      </c>
      <c r="H261" s="1">
        <v>43337</v>
      </c>
      <c r="I261" t="s">
        <v>27</v>
      </c>
      <c r="J261" t="s">
        <v>28</v>
      </c>
      <c r="K261" t="s">
        <v>677</v>
      </c>
      <c r="L261" t="s">
        <v>79</v>
      </c>
      <c r="M261" s="1">
        <v>43322</v>
      </c>
      <c r="N261" t="s">
        <v>704</v>
      </c>
      <c r="O261" t="s">
        <v>313</v>
      </c>
      <c r="P261" t="s">
        <v>314</v>
      </c>
      <c r="Q261" t="s">
        <v>647</v>
      </c>
      <c r="R261" t="s">
        <v>316</v>
      </c>
      <c r="S261" t="s">
        <v>317</v>
      </c>
      <c r="T261">
        <v>18.290997900000001</v>
      </c>
      <c r="U261">
        <v>79.559915399999994</v>
      </c>
      <c r="V261" t="s">
        <v>318</v>
      </c>
      <c r="W261" t="str">
        <f>"2018-09-17 03:27:57 AM"</f>
        <v>2018-09-17 03:27:57 AM</v>
      </c>
      <c r="X261" t="str">
        <f>"2018-09-17 08:57:57 AM"</f>
        <v>2018-09-17 08:57:57 AM</v>
      </c>
    </row>
    <row r="262" spans="1:24" x14ac:dyDescent="0.45">
      <c r="A262" t="s">
        <v>224</v>
      </c>
      <c r="B262" t="str">
        <f>"+918897106105"</f>
        <v>+918897106105</v>
      </c>
      <c r="C262" t="s">
        <v>25</v>
      </c>
      <c r="D262">
        <v>9704242739</v>
      </c>
      <c r="E262">
        <v>4</v>
      </c>
      <c r="F262" s="1">
        <v>43263</v>
      </c>
      <c r="G262" t="s">
        <v>26</v>
      </c>
      <c r="H262" s="1">
        <v>43337</v>
      </c>
      <c r="I262" t="s">
        <v>27</v>
      </c>
      <c r="J262" t="s">
        <v>52</v>
      </c>
      <c r="K262" t="s">
        <v>705</v>
      </c>
      <c r="L262" t="s">
        <v>26</v>
      </c>
      <c r="M262" s="1">
        <v>43332</v>
      </c>
      <c r="N262" t="s">
        <v>706</v>
      </c>
      <c r="O262" t="s">
        <v>313</v>
      </c>
      <c r="P262" t="s">
        <v>313</v>
      </c>
      <c r="Q262" t="s">
        <v>647</v>
      </c>
      <c r="R262" t="s">
        <v>316</v>
      </c>
      <c r="S262" t="s">
        <v>317</v>
      </c>
      <c r="T262">
        <v>18.290997900000001</v>
      </c>
      <c r="U262">
        <v>79.559915399999994</v>
      </c>
      <c r="V262" t="s">
        <v>318</v>
      </c>
      <c r="W262" t="str">
        <f>"2018-09-17 03:59:01 AM"</f>
        <v>2018-09-17 03:59:01 AM</v>
      </c>
      <c r="X262" t="str">
        <f>"2018-09-17 09:29:01 AM"</f>
        <v>2018-09-17 09:29:01 AM</v>
      </c>
    </row>
    <row r="263" spans="1:24" x14ac:dyDescent="0.45">
      <c r="A263" t="s">
        <v>224</v>
      </c>
      <c r="B263" t="str">
        <f>"+918897106105"</f>
        <v>+918897106105</v>
      </c>
      <c r="C263" t="s">
        <v>25</v>
      </c>
      <c r="D263">
        <v>9908390688</v>
      </c>
      <c r="E263">
        <v>4</v>
      </c>
      <c r="F263" s="1">
        <v>43261</v>
      </c>
      <c r="G263" t="s">
        <v>26</v>
      </c>
      <c r="H263" s="1">
        <v>43332</v>
      </c>
      <c r="I263" t="s">
        <v>27</v>
      </c>
      <c r="J263" t="s">
        <v>28</v>
      </c>
      <c r="K263" t="s">
        <v>677</v>
      </c>
      <c r="L263" t="s">
        <v>79</v>
      </c>
      <c r="N263" t="s">
        <v>707</v>
      </c>
      <c r="O263" t="s">
        <v>313</v>
      </c>
      <c r="P263" t="s">
        <v>314</v>
      </c>
      <c r="Q263" t="s">
        <v>647</v>
      </c>
      <c r="R263" t="s">
        <v>316</v>
      </c>
      <c r="S263" t="s">
        <v>317</v>
      </c>
      <c r="T263">
        <v>18.289375799999998</v>
      </c>
      <c r="U263">
        <v>79.549177799999995</v>
      </c>
      <c r="V263" t="s">
        <v>708</v>
      </c>
      <c r="W263" t="str">
        <f>"2018-09-17 04:03:53 AM"</f>
        <v>2018-09-17 04:03:53 AM</v>
      </c>
      <c r="X263" t="str">
        <f>"2018-09-17 09:33:53 AM"</f>
        <v>2018-09-17 09:33:53 AM</v>
      </c>
    </row>
    <row r="264" spans="1:24" x14ac:dyDescent="0.45">
      <c r="A264" t="s">
        <v>198</v>
      </c>
      <c r="B264" t="str">
        <f>"+919849992127"</f>
        <v>+919849992127</v>
      </c>
      <c r="C264" t="s">
        <v>25</v>
      </c>
      <c r="D264">
        <v>9963693473</v>
      </c>
      <c r="E264">
        <v>3</v>
      </c>
      <c r="F264" s="1">
        <v>43269</v>
      </c>
      <c r="G264" t="s">
        <v>26</v>
      </c>
      <c r="H264" s="1">
        <v>43309</v>
      </c>
      <c r="I264" t="s">
        <v>138</v>
      </c>
      <c r="J264" t="s">
        <v>28</v>
      </c>
      <c r="K264" t="s">
        <v>709</v>
      </c>
      <c r="L264" t="s">
        <v>79</v>
      </c>
      <c r="M264" s="1">
        <v>43332</v>
      </c>
      <c r="N264" t="s">
        <v>710</v>
      </c>
      <c r="O264" t="s">
        <v>200</v>
      </c>
      <c r="P264" t="s">
        <v>201</v>
      </c>
      <c r="Q264" t="s">
        <v>303</v>
      </c>
      <c r="R264" t="s">
        <v>223</v>
      </c>
      <c r="S264" t="s">
        <v>223</v>
      </c>
      <c r="T264">
        <v>18.6129456</v>
      </c>
      <c r="U264">
        <v>79.417779400000001</v>
      </c>
      <c r="V264" t="s">
        <v>329</v>
      </c>
      <c r="W264" t="str">
        <f>"2018-09-17 04:14:39 AM"</f>
        <v>2018-09-17 04:14:39 AM</v>
      </c>
      <c r="X264" t="str">
        <f>"2018-09-17 09:44:39 AM"</f>
        <v>2018-09-17 09:44:39 AM</v>
      </c>
    </row>
    <row r="265" spans="1:24" x14ac:dyDescent="0.45">
      <c r="A265" t="s">
        <v>78</v>
      </c>
      <c r="B265" t="str">
        <f>"+919989687318"</f>
        <v>+919989687318</v>
      </c>
      <c r="C265" t="s">
        <v>25</v>
      </c>
      <c r="D265">
        <v>9704330252</v>
      </c>
      <c r="E265">
        <v>15</v>
      </c>
      <c r="F265" s="1">
        <v>43327</v>
      </c>
      <c r="G265" t="s">
        <v>79</v>
      </c>
      <c r="I265" t="s">
        <v>61</v>
      </c>
      <c r="J265" t="s">
        <v>52</v>
      </c>
      <c r="L265" t="s">
        <v>79</v>
      </c>
      <c r="M265">
        <v>10</v>
      </c>
      <c r="N265" t="s">
        <v>711</v>
      </c>
      <c r="O265" t="s">
        <v>712</v>
      </c>
      <c r="P265" t="s">
        <v>476</v>
      </c>
      <c r="Q265" t="s">
        <v>477</v>
      </c>
      <c r="R265" t="s">
        <v>477</v>
      </c>
      <c r="S265" t="s">
        <v>35</v>
      </c>
      <c r="T265">
        <v>16.1814024</v>
      </c>
      <c r="U265">
        <v>80.334778099999994</v>
      </c>
      <c r="V265" t="s">
        <v>503</v>
      </c>
      <c r="W265" t="str">
        <f>"2018-09-17 04:36:16 AM"</f>
        <v>2018-09-17 04:36:16 AM</v>
      </c>
      <c r="X265" t="str">
        <f>"2018-09-17 10:06:16 AM"</f>
        <v>2018-09-17 10:06:16 AM</v>
      </c>
    </row>
    <row r="266" spans="1:24" x14ac:dyDescent="0.45">
      <c r="A266" t="s">
        <v>713</v>
      </c>
      <c r="B266" t="str">
        <f>"+919493447726"</f>
        <v>+919493447726</v>
      </c>
      <c r="C266" t="s">
        <v>25</v>
      </c>
      <c r="D266">
        <v>9505102219</v>
      </c>
      <c r="E266">
        <v>3</v>
      </c>
      <c r="F266" s="1">
        <v>43289</v>
      </c>
      <c r="G266" t="s">
        <v>26</v>
      </c>
      <c r="H266" s="1">
        <v>43322</v>
      </c>
      <c r="I266" t="s">
        <v>240</v>
      </c>
      <c r="J266" t="s">
        <v>52</v>
      </c>
      <c r="K266" t="s">
        <v>175</v>
      </c>
      <c r="L266" t="s">
        <v>26</v>
      </c>
      <c r="N266" t="s">
        <v>714</v>
      </c>
      <c r="O266" t="s">
        <v>715</v>
      </c>
      <c r="P266" t="s">
        <v>716</v>
      </c>
      <c r="Q266" t="s">
        <v>717</v>
      </c>
      <c r="R266" t="s">
        <v>718</v>
      </c>
      <c r="S266" t="s">
        <v>35</v>
      </c>
      <c r="T266">
        <v>16.524875999999999</v>
      </c>
      <c r="U266">
        <v>79.556446300000005</v>
      </c>
      <c r="W266" t="str">
        <f>"2018-09-17 04:16:35 AM"</f>
        <v>2018-09-17 04:16:35 AM</v>
      </c>
      <c r="X266" t="str">
        <f>"2018-09-17 09:46:35 AM"</f>
        <v>2018-09-17 09:46:35 AM</v>
      </c>
    </row>
    <row r="267" spans="1:24" x14ac:dyDescent="0.45">
      <c r="A267" t="s">
        <v>713</v>
      </c>
      <c r="B267" t="str">
        <f>"+919493447726"</f>
        <v>+919493447726</v>
      </c>
      <c r="C267" t="s">
        <v>25</v>
      </c>
      <c r="D267">
        <v>9949850356</v>
      </c>
      <c r="E267">
        <v>8</v>
      </c>
      <c r="F267" s="1">
        <v>43279</v>
      </c>
      <c r="G267" t="s">
        <v>79</v>
      </c>
      <c r="H267" s="1">
        <v>43313</v>
      </c>
      <c r="I267" t="s">
        <v>719</v>
      </c>
      <c r="J267" t="s">
        <v>28</v>
      </c>
      <c r="K267" t="s">
        <v>175</v>
      </c>
      <c r="L267" t="s">
        <v>26</v>
      </c>
      <c r="N267" t="s">
        <v>720</v>
      </c>
      <c r="O267" t="s">
        <v>715</v>
      </c>
      <c r="P267" t="s">
        <v>716</v>
      </c>
      <c r="Q267" t="s">
        <v>721</v>
      </c>
      <c r="R267" t="s">
        <v>722</v>
      </c>
      <c r="S267" t="s">
        <v>35</v>
      </c>
      <c r="T267">
        <v>16.524639700000002</v>
      </c>
      <c r="U267">
        <v>79.557059499999994</v>
      </c>
      <c r="W267" t="str">
        <f>"2018-09-17 04:16:38 AM"</f>
        <v>2018-09-17 04:16:38 AM</v>
      </c>
      <c r="X267" t="str">
        <f>"2018-09-17 09:46:38 AM"</f>
        <v>2018-09-17 09:46:38 AM</v>
      </c>
    </row>
    <row r="268" spans="1:24" x14ac:dyDescent="0.45">
      <c r="A268" t="s">
        <v>187</v>
      </c>
      <c r="B268" t="str">
        <f>"+919949565092"</f>
        <v>+919949565092</v>
      </c>
      <c r="C268" t="s">
        <v>25</v>
      </c>
      <c r="D268">
        <v>9989160800</v>
      </c>
      <c r="E268">
        <v>1</v>
      </c>
      <c r="F268" s="1">
        <v>43254</v>
      </c>
      <c r="G268" t="s">
        <v>26</v>
      </c>
      <c r="H268" s="1">
        <v>43332</v>
      </c>
      <c r="I268" t="s">
        <v>61</v>
      </c>
      <c r="J268" t="s">
        <v>52</v>
      </c>
      <c r="L268" t="s">
        <v>26</v>
      </c>
      <c r="M268" s="1">
        <v>43335</v>
      </c>
      <c r="N268" t="s">
        <v>723</v>
      </c>
      <c r="O268" t="s">
        <v>189</v>
      </c>
      <c r="P268" t="s">
        <v>208</v>
      </c>
      <c r="Q268" t="s">
        <v>191</v>
      </c>
      <c r="R268" t="s">
        <v>192</v>
      </c>
      <c r="S268" t="s">
        <v>209</v>
      </c>
      <c r="T268">
        <v>18.388653300000001</v>
      </c>
      <c r="U268">
        <v>79.489546500000003</v>
      </c>
      <c r="V268" t="s">
        <v>194</v>
      </c>
      <c r="W268" t="str">
        <f>"2018-09-05 01:33:03 AM"</f>
        <v>2018-09-05 01:33:03 AM</v>
      </c>
      <c r="X268" t="str">
        <f>"2018-09-05 07:03:03 AM"</f>
        <v>2018-09-05 07:03:03 AM</v>
      </c>
    </row>
    <row r="269" spans="1:24" x14ac:dyDescent="0.45">
      <c r="A269" t="s">
        <v>187</v>
      </c>
      <c r="B269" t="str">
        <f>"+919949565092"</f>
        <v>+919949565092</v>
      </c>
      <c r="C269" t="s">
        <v>25</v>
      </c>
      <c r="D269">
        <v>9177885218</v>
      </c>
      <c r="E269">
        <v>3</v>
      </c>
      <c r="F269" s="1">
        <v>43254</v>
      </c>
      <c r="G269" t="s">
        <v>26</v>
      </c>
      <c r="H269" s="1">
        <v>66338</v>
      </c>
      <c r="I269" t="s">
        <v>108</v>
      </c>
      <c r="J269" t="s">
        <v>52</v>
      </c>
      <c r="L269" t="s">
        <v>26</v>
      </c>
      <c r="M269" s="1">
        <v>43322</v>
      </c>
      <c r="N269" t="s">
        <v>724</v>
      </c>
      <c r="O269" t="s">
        <v>207</v>
      </c>
      <c r="P269" t="s">
        <v>208</v>
      </c>
      <c r="Q269" t="s">
        <v>191</v>
      </c>
      <c r="R269" t="s">
        <v>192</v>
      </c>
      <c r="S269" t="s">
        <v>209</v>
      </c>
      <c r="T269">
        <v>18.406925900000001</v>
      </c>
      <c r="U269">
        <v>79.480936099999994</v>
      </c>
      <c r="V269" t="s">
        <v>285</v>
      </c>
      <c r="W269" t="str">
        <f>"2018-09-05 01:49:49 AM"</f>
        <v>2018-09-05 01:49:49 AM</v>
      </c>
      <c r="X269" t="str">
        <f>"2018-09-05 07:19:49 AM"</f>
        <v>2018-09-05 07:19:49 AM</v>
      </c>
    </row>
    <row r="270" spans="1:24" x14ac:dyDescent="0.45">
      <c r="A270" t="s">
        <v>264</v>
      </c>
      <c r="B270" t="str">
        <f>"+919676192285"</f>
        <v>+919676192285</v>
      </c>
      <c r="C270" t="s">
        <v>25</v>
      </c>
      <c r="D270">
        <v>9959203141</v>
      </c>
      <c r="E270">
        <v>5</v>
      </c>
      <c r="F270" s="1">
        <v>43259</v>
      </c>
      <c r="G270" t="s">
        <v>26</v>
      </c>
      <c r="H270" s="1">
        <v>43324</v>
      </c>
      <c r="I270" t="s">
        <v>108</v>
      </c>
      <c r="J270" t="s">
        <v>52</v>
      </c>
      <c r="L270" t="s">
        <v>79</v>
      </c>
      <c r="N270" t="s">
        <v>725</v>
      </c>
      <c r="O270" t="s">
        <v>266</v>
      </c>
      <c r="P270" t="s">
        <v>344</v>
      </c>
      <c r="Q270" t="s">
        <v>726</v>
      </c>
      <c r="R270" t="s">
        <v>269</v>
      </c>
      <c r="S270" t="s">
        <v>345</v>
      </c>
      <c r="T270">
        <v>18.2725081</v>
      </c>
      <c r="U270">
        <v>79.567894699999997</v>
      </c>
      <c r="V270" t="s">
        <v>230</v>
      </c>
      <c r="W270" t="str">
        <f>"2018-09-05 02:50:33 AM"</f>
        <v>2018-09-05 02:50:33 AM</v>
      </c>
      <c r="X270" t="str">
        <f>"2018-09-05 08:20:33 AM"</f>
        <v>2018-09-05 08:20:33 AM</v>
      </c>
    </row>
    <row r="271" spans="1:24" x14ac:dyDescent="0.45">
      <c r="A271" t="s">
        <v>264</v>
      </c>
      <c r="B271" t="str">
        <f>"+919676192285"</f>
        <v>+919676192285</v>
      </c>
      <c r="C271" t="s">
        <v>25</v>
      </c>
      <c r="D271">
        <v>9908998516</v>
      </c>
      <c r="E271">
        <v>3</v>
      </c>
      <c r="F271" s="1">
        <v>43265</v>
      </c>
      <c r="G271" t="s">
        <v>26</v>
      </c>
      <c r="H271" s="1">
        <v>43337</v>
      </c>
      <c r="I271" t="s">
        <v>27</v>
      </c>
      <c r="J271" t="s">
        <v>28</v>
      </c>
      <c r="K271">
        <v>5</v>
      </c>
      <c r="L271" t="s">
        <v>26</v>
      </c>
      <c r="M271" s="1">
        <v>43334</v>
      </c>
      <c r="N271" t="s">
        <v>727</v>
      </c>
      <c r="O271" t="s">
        <v>266</v>
      </c>
      <c r="P271" t="s">
        <v>267</v>
      </c>
      <c r="Q271" t="s">
        <v>728</v>
      </c>
      <c r="R271" t="s">
        <v>269</v>
      </c>
      <c r="S271" t="s">
        <v>345</v>
      </c>
      <c r="T271">
        <v>18.2523093</v>
      </c>
      <c r="U271">
        <v>79.563243299999996</v>
      </c>
      <c r="V271" t="s">
        <v>230</v>
      </c>
      <c r="W271" t="str">
        <f>"2018-09-05 02:11:14 AM"</f>
        <v>2018-09-05 02:11:14 AM</v>
      </c>
      <c r="X271" t="str">
        <f>"2018-09-05 07:41:14 AM"</f>
        <v>2018-09-05 07:41:14 AM</v>
      </c>
    </row>
    <row r="272" spans="1:24" x14ac:dyDescent="0.45">
      <c r="A272" t="s">
        <v>264</v>
      </c>
      <c r="B272" t="str">
        <f>"+919676192285"</f>
        <v>+919676192285</v>
      </c>
      <c r="C272" t="s">
        <v>25</v>
      </c>
      <c r="D272">
        <v>9177932645</v>
      </c>
      <c r="E272">
        <v>4</v>
      </c>
      <c r="F272" s="1">
        <v>43230</v>
      </c>
      <c r="G272" t="s">
        <v>26</v>
      </c>
      <c r="H272" s="1">
        <v>43330</v>
      </c>
      <c r="I272" t="s">
        <v>27</v>
      </c>
      <c r="J272" t="s">
        <v>52</v>
      </c>
      <c r="L272" t="s">
        <v>26</v>
      </c>
      <c r="N272" t="s">
        <v>729</v>
      </c>
      <c r="O272" t="s">
        <v>266</v>
      </c>
      <c r="P272" t="s">
        <v>267</v>
      </c>
      <c r="Q272" t="s">
        <v>726</v>
      </c>
      <c r="R272" t="s">
        <v>269</v>
      </c>
      <c r="S272" t="s">
        <v>345</v>
      </c>
      <c r="T272">
        <v>18.2212432</v>
      </c>
      <c r="U272">
        <v>79.641613800000002</v>
      </c>
      <c r="V272" t="s">
        <v>730</v>
      </c>
      <c r="W272" t="str">
        <f>"2018-09-05 02:22:24 AM"</f>
        <v>2018-09-05 02:22:24 AM</v>
      </c>
      <c r="X272" t="str">
        <f>"2018-09-05 07:52:24 AM"</f>
        <v>2018-09-05 07:52:24 AM</v>
      </c>
    </row>
    <row r="273" spans="1:24" x14ac:dyDescent="0.45">
      <c r="A273" t="s">
        <v>264</v>
      </c>
      <c r="B273" t="str">
        <f>"+919676192285"</f>
        <v>+919676192285</v>
      </c>
      <c r="C273" t="s">
        <v>25</v>
      </c>
      <c r="D273">
        <v>9000182270</v>
      </c>
      <c r="E273">
        <v>16</v>
      </c>
      <c r="F273" s="1">
        <v>43263</v>
      </c>
      <c r="G273" t="s">
        <v>26</v>
      </c>
      <c r="H273" s="1">
        <v>43317</v>
      </c>
      <c r="I273" t="s">
        <v>80</v>
      </c>
      <c r="J273" t="s">
        <v>52</v>
      </c>
      <c r="L273" t="s">
        <v>26</v>
      </c>
      <c r="N273" t="s">
        <v>731</v>
      </c>
      <c r="O273" t="s">
        <v>266</v>
      </c>
      <c r="P273" t="s">
        <v>344</v>
      </c>
      <c r="Q273" t="s">
        <v>726</v>
      </c>
      <c r="R273" t="s">
        <v>269</v>
      </c>
      <c r="S273" t="s">
        <v>345</v>
      </c>
      <c r="T273">
        <v>18.2566536</v>
      </c>
      <c r="U273">
        <v>79.5743638</v>
      </c>
      <c r="V273" t="s">
        <v>732</v>
      </c>
      <c r="W273" t="str">
        <f>"2018-09-05 02:32:53 AM"</f>
        <v>2018-09-05 02:32:53 AM</v>
      </c>
      <c r="X273" t="str">
        <f>"2018-09-05 08:02:53 AM"</f>
        <v>2018-09-05 08:02:53 AM</v>
      </c>
    </row>
    <row r="274" spans="1:24" x14ac:dyDescent="0.45">
      <c r="A274" t="s">
        <v>264</v>
      </c>
      <c r="B274" t="str">
        <f>"+919676192285"</f>
        <v>+919676192285</v>
      </c>
      <c r="C274" t="s">
        <v>25</v>
      </c>
      <c r="D274">
        <v>9652872693</v>
      </c>
      <c r="E274">
        <v>3</v>
      </c>
      <c r="F274" s="1">
        <v>43261</v>
      </c>
      <c r="G274" t="s">
        <v>26</v>
      </c>
      <c r="H274" s="1">
        <v>43337</v>
      </c>
      <c r="I274" t="s">
        <v>27</v>
      </c>
      <c r="J274" t="s">
        <v>52</v>
      </c>
      <c r="L274" t="s">
        <v>26</v>
      </c>
      <c r="N274" t="s">
        <v>733</v>
      </c>
      <c r="O274" t="s">
        <v>266</v>
      </c>
      <c r="P274" t="s">
        <v>344</v>
      </c>
      <c r="Q274" t="s">
        <v>726</v>
      </c>
      <c r="R274" t="s">
        <v>269</v>
      </c>
      <c r="S274" t="s">
        <v>345</v>
      </c>
      <c r="T274">
        <v>18.2725081</v>
      </c>
      <c r="U274">
        <v>79.567894699999997</v>
      </c>
      <c r="V274" t="s">
        <v>230</v>
      </c>
      <c r="W274" t="str">
        <f>"2018-09-05 02:47:54 AM"</f>
        <v>2018-09-05 02:47:54 AM</v>
      </c>
      <c r="X274" t="str">
        <f>"2018-09-05 08:17:54 AM"</f>
        <v>2018-09-05 08:17:54 AM</v>
      </c>
    </row>
    <row r="275" spans="1:24" x14ac:dyDescent="0.45">
      <c r="A275" t="s">
        <v>198</v>
      </c>
      <c r="B275" t="str">
        <f>"+919849992127"</f>
        <v>+919849992127</v>
      </c>
      <c r="C275" t="s">
        <v>25</v>
      </c>
      <c r="D275">
        <v>9030919161</v>
      </c>
      <c r="E275">
        <v>2</v>
      </c>
      <c r="F275" s="1">
        <v>43273</v>
      </c>
      <c r="G275" t="s">
        <v>26</v>
      </c>
      <c r="I275" t="s">
        <v>108</v>
      </c>
      <c r="J275" t="s">
        <v>52</v>
      </c>
      <c r="L275" t="s">
        <v>26</v>
      </c>
      <c r="M275" s="1">
        <v>43329</v>
      </c>
      <c r="N275" t="s">
        <v>734</v>
      </c>
      <c r="O275" t="s">
        <v>200</v>
      </c>
      <c r="P275" t="s">
        <v>201</v>
      </c>
      <c r="Q275" t="s">
        <v>735</v>
      </c>
      <c r="R275" t="s">
        <v>223</v>
      </c>
      <c r="S275" t="s">
        <v>223</v>
      </c>
      <c r="T275">
        <v>18.651572999999999</v>
      </c>
      <c r="U275">
        <v>79.396706800000004</v>
      </c>
      <c r="V275" t="s">
        <v>507</v>
      </c>
      <c r="W275" t="str">
        <f>"2018-09-05 03:31:11 AM"</f>
        <v>2018-09-05 03:31:11 AM</v>
      </c>
      <c r="X275" t="str">
        <f>"2018-09-05 09:01:11 AM"</f>
        <v>2018-09-05 09:01:11 AM</v>
      </c>
    </row>
    <row r="276" spans="1:24" x14ac:dyDescent="0.45">
      <c r="A276" t="s">
        <v>198</v>
      </c>
      <c r="B276" t="str">
        <f>"+919849992127"</f>
        <v>+919849992127</v>
      </c>
      <c r="C276" t="s">
        <v>25</v>
      </c>
      <c r="D276">
        <v>9963991308</v>
      </c>
      <c r="E276">
        <v>8</v>
      </c>
      <c r="F276" s="1">
        <v>43277</v>
      </c>
      <c r="G276" t="s">
        <v>26</v>
      </c>
      <c r="I276" t="s">
        <v>108</v>
      </c>
      <c r="J276" t="s">
        <v>28</v>
      </c>
      <c r="L276" t="s">
        <v>26</v>
      </c>
      <c r="M276" s="1">
        <v>43327</v>
      </c>
      <c r="N276" t="s">
        <v>736</v>
      </c>
      <c r="O276" t="s">
        <v>221</v>
      </c>
      <c r="P276" t="s">
        <v>201</v>
      </c>
      <c r="Q276" t="s">
        <v>735</v>
      </c>
      <c r="R276" t="s">
        <v>223</v>
      </c>
      <c r="S276" t="s">
        <v>223</v>
      </c>
      <c r="T276">
        <v>18.651572999999999</v>
      </c>
      <c r="U276">
        <v>79.396706800000004</v>
      </c>
      <c r="V276" t="s">
        <v>507</v>
      </c>
      <c r="W276" t="str">
        <f>"2018-09-05 02:51:03 AM"</f>
        <v>2018-09-05 02:51:03 AM</v>
      </c>
      <c r="X276" t="str">
        <f>"2018-09-05 08:21:03 AM"</f>
        <v>2018-09-05 08:21:03 AM</v>
      </c>
    </row>
    <row r="277" spans="1:24" x14ac:dyDescent="0.45">
      <c r="A277" t="s">
        <v>264</v>
      </c>
      <c r="B277" t="str">
        <f>"+919676192285"</f>
        <v>+919676192285</v>
      </c>
      <c r="C277" t="s">
        <v>25</v>
      </c>
      <c r="D277">
        <v>9963588403</v>
      </c>
      <c r="E277">
        <v>6</v>
      </c>
      <c r="F277" s="1">
        <v>43235</v>
      </c>
      <c r="G277" t="s">
        <v>26</v>
      </c>
      <c r="H277" s="1">
        <v>43332</v>
      </c>
      <c r="I277" t="s">
        <v>27</v>
      </c>
      <c r="J277" t="s">
        <v>52</v>
      </c>
      <c r="L277" t="s">
        <v>26</v>
      </c>
      <c r="N277" t="s">
        <v>737</v>
      </c>
      <c r="O277" t="s">
        <v>266</v>
      </c>
      <c r="P277" t="s">
        <v>344</v>
      </c>
      <c r="Q277" t="s">
        <v>726</v>
      </c>
      <c r="R277" t="s">
        <v>269</v>
      </c>
      <c r="S277" t="s">
        <v>345</v>
      </c>
      <c r="T277">
        <v>18.2523093</v>
      </c>
      <c r="U277">
        <v>79.563243299999996</v>
      </c>
      <c r="V277" t="s">
        <v>230</v>
      </c>
      <c r="W277" t="str">
        <f>"2018-09-05 03:54:01 AM"</f>
        <v>2018-09-05 03:54:01 AM</v>
      </c>
      <c r="X277" t="str">
        <f>"2018-09-05 09:24:01 AM"</f>
        <v>2018-09-05 09:24:01 AM</v>
      </c>
    </row>
    <row r="278" spans="1:24" x14ac:dyDescent="0.45">
      <c r="A278" t="s">
        <v>264</v>
      </c>
      <c r="B278" t="str">
        <f>"+919676192285"</f>
        <v>+919676192285</v>
      </c>
      <c r="C278" t="s">
        <v>25</v>
      </c>
      <c r="D278">
        <v>9000182270</v>
      </c>
      <c r="E278">
        <v>5</v>
      </c>
      <c r="F278" s="1">
        <v>43261</v>
      </c>
      <c r="G278" t="s">
        <v>26</v>
      </c>
      <c r="H278" s="1">
        <v>43322</v>
      </c>
      <c r="I278" t="s">
        <v>27</v>
      </c>
      <c r="J278" t="s">
        <v>52</v>
      </c>
      <c r="L278" t="s">
        <v>26</v>
      </c>
      <c r="N278" t="s">
        <v>738</v>
      </c>
      <c r="O278" t="s">
        <v>266</v>
      </c>
      <c r="P278" t="s">
        <v>344</v>
      </c>
      <c r="Q278" t="s">
        <v>726</v>
      </c>
      <c r="R278" t="s">
        <v>269</v>
      </c>
      <c r="S278" t="s">
        <v>345</v>
      </c>
      <c r="T278">
        <v>18.2518438</v>
      </c>
      <c r="U278">
        <v>79.498333299999999</v>
      </c>
      <c r="V278" t="s">
        <v>247</v>
      </c>
      <c r="W278" t="str">
        <f>"2018-09-05 02:56:42 AM"</f>
        <v>2018-09-05 02:56:42 AM</v>
      </c>
      <c r="X278" t="str">
        <f>"2018-09-05 08:26:42 AM"</f>
        <v>2018-09-05 08:26:42 AM</v>
      </c>
    </row>
    <row r="279" spans="1:24" x14ac:dyDescent="0.45">
      <c r="A279" t="s">
        <v>264</v>
      </c>
      <c r="B279" t="str">
        <f>"+919676192285"</f>
        <v>+919676192285</v>
      </c>
      <c r="C279" t="s">
        <v>25</v>
      </c>
      <c r="D279">
        <v>9390070560</v>
      </c>
      <c r="E279">
        <v>5</v>
      </c>
      <c r="F279" s="1">
        <v>43230</v>
      </c>
      <c r="G279" t="s">
        <v>26</v>
      </c>
      <c r="I279" t="s">
        <v>27</v>
      </c>
      <c r="J279" t="s">
        <v>52</v>
      </c>
      <c r="L279" t="s">
        <v>26</v>
      </c>
      <c r="N279" t="s">
        <v>739</v>
      </c>
      <c r="O279" t="s">
        <v>266</v>
      </c>
      <c r="P279" t="s">
        <v>344</v>
      </c>
      <c r="Q279" t="s">
        <v>268</v>
      </c>
      <c r="R279" t="s">
        <v>269</v>
      </c>
      <c r="S279" t="s">
        <v>345</v>
      </c>
      <c r="T279">
        <v>18.192087399999998</v>
      </c>
      <c r="U279">
        <v>79.556656099999998</v>
      </c>
      <c r="V279" t="s">
        <v>348</v>
      </c>
      <c r="W279" t="str">
        <f>"2018-09-06 02:58:18 AM"</f>
        <v>2018-09-06 02:58:18 AM</v>
      </c>
      <c r="X279" t="str">
        <f>"2018-09-06 08:28:18 AM"</f>
        <v>2018-09-06 08:28:18 AM</v>
      </c>
    </row>
    <row r="280" spans="1:24" x14ac:dyDescent="0.45">
      <c r="A280" t="s">
        <v>187</v>
      </c>
      <c r="B280" t="str">
        <f>"+919949565092"</f>
        <v>+919949565092</v>
      </c>
      <c r="C280" t="s">
        <v>25</v>
      </c>
      <c r="D280">
        <v>9908861417</v>
      </c>
      <c r="E280">
        <v>1</v>
      </c>
      <c r="F280" s="1">
        <v>43254</v>
      </c>
      <c r="G280" t="s">
        <v>26</v>
      </c>
      <c r="H280" s="1">
        <v>43327</v>
      </c>
      <c r="I280" t="s">
        <v>157</v>
      </c>
      <c r="J280" t="s">
        <v>52</v>
      </c>
      <c r="L280" t="s">
        <v>26</v>
      </c>
      <c r="N280" t="s">
        <v>740</v>
      </c>
      <c r="O280" t="s">
        <v>207</v>
      </c>
      <c r="P280" t="s">
        <v>208</v>
      </c>
      <c r="Q280" t="s">
        <v>191</v>
      </c>
      <c r="R280" t="s">
        <v>192</v>
      </c>
      <c r="S280" t="s">
        <v>209</v>
      </c>
      <c r="T280">
        <v>18.407753599999999</v>
      </c>
      <c r="U280">
        <v>79.479381700000005</v>
      </c>
      <c r="V280" t="s">
        <v>285</v>
      </c>
      <c r="W280" t="str">
        <f>"2018-09-05 02:57:48 AM"</f>
        <v>2018-09-05 02:57:48 AM</v>
      </c>
      <c r="X280" t="str">
        <f>"2018-09-05 08:27:48 AM"</f>
        <v>2018-09-05 08:27:48 AM</v>
      </c>
    </row>
    <row r="281" spans="1:24" x14ac:dyDescent="0.45">
      <c r="A281" t="s">
        <v>198</v>
      </c>
      <c r="B281" t="str">
        <f>"+919849992127"</f>
        <v>+919849992127</v>
      </c>
      <c r="C281" t="s">
        <v>25</v>
      </c>
      <c r="D281">
        <v>9866792370</v>
      </c>
      <c r="E281">
        <v>4</v>
      </c>
      <c r="F281" s="1">
        <v>43276</v>
      </c>
      <c r="G281" t="s">
        <v>26</v>
      </c>
      <c r="I281" t="s">
        <v>108</v>
      </c>
      <c r="J281" t="s">
        <v>52</v>
      </c>
      <c r="L281" t="s">
        <v>26</v>
      </c>
      <c r="M281" s="1">
        <v>43267</v>
      </c>
      <c r="N281" t="s">
        <v>741</v>
      </c>
      <c r="O281" t="s">
        <v>200</v>
      </c>
      <c r="P281" t="s">
        <v>201</v>
      </c>
      <c r="Q281" t="s">
        <v>735</v>
      </c>
      <c r="R281" t="s">
        <v>223</v>
      </c>
      <c r="S281" t="s">
        <v>223</v>
      </c>
      <c r="T281">
        <v>18.654052799999999</v>
      </c>
      <c r="U281">
        <v>79.3963739</v>
      </c>
      <c r="V281" t="s">
        <v>742</v>
      </c>
      <c r="W281" t="str">
        <f>"2018-09-05 03:10:56 AM"</f>
        <v>2018-09-05 03:10:56 AM</v>
      </c>
      <c r="X281" t="str">
        <f>"2018-09-05 08:40:56 AM"</f>
        <v>2018-09-05 08:40:56 AM</v>
      </c>
    </row>
    <row r="282" spans="1:24" x14ac:dyDescent="0.45">
      <c r="A282" t="s">
        <v>264</v>
      </c>
      <c r="B282" t="str">
        <f>"+919676192285"</f>
        <v>+919676192285</v>
      </c>
      <c r="C282" t="s">
        <v>25</v>
      </c>
      <c r="D282">
        <v>9966141266</v>
      </c>
      <c r="E282">
        <v>4</v>
      </c>
      <c r="F282" s="1">
        <v>43263</v>
      </c>
      <c r="G282" t="s">
        <v>26</v>
      </c>
      <c r="H282" s="1">
        <v>43337</v>
      </c>
      <c r="I282" t="s">
        <v>27</v>
      </c>
      <c r="J282" t="s">
        <v>52</v>
      </c>
      <c r="L282" t="s">
        <v>26</v>
      </c>
      <c r="N282" t="s">
        <v>743</v>
      </c>
      <c r="O282" t="s">
        <v>266</v>
      </c>
      <c r="P282" t="s">
        <v>344</v>
      </c>
      <c r="Q282" t="s">
        <v>268</v>
      </c>
      <c r="R282" t="s">
        <v>269</v>
      </c>
      <c r="S282" t="s">
        <v>345</v>
      </c>
      <c r="T282">
        <v>18.219719900000001</v>
      </c>
      <c r="U282">
        <v>79.606868000000006</v>
      </c>
      <c r="V282" t="s">
        <v>744</v>
      </c>
      <c r="W282" t="str">
        <f>"2018-09-06 03:25:47 AM"</f>
        <v>2018-09-06 03:25:47 AM</v>
      </c>
      <c r="X282" t="str">
        <f>"2018-09-06 08:55:47 AM"</f>
        <v>2018-09-06 08:55:47 AM</v>
      </c>
    </row>
    <row r="283" spans="1:24" x14ac:dyDescent="0.45">
      <c r="A283" t="s">
        <v>78</v>
      </c>
      <c r="B283" t="str">
        <f>"+919989687318"</f>
        <v>+919989687318</v>
      </c>
      <c r="C283" t="s">
        <v>25</v>
      </c>
      <c r="D283">
        <v>9949990643</v>
      </c>
      <c r="E283">
        <v>15</v>
      </c>
      <c r="F283" s="1">
        <v>43301</v>
      </c>
      <c r="G283" t="s">
        <v>79</v>
      </c>
      <c r="H283" s="1">
        <v>43369</v>
      </c>
      <c r="I283" t="s">
        <v>240</v>
      </c>
      <c r="J283" t="s">
        <v>52</v>
      </c>
      <c r="L283" t="s">
        <v>26</v>
      </c>
      <c r="M283">
        <v>6</v>
      </c>
      <c r="N283" t="s">
        <v>745</v>
      </c>
      <c r="O283" t="s">
        <v>746</v>
      </c>
      <c r="P283" t="s">
        <v>747</v>
      </c>
      <c r="Q283" t="s">
        <v>748</v>
      </c>
      <c r="R283" t="s">
        <v>84</v>
      </c>
      <c r="S283" t="s">
        <v>35</v>
      </c>
      <c r="T283">
        <v>16.1768641</v>
      </c>
      <c r="U283">
        <v>80.318933700000002</v>
      </c>
      <c r="V283" t="s">
        <v>85</v>
      </c>
      <c r="W283" t="str">
        <f>"2018-09-10 12:58:37 PM"</f>
        <v>2018-09-10 12:58:37 PM</v>
      </c>
      <c r="X283" t="str">
        <f>"2018-09-10 18:28:37 PM"</f>
        <v>2018-09-10 18:28:37 PM</v>
      </c>
    </row>
    <row r="284" spans="1:24" x14ac:dyDescent="0.45">
      <c r="A284" t="s">
        <v>187</v>
      </c>
      <c r="B284" t="str">
        <f>"+919949565092"</f>
        <v>+919949565092</v>
      </c>
      <c r="C284" t="s">
        <v>25</v>
      </c>
      <c r="D284">
        <v>9866458223</v>
      </c>
      <c r="E284">
        <v>2</v>
      </c>
      <c r="F284" s="1">
        <v>43254</v>
      </c>
      <c r="G284" t="s">
        <v>26</v>
      </c>
      <c r="H284" s="1">
        <v>43330</v>
      </c>
      <c r="I284" t="s">
        <v>108</v>
      </c>
      <c r="J284" t="s">
        <v>52</v>
      </c>
      <c r="L284" t="s">
        <v>26</v>
      </c>
      <c r="M284" s="1">
        <v>43337</v>
      </c>
      <c r="N284" t="s">
        <v>749</v>
      </c>
      <c r="O284" t="s">
        <v>207</v>
      </c>
      <c r="P284" t="s">
        <v>208</v>
      </c>
      <c r="Q284" t="s">
        <v>191</v>
      </c>
      <c r="R284" t="s">
        <v>192</v>
      </c>
      <c r="S284" t="s">
        <v>209</v>
      </c>
      <c r="T284">
        <v>18.408874000000001</v>
      </c>
      <c r="U284">
        <v>79.478710000000007</v>
      </c>
      <c r="V284" t="s">
        <v>285</v>
      </c>
      <c r="W284" t="str">
        <f>"2018-09-05 03:00:49 AM"</f>
        <v>2018-09-05 03:00:49 AM</v>
      </c>
      <c r="X284" t="str">
        <f>"2018-09-05 08:30:49 AM"</f>
        <v>2018-09-05 08:30:49 AM</v>
      </c>
    </row>
    <row r="285" spans="1:24" x14ac:dyDescent="0.45">
      <c r="A285" t="s">
        <v>264</v>
      </c>
      <c r="B285" t="str">
        <f>"+919676192285"</f>
        <v>+919676192285</v>
      </c>
      <c r="C285" t="s">
        <v>25</v>
      </c>
      <c r="D285">
        <v>9908695719</v>
      </c>
      <c r="E285">
        <v>5</v>
      </c>
      <c r="F285" s="1">
        <v>43252</v>
      </c>
      <c r="G285" t="s">
        <v>79</v>
      </c>
      <c r="I285" t="s">
        <v>27</v>
      </c>
      <c r="J285" t="s">
        <v>52</v>
      </c>
      <c r="L285" t="s">
        <v>26</v>
      </c>
      <c r="N285" t="s">
        <v>750</v>
      </c>
      <c r="O285" t="s">
        <v>266</v>
      </c>
      <c r="P285" t="s">
        <v>344</v>
      </c>
      <c r="Q285" t="s">
        <v>268</v>
      </c>
      <c r="R285" t="s">
        <v>269</v>
      </c>
      <c r="S285" t="s">
        <v>345</v>
      </c>
      <c r="T285">
        <v>18.192087399999998</v>
      </c>
      <c r="U285">
        <v>79.556656099999998</v>
      </c>
      <c r="V285" t="s">
        <v>348</v>
      </c>
      <c r="W285" t="str">
        <f>"2018-09-06 03:05:33 AM"</f>
        <v>2018-09-06 03:05:33 AM</v>
      </c>
      <c r="X285" t="str">
        <f>"2018-09-06 08:35:33 AM"</f>
        <v>2018-09-06 08:35:33 AM</v>
      </c>
    </row>
    <row r="286" spans="1:24" x14ac:dyDescent="0.45">
      <c r="A286" t="s">
        <v>663</v>
      </c>
      <c r="B286" t="str">
        <f>"+919848056914"</f>
        <v>+919848056914</v>
      </c>
      <c r="C286" t="s">
        <v>25</v>
      </c>
      <c r="D286">
        <v>9959838084</v>
      </c>
      <c r="E286">
        <v>8</v>
      </c>
      <c r="F286" t="s">
        <v>751</v>
      </c>
      <c r="G286" t="s">
        <v>79</v>
      </c>
      <c r="H286" t="s">
        <v>79</v>
      </c>
      <c r="I286" t="s">
        <v>27</v>
      </c>
      <c r="J286" t="s">
        <v>52</v>
      </c>
      <c r="K286">
        <v>2</v>
      </c>
      <c r="L286" t="s">
        <v>26</v>
      </c>
      <c r="M286" t="s">
        <v>752</v>
      </c>
      <c r="N286" t="s">
        <v>753</v>
      </c>
      <c r="O286" t="s">
        <v>669</v>
      </c>
      <c r="P286" t="s">
        <v>670</v>
      </c>
      <c r="Q286" t="s">
        <v>754</v>
      </c>
      <c r="R286" t="s">
        <v>755</v>
      </c>
      <c r="S286" t="s">
        <v>35</v>
      </c>
      <c r="T286">
        <v>16.490770000000001</v>
      </c>
      <c r="U286">
        <v>79.796438300000005</v>
      </c>
      <c r="V286" t="s">
        <v>756</v>
      </c>
      <c r="W286" t="str">
        <f>"2018-08-30 12:06:52 PM"</f>
        <v>2018-08-30 12:06:52 PM</v>
      </c>
      <c r="X286" t="str">
        <f>"2018-08-30 17:36:52 PM"</f>
        <v>2018-08-30 17:36:52 PM</v>
      </c>
    </row>
    <row r="287" spans="1:24" x14ac:dyDescent="0.45">
      <c r="A287" t="s">
        <v>224</v>
      </c>
      <c r="B287" t="str">
        <f>"+918897106105"</f>
        <v>+918897106105</v>
      </c>
      <c r="C287" t="s">
        <v>25</v>
      </c>
      <c r="D287">
        <v>9989751735</v>
      </c>
      <c r="E287">
        <v>4</v>
      </c>
      <c r="F287" s="1">
        <v>43259</v>
      </c>
      <c r="G287" t="s">
        <v>26</v>
      </c>
      <c r="H287" s="1">
        <v>43336</v>
      </c>
      <c r="I287" t="s">
        <v>61</v>
      </c>
      <c r="J287" t="s">
        <v>52</v>
      </c>
      <c r="K287">
        <v>2</v>
      </c>
      <c r="L287" t="s">
        <v>26</v>
      </c>
      <c r="M287" s="1">
        <v>43327</v>
      </c>
      <c r="N287" t="s">
        <v>757</v>
      </c>
      <c r="O287" t="s">
        <v>313</v>
      </c>
      <c r="P287" t="s">
        <v>314</v>
      </c>
      <c r="Q287" t="s">
        <v>537</v>
      </c>
      <c r="R287" t="s">
        <v>450</v>
      </c>
      <c r="S287" t="s">
        <v>317</v>
      </c>
      <c r="T287">
        <v>18.2400482</v>
      </c>
      <c r="U287">
        <v>79.473291900000007</v>
      </c>
      <c r="V287" t="s">
        <v>230</v>
      </c>
      <c r="W287" t="str">
        <f>"2018-08-31 02:05:09 AM"</f>
        <v>2018-08-31 02:05:09 AM</v>
      </c>
      <c r="X287" t="str">
        <f>"2018-08-31 07:35:09 AM"</f>
        <v>2018-08-31 07:35:09 AM</v>
      </c>
    </row>
    <row r="288" spans="1:24" x14ac:dyDescent="0.45">
      <c r="A288" t="s">
        <v>663</v>
      </c>
      <c r="B288" t="str">
        <f>"+919848056914"</f>
        <v>+919848056914</v>
      </c>
      <c r="C288" t="s">
        <v>25</v>
      </c>
      <c r="D288">
        <v>9849645607</v>
      </c>
      <c r="E288">
        <v>3.5</v>
      </c>
      <c r="F288" t="s">
        <v>758</v>
      </c>
      <c r="G288" t="s">
        <v>26</v>
      </c>
      <c r="H288" t="s">
        <v>759</v>
      </c>
      <c r="I288" t="s">
        <v>75</v>
      </c>
      <c r="J288" t="s">
        <v>52</v>
      </c>
      <c r="K288">
        <v>2</v>
      </c>
      <c r="L288" t="s">
        <v>26</v>
      </c>
      <c r="M288" t="s">
        <v>760</v>
      </c>
      <c r="N288" t="s">
        <v>761</v>
      </c>
      <c r="O288" t="s">
        <v>669</v>
      </c>
      <c r="P288" t="s">
        <v>670</v>
      </c>
      <c r="Q288" t="s">
        <v>754</v>
      </c>
      <c r="R288" t="s">
        <v>755</v>
      </c>
      <c r="S288" t="s">
        <v>35</v>
      </c>
      <c r="T288">
        <v>16.498453300000001</v>
      </c>
      <c r="U288">
        <v>79.801298299999999</v>
      </c>
      <c r="V288" t="s">
        <v>756</v>
      </c>
      <c r="W288" t="str">
        <f>"2018-08-30 12:50:20 PM"</f>
        <v>2018-08-30 12:50:20 PM</v>
      </c>
      <c r="X288" t="str">
        <f>"2018-08-30 18:20:20 PM"</f>
        <v>2018-08-30 18:20:20 PM</v>
      </c>
    </row>
    <row r="289" spans="1:24" x14ac:dyDescent="0.45">
      <c r="A289" t="s">
        <v>663</v>
      </c>
      <c r="B289" t="str">
        <f>"+919848056914"</f>
        <v>+919848056914</v>
      </c>
      <c r="C289" t="s">
        <v>25</v>
      </c>
      <c r="D289">
        <v>9652649804</v>
      </c>
      <c r="E289">
        <v>4</v>
      </c>
      <c r="F289" t="s">
        <v>762</v>
      </c>
      <c r="G289" t="s">
        <v>26</v>
      </c>
      <c r="H289" t="s">
        <v>759</v>
      </c>
      <c r="I289" t="s">
        <v>75</v>
      </c>
      <c r="J289" t="s">
        <v>28</v>
      </c>
      <c r="K289">
        <v>4</v>
      </c>
      <c r="L289" t="s">
        <v>79</v>
      </c>
      <c r="M289" t="s">
        <v>763</v>
      </c>
      <c r="N289" t="s">
        <v>764</v>
      </c>
      <c r="O289" t="s">
        <v>669</v>
      </c>
      <c r="P289" t="s">
        <v>670</v>
      </c>
      <c r="Q289" t="s">
        <v>754</v>
      </c>
      <c r="R289" t="s">
        <v>755</v>
      </c>
      <c r="S289" t="s">
        <v>35</v>
      </c>
      <c r="T289">
        <v>16.509941699999999</v>
      </c>
      <c r="U289">
        <v>79.816699999999997</v>
      </c>
      <c r="V289" t="s">
        <v>765</v>
      </c>
      <c r="W289" t="str">
        <f>"2018-08-31 11:10:30 AM"</f>
        <v>2018-08-31 11:10:30 AM</v>
      </c>
      <c r="X289" t="str">
        <f>"2018-08-31 16:40:30 PM"</f>
        <v>2018-08-31 16:40:30 PM</v>
      </c>
    </row>
    <row r="290" spans="1:24" x14ac:dyDescent="0.45">
      <c r="A290" t="s">
        <v>224</v>
      </c>
      <c r="B290" t="str">
        <f>"+918897106105"</f>
        <v>+918897106105</v>
      </c>
      <c r="C290" t="s">
        <v>25</v>
      </c>
      <c r="D290">
        <v>9652499950</v>
      </c>
      <c r="E290">
        <v>4</v>
      </c>
      <c r="F290" s="1">
        <v>43259</v>
      </c>
      <c r="G290" t="s">
        <v>26</v>
      </c>
      <c r="H290" s="1">
        <v>43336</v>
      </c>
      <c r="I290" t="s">
        <v>61</v>
      </c>
      <c r="J290" t="s">
        <v>52</v>
      </c>
      <c r="K290">
        <v>3</v>
      </c>
      <c r="L290" t="s">
        <v>26</v>
      </c>
      <c r="M290" t="s">
        <v>79</v>
      </c>
      <c r="N290" t="s">
        <v>766</v>
      </c>
      <c r="O290" t="s">
        <v>313</v>
      </c>
      <c r="P290" t="s">
        <v>314</v>
      </c>
      <c r="Q290" t="s">
        <v>537</v>
      </c>
      <c r="R290" t="s">
        <v>450</v>
      </c>
      <c r="S290" t="s">
        <v>317</v>
      </c>
      <c r="T290">
        <v>18.2310266</v>
      </c>
      <c r="U290">
        <v>79.452374899999995</v>
      </c>
      <c r="V290" t="s">
        <v>230</v>
      </c>
      <c r="W290" t="str">
        <f>"2018-08-31 01:42:28 AM"</f>
        <v>2018-08-31 01:42:28 AM</v>
      </c>
      <c r="X290" t="str">
        <f>"2018-08-31 07:12:28 AM"</f>
        <v>2018-08-31 07:12:28 AM</v>
      </c>
    </row>
    <row r="291" spans="1:24" x14ac:dyDescent="0.45">
      <c r="A291" t="s">
        <v>224</v>
      </c>
      <c r="B291" t="str">
        <f>"+918897106105"</f>
        <v>+918897106105</v>
      </c>
      <c r="C291" t="s">
        <v>25</v>
      </c>
      <c r="D291">
        <v>9989048740</v>
      </c>
      <c r="E291">
        <v>4</v>
      </c>
      <c r="F291" s="1">
        <v>43259</v>
      </c>
      <c r="G291" t="s">
        <v>26</v>
      </c>
      <c r="H291" s="1">
        <v>43337</v>
      </c>
      <c r="I291" t="s">
        <v>61</v>
      </c>
      <c r="J291" t="s">
        <v>52</v>
      </c>
      <c r="K291">
        <v>2</v>
      </c>
      <c r="L291" t="s">
        <v>26</v>
      </c>
      <c r="N291" t="s">
        <v>767</v>
      </c>
      <c r="O291" t="s">
        <v>313</v>
      </c>
      <c r="P291" t="s">
        <v>314</v>
      </c>
      <c r="Q291" t="s">
        <v>315</v>
      </c>
      <c r="R291" t="s">
        <v>316</v>
      </c>
      <c r="S291" t="s">
        <v>317</v>
      </c>
      <c r="T291">
        <v>18.2986012</v>
      </c>
      <c r="U291">
        <v>79.552375100000006</v>
      </c>
      <c r="V291" t="s">
        <v>454</v>
      </c>
      <c r="W291" t="str">
        <f>"2018-09-01 03:49:00 AM"</f>
        <v>2018-09-01 03:49:00 AM</v>
      </c>
      <c r="X291" t="str">
        <f>"2018-09-01 09:19:00 AM"</f>
        <v>2018-09-01 09:19:00 AM</v>
      </c>
    </row>
    <row r="292" spans="1:24" x14ac:dyDescent="0.45">
      <c r="A292" t="s">
        <v>224</v>
      </c>
      <c r="B292" t="str">
        <f>"+918897106105"</f>
        <v>+918897106105</v>
      </c>
      <c r="C292" t="s">
        <v>25</v>
      </c>
      <c r="D292">
        <v>9963588402</v>
      </c>
      <c r="E292">
        <v>4</v>
      </c>
      <c r="F292" s="1">
        <v>43261</v>
      </c>
      <c r="G292" t="s">
        <v>26</v>
      </c>
      <c r="H292" s="1">
        <v>43327</v>
      </c>
      <c r="I292" t="s">
        <v>61</v>
      </c>
      <c r="J292" t="s">
        <v>52</v>
      </c>
      <c r="K292">
        <v>1</v>
      </c>
      <c r="L292" t="s">
        <v>26</v>
      </c>
      <c r="M292" s="1">
        <v>43314</v>
      </c>
      <c r="N292" t="s">
        <v>768</v>
      </c>
      <c r="O292" t="s">
        <v>313</v>
      </c>
      <c r="P292" t="s">
        <v>314</v>
      </c>
      <c r="Q292" t="s">
        <v>647</v>
      </c>
      <c r="R292" t="s">
        <v>316</v>
      </c>
      <c r="S292" t="s">
        <v>317</v>
      </c>
      <c r="T292">
        <v>18.300622400000002</v>
      </c>
      <c r="U292">
        <v>79.536745199999999</v>
      </c>
      <c r="V292" t="s">
        <v>230</v>
      </c>
      <c r="W292" t="str">
        <f>"2018-09-01 04:17:12 AM"</f>
        <v>2018-09-01 04:17:12 AM</v>
      </c>
      <c r="X292" t="str">
        <f>"2018-09-01 09:47:12 AM"</f>
        <v>2018-09-01 09:47:12 AM</v>
      </c>
    </row>
    <row r="293" spans="1:24" x14ac:dyDescent="0.45">
      <c r="A293" t="s">
        <v>663</v>
      </c>
      <c r="B293" t="str">
        <f>"+919848056914"</f>
        <v>+919848056914</v>
      </c>
      <c r="C293" t="s">
        <v>25</v>
      </c>
      <c r="D293">
        <v>9393269086</v>
      </c>
      <c r="E293">
        <v>2.5</v>
      </c>
      <c r="F293" t="s">
        <v>769</v>
      </c>
      <c r="G293" t="s">
        <v>79</v>
      </c>
      <c r="H293" t="s">
        <v>79</v>
      </c>
      <c r="I293" t="s">
        <v>75</v>
      </c>
      <c r="J293" t="s">
        <v>28</v>
      </c>
      <c r="K293">
        <v>5</v>
      </c>
      <c r="L293" t="s">
        <v>26</v>
      </c>
      <c r="M293" t="s">
        <v>770</v>
      </c>
      <c r="N293" t="s">
        <v>771</v>
      </c>
      <c r="O293" t="s">
        <v>669</v>
      </c>
      <c r="P293" t="s">
        <v>670</v>
      </c>
      <c r="Q293" t="s">
        <v>754</v>
      </c>
      <c r="R293" t="s">
        <v>755</v>
      </c>
      <c r="S293" t="s">
        <v>35</v>
      </c>
      <c r="T293">
        <v>16.506336699999999</v>
      </c>
      <c r="U293">
        <v>79.816646700000007</v>
      </c>
      <c r="V293" t="s">
        <v>756</v>
      </c>
      <c r="W293" t="str">
        <f>"2018-09-01 12:27:49 PM"</f>
        <v>2018-09-01 12:27:49 PM</v>
      </c>
      <c r="X293" t="str">
        <f>"2018-09-01 17:57:49 PM"</f>
        <v>2018-09-01 17:57:49 PM</v>
      </c>
    </row>
    <row r="294" spans="1:24" x14ac:dyDescent="0.45">
      <c r="A294" t="s">
        <v>663</v>
      </c>
      <c r="B294" t="str">
        <f>"+919848056914"</f>
        <v>+919848056914</v>
      </c>
      <c r="C294" t="s">
        <v>25</v>
      </c>
      <c r="D294">
        <v>9849544194</v>
      </c>
      <c r="E294">
        <v>2</v>
      </c>
      <c r="F294" t="s">
        <v>769</v>
      </c>
      <c r="G294" t="s">
        <v>26</v>
      </c>
      <c r="H294" t="s">
        <v>772</v>
      </c>
      <c r="I294" t="s">
        <v>61</v>
      </c>
      <c r="J294" t="s">
        <v>52</v>
      </c>
      <c r="K294">
        <v>1</v>
      </c>
      <c r="L294" t="s">
        <v>26</v>
      </c>
      <c r="M294" t="s">
        <v>770</v>
      </c>
      <c r="N294" t="s">
        <v>773</v>
      </c>
      <c r="O294" t="s">
        <v>669</v>
      </c>
      <c r="P294" t="s">
        <v>670</v>
      </c>
      <c r="Q294" t="s">
        <v>754</v>
      </c>
      <c r="R294" t="s">
        <v>755</v>
      </c>
      <c r="S294" t="s">
        <v>35</v>
      </c>
      <c r="T294">
        <v>16.505391700000001</v>
      </c>
      <c r="U294">
        <v>79.817436700000002</v>
      </c>
      <c r="V294" t="s">
        <v>756</v>
      </c>
      <c r="W294" t="str">
        <f>"2018-09-01 12:13:19 PM"</f>
        <v>2018-09-01 12:13:19 PM</v>
      </c>
      <c r="X294" t="str">
        <f>"2018-09-01 17:43:19 PM"</f>
        <v>2018-09-01 17:43:19 PM</v>
      </c>
    </row>
    <row r="295" spans="1:24" x14ac:dyDescent="0.45">
      <c r="A295" t="s">
        <v>198</v>
      </c>
      <c r="B295" t="str">
        <f>"+919849992127"</f>
        <v>+919849992127</v>
      </c>
      <c r="C295" t="s">
        <v>25</v>
      </c>
      <c r="D295">
        <v>9949725884</v>
      </c>
      <c r="E295">
        <v>1</v>
      </c>
      <c r="F295" s="1">
        <v>43276</v>
      </c>
      <c r="G295" t="s">
        <v>26</v>
      </c>
      <c r="I295" t="s">
        <v>27</v>
      </c>
      <c r="J295" t="s">
        <v>52</v>
      </c>
      <c r="L295" t="s">
        <v>26</v>
      </c>
      <c r="M295" s="1">
        <v>43344</v>
      </c>
      <c r="N295" t="s">
        <v>774</v>
      </c>
      <c r="O295" t="s">
        <v>200</v>
      </c>
      <c r="P295" t="s">
        <v>201</v>
      </c>
      <c r="Q295" t="s">
        <v>222</v>
      </c>
      <c r="R295" t="s">
        <v>223</v>
      </c>
      <c r="S295" t="s">
        <v>223</v>
      </c>
      <c r="T295">
        <v>18.563818699999999</v>
      </c>
      <c r="U295">
        <v>79.406206100000006</v>
      </c>
      <c r="V295" t="s">
        <v>232</v>
      </c>
      <c r="W295" t="str">
        <f>"2018-09-03 03:23:42 AM"</f>
        <v>2018-09-03 03:23:42 AM</v>
      </c>
      <c r="X295" t="str">
        <f>"2018-09-03 08:53:42 AM"</f>
        <v>2018-09-03 08:53:42 AM</v>
      </c>
    </row>
    <row r="296" spans="1:24" x14ac:dyDescent="0.45">
      <c r="A296" t="s">
        <v>198</v>
      </c>
      <c r="B296" t="str">
        <f>"+919849992127"</f>
        <v>+919849992127</v>
      </c>
      <c r="C296" t="s">
        <v>25</v>
      </c>
      <c r="D296">
        <v>9866508524</v>
      </c>
      <c r="E296">
        <v>2</v>
      </c>
      <c r="F296" s="1">
        <v>43257</v>
      </c>
      <c r="G296" t="s">
        <v>26</v>
      </c>
      <c r="I296" t="s">
        <v>27</v>
      </c>
      <c r="J296" t="s">
        <v>52</v>
      </c>
      <c r="L296" t="s">
        <v>26</v>
      </c>
      <c r="M296" s="1">
        <v>43345</v>
      </c>
      <c r="N296" t="s">
        <v>775</v>
      </c>
      <c r="O296" t="s">
        <v>200</v>
      </c>
      <c r="P296" t="s">
        <v>201</v>
      </c>
      <c r="Q296" t="s">
        <v>222</v>
      </c>
      <c r="R296" t="s">
        <v>223</v>
      </c>
      <c r="S296" t="s">
        <v>223</v>
      </c>
      <c r="T296">
        <v>18.573601199999999</v>
      </c>
      <c r="U296">
        <v>79.410779500000004</v>
      </c>
      <c r="W296" t="str">
        <f>"2018-09-03 03:31:05 AM"</f>
        <v>2018-09-03 03:31:05 AM</v>
      </c>
      <c r="X296" t="str">
        <f>"2018-09-03 09:01:05 AM"</f>
        <v>2018-09-03 09:01:05 AM</v>
      </c>
    </row>
    <row r="297" spans="1:24" x14ac:dyDescent="0.45">
      <c r="A297" t="s">
        <v>198</v>
      </c>
      <c r="B297" t="str">
        <f>"+919849992127"</f>
        <v>+919849992127</v>
      </c>
      <c r="C297" t="s">
        <v>25</v>
      </c>
      <c r="D297">
        <v>9502715950</v>
      </c>
      <c r="E297">
        <v>2</v>
      </c>
      <c r="F297" s="1">
        <v>43271</v>
      </c>
      <c r="G297" t="s">
        <v>26</v>
      </c>
      <c r="I297" t="s">
        <v>108</v>
      </c>
      <c r="J297" t="s">
        <v>52</v>
      </c>
      <c r="L297" t="s">
        <v>26</v>
      </c>
      <c r="M297" t="s">
        <v>776</v>
      </c>
      <c r="N297" t="s">
        <v>777</v>
      </c>
      <c r="O297" t="s">
        <v>200</v>
      </c>
      <c r="P297" t="s">
        <v>201</v>
      </c>
      <c r="Q297" t="s">
        <v>735</v>
      </c>
      <c r="R297" t="s">
        <v>223</v>
      </c>
      <c r="S297" t="s">
        <v>223</v>
      </c>
      <c r="T297">
        <v>18.637144899999999</v>
      </c>
      <c r="U297">
        <v>79.374889999999994</v>
      </c>
      <c r="V297" t="s">
        <v>507</v>
      </c>
      <c r="W297" t="str">
        <f>"2018-09-04 03:49:40 AM"</f>
        <v>2018-09-04 03:49:40 AM</v>
      </c>
      <c r="X297" t="str">
        <f>"2018-09-04 09:19:40 AM"</f>
        <v>2018-09-04 09:19:40 AM</v>
      </c>
    </row>
    <row r="298" spans="1:24" x14ac:dyDescent="0.45">
      <c r="A298" t="s">
        <v>198</v>
      </c>
      <c r="B298" t="str">
        <f>"+919849992127"</f>
        <v>+919849992127</v>
      </c>
      <c r="C298" t="s">
        <v>25</v>
      </c>
      <c r="D298">
        <v>9848093706</v>
      </c>
      <c r="E298">
        <v>2</v>
      </c>
      <c r="F298" s="1">
        <v>43258</v>
      </c>
      <c r="G298" t="s">
        <v>26</v>
      </c>
      <c r="I298" t="s">
        <v>62</v>
      </c>
      <c r="J298" t="s">
        <v>62</v>
      </c>
      <c r="L298" t="s">
        <v>26</v>
      </c>
      <c r="M298" s="1">
        <v>43344</v>
      </c>
      <c r="N298" t="s">
        <v>778</v>
      </c>
      <c r="O298" t="s">
        <v>200</v>
      </c>
      <c r="P298" t="s">
        <v>201</v>
      </c>
      <c r="Q298" t="s">
        <v>222</v>
      </c>
      <c r="R298" t="s">
        <v>223</v>
      </c>
      <c r="S298" t="s">
        <v>223</v>
      </c>
      <c r="T298">
        <v>18.5667826</v>
      </c>
      <c r="U298">
        <v>79.409434500000003</v>
      </c>
      <c r="V298" t="s">
        <v>205</v>
      </c>
      <c r="W298" t="str">
        <f>"2018-09-03 03:55:47 AM"</f>
        <v>2018-09-03 03:55:47 AM</v>
      </c>
      <c r="X298" t="str">
        <f>"2018-09-03 09:25:47 AM"</f>
        <v>2018-09-03 09:25:47 AM</v>
      </c>
    </row>
    <row r="299" spans="1:24" x14ac:dyDescent="0.45">
      <c r="A299" t="s">
        <v>224</v>
      </c>
      <c r="B299" t="str">
        <f>"+918897106105"</f>
        <v>+918897106105</v>
      </c>
      <c r="C299" t="s">
        <v>25</v>
      </c>
      <c r="D299">
        <v>7702845150</v>
      </c>
      <c r="E299">
        <v>2</v>
      </c>
      <c r="F299" s="1">
        <v>43261</v>
      </c>
      <c r="G299" t="s">
        <v>26</v>
      </c>
      <c r="H299" s="1">
        <v>43332</v>
      </c>
      <c r="I299" t="s">
        <v>61</v>
      </c>
      <c r="J299" t="s">
        <v>52</v>
      </c>
      <c r="K299">
        <v>2</v>
      </c>
      <c r="L299" t="s">
        <v>26</v>
      </c>
      <c r="M299" s="1">
        <v>43322</v>
      </c>
      <c r="N299" t="s">
        <v>779</v>
      </c>
      <c r="O299" t="s">
        <v>313</v>
      </c>
      <c r="P299" t="s">
        <v>314</v>
      </c>
      <c r="Q299" t="s">
        <v>594</v>
      </c>
      <c r="R299" t="s">
        <v>316</v>
      </c>
      <c r="S299" t="s">
        <v>317</v>
      </c>
      <c r="T299">
        <v>18.360790600000001</v>
      </c>
      <c r="U299">
        <v>79.518746500000006</v>
      </c>
      <c r="V299" t="s">
        <v>210</v>
      </c>
      <c r="W299" t="str">
        <f>"2018-09-04 02:57:54 AM"</f>
        <v>2018-09-04 02:57:54 AM</v>
      </c>
      <c r="X299" t="str">
        <f>"2018-09-04 08:27:54 AM"</f>
        <v>2018-09-04 08:27:54 AM</v>
      </c>
    </row>
    <row r="300" spans="1:24" x14ac:dyDescent="0.45">
      <c r="A300" t="s">
        <v>60</v>
      </c>
      <c r="B300" t="str">
        <f>"+919441902471"</f>
        <v>+919441902471</v>
      </c>
      <c r="C300" t="s">
        <v>25</v>
      </c>
      <c r="D300">
        <v>9490639184</v>
      </c>
      <c r="E300">
        <v>10</v>
      </c>
      <c r="F300">
        <v>5072018</v>
      </c>
      <c r="G300" t="s">
        <v>26</v>
      </c>
      <c r="H300">
        <v>15082018</v>
      </c>
      <c r="I300" t="s">
        <v>108</v>
      </c>
      <c r="J300" t="s">
        <v>52</v>
      </c>
      <c r="K300">
        <v>5</v>
      </c>
      <c r="L300" t="s">
        <v>26</v>
      </c>
      <c r="M300">
        <v>5082018</v>
      </c>
      <c r="N300" t="s">
        <v>780</v>
      </c>
      <c r="O300" t="s">
        <v>64</v>
      </c>
      <c r="P300" t="s">
        <v>65</v>
      </c>
      <c r="Q300" t="s">
        <v>368</v>
      </c>
      <c r="R300" t="s">
        <v>67</v>
      </c>
      <c r="S300" t="s">
        <v>42</v>
      </c>
      <c r="T300">
        <v>16.484638</v>
      </c>
      <c r="U300">
        <v>80.359648000000007</v>
      </c>
      <c r="V300" t="s">
        <v>151</v>
      </c>
      <c r="W300" t="str">
        <f>"2018-09-14 02:52:32 AM"</f>
        <v>2018-09-14 02:52:32 AM</v>
      </c>
      <c r="X300" t="str">
        <f>"2018-09-14 08:22:32 AM"</f>
        <v>2018-09-14 08:22:32 AM</v>
      </c>
    </row>
    <row r="301" spans="1:24" x14ac:dyDescent="0.45">
      <c r="A301" t="s">
        <v>60</v>
      </c>
      <c r="B301" t="str">
        <f>"+919441902471"</f>
        <v>+919441902471</v>
      </c>
      <c r="C301" t="s">
        <v>25</v>
      </c>
      <c r="D301">
        <v>9441363438</v>
      </c>
      <c r="E301">
        <v>5</v>
      </c>
      <c r="F301">
        <v>5072018</v>
      </c>
      <c r="G301" t="s">
        <v>26</v>
      </c>
      <c r="H301">
        <v>5082018</v>
      </c>
      <c r="I301" t="s">
        <v>108</v>
      </c>
      <c r="J301" t="s">
        <v>52</v>
      </c>
      <c r="K301">
        <v>5</v>
      </c>
      <c r="L301" t="s">
        <v>26</v>
      </c>
      <c r="M301">
        <v>1082018</v>
      </c>
      <c r="N301" t="s">
        <v>781</v>
      </c>
      <c r="O301" t="s">
        <v>64</v>
      </c>
      <c r="P301" t="s">
        <v>70</v>
      </c>
      <c r="Q301" t="s">
        <v>368</v>
      </c>
      <c r="R301" t="s">
        <v>67</v>
      </c>
      <c r="S301" t="s">
        <v>42</v>
      </c>
      <c r="T301">
        <v>16.484246500000001</v>
      </c>
      <c r="U301">
        <v>80.359451800000002</v>
      </c>
      <c r="V301" t="s">
        <v>151</v>
      </c>
      <c r="W301" t="str">
        <f>"2018-09-14 02:56:47 AM"</f>
        <v>2018-09-14 02:56:47 AM</v>
      </c>
      <c r="X301" t="str">
        <f>"2018-09-14 08:26:47 AM"</f>
        <v>2018-09-14 08:26:47 AM</v>
      </c>
    </row>
    <row r="302" spans="1:24" x14ac:dyDescent="0.45">
      <c r="A302" t="s">
        <v>60</v>
      </c>
      <c r="B302" t="str">
        <f>"+919441902471"</f>
        <v>+919441902471</v>
      </c>
      <c r="C302" t="s">
        <v>25</v>
      </c>
      <c r="D302">
        <v>9705451463</v>
      </c>
      <c r="E302">
        <v>6</v>
      </c>
      <c r="F302">
        <v>5072018</v>
      </c>
      <c r="G302" t="s">
        <v>26</v>
      </c>
      <c r="H302">
        <v>15082018</v>
      </c>
      <c r="I302" t="s">
        <v>61</v>
      </c>
      <c r="J302" t="s">
        <v>28</v>
      </c>
      <c r="K302">
        <v>10</v>
      </c>
      <c r="L302" t="s">
        <v>26</v>
      </c>
      <c r="M302">
        <v>1082018</v>
      </c>
      <c r="N302" t="s">
        <v>782</v>
      </c>
      <c r="O302" t="s">
        <v>64</v>
      </c>
      <c r="P302" t="s">
        <v>257</v>
      </c>
      <c r="Q302" t="s">
        <v>368</v>
      </c>
      <c r="R302" t="s">
        <v>67</v>
      </c>
      <c r="S302" t="s">
        <v>42</v>
      </c>
      <c r="T302">
        <v>16.4803383</v>
      </c>
      <c r="U302">
        <v>80.357950200000005</v>
      </c>
      <c r="V302" t="s">
        <v>783</v>
      </c>
      <c r="W302" t="str">
        <f>"2018-09-14 03:06:36 AM"</f>
        <v>2018-09-14 03:06:36 AM</v>
      </c>
      <c r="X302" t="str">
        <f>"2018-09-14 08:36:36 AM"</f>
        <v>2018-09-14 08:36:36 AM</v>
      </c>
    </row>
    <row r="303" spans="1:24" x14ac:dyDescent="0.45">
      <c r="A303" t="s">
        <v>364</v>
      </c>
      <c r="B303" t="str">
        <f>"+918978005714"</f>
        <v>+918978005714</v>
      </c>
      <c r="C303" t="s">
        <v>25</v>
      </c>
      <c r="D303">
        <v>9912814837</v>
      </c>
      <c r="E303">
        <v>8</v>
      </c>
      <c r="F303" s="1">
        <v>43289</v>
      </c>
      <c r="G303" t="s">
        <v>26</v>
      </c>
      <c r="H303" s="1">
        <v>43330</v>
      </c>
      <c r="I303" t="s">
        <v>108</v>
      </c>
      <c r="J303" t="s">
        <v>52</v>
      </c>
      <c r="K303">
        <v>3</v>
      </c>
      <c r="L303" t="s">
        <v>26</v>
      </c>
      <c r="M303" t="s">
        <v>26</v>
      </c>
      <c r="N303" t="s">
        <v>784</v>
      </c>
      <c r="O303" t="s">
        <v>785</v>
      </c>
      <c r="P303" t="s">
        <v>307</v>
      </c>
      <c r="Q303" t="s">
        <v>308</v>
      </c>
      <c r="R303" t="s">
        <v>309</v>
      </c>
      <c r="S303" t="s">
        <v>35</v>
      </c>
      <c r="T303">
        <v>16.616879900000001</v>
      </c>
      <c r="U303">
        <v>79.799610599999994</v>
      </c>
      <c r="W303" t="str">
        <f>"2018-09-14 03:14:37 AM"</f>
        <v>2018-09-14 03:14:37 AM</v>
      </c>
      <c r="X303" t="str">
        <f>"2018-09-14 08:44:37 AM"</f>
        <v>2018-09-14 08:44:37 AM</v>
      </c>
    </row>
    <row r="304" spans="1:24" x14ac:dyDescent="0.45">
      <c r="A304" t="s">
        <v>78</v>
      </c>
      <c r="B304" t="str">
        <f>"+919989687318"</f>
        <v>+919989687318</v>
      </c>
      <c r="C304" t="s">
        <v>25</v>
      </c>
      <c r="D304">
        <v>9492616690</v>
      </c>
      <c r="E304">
        <v>15</v>
      </c>
      <c r="F304" s="1">
        <v>43318</v>
      </c>
      <c r="G304" t="s">
        <v>79</v>
      </c>
      <c r="I304" t="s">
        <v>61</v>
      </c>
      <c r="J304" t="s">
        <v>52</v>
      </c>
      <c r="L304" t="s">
        <v>79</v>
      </c>
      <c r="M304">
        <v>5</v>
      </c>
      <c r="N304" t="s">
        <v>786</v>
      </c>
      <c r="O304" t="s">
        <v>787</v>
      </c>
      <c r="P304" t="s">
        <v>476</v>
      </c>
      <c r="Q304" t="s">
        <v>486</v>
      </c>
      <c r="R304" t="s">
        <v>84</v>
      </c>
      <c r="S304" t="s">
        <v>35</v>
      </c>
      <c r="T304">
        <v>16.201002599999999</v>
      </c>
      <c r="U304">
        <v>80.362211000000002</v>
      </c>
      <c r="V304" t="s">
        <v>120</v>
      </c>
      <c r="W304" t="str">
        <f>"2018-09-14 04:56:38 AM"</f>
        <v>2018-09-14 04:56:38 AM</v>
      </c>
      <c r="X304" t="str">
        <f>"2018-09-14 10:26:38 AM"</f>
        <v>2018-09-14 10:26:38 AM</v>
      </c>
    </row>
    <row r="305" spans="1:24" x14ac:dyDescent="0.45">
      <c r="A305" t="s">
        <v>89</v>
      </c>
      <c r="B305" t="str">
        <f>"+917702361687"</f>
        <v>+917702361687</v>
      </c>
      <c r="C305" t="s">
        <v>25</v>
      </c>
      <c r="D305">
        <v>9866509918</v>
      </c>
      <c r="E305">
        <v>3</v>
      </c>
      <c r="F305" s="1">
        <v>43287</v>
      </c>
      <c r="G305" t="s">
        <v>26</v>
      </c>
      <c r="H305" s="1">
        <v>43332</v>
      </c>
      <c r="I305" t="s">
        <v>157</v>
      </c>
      <c r="J305" t="s">
        <v>28</v>
      </c>
      <c r="K305">
        <v>3</v>
      </c>
      <c r="L305" t="s">
        <v>26</v>
      </c>
      <c r="M305" s="1">
        <v>43357</v>
      </c>
      <c r="N305" t="s">
        <v>788</v>
      </c>
      <c r="O305" t="s">
        <v>137</v>
      </c>
      <c r="P305" t="s">
        <v>131</v>
      </c>
      <c r="Q305" t="s">
        <v>95</v>
      </c>
      <c r="R305" t="s">
        <v>96</v>
      </c>
      <c r="S305" t="s">
        <v>35</v>
      </c>
      <c r="T305">
        <v>16.314431599999999</v>
      </c>
      <c r="U305">
        <v>79.2935868</v>
      </c>
      <c r="V305" t="s">
        <v>120</v>
      </c>
      <c r="W305" t="str">
        <f>"2018-09-14 03:20:10 AM"</f>
        <v>2018-09-14 03:20:10 AM</v>
      </c>
      <c r="X305" t="str">
        <f>"2018-09-14 08:50:10 AM"</f>
        <v>2018-09-14 08:50:10 AM</v>
      </c>
    </row>
    <row r="306" spans="1:24" x14ac:dyDescent="0.45">
      <c r="A306" t="s">
        <v>89</v>
      </c>
      <c r="B306" t="str">
        <f>"+917702361687"</f>
        <v>+917702361687</v>
      </c>
      <c r="C306" t="s">
        <v>25</v>
      </c>
      <c r="D306">
        <v>9989895190</v>
      </c>
      <c r="E306">
        <v>5</v>
      </c>
      <c r="F306" s="1">
        <v>43271</v>
      </c>
      <c r="G306" t="s">
        <v>26</v>
      </c>
      <c r="I306" t="s">
        <v>157</v>
      </c>
      <c r="J306" t="s">
        <v>52</v>
      </c>
      <c r="K306">
        <v>2</v>
      </c>
      <c r="L306" t="s">
        <v>26</v>
      </c>
      <c r="M306" s="1">
        <v>43357</v>
      </c>
      <c r="N306" t="s">
        <v>789</v>
      </c>
      <c r="O306" t="s">
        <v>137</v>
      </c>
      <c r="P306" t="s">
        <v>131</v>
      </c>
      <c r="Q306" t="s">
        <v>95</v>
      </c>
      <c r="R306" t="s">
        <v>96</v>
      </c>
      <c r="S306" t="s">
        <v>35</v>
      </c>
      <c r="T306">
        <v>16.306529999999999</v>
      </c>
      <c r="U306">
        <v>79.306804999999997</v>
      </c>
      <c r="V306" t="s">
        <v>790</v>
      </c>
      <c r="W306" t="str">
        <f>"2018-09-14 03:22:56 AM"</f>
        <v>2018-09-14 03:22:56 AM</v>
      </c>
      <c r="X306" t="str">
        <f>"2018-09-14 08:52:56 AM"</f>
        <v>2018-09-14 08:52:56 AM</v>
      </c>
    </row>
    <row r="307" spans="1:24" x14ac:dyDescent="0.45">
      <c r="A307" t="s">
        <v>78</v>
      </c>
      <c r="B307" t="str">
        <f>"+919989687318"</f>
        <v>+919989687318</v>
      </c>
      <c r="C307" t="s">
        <v>25</v>
      </c>
      <c r="D307">
        <v>9573646511</v>
      </c>
      <c r="E307">
        <v>12</v>
      </c>
      <c r="F307" s="1">
        <v>43318</v>
      </c>
      <c r="G307" t="s">
        <v>79</v>
      </c>
      <c r="I307" t="s">
        <v>61</v>
      </c>
      <c r="J307" t="s">
        <v>52</v>
      </c>
      <c r="L307" t="s">
        <v>79</v>
      </c>
      <c r="M307">
        <v>6</v>
      </c>
      <c r="N307" t="s">
        <v>791</v>
      </c>
      <c r="O307" t="s">
        <v>792</v>
      </c>
      <c r="P307" t="s">
        <v>747</v>
      </c>
      <c r="Q307" t="s">
        <v>477</v>
      </c>
      <c r="R307" t="s">
        <v>477</v>
      </c>
      <c r="S307" t="s">
        <v>35</v>
      </c>
      <c r="T307">
        <v>16.1814024</v>
      </c>
      <c r="U307">
        <v>80.334778099999994</v>
      </c>
      <c r="V307" t="s">
        <v>503</v>
      </c>
      <c r="W307" t="str">
        <f>"2018-09-14 04:23:54 AM"</f>
        <v>2018-09-14 04:23:54 AM</v>
      </c>
      <c r="X307" t="str">
        <f>"2018-09-14 09:53:54 AM"</f>
        <v>2018-09-14 09:53:54 AM</v>
      </c>
    </row>
    <row r="308" spans="1:24" x14ac:dyDescent="0.45">
      <c r="A308" t="s">
        <v>60</v>
      </c>
      <c r="B308" t="str">
        <f>"+919441902471"</f>
        <v>+919441902471</v>
      </c>
      <c r="C308" t="s">
        <v>25</v>
      </c>
      <c r="D308">
        <v>9951058772</v>
      </c>
      <c r="E308">
        <v>10</v>
      </c>
      <c r="F308">
        <v>5072018</v>
      </c>
      <c r="G308" t="s">
        <v>26</v>
      </c>
      <c r="H308">
        <v>5082018</v>
      </c>
      <c r="I308" t="s">
        <v>61</v>
      </c>
      <c r="J308" t="s">
        <v>52</v>
      </c>
      <c r="K308">
        <v>5</v>
      </c>
      <c r="L308" t="s">
        <v>26</v>
      </c>
      <c r="M308">
        <v>2082018</v>
      </c>
      <c r="N308" t="s">
        <v>793</v>
      </c>
      <c r="O308" t="s">
        <v>64</v>
      </c>
      <c r="P308" t="s">
        <v>70</v>
      </c>
      <c r="Q308" t="s">
        <v>71</v>
      </c>
      <c r="R308" t="s">
        <v>67</v>
      </c>
      <c r="S308" t="s">
        <v>42</v>
      </c>
      <c r="T308">
        <v>16.488693699999999</v>
      </c>
      <c r="U308">
        <v>80.3797225</v>
      </c>
      <c r="V308" t="s">
        <v>644</v>
      </c>
      <c r="W308" t="str">
        <f>"2018-09-14 03:35:00 AM"</f>
        <v>2018-09-14 03:35:00 AM</v>
      </c>
      <c r="X308" t="str">
        <f>"2018-09-14 09:05:00 AM"</f>
        <v>2018-09-14 09:05:00 AM</v>
      </c>
    </row>
    <row r="309" spans="1:24" x14ac:dyDescent="0.45">
      <c r="A309" t="s">
        <v>373</v>
      </c>
      <c r="B309" t="str">
        <f>"+919989856538"</f>
        <v>+919989856538</v>
      </c>
      <c r="C309" t="s">
        <v>25</v>
      </c>
      <c r="D309">
        <v>9652741927</v>
      </c>
      <c r="E309">
        <v>7</v>
      </c>
      <c r="F309" s="1">
        <v>43290</v>
      </c>
      <c r="G309" t="s">
        <v>26</v>
      </c>
      <c r="I309" t="s">
        <v>108</v>
      </c>
      <c r="J309" t="s">
        <v>52</v>
      </c>
      <c r="K309" s="2">
        <v>43743</v>
      </c>
      <c r="L309" t="s">
        <v>26</v>
      </c>
      <c r="N309" t="s">
        <v>794</v>
      </c>
      <c r="O309" t="s">
        <v>795</v>
      </c>
      <c r="P309" t="s">
        <v>376</v>
      </c>
      <c r="Q309" t="s">
        <v>377</v>
      </c>
      <c r="R309" t="s">
        <v>377</v>
      </c>
      <c r="S309" t="s">
        <v>35</v>
      </c>
      <c r="T309">
        <v>16.375174099999999</v>
      </c>
      <c r="U309">
        <v>79.894538299999994</v>
      </c>
      <c r="V309" t="s">
        <v>120</v>
      </c>
      <c r="W309" t="str">
        <f>"2018-09-14 04:26:30 AM"</f>
        <v>2018-09-14 04:26:30 AM</v>
      </c>
      <c r="X309" t="str">
        <f>"2018-09-14 09:56:30 AM"</f>
        <v>2018-09-14 09:56:30 AM</v>
      </c>
    </row>
    <row r="310" spans="1:24" x14ac:dyDescent="0.45">
      <c r="A310" t="s">
        <v>364</v>
      </c>
      <c r="B310" t="str">
        <f>"+918978005714"</f>
        <v>+918978005714</v>
      </c>
      <c r="C310" t="s">
        <v>25</v>
      </c>
      <c r="D310">
        <v>7799312716</v>
      </c>
      <c r="E310">
        <v>5</v>
      </c>
      <c r="F310" s="1">
        <v>43289</v>
      </c>
      <c r="G310" t="s">
        <v>26</v>
      </c>
      <c r="H310" t="s">
        <v>26</v>
      </c>
      <c r="I310" t="s">
        <v>108</v>
      </c>
      <c r="J310" t="s">
        <v>52</v>
      </c>
      <c r="K310">
        <v>2</v>
      </c>
      <c r="L310" t="s">
        <v>26</v>
      </c>
      <c r="M310" t="s">
        <v>26</v>
      </c>
      <c r="N310" t="s">
        <v>796</v>
      </c>
      <c r="O310" t="s">
        <v>364</v>
      </c>
      <c r="P310" t="s">
        <v>307</v>
      </c>
      <c r="Q310" t="s">
        <v>308</v>
      </c>
      <c r="R310" t="s">
        <v>309</v>
      </c>
      <c r="S310" t="s">
        <v>35</v>
      </c>
      <c r="T310">
        <v>16.657214199999999</v>
      </c>
      <c r="U310">
        <v>79.819177699999997</v>
      </c>
      <c r="W310" t="str">
        <f>"2018-09-14 03:37:28 AM"</f>
        <v>2018-09-14 03:37:28 AM</v>
      </c>
      <c r="X310" t="str">
        <f>"2018-09-14 09:07:28 AM"</f>
        <v>2018-09-14 09:07:28 AM</v>
      </c>
    </row>
    <row r="311" spans="1:24" x14ac:dyDescent="0.45">
      <c r="A311" t="s">
        <v>78</v>
      </c>
      <c r="B311" t="str">
        <f>"+919989687318"</f>
        <v>+919989687318</v>
      </c>
      <c r="C311" t="s">
        <v>25</v>
      </c>
      <c r="D311">
        <v>9949344963</v>
      </c>
      <c r="E311">
        <v>18</v>
      </c>
      <c r="F311" s="1">
        <v>43317</v>
      </c>
      <c r="G311" t="s">
        <v>79</v>
      </c>
      <c r="I311" t="s">
        <v>61</v>
      </c>
      <c r="J311" t="s">
        <v>28</v>
      </c>
      <c r="L311" t="s">
        <v>79</v>
      </c>
      <c r="M311">
        <v>5</v>
      </c>
      <c r="N311" t="s">
        <v>797</v>
      </c>
      <c r="O311" t="s">
        <v>798</v>
      </c>
      <c r="P311" t="s">
        <v>476</v>
      </c>
      <c r="Q311" t="s">
        <v>486</v>
      </c>
      <c r="R311" t="s">
        <v>84</v>
      </c>
      <c r="S311" t="s">
        <v>35</v>
      </c>
      <c r="T311">
        <v>16.145920199999999</v>
      </c>
      <c r="U311">
        <v>80.382392699999997</v>
      </c>
      <c r="V311" t="s">
        <v>799</v>
      </c>
      <c r="W311" t="str">
        <f>"2018-09-14 05:02:13 AM"</f>
        <v>2018-09-14 05:02:13 AM</v>
      </c>
      <c r="X311" t="str">
        <f>"2018-09-14 10:32:13 AM"</f>
        <v>2018-09-14 10:32:13 AM</v>
      </c>
    </row>
    <row r="312" spans="1:24" x14ac:dyDescent="0.45">
      <c r="A312" t="s">
        <v>364</v>
      </c>
      <c r="B312" t="str">
        <f>"+918978005714"</f>
        <v>+918978005714</v>
      </c>
      <c r="C312" t="s">
        <v>25</v>
      </c>
      <c r="D312">
        <v>9703778332</v>
      </c>
      <c r="E312">
        <v>12</v>
      </c>
      <c r="F312" s="1">
        <v>43289</v>
      </c>
      <c r="G312" t="s">
        <v>26</v>
      </c>
      <c r="H312" s="1">
        <v>43332</v>
      </c>
      <c r="I312" t="s">
        <v>27</v>
      </c>
      <c r="J312" t="s">
        <v>28</v>
      </c>
      <c r="K312">
        <v>20</v>
      </c>
      <c r="L312" t="s">
        <v>26</v>
      </c>
      <c r="M312" t="s">
        <v>26</v>
      </c>
      <c r="N312" t="s">
        <v>800</v>
      </c>
      <c r="O312" t="s">
        <v>364</v>
      </c>
      <c r="P312" t="s">
        <v>307</v>
      </c>
      <c r="Q312" t="s">
        <v>308</v>
      </c>
      <c r="R312" t="s">
        <v>309</v>
      </c>
      <c r="S312" t="s">
        <v>35</v>
      </c>
      <c r="T312">
        <v>16.616879900000001</v>
      </c>
      <c r="U312">
        <v>79.799610599999994</v>
      </c>
      <c r="W312" t="str">
        <f>"2018-09-14 03:52:33 AM"</f>
        <v>2018-09-14 03:52:33 AM</v>
      </c>
      <c r="X312" t="str">
        <f>"2018-09-14 09:22:33 AM"</f>
        <v>2018-09-14 09:22:33 AM</v>
      </c>
    </row>
    <row r="313" spans="1:24" x14ac:dyDescent="0.45">
      <c r="A313" t="s">
        <v>373</v>
      </c>
      <c r="B313" t="str">
        <f>"+919989856538"</f>
        <v>+919989856538</v>
      </c>
      <c r="C313" t="s">
        <v>25</v>
      </c>
      <c r="D313">
        <v>9000380142</v>
      </c>
      <c r="E313">
        <v>2</v>
      </c>
      <c r="F313" s="1">
        <v>43291</v>
      </c>
      <c r="G313" t="s">
        <v>26</v>
      </c>
      <c r="I313" t="s">
        <v>138</v>
      </c>
      <c r="J313" t="s">
        <v>52</v>
      </c>
      <c r="K313" s="2">
        <v>43681</v>
      </c>
      <c r="L313" t="s">
        <v>79</v>
      </c>
      <c r="N313" t="s">
        <v>801</v>
      </c>
      <c r="O313" t="s">
        <v>795</v>
      </c>
      <c r="P313" t="s">
        <v>376</v>
      </c>
      <c r="Q313" t="s">
        <v>377</v>
      </c>
      <c r="R313" t="s">
        <v>377</v>
      </c>
      <c r="S313" t="s">
        <v>35</v>
      </c>
      <c r="T313">
        <v>16.379935799999998</v>
      </c>
      <c r="U313">
        <v>79.903018399999993</v>
      </c>
      <c r="V313" t="s">
        <v>120</v>
      </c>
      <c r="W313" t="str">
        <f>"2018-09-14 04:12:04 AM"</f>
        <v>2018-09-14 04:12:04 AM</v>
      </c>
      <c r="X313" t="str">
        <f>"2018-09-14 09:42:04 AM"</f>
        <v>2018-09-14 09:42:04 AM</v>
      </c>
    </row>
    <row r="314" spans="1:24" x14ac:dyDescent="0.45">
      <c r="A314" t="s">
        <v>373</v>
      </c>
      <c r="B314" t="str">
        <f>"+919989856538"</f>
        <v>+919989856538</v>
      </c>
      <c r="C314" t="s">
        <v>25</v>
      </c>
      <c r="D314">
        <v>9908493093</v>
      </c>
      <c r="E314">
        <v>7</v>
      </c>
      <c r="F314" s="1">
        <v>43320</v>
      </c>
      <c r="G314" t="s">
        <v>79</v>
      </c>
      <c r="I314" t="s">
        <v>61</v>
      </c>
      <c r="J314" t="s">
        <v>52</v>
      </c>
      <c r="K314" s="2">
        <v>43620</v>
      </c>
      <c r="L314" t="s">
        <v>79</v>
      </c>
      <c r="N314" t="s">
        <v>802</v>
      </c>
      <c r="O314" t="s">
        <v>375</v>
      </c>
      <c r="P314" t="s">
        <v>376</v>
      </c>
      <c r="Q314" t="s">
        <v>377</v>
      </c>
      <c r="R314" t="s">
        <v>377</v>
      </c>
      <c r="S314" t="s">
        <v>35</v>
      </c>
      <c r="T314">
        <v>16.359069699999999</v>
      </c>
      <c r="U314">
        <v>79.900588200000001</v>
      </c>
      <c r="V314" t="s">
        <v>120</v>
      </c>
      <c r="W314" t="str">
        <f>"2018-09-14 04:58:13 AM"</f>
        <v>2018-09-14 04:58:13 AM</v>
      </c>
      <c r="X314" t="str">
        <f>"2018-09-14 10:28:13 AM"</f>
        <v>2018-09-14 10:28:13 AM</v>
      </c>
    </row>
    <row r="315" spans="1:24" x14ac:dyDescent="0.45">
      <c r="A315" t="s">
        <v>78</v>
      </c>
      <c r="B315" t="str">
        <f>"+919989687318"</f>
        <v>+919989687318</v>
      </c>
      <c r="C315" t="s">
        <v>25</v>
      </c>
      <c r="D315">
        <v>9949497928</v>
      </c>
      <c r="E315">
        <v>14</v>
      </c>
      <c r="F315" s="1">
        <v>43317</v>
      </c>
      <c r="G315" t="s">
        <v>79</v>
      </c>
      <c r="I315" t="s">
        <v>61</v>
      </c>
      <c r="J315" t="s">
        <v>52</v>
      </c>
      <c r="L315" t="s">
        <v>79</v>
      </c>
      <c r="M315">
        <v>9</v>
      </c>
      <c r="N315" t="s">
        <v>803</v>
      </c>
      <c r="O315" t="s">
        <v>804</v>
      </c>
      <c r="P315" t="s">
        <v>805</v>
      </c>
      <c r="Q315" t="s">
        <v>486</v>
      </c>
      <c r="R315" t="s">
        <v>84</v>
      </c>
      <c r="S315" t="s">
        <v>35</v>
      </c>
      <c r="T315">
        <v>16.1814024</v>
      </c>
      <c r="U315">
        <v>80.334778099999994</v>
      </c>
      <c r="V315" t="s">
        <v>503</v>
      </c>
      <c r="W315" t="str">
        <f>"2018-09-14 05:13:29 AM"</f>
        <v>2018-09-14 05:13:29 AM</v>
      </c>
      <c r="X315" t="str">
        <f>"2018-09-14 10:43:29 AM"</f>
        <v>2018-09-14 10:43:29 AM</v>
      </c>
    </row>
    <row r="316" spans="1:24" x14ac:dyDescent="0.45">
      <c r="A316" t="s">
        <v>78</v>
      </c>
      <c r="B316" t="str">
        <f>"+919989687318"</f>
        <v>+919989687318</v>
      </c>
      <c r="C316" t="s">
        <v>25</v>
      </c>
      <c r="D316">
        <v>9705410104</v>
      </c>
      <c r="E316">
        <v>15</v>
      </c>
      <c r="F316" s="1">
        <v>43316</v>
      </c>
      <c r="G316" t="s">
        <v>79</v>
      </c>
      <c r="I316" t="s">
        <v>61</v>
      </c>
      <c r="J316" t="s">
        <v>52</v>
      </c>
      <c r="L316" t="s">
        <v>26</v>
      </c>
      <c r="M316">
        <v>8</v>
      </c>
      <c r="N316" t="s">
        <v>806</v>
      </c>
      <c r="O316" t="s">
        <v>500</v>
      </c>
      <c r="P316" t="s">
        <v>476</v>
      </c>
      <c r="Q316" t="s">
        <v>486</v>
      </c>
      <c r="R316" t="s">
        <v>84</v>
      </c>
      <c r="S316" t="s">
        <v>35</v>
      </c>
      <c r="T316">
        <v>16.145920199999999</v>
      </c>
      <c r="U316">
        <v>80.382392699999997</v>
      </c>
      <c r="V316" t="s">
        <v>799</v>
      </c>
      <c r="W316" t="str">
        <f>"2018-09-14 05:08:47 AM"</f>
        <v>2018-09-14 05:08:47 AM</v>
      </c>
      <c r="X316" t="str">
        <f>"2018-09-14 10:38:47 AM"</f>
        <v>2018-09-14 10:38:47 AM</v>
      </c>
    </row>
    <row r="317" spans="1:24" x14ac:dyDescent="0.45">
      <c r="A317" t="s">
        <v>364</v>
      </c>
      <c r="B317" t="str">
        <f>"+918978005714"</f>
        <v>+918978005714</v>
      </c>
      <c r="C317" t="s">
        <v>25</v>
      </c>
      <c r="D317">
        <v>9505173511</v>
      </c>
      <c r="E317">
        <v>6</v>
      </c>
      <c r="F317" s="1">
        <v>43289</v>
      </c>
      <c r="G317" t="s">
        <v>26</v>
      </c>
      <c r="H317" t="s">
        <v>26</v>
      </c>
      <c r="I317" t="s">
        <v>27</v>
      </c>
      <c r="J317" t="s">
        <v>52</v>
      </c>
      <c r="K317">
        <v>3</v>
      </c>
      <c r="L317" t="s">
        <v>26</v>
      </c>
      <c r="M317" t="s">
        <v>26</v>
      </c>
      <c r="N317" t="s">
        <v>807</v>
      </c>
      <c r="O317" t="s">
        <v>364</v>
      </c>
      <c r="P317" t="s">
        <v>307</v>
      </c>
      <c r="Q317" t="s">
        <v>308</v>
      </c>
      <c r="R317" t="s">
        <v>309</v>
      </c>
      <c r="S317" t="s">
        <v>35</v>
      </c>
      <c r="T317">
        <v>16.566272099999999</v>
      </c>
      <c r="U317">
        <v>79.776014799999999</v>
      </c>
      <c r="W317" t="str">
        <f>"2018-09-14 09:55:44 AM"</f>
        <v>2018-09-14 09:55:44 AM</v>
      </c>
      <c r="X317" t="str">
        <f>"2018-09-14 15:25:44 PM"</f>
        <v>2018-09-14 15:25:44 PM</v>
      </c>
    </row>
    <row r="318" spans="1:24" x14ac:dyDescent="0.45">
      <c r="A318" t="s">
        <v>491</v>
      </c>
      <c r="B318" t="str">
        <f>"+919652385954"</f>
        <v>+919652385954</v>
      </c>
      <c r="C318" t="s">
        <v>25</v>
      </c>
      <c r="D318">
        <v>9492650471</v>
      </c>
      <c r="E318">
        <v>2</v>
      </c>
      <c r="F318" s="1">
        <v>43266</v>
      </c>
      <c r="G318" t="s">
        <v>26</v>
      </c>
      <c r="H318" s="1">
        <v>43301</v>
      </c>
      <c r="I318" t="s">
        <v>27</v>
      </c>
      <c r="J318" t="s">
        <v>52</v>
      </c>
      <c r="K318" s="6">
        <v>0.5</v>
      </c>
      <c r="L318" t="s">
        <v>26</v>
      </c>
      <c r="M318" s="1">
        <v>43286</v>
      </c>
      <c r="N318" t="s">
        <v>808</v>
      </c>
      <c r="O318" t="s">
        <v>493</v>
      </c>
      <c r="P318" t="s">
        <v>494</v>
      </c>
      <c r="Q318" t="s">
        <v>495</v>
      </c>
      <c r="R318" t="s">
        <v>496</v>
      </c>
      <c r="S318" t="s">
        <v>497</v>
      </c>
      <c r="T318">
        <v>18.348347799999999</v>
      </c>
      <c r="U318">
        <v>78.9966127</v>
      </c>
      <c r="V318" t="s">
        <v>809</v>
      </c>
      <c r="W318" t="str">
        <f>"2018-09-10 03:43:15 AM"</f>
        <v>2018-09-10 03:43:15 AM</v>
      </c>
      <c r="X318" t="str">
        <f>"2018-09-10 09:13:15 AM"</f>
        <v>2018-09-10 09:13:15 AM</v>
      </c>
    </row>
    <row r="319" spans="1:24" x14ac:dyDescent="0.45">
      <c r="A319" t="s">
        <v>60</v>
      </c>
      <c r="B319" t="str">
        <f>"+919441902471"</f>
        <v>+919441902471</v>
      </c>
      <c r="C319" t="s">
        <v>25</v>
      </c>
      <c r="D319">
        <v>9492471108</v>
      </c>
      <c r="E319">
        <v>25</v>
      </c>
      <c r="F319">
        <v>5072028</v>
      </c>
      <c r="G319" t="s">
        <v>26</v>
      </c>
      <c r="H319">
        <v>5082018</v>
      </c>
      <c r="I319" t="s">
        <v>27</v>
      </c>
      <c r="J319" t="s">
        <v>28</v>
      </c>
      <c r="K319" t="s">
        <v>62</v>
      </c>
      <c r="L319" t="s">
        <v>26</v>
      </c>
      <c r="M319">
        <v>10082018</v>
      </c>
      <c r="N319" t="s">
        <v>810</v>
      </c>
      <c r="O319" t="s">
        <v>87</v>
      </c>
      <c r="P319" t="s">
        <v>811</v>
      </c>
      <c r="Q319" t="s">
        <v>74</v>
      </c>
      <c r="R319" t="s">
        <v>258</v>
      </c>
      <c r="S319" t="s">
        <v>35</v>
      </c>
      <c r="T319">
        <v>16.484837800000001</v>
      </c>
      <c r="U319">
        <v>80.394218699999996</v>
      </c>
      <c r="V319" t="s">
        <v>72</v>
      </c>
      <c r="W319" t="str">
        <f>"2018-09-10 07:20:03 AM"</f>
        <v>2018-09-10 07:20:03 AM</v>
      </c>
      <c r="X319" t="str">
        <f>"2018-09-10 12:50:03 PM"</f>
        <v>2018-09-10 12:50:03 PM</v>
      </c>
    </row>
    <row r="320" spans="1:24" x14ac:dyDescent="0.45">
      <c r="A320" t="s">
        <v>491</v>
      </c>
      <c r="B320" t="str">
        <f>"+919652385954"</f>
        <v>+919652385954</v>
      </c>
      <c r="C320" t="s">
        <v>25</v>
      </c>
      <c r="D320">
        <v>9912532825</v>
      </c>
      <c r="E320">
        <v>3</v>
      </c>
      <c r="F320" s="1">
        <v>43263</v>
      </c>
      <c r="G320" t="s">
        <v>26</v>
      </c>
      <c r="H320" s="1">
        <v>43296</v>
      </c>
      <c r="I320" t="s">
        <v>75</v>
      </c>
      <c r="J320" t="s">
        <v>28</v>
      </c>
      <c r="K320" s="6">
        <v>0.8</v>
      </c>
      <c r="L320" t="s">
        <v>79</v>
      </c>
      <c r="M320" s="1">
        <v>43283</v>
      </c>
      <c r="N320" t="s">
        <v>812</v>
      </c>
      <c r="O320" t="s">
        <v>493</v>
      </c>
      <c r="P320" t="s">
        <v>494</v>
      </c>
      <c r="Q320" t="s">
        <v>495</v>
      </c>
      <c r="R320" t="s">
        <v>496</v>
      </c>
      <c r="S320" t="s">
        <v>497</v>
      </c>
      <c r="T320">
        <v>18.341721499999998</v>
      </c>
      <c r="U320">
        <v>79.003568900000005</v>
      </c>
      <c r="V320" t="s">
        <v>809</v>
      </c>
      <c r="W320" t="str">
        <f>"2018-09-10 03:57:09 AM"</f>
        <v>2018-09-10 03:57:09 AM</v>
      </c>
      <c r="X320" t="str">
        <f>"2018-09-10 09:27:09 AM"</f>
        <v>2018-09-10 09:27:09 AM</v>
      </c>
    </row>
    <row r="321" spans="1:24" x14ac:dyDescent="0.45">
      <c r="A321" t="s">
        <v>24</v>
      </c>
      <c r="B321" t="str">
        <f>"+918688558415"</f>
        <v>+918688558415</v>
      </c>
      <c r="C321" t="s">
        <v>25</v>
      </c>
      <c r="D321">
        <v>8665921181</v>
      </c>
      <c r="E321">
        <v>10</v>
      </c>
      <c r="F321" s="1">
        <v>43348</v>
      </c>
      <c r="G321" t="s">
        <v>26</v>
      </c>
      <c r="H321" s="1">
        <v>43337</v>
      </c>
      <c r="I321" t="s">
        <v>75</v>
      </c>
      <c r="J321" t="s">
        <v>52</v>
      </c>
      <c r="K321" t="s">
        <v>813</v>
      </c>
      <c r="L321" t="s">
        <v>26</v>
      </c>
      <c r="M321" s="1">
        <v>43327</v>
      </c>
      <c r="N321" t="s">
        <v>814</v>
      </c>
      <c r="O321" t="s">
        <v>815</v>
      </c>
      <c r="P321" t="s">
        <v>816</v>
      </c>
      <c r="Q321" t="s">
        <v>527</v>
      </c>
      <c r="R321" t="s">
        <v>524</v>
      </c>
      <c r="S321" t="s">
        <v>35</v>
      </c>
      <c r="T321">
        <v>16.328430099999999</v>
      </c>
      <c r="U321">
        <v>80.3883072</v>
      </c>
      <c r="V321" t="s">
        <v>817</v>
      </c>
      <c r="W321" t="str">
        <f>"2018-09-10 10:17:50 AM"</f>
        <v>2018-09-10 10:17:50 AM</v>
      </c>
      <c r="X321" t="str">
        <f>"2018-09-10 15:47:50 PM"</f>
        <v>2018-09-10 15:47:50 PM</v>
      </c>
    </row>
    <row r="322" spans="1:24" x14ac:dyDescent="0.45">
      <c r="A322" t="s">
        <v>491</v>
      </c>
      <c r="B322" t="str">
        <f>"+919652385954"</f>
        <v>+919652385954</v>
      </c>
      <c r="C322" t="s">
        <v>25</v>
      </c>
      <c r="D322">
        <v>8096613088</v>
      </c>
      <c r="E322">
        <v>1</v>
      </c>
      <c r="F322" s="1">
        <v>43264</v>
      </c>
      <c r="G322" t="s">
        <v>26</v>
      </c>
      <c r="H322" s="1">
        <v>43301</v>
      </c>
      <c r="I322" t="s">
        <v>27</v>
      </c>
      <c r="J322" t="s">
        <v>52</v>
      </c>
      <c r="K322" s="6">
        <v>0.4</v>
      </c>
      <c r="L322" t="s">
        <v>26</v>
      </c>
      <c r="M322" s="1">
        <v>43284</v>
      </c>
      <c r="N322" t="s">
        <v>818</v>
      </c>
      <c r="O322" t="s">
        <v>493</v>
      </c>
      <c r="P322" t="s">
        <v>494</v>
      </c>
      <c r="Q322" t="s">
        <v>495</v>
      </c>
      <c r="R322" t="s">
        <v>496</v>
      </c>
      <c r="S322" t="s">
        <v>497</v>
      </c>
      <c r="T322">
        <v>18.3338246</v>
      </c>
      <c r="U322">
        <v>78.996048900000005</v>
      </c>
      <c r="V322" t="s">
        <v>809</v>
      </c>
      <c r="W322" t="str">
        <f>"2018-09-10 04:20:33 AM"</f>
        <v>2018-09-10 04:20:33 AM</v>
      </c>
      <c r="X322" t="str">
        <f>"2018-09-10 09:50:33 AM"</f>
        <v>2018-09-10 09:50:33 AM</v>
      </c>
    </row>
    <row r="323" spans="1:24" x14ac:dyDescent="0.45">
      <c r="A323" t="s">
        <v>24</v>
      </c>
      <c r="B323" t="str">
        <f>"+918688558415"</f>
        <v>+918688558415</v>
      </c>
      <c r="C323" t="s">
        <v>25</v>
      </c>
      <c r="D323">
        <v>9492914468</v>
      </c>
      <c r="E323">
        <v>5</v>
      </c>
      <c r="F323" s="1">
        <v>43296</v>
      </c>
      <c r="G323" t="s">
        <v>26</v>
      </c>
      <c r="H323" s="1">
        <v>43353</v>
      </c>
      <c r="I323" t="s">
        <v>108</v>
      </c>
      <c r="J323" t="s">
        <v>52</v>
      </c>
      <c r="K323" t="s">
        <v>819</v>
      </c>
      <c r="L323" t="s">
        <v>26</v>
      </c>
      <c r="M323" s="1">
        <v>43340</v>
      </c>
      <c r="N323" t="s">
        <v>820</v>
      </c>
      <c r="O323" t="s">
        <v>815</v>
      </c>
      <c r="P323" t="s">
        <v>821</v>
      </c>
      <c r="Q323" t="s">
        <v>822</v>
      </c>
      <c r="R323" t="s">
        <v>524</v>
      </c>
      <c r="S323" t="s">
        <v>35</v>
      </c>
      <c r="T323">
        <v>16.328430099999999</v>
      </c>
      <c r="U323">
        <v>80.3883072</v>
      </c>
      <c r="V323" t="s">
        <v>817</v>
      </c>
      <c r="W323" t="str">
        <f>"2018-09-10 10:24:24 AM"</f>
        <v>2018-09-10 10:24:24 AM</v>
      </c>
      <c r="X323" t="str">
        <f>"2018-09-10 15:54:24 PM"</f>
        <v>2018-09-10 15:54:24 PM</v>
      </c>
    </row>
    <row r="324" spans="1:24" x14ac:dyDescent="0.45">
      <c r="A324" t="s">
        <v>491</v>
      </c>
      <c r="B324" t="str">
        <f>"+919652385954"</f>
        <v>+919652385954</v>
      </c>
      <c r="C324" t="s">
        <v>25</v>
      </c>
      <c r="D324">
        <v>9441315764</v>
      </c>
      <c r="E324">
        <v>4</v>
      </c>
      <c r="F324" s="1">
        <v>43266</v>
      </c>
      <c r="G324" t="s">
        <v>26</v>
      </c>
      <c r="H324" s="1">
        <v>43301</v>
      </c>
      <c r="I324" t="s">
        <v>75</v>
      </c>
      <c r="J324" t="s">
        <v>28</v>
      </c>
      <c r="K324" s="6">
        <v>0.7</v>
      </c>
      <c r="L324" t="s">
        <v>26</v>
      </c>
      <c r="M324" s="1">
        <v>43299</v>
      </c>
      <c r="N324" t="s">
        <v>823</v>
      </c>
      <c r="O324" t="s">
        <v>493</v>
      </c>
      <c r="P324" t="s">
        <v>494</v>
      </c>
      <c r="Q324" t="s">
        <v>495</v>
      </c>
      <c r="R324" t="s">
        <v>496</v>
      </c>
      <c r="S324" t="s">
        <v>497</v>
      </c>
      <c r="T324">
        <v>18.3338246</v>
      </c>
      <c r="U324">
        <v>78.996048900000005</v>
      </c>
      <c r="V324" t="s">
        <v>809</v>
      </c>
      <c r="W324" t="str">
        <f>"2018-09-10 04:27:56 AM"</f>
        <v>2018-09-10 04:27:56 AM</v>
      </c>
      <c r="X324" t="str">
        <f>"2018-09-10 09:57:56 AM"</f>
        <v>2018-09-10 09:57:56 AM</v>
      </c>
    </row>
    <row r="325" spans="1:24" x14ac:dyDescent="0.45">
      <c r="A325" t="s">
        <v>24</v>
      </c>
      <c r="B325" t="str">
        <f t="shared" ref="B325:B332" si="3">"+918688558415"</f>
        <v>+918688558415</v>
      </c>
      <c r="C325" t="s">
        <v>25</v>
      </c>
      <c r="D325">
        <v>9133069878</v>
      </c>
      <c r="E325">
        <v>5</v>
      </c>
      <c r="F325" s="1">
        <v>43293</v>
      </c>
      <c r="G325" t="s">
        <v>26</v>
      </c>
      <c r="H325" s="1">
        <v>43306</v>
      </c>
      <c r="I325" t="s">
        <v>27</v>
      </c>
      <c r="J325" t="s">
        <v>52</v>
      </c>
      <c r="K325" t="s">
        <v>824</v>
      </c>
      <c r="L325" t="s">
        <v>26</v>
      </c>
      <c r="M325" s="1">
        <v>43308</v>
      </c>
      <c r="N325" t="s">
        <v>825</v>
      </c>
      <c r="O325" t="s">
        <v>815</v>
      </c>
      <c r="P325" t="s">
        <v>826</v>
      </c>
      <c r="Q325" t="s">
        <v>527</v>
      </c>
      <c r="R325" t="s">
        <v>827</v>
      </c>
      <c r="S325" t="s">
        <v>42</v>
      </c>
      <c r="T325">
        <v>16.3312442</v>
      </c>
      <c r="U325">
        <v>80.378217599999999</v>
      </c>
      <c r="V325" t="s">
        <v>828</v>
      </c>
      <c r="W325" t="str">
        <f>"2018-09-10 10:43:43 AM"</f>
        <v>2018-09-10 10:43:43 AM</v>
      </c>
      <c r="X325" t="str">
        <f>"2018-09-10 16:13:43 PM"</f>
        <v>2018-09-10 16:13:43 PM</v>
      </c>
    </row>
    <row r="326" spans="1:24" x14ac:dyDescent="0.45">
      <c r="A326" t="s">
        <v>24</v>
      </c>
      <c r="B326" t="str">
        <f t="shared" si="3"/>
        <v>+918688558415</v>
      </c>
      <c r="C326" t="s">
        <v>25</v>
      </c>
      <c r="D326">
        <v>9848361940</v>
      </c>
      <c r="E326">
        <v>5</v>
      </c>
      <c r="F326" s="1">
        <v>43291</v>
      </c>
      <c r="G326" t="s">
        <v>26</v>
      </c>
      <c r="H326" s="1">
        <v>43327</v>
      </c>
      <c r="I326" t="s">
        <v>829</v>
      </c>
      <c r="J326" t="s">
        <v>28</v>
      </c>
      <c r="K326">
        <v>10</v>
      </c>
      <c r="L326" t="s">
        <v>26</v>
      </c>
      <c r="M326" s="1">
        <v>43309</v>
      </c>
      <c r="N326" t="s">
        <v>830</v>
      </c>
      <c r="O326" t="s">
        <v>815</v>
      </c>
      <c r="P326" t="s">
        <v>826</v>
      </c>
      <c r="Q326" t="s">
        <v>822</v>
      </c>
      <c r="R326" t="s">
        <v>827</v>
      </c>
      <c r="S326" t="s">
        <v>35</v>
      </c>
      <c r="T326">
        <v>16.327800799999999</v>
      </c>
      <c r="U326">
        <v>80.414395200000001</v>
      </c>
      <c r="V326" t="s">
        <v>831</v>
      </c>
      <c r="W326" t="str">
        <f>"2018-09-10 10:33:09 AM"</f>
        <v>2018-09-10 10:33:09 AM</v>
      </c>
      <c r="X326" t="str">
        <f>"2018-09-10 16:03:09 PM"</f>
        <v>2018-09-10 16:03:09 PM</v>
      </c>
    </row>
    <row r="327" spans="1:24" x14ac:dyDescent="0.45">
      <c r="A327" t="s">
        <v>24</v>
      </c>
      <c r="B327" t="str">
        <f t="shared" si="3"/>
        <v>+918688558415</v>
      </c>
      <c r="C327" t="s">
        <v>25</v>
      </c>
      <c r="D327">
        <v>7799291829</v>
      </c>
      <c r="E327">
        <v>18</v>
      </c>
      <c r="F327" s="1">
        <v>43301</v>
      </c>
      <c r="G327" t="s">
        <v>26</v>
      </c>
      <c r="H327" s="1">
        <v>43322</v>
      </c>
      <c r="I327" t="s">
        <v>27</v>
      </c>
      <c r="J327" t="s">
        <v>52</v>
      </c>
      <c r="K327" t="s">
        <v>47</v>
      </c>
      <c r="L327" t="s">
        <v>26</v>
      </c>
      <c r="M327" s="1">
        <v>43327</v>
      </c>
      <c r="N327" t="s">
        <v>832</v>
      </c>
      <c r="O327" t="s">
        <v>815</v>
      </c>
      <c r="P327" t="s">
        <v>821</v>
      </c>
      <c r="Q327" t="s">
        <v>527</v>
      </c>
      <c r="R327" t="s">
        <v>827</v>
      </c>
      <c r="S327" t="s">
        <v>35</v>
      </c>
      <c r="T327">
        <v>16.332917999999999</v>
      </c>
      <c r="U327">
        <v>80.3670829</v>
      </c>
      <c r="V327" t="s">
        <v>833</v>
      </c>
      <c r="W327" t="str">
        <f>"2018-09-10 10:48:02 AM"</f>
        <v>2018-09-10 10:48:02 AM</v>
      </c>
      <c r="X327" t="str">
        <f>"2018-09-10 16:18:02 PM"</f>
        <v>2018-09-10 16:18:02 PM</v>
      </c>
    </row>
    <row r="328" spans="1:24" x14ac:dyDescent="0.45">
      <c r="A328" t="s">
        <v>24</v>
      </c>
      <c r="B328" t="str">
        <f t="shared" si="3"/>
        <v>+918688558415</v>
      </c>
      <c r="C328" t="s">
        <v>25</v>
      </c>
      <c r="D328">
        <v>9985540995</v>
      </c>
      <c r="E328">
        <v>10</v>
      </c>
      <c r="F328" s="1">
        <v>43330</v>
      </c>
      <c r="G328" t="s">
        <v>26</v>
      </c>
      <c r="H328" s="1">
        <v>43353</v>
      </c>
      <c r="I328" t="s">
        <v>27</v>
      </c>
      <c r="J328" t="s">
        <v>52</v>
      </c>
      <c r="K328" t="s">
        <v>824</v>
      </c>
      <c r="L328" t="s">
        <v>26</v>
      </c>
      <c r="M328" s="1">
        <v>43355</v>
      </c>
      <c r="N328" t="s">
        <v>834</v>
      </c>
      <c r="O328" t="s">
        <v>815</v>
      </c>
      <c r="P328" t="s">
        <v>821</v>
      </c>
      <c r="Q328" t="s">
        <v>527</v>
      </c>
      <c r="R328" t="s">
        <v>524</v>
      </c>
      <c r="S328" t="s">
        <v>35</v>
      </c>
      <c r="T328">
        <v>16.344818700000001</v>
      </c>
      <c r="U328">
        <v>80.372650399999998</v>
      </c>
      <c r="V328" t="s">
        <v>835</v>
      </c>
      <c r="W328" t="str">
        <f>"2018-09-10 11:02:41 AM"</f>
        <v>2018-09-10 11:02:41 AM</v>
      </c>
      <c r="X328" t="str">
        <f>"2018-09-10 16:32:41 PM"</f>
        <v>2018-09-10 16:32:41 PM</v>
      </c>
    </row>
    <row r="329" spans="1:24" x14ac:dyDescent="0.45">
      <c r="A329" t="s">
        <v>24</v>
      </c>
      <c r="B329" t="str">
        <f t="shared" si="3"/>
        <v>+918688558415</v>
      </c>
      <c r="C329" t="s">
        <v>25</v>
      </c>
      <c r="D329">
        <v>9666813642</v>
      </c>
      <c r="E329">
        <v>4</v>
      </c>
      <c r="F329" s="1">
        <v>43291</v>
      </c>
      <c r="G329" t="s">
        <v>26</v>
      </c>
      <c r="H329" s="1">
        <v>43337</v>
      </c>
      <c r="I329" t="s">
        <v>80</v>
      </c>
      <c r="J329" t="s">
        <v>52</v>
      </c>
      <c r="K329" t="s">
        <v>824</v>
      </c>
      <c r="L329" t="s">
        <v>26</v>
      </c>
      <c r="M329" s="1">
        <v>43309</v>
      </c>
      <c r="N329" t="s">
        <v>836</v>
      </c>
      <c r="O329" t="s">
        <v>815</v>
      </c>
      <c r="P329" t="s">
        <v>32</v>
      </c>
      <c r="Q329" t="s">
        <v>527</v>
      </c>
      <c r="R329" t="s">
        <v>524</v>
      </c>
      <c r="S329" t="s">
        <v>42</v>
      </c>
      <c r="T329">
        <v>16.344818700000001</v>
      </c>
      <c r="U329">
        <v>80.372650399999998</v>
      </c>
      <c r="V329" t="s">
        <v>835</v>
      </c>
      <c r="W329" t="str">
        <f>"2018-09-10 10:58:46 AM"</f>
        <v>2018-09-10 10:58:46 AM</v>
      </c>
      <c r="X329" t="str">
        <f>"2018-09-10 16:28:46 PM"</f>
        <v>2018-09-10 16:28:46 PM</v>
      </c>
    </row>
    <row r="330" spans="1:24" x14ac:dyDescent="0.45">
      <c r="A330" t="s">
        <v>24</v>
      </c>
      <c r="B330" t="str">
        <f t="shared" si="3"/>
        <v>+918688558415</v>
      </c>
      <c r="C330" t="s">
        <v>25</v>
      </c>
      <c r="D330">
        <v>9885779336</v>
      </c>
      <c r="E330">
        <v>15</v>
      </c>
      <c r="F330" s="1">
        <v>43299</v>
      </c>
      <c r="G330" t="s">
        <v>26</v>
      </c>
      <c r="H330" s="1">
        <v>43327</v>
      </c>
      <c r="I330" t="s">
        <v>75</v>
      </c>
      <c r="J330" t="s">
        <v>52</v>
      </c>
      <c r="K330" t="s">
        <v>837</v>
      </c>
      <c r="L330" t="s">
        <v>26</v>
      </c>
      <c r="M330" s="1">
        <v>43323</v>
      </c>
      <c r="N330" t="s">
        <v>838</v>
      </c>
      <c r="O330" t="s">
        <v>31</v>
      </c>
      <c r="P330" t="s">
        <v>32</v>
      </c>
      <c r="Q330" t="s">
        <v>33</v>
      </c>
      <c r="R330" t="s">
        <v>34</v>
      </c>
      <c r="S330" t="s">
        <v>35</v>
      </c>
      <c r="T330">
        <v>16.345610400000002</v>
      </c>
      <c r="U330">
        <v>80.374042299999999</v>
      </c>
      <c r="V330" t="s">
        <v>36</v>
      </c>
      <c r="W330" t="str">
        <f>"2018-09-10 11:10:04 AM"</f>
        <v>2018-09-10 11:10:04 AM</v>
      </c>
      <c r="X330" t="str">
        <f>"2018-09-10 16:40:04 PM"</f>
        <v>2018-09-10 16:40:04 PM</v>
      </c>
    </row>
    <row r="331" spans="1:24" x14ac:dyDescent="0.45">
      <c r="A331" t="s">
        <v>24</v>
      </c>
      <c r="B331" t="str">
        <f t="shared" si="3"/>
        <v>+918688558415</v>
      </c>
      <c r="C331" t="s">
        <v>25</v>
      </c>
      <c r="D331">
        <v>9885515528</v>
      </c>
      <c r="E331">
        <v>15</v>
      </c>
      <c r="F331" s="1">
        <v>43353</v>
      </c>
      <c r="G331" t="s">
        <v>26</v>
      </c>
      <c r="H331" s="1">
        <v>43368</v>
      </c>
      <c r="I331" t="s">
        <v>240</v>
      </c>
      <c r="J331" t="s">
        <v>52</v>
      </c>
      <c r="K331" t="s">
        <v>839</v>
      </c>
      <c r="L331" t="s">
        <v>26</v>
      </c>
      <c r="M331" s="1">
        <v>43371</v>
      </c>
      <c r="N331" t="s">
        <v>840</v>
      </c>
      <c r="O331" t="s">
        <v>31</v>
      </c>
      <c r="P331" t="s">
        <v>32</v>
      </c>
      <c r="Q331" t="s">
        <v>33</v>
      </c>
      <c r="R331" t="s">
        <v>34</v>
      </c>
      <c r="S331" t="s">
        <v>42</v>
      </c>
      <c r="T331">
        <v>16.3654495</v>
      </c>
      <c r="U331">
        <v>80.362211000000002</v>
      </c>
      <c r="V331" t="s">
        <v>841</v>
      </c>
      <c r="W331" t="str">
        <f>"2018-09-10 11:19:49 AM"</f>
        <v>2018-09-10 11:19:49 AM</v>
      </c>
      <c r="X331" t="str">
        <f>"2018-09-10 16:49:49 PM"</f>
        <v>2018-09-10 16:49:49 PM</v>
      </c>
    </row>
    <row r="332" spans="1:24" x14ac:dyDescent="0.45">
      <c r="A332" t="s">
        <v>24</v>
      </c>
      <c r="B332" t="str">
        <f t="shared" si="3"/>
        <v>+918688558415</v>
      </c>
      <c r="C332" t="s">
        <v>25</v>
      </c>
      <c r="D332">
        <v>8897675318</v>
      </c>
      <c r="E332">
        <v>10</v>
      </c>
      <c r="F332" s="1">
        <v>43291</v>
      </c>
      <c r="G332" t="s">
        <v>26</v>
      </c>
      <c r="H332" s="1">
        <v>43306</v>
      </c>
      <c r="I332" t="s">
        <v>75</v>
      </c>
      <c r="J332" t="s">
        <v>28</v>
      </c>
      <c r="K332" t="s">
        <v>76</v>
      </c>
      <c r="L332" t="s">
        <v>26</v>
      </c>
      <c r="M332" s="1">
        <v>43317</v>
      </c>
      <c r="N332" t="s">
        <v>842</v>
      </c>
      <c r="O332" t="s">
        <v>31</v>
      </c>
      <c r="P332" t="s">
        <v>32</v>
      </c>
      <c r="Q332" t="s">
        <v>39</v>
      </c>
      <c r="R332" t="s">
        <v>34</v>
      </c>
      <c r="S332" t="s">
        <v>35</v>
      </c>
      <c r="T332">
        <v>16.3687413</v>
      </c>
      <c r="U332">
        <v>80.362559000000005</v>
      </c>
      <c r="V332" t="s">
        <v>43</v>
      </c>
      <c r="W332" t="str">
        <f>"2018-09-10 11:30:26 AM"</f>
        <v>2018-09-10 11:30:26 AM</v>
      </c>
      <c r="X332" t="str">
        <f>"2018-09-10 17:00:26 PM"</f>
        <v>2018-09-10 17:00:26 PM</v>
      </c>
    </row>
    <row r="333" spans="1:24" x14ac:dyDescent="0.45">
      <c r="A333" t="s">
        <v>60</v>
      </c>
      <c r="B333" t="str">
        <f>"+919441902471"</f>
        <v>+919441902471</v>
      </c>
      <c r="C333" t="s">
        <v>25</v>
      </c>
      <c r="D333">
        <v>9603312374</v>
      </c>
      <c r="E333">
        <v>10</v>
      </c>
      <c r="F333">
        <v>5072018</v>
      </c>
      <c r="G333" t="s">
        <v>26</v>
      </c>
      <c r="H333">
        <v>5082018</v>
      </c>
      <c r="I333" t="s">
        <v>61</v>
      </c>
      <c r="J333" t="s">
        <v>52</v>
      </c>
      <c r="K333">
        <v>5</v>
      </c>
      <c r="L333" t="s">
        <v>26</v>
      </c>
      <c r="M333">
        <v>5082018</v>
      </c>
      <c r="N333" t="s">
        <v>843</v>
      </c>
      <c r="O333" t="s">
        <v>64</v>
      </c>
      <c r="P333" t="s">
        <v>70</v>
      </c>
      <c r="Q333" t="s">
        <v>368</v>
      </c>
      <c r="R333" t="s">
        <v>67</v>
      </c>
      <c r="S333" t="s">
        <v>42</v>
      </c>
      <c r="T333">
        <v>16.470734199999999</v>
      </c>
      <c r="U333">
        <v>80.352023900000006</v>
      </c>
      <c r="V333" t="s">
        <v>151</v>
      </c>
      <c r="W333" t="str">
        <f>"2018-09-17 02:34:29 AM"</f>
        <v>2018-09-17 02:34:29 AM</v>
      </c>
      <c r="X333" t="str">
        <f>"2018-09-17 08:04:29 AM"</f>
        <v>2018-09-17 08:04:29 AM</v>
      </c>
    </row>
    <row r="334" spans="1:24" x14ac:dyDescent="0.45">
      <c r="A334" t="s">
        <v>60</v>
      </c>
      <c r="B334" t="str">
        <f>"+919441902471"</f>
        <v>+919441902471</v>
      </c>
      <c r="C334" t="s">
        <v>25</v>
      </c>
      <c r="D334">
        <v>9985556731</v>
      </c>
      <c r="E334">
        <v>10</v>
      </c>
      <c r="F334">
        <v>5072018</v>
      </c>
      <c r="G334" t="s">
        <v>26</v>
      </c>
      <c r="H334">
        <v>5082018</v>
      </c>
      <c r="I334" t="s">
        <v>61</v>
      </c>
      <c r="J334" t="s">
        <v>28</v>
      </c>
      <c r="K334">
        <v>10</v>
      </c>
      <c r="L334" t="s">
        <v>26</v>
      </c>
      <c r="M334">
        <v>5082018</v>
      </c>
      <c r="N334" t="s">
        <v>844</v>
      </c>
      <c r="O334" t="s">
        <v>64</v>
      </c>
      <c r="P334" t="s">
        <v>70</v>
      </c>
      <c r="Q334" t="s">
        <v>368</v>
      </c>
      <c r="R334" t="s">
        <v>67</v>
      </c>
      <c r="S334" t="s">
        <v>42</v>
      </c>
      <c r="T334">
        <v>16.472218000000002</v>
      </c>
      <c r="U334">
        <v>80.350326100000004</v>
      </c>
      <c r="V334" t="s">
        <v>151</v>
      </c>
      <c r="W334" t="str">
        <f>"2018-09-17 02:40:49 AM"</f>
        <v>2018-09-17 02:40:49 AM</v>
      </c>
      <c r="X334" t="str">
        <f>"2018-09-17 08:10:49 AM"</f>
        <v>2018-09-17 08:10:49 AM</v>
      </c>
    </row>
    <row r="335" spans="1:24" x14ac:dyDescent="0.45">
      <c r="A335" t="s">
        <v>224</v>
      </c>
      <c r="B335" t="str">
        <f>"+918897106105"</f>
        <v>+918897106105</v>
      </c>
      <c r="C335" t="s">
        <v>25</v>
      </c>
      <c r="D335">
        <v>8897233641</v>
      </c>
      <c r="E335">
        <v>4</v>
      </c>
      <c r="F335" s="1">
        <v>43263</v>
      </c>
      <c r="G335" t="s">
        <v>26</v>
      </c>
      <c r="H335" s="1">
        <v>43344</v>
      </c>
      <c r="I335" t="s">
        <v>27</v>
      </c>
      <c r="J335" t="s">
        <v>28</v>
      </c>
      <c r="K335" t="s">
        <v>845</v>
      </c>
      <c r="L335" t="s">
        <v>26</v>
      </c>
      <c r="M335" s="1">
        <v>43327</v>
      </c>
      <c r="N335" t="s">
        <v>846</v>
      </c>
      <c r="O335" t="s">
        <v>313</v>
      </c>
      <c r="P335" t="s">
        <v>314</v>
      </c>
      <c r="Q335" t="s">
        <v>647</v>
      </c>
      <c r="R335" t="s">
        <v>316</v>
      </c>
      <c r="S335" t="s">
        <v>317</v>
      </c>
      <c r="T335">
        <v>18.288536400000002</v>
      </c>
      <c r="U335">
        <v>79.529574100000005</v>
      </c>
      <c r="V335" t="s">
        <v>350</v>
      </c>
      <c r="W335" t="str">
        <f>"2018-09-17 02:38:48 AM"</f>
        <v>2018-09-17 02:38:48 AM</v>
      </c>
      <c r="X335" t="str">
        <f>"2018-09-17 08:08:48 AM"</f>
        <v>2018-09-17 08:08:48 AM</v>
      </c>
    </row>
    <row r="336" spans="1:24" x14ac:dyDescent="0.45">
      <c r="A336" t="s">
        <v>60</v>
      </c>
      <c r="B336" t="str">
        <f>"+919441902471"</f>
        <v>+919441902471</v>
      </c>
      <c r="C336" t="s">
        <v>25</v>
      </c>
      <c r="D336">
        <v>9640107725</v>
      </c>
      <c r="E336">
        <v>8</v>
      </c>
      <c r="F336">
        <v>5072018</v>
      </c>
      <c r="G336" t="s">
        <v>26</v>
      </c>
      <c r="H336">
        <v>5082018</v>
      </c>
      <c r="I336" t="s">
        <v>61</v>
      </c>
      <c r="J336" t="s">
        <v>52</v>
      </c>
      <c r="K336">
        <v>5</v>
      </c>
      <c r="L336" t="s">
        <v>26</v>
      </c>
      <c r="M336">
        <v>5082018</v>
      </c>
      <c r="N336" t="s">
        <v>847</v>
      </c>
      <c r="O336" t="s">
        <v>64</v>
      </c>
      <c r="P336" t="s">
        <v>65</v>
      </c>
      <c r="Q336" t="s">
        <v>368</v>
      </c>
      <c r="R336" t="s">
        <v>67</v>
      </c>
      <c r="S336" t="s">
        <v>42</v>
      </c>
      <c r="T336">
        <v>16.472268199999998</v>
      </c>
      <c r="U336">
        <v>80.350320100000005</v>
      </c>
      <c r="V336" t="s">
        <v>151</v>
      </c>
      <c r="W336" t="str">
        <f>"2018-09-17 02:42:58 AM"</f>
        <v>2018-09-17 02:42:58 AM</v>
      </c>
      <c r="X336" t="str">
        <f>"2018-09-17 08:12:58 AM"</f>
        <v>2018-09-17 08:12:58 AM</v>
      </c>
    </row>
    <row r="337" spans="1:24" x14ac:dyDescent="0.45">
      <c r="A337" t="s">
        <v>198</v>
      </c>
      <c r="B337" t="str">
        <f>"+919849992127"</f>
        <v>+919849992127</v>
      </c>
      <c r="C337" t="s">
        <v>25</v>
      </c>
      <c r="D337">
        <v>9949339318</v>
      </c>
      <c r="E337">
        <v>14</v>
      </c>
      <c r="F337" s="1">
        <v>43262</v>
      </c>
      <c r="G337" t="s">
        <v>26</v>
      </c>
      <c r="H337" s="1">
        <v>43318</v>
      </c>
      <c r="I337" t="s">
        <v>108</v>
      </c>
      <c r="J337" t="s">
        <v>28</v>
      </c>
      <c r="K337" t="s">
        <v>709</v>
      </c>
      <c r="L337" t="s">
        <v>26</v>
      </c>
      <c r="M337" s="1">
        <v>43344</v>
      </c>
      <c r="N337" t="s">
        <v>848</v>
      </c>
      <c r="O337" t="s">
        <v>200</v>
      </c>
      <c r="P337" t="s">
        <v>201</v>
      </c>
      <c r="Q337" t="s">
        <v>303</v>
      </c>
      <c r="R337" t="s">
        <v>223</v>
      </c>
      <c r="S337" t="s">
        <v>223</v>
      </c>
      <c r="T337">
        <v>18.6121172</v>
      </c>
      <c r="U337">
        <v>79.415397999999996</v>
      </c>
      <c r="V337" t="s">
        <v>205</v>
      </c>
      <c r="W337" t="str">
        <f>"2018-09-17 03:39:03 AM"</f>
        <v>2018-09-17 03:39:03 AM</v>
      </c>
      <c r="X337" t="str">
        <f>"2018-09-17 09:09:03 AM"</f>
        <v>2018-09-17 09:09:03 AM</v>
      </c>
    </row>
    <row r="338" spans="1:24" x14ac:dyDescent="0.45">
      <c r="A338" t="s">
        <v>60</v>
      </c>
      <c r="B338" t="str">
        <f>"+919441902471"</f>
        <v>+919441902471</v>
      </c>
      <c r="C338" t="s">
        <v>25</v>
      </c>
      <c r="D338">
        <v>7660957830</v>
      </c>
      <c r="E338">
        <v>8</v>
      </c>
      <c r="F338">
        <v>5072018</v>
      </c>
      <c r="G338" t="s">
        <v>26</v>
      </c>
      <c r="H338">
        <v>5082018</v>
      </c>
      <c r="I338" t="s">
        <v>61</v>
      </c>
      <c r="J338" t="s">
        <v>52</v>
      </c>
      <c r="K338">
        <v>5</v>
      </c>
      <c r="L338" t="s">
        <v>26</v>
      </c>
      <c r="M338">
        <v>5082018</v>
      </c>
      <c r="N338" t="s">
        <v>849</v>
      </c>
      <c r="O338" t="s">
        <v>64</v>
      </c>
      <c r="P338" t="s">
        <v>70</v>
      </c>
      <c r="Q338" t="s">
        <v>368</v>
      </c>
      <c r="R338" t="s">
        <v>67</v>
      </c>
      <c r="S338" t="s">
        <v>42</v>
      </c>
      <c r="T338">
        <v>16.472534400000001</v>
      </c>
      <c r="U338">
        <v>80.345678699999993</v>
      </c>
      <c r="V338" t="s">
        <v>151</v>
      </c>
      <c r="W338" t="str">
        <f>"2018-09-17 02:48:29 AM"</f>
        <v>2018-09-17 02:48:29 AM</v>
      </c>
      <c r="X338" t="str">
        <f>"2018-09-17 08:18:29 AM"</f>
        <v>2018-09-17 08:18:29 AM</v>
      </c>
    </row>
    <row r="339" spans="1:24" x14ac:dyDescent="0.45">
      <c r="A339" t="s">
        <v>60</v>
      </c>
      <c r="B339" t="str">
        <f>"+919441902471"</f>
        <v>+919441902471</v>
      </c>
      <c r="C339" t="s">
        <v>25</v>
      </c>
      <c r="D339">
        <v>9951089358</v>
      </c>
      <c r="E339">
        <v>8</v>
      </c>
      <c r="F339">
        <v>5072018</v>
      </c>
      <c r="G339" t="s">
        <v>26</v>
      </c>
      <c r="H339">
        <v>5082018</v>
      </c>
      <c r="I339" t="s">
        <v>61</v>
      </c>
      <c r="J339" t="s">
        <v>52</v>
      </c>
      <c r="K339">
        <v>5</v>
      </c>
      <c r="L339" t="s">
        <v>26</v>
      </c>
      <c r="M339">
        <v>1082018</v>
      </c>
      <c r="N339" t="s">
        <v>850</v>
      </c>
      <c r="O339" t="s">
        <v>64</v>
      </c>
      <c r="P339" t="s">
        <v>65</v>
      </c>
      <c r="Q339" t="s">
        <v>368</v>
      </c>
      <c r="R339" t="s">
        <v>67</v>
      </c>
      <c r="S339" t="s">
        <v>42</v>
      </c>
      <c r="T339">
        <v>16.4725745</v>
      </c>
      <c r="U339">
        <v>80.345715400000003</v>
      </c>
      <c r="V339" t="s">
        <v>151</v>
      </c>
      <c r="W339" t="str">
        <f>"2018-09-17 02:50:44 AM"</f>
        <v>2018-09-17 02:50:44 AM</v>
      </c>
      <c r="X339" t="str">
        <f>"2018-09-17 08:20:44 AM"</f>
        <v>2018-09-17 08:20:44 AM</v>
      </c>
    </row>
    <row r="340" spans="1:24" x14ac:dyDescent="0.45">
      <c r="A340" t="s">
        <v>224</v>
      </c>
      <c r="B340" t="str">
        <f>"+918897106105"</f>
        <v>+918897106105</v>
      </c>
      <c r="C340" t="s">
        <v>25</v>
      </c>
      <c r="D340">
        <v>9989762368</v>
      </c>
      <c r="E340">
        <v>2</v>
      </c>
      <c r="F340" s="1">
        <v>43261</v>
      </c>
      <c r="G340" t="s">
        <v>26</v>
      </c>
      <c r="H340" s="1">
        <v>43355</v>
      </c>
      <c r="I340" t="s">
        <v>27</v>
      </c>
      <c r="J340" t="s">
        <v>28</v>
      </c>
      <c r="K340" t="s">
        <v>851</v>
      </c>
      <c r="L340" t="s">
        <v>79</v>
      </c>
      <c r="M340" s="1">
        <v>43320</v>
      </c>
      <c r="N340" t="s">
        <v>852</v>
      </c>
      <c r="O340" t="s">
        <v>313</v>
      </c>
      <c r="P340" t="s">
        <v>314</v>
      </c>
      <c r="Q340" t="s">
        <v>647</v>
      </c>
      <c r="R340" t="s">
        <v>316</v>
      </c>
      <c r="S340" t="s">
        <v>317</v>
      </c>
      <c r="T340">
        <v>18.288536400000002</v>
      </c>
      <c r="U340">
        <v>79.529574100000005</v>
      </c>
      <c r="V340" t="s">
        <v>350</v>
      </c>
      <c r="W340" t="str">
        <f>"2018-09-17 02:51:15 AM"</f>
        <v>2018-09-17 02:51:15 AM</v>
      </c>
      <c r="X340" t="str">
        <f>"2018-09-17 08:21:15 AM"</f>
        <v>2018-09-17 08:21:15 AM</v>
      </c>
    </row>
    <row r="341" spans="1:24" x14ac:dyDescent="0.45">
      <c r="A341" t="s">
        <v>60</v>
      </c>
      <c r="B341" t="str">
        <f>"+919441902471"</f>
        <v>+919441902471</v>
      </c>
      <c r="C341" t="s">
        <v>25</v>
      </c>
      <c r="D341">
        <v>9640160139</v>
      </c>
      <c r="E341">
        <v>7</v>
      </c>
      <c r="F341">
        <v>5072018</v>
      </c>
      <c r="G341" t="s">
        <v>26</v>
      </c>
      <c r="H341">
        <v>5082018</v>
      </c>
      <c r="I341" t="s">
        <v>61</v>
      </c>
      <c r="J341" t="s">
        <v>52</v>
      </c>
      <c r="K341">
        <v>5</v>
      </c>
      <c r="L341" t="s">
        <v>26</v>
      </c>
      <c r="M341">
        <v>1082018</v>
      </c>
      <c r="N341" t="s">
        <v>853</v>
      </c>
      <c r="O341" t="s">
        <v>64</v>
      </c>
      <c r="P341" t="s">
        <v>70</v>
      </c>
      <c r="Q341" t="s">
        <v>368</v>
      </c>
      <c r="R341" t="s">
        <v>67</v>
      </c>
      <c r="S341" t="s">
        <v>42</v>
      </c>
      <c r="T341">
        <v>16.472971900000001</v>
      </c>
      <c r="U341">
        <v>80.345908600000001</v>
      </c>
      <c r="V341" t="s">
        <v>151</v>
      </c>
      <c r="W341" t="str">
        <f>"2018-09-17 02:53:44 AM"</f>
        <v>2018-09-17 02:53:44 AM</v>
      </c>
      <c r="X341" t="str">
        <f>"2018-09-17 08:23:44 AM"</f>
        <v>2018-09-17 08:23:44 AM</v>
      </c>
    </row>
    <row r="342" spans="1:24" x14ac:dyDescent="0.45">
      <c r="A342" t="s">
        <v>60</v>
      </c>
      <c r="B342" t="str">
        <f>"+919441902471"</f>
        <v>+919441902471</v>
      </c>
      <c r="C342" t="s">
        <v>25</v>
      </c>
      <c r="D342">
        <v>9640107670</v>
      </c>
      <c r="E342">
        <v>7</v>
      </c>
      <c r="F342">
        <v>5072018</v>
      </c>
      <c r="G342" t="s">
        <v>26</v>
      </c>
      <c r="H342">
        <v>5082018</v>
      </c>
      <c r="I342" t="s">
        <v>108</v>
      </c>
      <c r="J342" t="s">
        <v>52</v>
      </c>
      <c r="K342">
        <v>5</v>
      </c>
      <c r="L342" t="s">
        <v>26</v>
      </c>
      <c r="M342">
        <v>1082018</v>
      </c>
      <c r="N342" t="s">
        <v>854</v>
      </c>
      <c r="O342" t="s">
        <v>64</v>
      </c>
      <c r="P342" t="s">
        <v>257</v>
      </c>
      <c r="Q342" t="s">
        <v>368</v>
      </c>
      <c r="R342" t="s">
        <v>67</v>
      </c>
      <c r="S342" t="s">
        <v>42</v>
      </c>
      <c r="T342">
        <v>16.473044900000001</v>
      </c>
      <c r="U342">
        <v>80.346147099999996</v>
      </c>
      <c r="V342" t="s">
        <v>151</v>
      </c>
      <c r="W342" t="str">
        <f>"2018-09-17 02:56:36 AM"</f>
        <v>2018-09-17 02:56:36 AM</v>
      </c>
      <c r="X342" t="str">
        <f>"2018-09-17 08:26:36 AM"</f>
        <v>2018-09-17 08:26:36 AM</v>
      </c>
    </row>
    <row r="343" spans="1:24" x14ac:dyDescent="0.45">
      <c r="A343" t="s">
        <v>60</v>
      </c>
      <c r="B343" t="str">
        <f>"+919441902471"</f>
        <v>+919441902471</v>
      </c>
      <c r="C343" t="s">
        <v>25</v>
      </c>
      <c r="D343">
        <v>9951815745</v>
      </c>
      <c r="E343">
        <v>6</v>
      </c>
      <c r="F343">
        <v>5072018</v>
      </c>
      <c r="G343" t="s">
        <v>26</v>
      </c>
      <c r="H343">
        <v>1082018</v>
      </c>
      <c r="I343" t="s">
        <v>61</v>
      </c>
      <c r="J343" t="s">
        <v>52</v>
      </c>
      <c r="K343">
        <v>5</v>
      </c>
      <c r="L343" t="s">
        <v>26</v>
      </c>
      <c r="M343">
        <v>5082018</v>
      </c>
      <c r="N343" t="s">
        <v>855</v>
      </c>
      <c r="O343" t="s">
        <v>64</v>
      </c>
      <c r="P343" t="s">
        <v>70</v>
      </c>
      <c r="Q343" t="s">
        <v>368</v>
      </c>
      <c r="R343" t="s">
        <v>67</v>
      </c>
      <c r="S343" t="s">
        <v>42</v>
      </c>
      <c r="T343">
        <v>16.4724632</v>
      </c>
      <c r="U343">
        <v>80.3429711</v>
      </c>
      <c r="W343" t="str">
        <f>"2018-09-17 03:10:50 AM"</f>
        <v>2018-09-17 03:10:50 AM</v>
      </c>
      <c r="X343" t="str">
        <f>"2018-09-17 08:40:50 AM"</f>
        <v>2018-09-17 08:40:50 AM</v>
      </c>
    </row>
    <row r="344" spans="1:24" x14ac:dyDescent="0.45">
      <c r="A344" t="s">
        <v>60</v>
      </c>
      <c r="B344" t="str">
        <f>"+919441902471"</f>
        <v>+919441902471</v>
      </c>
      <c r="C344" t="s">
        <v>25</v>
      </c>
      <c r="D344">
        <v>9912325340</v>
      </c>
      <c r="E344">
        <v>7</v>
      </c>
      <c r="F344">
        <v>5072018</v>
      </c>
      <c r="G344" t="s">
        <v>26</v>
      </c>
      <c r="H344">
        <v>1082018</v>
      </c>
      <c r="I344" t="s">
        <v>61</v>
      </c>
      <c r="J344" t="s">
        <v>52</v>
      </c>
      <c r="K344">
        <v>5</v>
      </c>
      <c r="L344" t="s">
        <v>26</v>
      </c>
      <c r="M344">
        <v>1082018</v>
      </c>
      <c r="N344" t="s">
        <v>856</v>
      </c>
      <c r="O344" t="s">
        <v>64</v>
      </c>
      <c r="P344" t="s">
        <v>70</v>
      </c>
      <c r="Q344" t="s">
        <v>368</v>
      </c>
      <c r="R344" t="s">
        <v>67</v>
      </c>
      <c r="S344" t="s">
        <v>42</v>
      </c>
      <c r="T344">
        <v>16.472464500000001</v>
      </c>
      <c r="U344">
        <v>80.343013499999998</v>
      </c>
      <c r="W344" t="str">
        <f>"2018-09-17 03:10:55 AM"</f>
        <v>2018-09-17 03:10:55 AM</v>
      </c>
      <c r="X344" t="str">
        <f>"2018-09-17 08:40:55 AM"</f>
        <v>2018-09-17 08:40:55 AM</v>
      </c>
    </row>
    <row r="345" spans="1:24" x14ac:dyDescent="0.45">
      <c r="A345" t="s">
        <v>224</v>
      </c>
      <c r="B345" t="str">
        <f>"+918897106105"</f>
        <v>+918897106105</v>
      </c>
      <c r="C345" t="s">
        <v>25</v>
      </c>
      <c r="D345">
        <v>8897462416</v>
      </c>
      <c r="E345">
        <v>6</v>
      </c>
      <c r="F345" s="1">
        <v>43261</v>
      </c>
      <c r="G345" t="s">
        <v>26</v>
      </c>
      <c r="H345" s="1">
        <v>43327</v>
      </c>
      <c r="I345" t="s">
        <v>27</v>
      </c>
      <c r="J345" t="s">
        <v>28</v>
      </c>
      <c r="K345" t="s">
        <v>677</v>
      </c>
      <c r="L345" t="s">
        <v>26</v>
      </c>
      <c r="N345" t="s">
        <v>857</v>
      </c>
      <c r="O345" t="s">
        <v>313</v>
      </c>
      <c r="P345" t="s">
        <v>314</v>
      </c>
      <c r="Q345" t="s">
        <v>647</v>
      </c>
      <c r="R345" t="s">
        <v>316</v>
      </c>
      <c r="S345" t="s">
        <v>317</v>
      </c>
      <c r="T345">
        <v>18.289375799999998</v>
      </c>
      <c r="U345">
        <v>79.549177799999995</v>
      </c>
      <c r="V345" t="s">
        <v>708</v>
      </c>
      <c r="W345" t="str">
        <f>"2018-09-17 03:12:24 AM"</f>
        <v>2018-09-17 03:12:24 AM</v>
      </c>
      <c r="X345" t="str">
        <f>"2018-09-17 08:42:24 AM"</f>
        <v>2018-09-17 08:42:24 AM</v>
      </c>
    </row>
    <row r="346" spans="1:24" x14ac:dyDescent="0.45">
      <c r="A346" t="s">
        <v>211</v>
      </c>
      <c r="B346" t="str">
        <f>"+919618335774"</f>
        <v>+919618335774</v>
      </c>
      <c r="C346" t="s">
        <v>25</v>
      </c>
      <c r="D346">
        <v>9966638480</v>
      </c>
      <c r="E346">
        <v>14</v>
      </c>
      <c r="F346" s="1">
        <v>43270</v>
      </c>
      <c r="G346" t="s">
        <v>26</v>
      </c>
      <c r="H346" s="1">
        <v>43323</v>
      </c>
      <c r="I346" t="s">
        <v>61</v>
      </c>
      <c r="J346" t="s">
        <v>52</v>
      </c>
      <c r="L346" t="s">
        <v>26</v>
      </c>
      <c r="M346" s="1">
        <v>43321</v>
      </c>
      <c r="N346" t="s">
        <v>858</v>
      </c>
      <c r="O346" t="s">
        <v>213</v>
      </c>
      <c r="P346" t="s">
        <v>201</v>
      </c>
      <c r="Q346" t="s">
        <v>337</v>
      </c>
      <c r="R346" t="s">
        <v>322</v>
      </c>
      <c r="S346" t="s">
        <v>859</v>
      </c>
      <c r="T346">
        <v>18.288136399999999</v>
      </c>
      <c r="U346">
        <v>78.976016299999998</v>
      </c>
      <c r="V346" t="s">
        <v>219</v>
      </c>
      <c r="W346" t="str">
        <f>"2018-08-23 05:43:18 AM"</f>
        <v>2018-08-23 05:43:18 AM</v>
      </c>
      <c r="X346" t="str">
        <f>"2018-08-23 11:13:18 AM"</f>
        <v>2018-08-23 11:13:18 AM</v>
      </c>
    </row>
    <row r="347" spans="1:24" x14ac:dyDescent="0.45">
      <c r="A347" t="s">
        <v>224</v>
      </c>
      <c r="B347" t="str">
        <f t="shared" ref="B347:B352" si="4">"+918897106105"</f>
        <v>+918897106105</v>
      </c>
      <c r="C347" t="s">
        <v>25</v>
      </c>
      <c r="D347">
        <v>9908440476</v>
      </c>
      <c r="E347">
        <v>4</v>
      </c>
      <c r="F347" s="1">
        <v>43259</v>
      </c>
      <c r="G347" t="s">
        <v>26</v>
      </c>
      <c r="H347" s="1">
        <v>43326</v>
      </c>
      <c r="I347" t="s">
        <v>61</v>
      </c>
      <c r="J347" t="s">
        <v>52</v>
      </c>
      <c r="K347">
        <v>2</v>
      </c>
      <c r="L347" t="s">
        <v>79</v>
      </c>
      <c r="M347" s="1">
        <v>43322</v>
      </c>
      <c r="N347" t="s">
        <v>860</v>
      </c>
      <c r="O347" t="s">
        <v>313</v>
      </c>
      <c r="P347" t="s">
        <v>314</v>
      </c>
      <c r="Q347" t="s">
        <v>600</v>
      </c>
      <c r="R347" t="s">
        <v>316</v>
      </c>
      <c r="S347" t="s">
        <v>317</v>
      </c>
      <c r="T347">
        <v>18.335495600000002</v>
      </c>
      <c r="U347">
        <v>79.577171399999997</v>
      </c>
      <c r="V347" t="s">
        <v>210</v>
      </c>
      <c r="W347" t="str">
        <f>"2018-08-24 04:27:54 AM"</f>
        <v>2018-08-24 04:27:54 AM</v>
      </c>
      <c r="X347" t="str">
        <f>"2018-08-24 09:57:54 AM"</f>
        <v>2018-08-24 09:57:54 AM</v>
      </c>
    </row>
    <row r="348" spans="1:24" x14ac:dyDescent="0.45">
      <c r="A348" t="s">
        <v>224</v>
      </c>
      <c r="B348" t="str">
        <f t="shared" si="4"/>
        <v>+918897106105</v>
      </c>
      <c r="C348" t="s">
        <v>25</v>
      </c>
      <c r="D348">
        <v>9177830737</v>
      </c>
      <c r="E348">
        <v>4</v>
      </c>
      <c r="F348" s="1">
        <v>43261</v>
      </c>
      <c r="G348" t="s">
        <v>26</v>
      </c>
      <c r="H348" s="1">
        <v>43317</v>
      </c>
      <c r="I348" t="s">
        <v>61</v>
      </c>
      <c r="J348" t="s">
        <v>52</v>
      </c>
      <c r="K348">
        <v>2</v>
      </c>
      <c r="L348" t="s">
        <v>79</v>
      </c>
      <c r="M348" s="1">
        <v>43322</v>
      </c>
      <c r="N348" t="s">
        <v>861</v>
      </c>
      <c r="O348" t="s">
        <v>313</v>
      </c>
      <c r="P348" t="s">
        <v>314</v>
      </c>
      <c r="Q348" t="s">
        <v>600</v>
      </c>
      <c r="R348" t="s">
        <v>316</v>
      </c>
      <c r="S348" t="s">
        <v>317</v>
      </c>
      <c r="T348">
        <v>18.311159100000001</v>
      </c>
      <c r="U348">
        <v>79.538702000000001</v>
      </c>
      <c r="V348" t="s">
        <v>595</v>
      </c>
      <c r="W348" t="str">
        <f>"2018-08-24 03:24:24 AM"</f>
        <v>2018-08-24 03:24:24 AM</v>
      </c>
      <c r="X348" t="str">
        <f>"2018-08-24 08:54:24 AM"</f>
        <v>2018-08-24 08:54:24 AM</v>
      </c>
    </row>
    <row r="349" spans="1:24" x14ac:dyDescent="0.45">
      <c r="A349" t="s">
        <v>224</v>
      </c>
      <c r="B349" t="str">
        <f t="shared" si="4"/>
        <v>+918897106105</v>
      </c>
      <c r="C349" t="s">
        <v>25</v>
      </c>
      <c r="D349">
        <v>8790367363</v>
      </c>
      <c r="E349">
        <v>3</v>
      </c>
      <c r="F349" s="1">
        <v>43261</v>
      </c>
      <c r="G349" t="s">
        <v>79</v>
      </c>
      <c r="H349" s="1">
        <v>43313</v>
      </c>
      <c r="I349" t="s">
        <v>61</v>
      </c>
      <c r="J349" t="s">
        <v>52</v>
      </c>
      <c r="K349">
        <v>3</v>
      </c>
      <c r="L349" t="s">
        <v>26</v>
      </c>
      <c r="M349" s="1">
        <v>43314</v>
      </c>
      <c r="N349" t="s">
        <v>862</v>
      </c>
      <c r="O349" t="s">
        <v>313</v>
      </c>
      <c r="P349" t="s">
        <v>314</v>
      </c>
      <c r="Q349" t="s">
        <v>600</v>
      </c>
      <c r="R349" t="s">
        <v>316</v>
      </c>
      <c r="S349" t="s">
        <v>317</v>
      </c>
      <c r="T349">
        <v>18.333975800000001</v>
      </c>
      <c r="U349">
        <v>79.559313900000006</v>
      </c>
      <c r="V349" t="s">
        <v>863</v>
      </c>
      <c r="W349" t="str">
        <f>"2018-08-24 03:35:32 AM"</f>
        <v>2018-08-24 03:35:32 AM</v>
      </c>
      <c r="X349" t="str">
        <f>"2018-08-24 09:05:32 AM"</f>
        <v>2018-08-24 09:05:32 AM</v>
      </c>
    </row>
    <row r="350" spans="1:24" x14ac:dyDescent="0.45">
      <c r="A350" t="s">
        <v>224</v>
      </c>
      <c r="B350" t="str">
        <f t="shared" si="4"/>
        <v>+918897106105</v>
      </c>
      <c r="C350" t="s">
        <v>25</v>
      </c>
      <c r="D350">
        <v>8106826190</v>
      </c>
      <c r="E350">
        <v>3</v>
      </c>
      <c r="F350" s="1">
        <v>43261</v>
      </c>
      <c r="G350" t="s">
        <v>26</v>
      </c>
      <c r="H350" s="1">
        <v>43324</v>
      </c>
      <c r="I350" t="s">
        <v>61</v>
      </c>
      <c r="J350" t="s">
        <v>52</v>
      </c>
      <c r="K350">
        <v>2</v>
      </c>
      <c r="L350" t="s">
        <v>79</v>
      </c>
      <c r="M350" s="1">
        <v>43313</v>
      </c>
      <c r="N350" t="s">
        <v>864</v>
      </c>
      <c r="O350" t="s">
        <v>313</v>
      </c>
      <c r="P350" t="s">
        <v>314</v>
      </c>
      <c r="Q350" t="s">
        <v>600</v>
      </c>
      <c r="R350" t="s">
        <v>316</v>
      </c>
      <c r="S350" t="s">
        <v>317</v>
      </c>
      <c r="T350">
        <v>18.3340295</v>
      </c>
      <c r="U350">
        <v>79.5592896</v>
      </c>
      <c r="V350" t="s">
        <v>863</v>
      </c>
      <c r="W350" t="str">
        <f>"2018-08-24 03:55:48 AM"</f>
        <v>2018-08-24 03:55:48 AM</v>
      </c>
      <c r="X350" t="str">
        <f>"2018-08-24 09:25:48 AM"</f>
        <v>2018-08-24 09:25:48 AM</v>
      </c>
    </row>
    <row r="351" spans="1:24" x14ac:dyDescent="0.45">
      <c r="A351" t="s">
        <v>224</v>
      </c>
      <c r="B351" t="str">
        <f t="shared" si="4"/>
        <v>+918897106105</v>
      </c>
      <c r="C351" t="s">
        <v>25</v>
      </c>
      <c r="D351">
        <v>9908059686</v>
      </c>
      <c r="E351">
        <v>3</v>
      </c>
      <c r="F351" s="1">
        <v>43263</v>
      </c>
      <c r="G351" t="s">
        <v>26</v>
      </c>
      <c r="H351" s="1">
        <v>43322</v>
      </c>
      <c r="I351" t="s">
        <v>61</v>
      </c>
      <c r="J351" t="s">
        <v>52</v>
      </c>
      <c r="K351">
        <v>2</v>
      </c>
      <c r="L351" t="s">
        <v>26</v>
      </c>
      <c r="M351" s="1">
        <v>43309</v>
      </c>
      <c r="N351" t="s">
        <v>865</v>
      </c>
      <c r="O351" t="s">
        <v>313</v>
      </c>
      <c r="P351" t="s">
        <v>314</v>
      </c>
      <c r="Q351" t="s">
        <v>600</v>
      </c>
      <c r="R351" t="s">
        <v>316</v>
      </c>
      <c r="S351" t="s">
        <v>317</v>
      </c>
      <c r="T351">
        <v>18.337196299999999</v>
      </c>
      <c r="U351">
        <v>79.562829300000004</v>
      </c>
      <c r="V351" t="s">
        <v>866</v>
      </c>
      <c r="W351" t="str">
        <f>"2018-08-24 04:45:01 AM"</f>
        <v>2018-08-24 04:45:01 AM</v>
      </c>
      <c r="X351" t="str">
        <f>"2018-08-24 10:15:01 AM"</f>
        <v>2018-08-24 10:15:01 AM</v>
      </c>
    </row>
    <row r="352" spans="1:24" x14ac:dyDescent="0.45">
      <c r="A352" t="s">
        <v>224</v>
      </c>
      <c r="B352" t="str">
        <f t="shared" si="4"/>
        <v>+918897106105</v>
      </c>
      <c r="C352" t="s">
        <v>25</v>
      </c>
      <c r="D352">
        <v>9948396195</v>
      </c>
      <c r="E352">
        <v>4</v>
      </c>
      <c r="F352" s="1">
        <v>43261</v>
      </c>
      <c r="G352" t="s">
        <v>26</v>
      </c>
      <c r="H352" s="1">
        <v>43324</v>
      </c>
      <c r="I352" t="s">
        <v>61</v>
      </c>
      <c r="J352" t="s">
        <v>52</v>
      </c>
      <c r="K352">
        <v>2</v>
      </c>
      <c r="L352" t="s">
        <v>79</v>
      </c>
      <c r="M352" t="s">
        <v>867</v>
      </c>
      <c r="N352" t="s">
        <v>868</v>
      </c>
      <c r="O352" t="s">
        <v>313</v>
      </c>
      <c r="P352" t="s">
        <v>314</v>
      </c>
      <c r="Q352" t="s">
        <v>869</v>
      </c>
      <c r="R352" t="s">
        <v>316</v>
      </c>
      <c r="S352" t="s">
        <v>317</v>
      </c>
      <c r="T352">
        <v>18.337196299999999</v>
      </c>
      <c r="U352">
        <v>79.562829300000004</v>
      </c>
      <c r="V352" t="s">
        <v>866</v>
      </c>
      <c r="W352" t="str">
        <f>"2018-08-24 04:50:56 AM"</f>
        <v>2018-08-24 04:50:56 AM</v>
      </c>
      <c r="X352" t="str">
        <f>"2018-08-24 10:20:56 AM"</f>
        <v>2018-08-24 10:20:56 AM</v>
      </c>
    </row>
    <row r="353" spans="1:24" x14ac:dyDescent="0.45">
      <c r="A353" t="s">
        <v>211</v>
      </c>
      <c r="B353" t="str">
        <f>"+919618335774"</f>
        <v>+919618335774</v>
      </c>
      <c r="C353" t="s">
        <v>25</v>
      </c>
      <c r="D353">
        <v>9440929151</v>
      </c>
      <c r="E353">
        <v>10</v>
      </c>
      <c r="F353" t="s">
        <v>870</v>
      </c>
      <c r="G353" t="s">
        <v>26</v>
      </c>
      <c r="H353" s="1">
        <v>43323</v>
      </c>
      <c r="I353" t="s">
        <v>61</v>
      </c>
      <c r="J353" t="s">
        <v>52</v>
      </c>
      <c r="L353" t="s">
        <v>26</v>
      </c>
      <c r="M353" t="s">
        <v>871</v>
      </c>
      <c r="N353" t="s">
        <v>872</v>
      </c>
      <c r="O353" t="s">
        <v>213</v>
      </c>
      <c r="P353" t="s">
        <v>201</v>
      </c>
      <c r="Q353" t="s">
        <v>873</v>
      </c>
      <c r="R353" t="s">
        <v>214</v>
      </c>
      <c r="S353" t="s">
        <v>215</v>
      </c>
      <c r="T353">
        <v>18.334942099999999</v>
      </c>
      <c r="U353">
        <v>79.037744399999994</v>
      </c>
      <c r="V353" t="s">
        <v>874</v>
      </c>
      <c r="W353" t="str">
        <f>"2018-08-24 05:19:58 AM"</f>
        <v>2018-08-24 05:19:58 AM</v>
      </c>
      <c r="X353" t="str">
        <f>"2018-08-24 10:49:58 AM"</f>
        <v>2018-08-24 10:49:58 AM</v>
      </c>
    </row>
    <row r="354" spans="1:24" x14ac:dyDescent="0.45">
      <c r="A354" t="s">
        <v>224</v>
      </c>
      <c r="B354" t="str">
        <f>"+918897106105"</f>
        <v>+918897106105</v>
      </c>
      <c r="C354" t="s">
        <v>25</v>
      </c>
      <c r="D354">
        <v>9849564227</v>
      </c>
      <c r="E354">
        <v>2</v>
      </c>
      <c r="F354" s="1">
        <v>43261</v>
      </c>
      <c r="G354" t="s">
        <v>26</v>
      </c>
      <c r="H354" t="s">
        <v>875</v>
      </c>
      <c r="I354" t="s">
        <v>61</v>
      </c>
      <c r="J354" t="s">
        <v>52</v>
      </c>
      <c r="K354">
        <v>2</v>
      </c>
      <c r="L354" t="s">
        <v>79</v>
      </c>
      <c r="M354" s="1">
        <v>43324</v>
      </c>
      <c r="N354" t="s">
        <v>876</v>
      </c>
      <c r="O354" t="s">
        <v>313</v>
      </c>
      <c r="P354" t="s">
        <v>314</v>
      </c>
      <c r="Q354" t="s">
        <v>869</v>
      </c>
      <c r="R354" t="s">
        <v>316</v>
      </c>
      <c r="S354" t="s">
        <v>317</v>
      </c>
      <c r="T354">
        <v>18.337196299999999</v>
      </c>
      <c r="U354">
        <v>79.562829300000004</v>
      </c>
      <c r="V354" t="s">
        <v>866</v>
      </c>
      <c r="W354" t="str">
        <f>"2018-08-24 04:56:45 AM"</f>
        <v>2018-08-24 04:56:45 AM</v>
      </c>
      <c r="X354" t="str">
        <f>"2018-08-24 10:26:45 AM"</f>
        <v>2018-08-24 10:26:45 AM</v>
      </c>
    </row>
    <row r="355" spans="1:24" x14ac:dyDescent="0.45">
      <c r="A355" t="s">
        <v>211</v>
      </c>
      <c r="B355" t="str">
        <f>"+919618335774"</f>
        <v>+919618335774</v>
      </c>
      <c r="C355" t="s">
        <v>25</v>
      </c>
      <c r="D355">
        <v>9676237156</v>
      </c>
      <c r="E355">
        <v>5</v>
      </c>
      <c r="F355" s="1">
        <v>43273</v>
      </c>
      <c r="G355" t="s">
        <v>26</v>
      </c>
      <c r="H355" s="1">
        <v>43318</v>
      </c>
      <c r="I355" t="s">
        <v>61</v>
      </c>
      <c r="J355" t="s">
        <v>28</v>
      </c>
      <c r="L355" t="s">
        <v>79</v>
      </c>
      <c r="N355" t="s">
        <v>877</v>
      </c>
      <c r="O355" t="s">
        <v>213</v>
      </c>
      <c r="P355" t="s">
        <v>201</v>
      </c>
      <c r="Q355" t="s">
        <v>873</v>
      </c>
      <c r="R355" t="s">
        <v>214</v>
      </c>
      <c r="S355" t="s">
        <v>215</v>
      </c>
      <c r="T355">
        <v>0</v>
      </c>
      <c r="U355">
        <v>0</v>
      </c>
      <c r="W355" t="str">
        <f>"2018-08-24 05:03:50 AM"</f>
        <v>2018-08-24 05:03:50 AM</v>
      </c>
      <c r="X355" t="str">
        <f>"2018-08-24 10:33:50 AM"</f>
        <v>2018-08-24 10:33:50 AM</v>
      </c>
    </row>
    <row r="356" spans="1:24" x14ac:dyDescent="0.45">
      <c r="A356" t="s">
        <v>211</v>
      </c>
      <c r="B356" t="str">
        <f>"+919618335774"</f>
        <v>+919618335774</v>
      </c>
      <c r="C356" t="s">
        <v>25</v>
      </c>
      <c r="D356">
        <v>9490943578</v>
      </c>
      <c r="E356">
        <v>8</v>
      </c>
      <c r="F356" s="1">
        <v>43273</v>
      </c>
      <c r="G356" t="s">
        <v>26</v>
      </c>
      <c r="H356" t="s">
        <v>878</v>
      </c>
      <c r="I356" t="s">
        <v>61</v>
      </c>
      <c r="J356" t="s">
        <v>28</v>
      </c>
      <c r="L356" t="s">
        <v>26</v>
      </c>
      <c r="M356" s="1">
        <v>43323</v>
      </c>
      <c r="N356" t="s">
        <v>879</v>
      </c>
      <c r="O356" t="s">
        <v>213</v>
      </c>
      <c r="P356" t="s">
        <v>201</v>
      </c>
      <c r="Q356" t="s">
        <v>873</v>
      </c>
      <c r="R356" t="s">
        <v>214</v>
      </c>
      <c r="S356" t="s">
        <v>215</v>
      </c>
      <c r="T356">
        <v>18.2777067</v>
      </c>
      <c r="U356">
        <v>78.9979254</v>
      </c>
      <c r="V356" t="s">
        <v>880</v>
      </c>
      <c r="W356" t="str">
        <f>"2018-08-24 06:15:43 AM"</f>
        <v>2018-08-24 06:15:43 AM</v>
      </c>
      <c r="X356" t="str">
        <f>"2018-08-24 11:45:43 AM"</f>
        <v>2018-08-24 11:45:43 AM</v>
      </c>
    </row>
    <row r="357" spans="1:24" x14ac:dyDescent="0.45">
      <c r="A357" t="s">
        <v>198</v>
      </c>
      <c r="B357" t="str">
        <f>"+919849992127"</f>
        <v>+919849992127</v>
      </c>
      <c r="C357" t="s">
        <v>25</v>
      </c>
      <c r="D357">
        <v>9866508350</v>
      </c>
      <c r="E357">
        <v>3</v>
      </c>
      <c r="F357" s="1">
        <v>43252</v>
      </c>
      <c r="G357" t="s">
        <v>26</v>
      </c>
      <c r="I357" t="s">
        <v>61</v>
      </c>
      <c r="J357" t="s">
        <v>52</v>
      </c>
      <c r="L357" t="s">
        <v>26</v>
      </c>
      <c r="M357" s="1">
        <v>43299</v>
      </c>
      <c r="N357" t="s">
        <v>881</v>
      </c>
      <c r="O357" t="s">
        <v>221</v>
      </c>
      <c r="P357" t="s">
        <v>201</v>
      </c>
      <c r="Q357" t="s">
        <v>468</v>
      </c>
      <c r="R357" t="s">
        <v>223</v>
      </c>
      <c r="S357" t="s">
        <v>223</v>
      </c>
      <c r="T357">
        <v>18.5858718</v>
      </c>
      <c r="U357">
        <v>79.393429400000002</v>
      </c>
      <c r="V357" t="s">
        <v>205</v>
      </c>
      <c r="W357" t="str">
        <f>"2018-08-22 04:55:48 AM"</f>
        <v>2018-08-22 04:55:48 AM</v>
      </c>
      <c r="X357" t="str">
        <f>"2018-08-22 10:25:48 AM"</f>
        <v>2018-08-22 10:25:48 AM</v>
      </c>
    </row>
    <row r="358" spans="1:24" x14ac:dyDescent="0.45">
      <c r="A358" t="s">
        <v>211</v>
      </c>
      <c r="B358" t="str">
        <f>"+919618335774"</f>
        <v>+919618335774</v>
      </c>
      <c r="C358" t="s">
        <v>25</v>
      </c>
      <c r="D358">
        <v>8688661635</v>
      </c>
      <c r="E358">
        <v>10</v>
      </c>
      <c r="F358" s="1">
        <v>43273</v>
      </c>
      <c r="G358" t="s">
        <v>26</v>
      </c>
      <c r="H358" s="1">
        <v>43325</v>
      </c>
      <c r="I358" t="s">
        <v>61</v>
      </c>
      <c r="J358" t="s">
        <v>52</v>
      </c>
      <c r="L358" t="s">
        <v>26</v>
      </c>
      <c r="M358" s="1">
        <v>43319</v>
      </c>
      <c r="N358" t="s">
        <v>882</v>
      </c>
      <c r="O358" t="s">
        <v>213</v>
      </c>
      <c r="P358" t="s">
        <v>201</v>
      </c>
      <c r="Q358" t="s">
        <v>244</v>
      </c>
      <c r="R358" t="s">
        <v>214</v>
      </c>
      <c r="S358" t="s">
        <v>215</v>
      </c>
      <c r="T358">
        <v>18.281524099999999</v>
      </c>
      <c r="U358">
        <v>79.003860000000003</v>
      </c>
      <c r="V358" t="s">
        <v>880</v>
      </c>
      <c r="W358" t="str">
        <f>"2018-08-22 05:15:14 AM"</f>
        <v>2018-08-22 05:15:14 AM</v>
      </c>
      <c r="X358" t="str">
        <f>"2018-08-22 10:45:14 AM"</f>
        <v>2018-08-22 10:45:14 AM</v>
      </c>
    </row>
    <row r="359" spans="1:24" x14ac:dyDescent="0.45">
      <c r="A359" t="s">
        <v>198</v>
      </c>
      <c r="B359" t="str">
        <f>"+919849992127"</f>
        <v>+919849992127</v>
      </c>
      <c r="C359" t="s">
        <v>25</v>
      </c>
      <c r="D359">
        <v>9177302771</v>
      </c>
      <c r="E359">
        <v>2</v>
      </c>
      <c r="F359" s="1">
        <v>43257</v>
      </c>
      <c r="G359" t="s">
        <v>26</v>
      </c>
      <c r="I359" t="s">
        <v>61</v>
      </c>
      <c r="J359" t="s">
        <v>52</v>
      </c>
      <c r="L359" t="s">
        <v>26</v>
      </c>
      <c r="N359" t="s">
        <v>883</v>
      </c>
      <c r="O359" t="s">
        <v>200</v>
      </c>
      <c r="P359" t="s">
        <v>201</v>
      </c>
      <c r="Q359" t="s">
        <v>468</v>
      </c>
      <c r="R359" t="s">
        <v>223</v>
      </c>
      <c r="S359" t="s">
        <v>223</v>
      </c>
      <c r="T359">
        <v>18.576946599999999</v>
      </c>
      <c r="U359">
        <v>79.405150699999993</v>
      </c>
      <c r="V359" t="s">
        <v>232</v>
      </c>
      <c r="W359" t="str">
        <f>"2018-08-22 05:10:59 AM"</f>
        <v>2018-08-22 05:10:59 AM</v>
      </c>
      <c r="X359" t="str">
        <f>"2018-08-22 10:40:59 AM"</f>
        <v>2018-08-22 10:40:59 AM</v>
      </c>
    </row>
    <row r="360" spans="1:24" x14ac:dyDescent="0.45">
      <c r="A360" t="s">
        <v>211</v>
      </c>
      <c r="B360" t="str">
        <f>"+919618335774"</f>
        <v>+919618335774</v>
      </c>
      <c r="C360" t="s">
        <v>25</v>
      </c>
      <c r="D360">
        <v>9441135067</v>
      </c>
      <c r="E360">
        <v>5</v>
      </c>
      <c r="F360" s="1">
        <v>43267</v>
      </c>
      <c r="G360" t="s">
        <v>26</v>
      </c>
      <c r="H360" s="1">
        <v>42957</v>
      </c>
      <c r="I360" t="s">
        <v>61</v>
      </c>
      <c r="J360" t="s">
        <v>52</v>
      </c>
      <c r="L360" t="s">
        <v>79</v>
      </c>
      <c r="M360" s="1">
        <v>43327</v>
      </c>
      <c r="N360" t="s">
        <v>884</v>
      </c>
      <c r="O360" t="s">
        <v>213</v>
      </c>
      <c r="P360" t="s">
        <v>201</v>
      </c>
      <c r="Q360" t="s">
        <v>244</v>
      </c>
      <c r="R360" t="s">
        <v>214</v>
      </c>
      <c r="S360" t="s">
        <v>215</v>
      </c>
      <c r="T360">
        <v>18.290207500000001</v>
      </c>
      <c r="U360">
        <v>78.995491900000005</v>
      </c>
      <c r="V360" t="s">
        <v>563</v>
      </c>
      <c r="W360" t="str">
        <f>"2018-08-22 07:12:13 AM"</f>
        <v>2018-08-22 07:12:13 AM</v>
      </c>
      <c r="X360" t="str">
        <f>"2018-08-22 12:42:13 PM"</f>
        <v>2018-08-22 12:42:13 PM</v>
      </c>
    </row>
    <row r="361" spans="1:24" x14ac:dyDescent="0.45">
      <c r="A361" t="s">
        <v>211</v>
      </c>
      <c r="B361" t="str">
        <f>"+919618335774"</f>
        <v>+919618335774</v>
      </c>
      <c r="C361" t="s">
        <v>25</v>
      </c>
      <c r="D361">
        <v>9985960546</v>
      </c>
      <c r="E361">
        <v>15</v>
      </c>
      <c r="F361" s="1">
        <v>43274</v>
      </c>
      <c r="G361" t="s">
        <v>26</v>
      </c>
      <c r="H361" s="1">
        <v>43324</v>
      </c>
      <c r="I361" t="s">
        <v>885</v>
      </c>
      <c r="J361" t="s">
        <v>52</v>
      </c>
      <c r="L361" t="s">
        <v>26</v>
      </c>
      <c r="M361" s="1">
        <v>43320</v>
      </c>
      <c r="N361" t="s">
        <v>886</v>
      </c>
      <c r="O361" t="s">
        <v>213</v>
      </c>
      <c r="P361" t="s">
        <v>201</v>
      </c>
      <c r="Q361" t="s">
        <v>887</v>
      </c>
      <c r="R361" t="s">
        <v>214</v>
      </c>
      <c r="S361" t="s">
        <v>215</v>
      </c>
      <c r="T361">
        <v>18.285276400000001</v>
      </c>
      <c r="U361">
        <v>78.983437699999996</v>
      </c>
      <c r="V361" t="s">
        <v>342</v>
      </c>
      <c r="W361" t="str">
        <f>"2018-08-22 05:54:35 AM"</f>
        <v>2018-08-22 05:54:35 AM</v>
      </c>
      <c r="X361" t="str">
        <f>"2018-08-22 11:24:35 AM"</f>
        <v>2018-08-22 11:24:35 AM</v>
      </c>
    </row>
    <row r="362" spans="1:24" x14ac:dyDescent="0.45">
      <c r="A362" t="s">
        <v>211</v>
      </c>
      <c r="B362" t="str">
        <f>"+919618335774"</f>
        <v>+919618335774</v>
      </c>
      <c r="C362" t="s">
        <v>25</v>
      </c>
      <c r="D362">
        <v>9440150805</v>
      </c>
      <c r="E362">
        <v>22</v>
      </c>
      <c r="F362" s="1">
        <v>43273</v>
      </c>
      <c r="G362" t="s">
        <v>26</v>
      </c>
      <c r="H362" t="s">
        <v>888</v>
      </c>
      <c r="I362" t="s">
        <v>62</v>
      </c>
      <c r="J362" t="s">
        <v>62</v>
      </c>
      <c r="L362" t="s">
        <v>26</v>
      </c>
      <c r="M362" s="1">
        <v>43323</v>
      </c>
      <c r="N362" t="s">
        <v>889</v>
      </c>
      <c r="O362" t="s">
        <v>213</v>
      </c>
      <c r="P362" t="s">
        <v>201</v>
      </c>
      <c r="Q362" t="s">
        <v>244</v>
      </c>
      <c r="R362" t="s">
        <v>214</v>
      </c>
      <c r="S362" t="s">
        <v>215</v>
      </c>
      <c r="T362">
        <v>18.2839633</v>
      </c>
      <c r="U362">
        <v>78.998632000000001</v>
      </c>
      <c r="V362" t="s">
        <v>880</v>
      </c>
      <c r="W362" t="str">
        <f>"2018-08-22 06:32:03 AM"</f>
        <v>2018-08-22 06:32:03 AM</v>
      </c>
      <c r="X362" t="str">
        <f>"2018-08-22 12:02:03 PM"</f>
        <v>2018-08-22 12:02:03 PM</v>
      </c>
    </row>
    <row r="363" spans="1:24" x14ac:dyDescent="0.45">
      <c r="A363" t="s">
        <v>211</v>
      </c>
      <c r="B363" t="str">
        <f>"+919618335774"</f>
        <v>+919618335774</v>
      </c>
      <c r="C363" t="s">
        <v>25</v>
      </c>
      <c r="D363">
        <v>9032863677</v>
      </c>
      <c r="E363">
        <v>24</v>
      </c>
      <c r="F363" s="1">
        <v>43272</v>
      </c>
      <c r="G363" t="s">
        <v>26</v>
      </c>
      <c r="H363" s="1">
        <v>43328</v>
      </c>
      <c r="I363" t="s">
        <v>61</v>
      </c>
      <c r="J363" t="s">
        <v>52</v>
      </c>
      <c r="L363" t="s">
        <v>26</v>
      </c>
      <c r="M363" s="1">
        <v>42960</v>
      </c>
      <c r="N363" t="s">
        <v>890</v>
      </c>
      <c r="O363" t="s">
        <v>213</v>
      </c>
      <c r="P363" t="s">
        <v>201</v>
      </c>
      <c r="Q363" t="s">
        <v>244</v>
      </c>
      <c r="R363" t="s">
        <v>214</v>
      </c>
      <c r="S363" t="s">
        <v>215</v>
      </c>
      <c r="T363">
        <v>18.285276400000001</v>
      </c>
      <c r="U363">
        <v>78.983437699999996</v>
      </c>
      <c r="V363" t="s">
        <v>342</v>
      </c>
      <c r="W363" t="str">
        <f>"2018-08-22 06:59:56 AM"</f>
        <v>2018-08-22 06:59:56 AM</v>
      </c>
      <c r="X363" t="str">
        <f>"2018-08-22 12:29:56 PM"</f>
        <v>2018-08-22 12:29:56 PM</v>
      </c>
    </row>
    <row r="364" spans="1:24" x14ac:dyDescent="0.45">
      <c r="A364" t="s">
        <v>187</v>
      </c>
      <c r="B364" t="str">
        <f>"+919949565092"</f>
        <v>+919949565092</v>
      </c>
      <c r="C364" t="s">
        <v>25</v>
      </c>
      <c r="D364">
        <v>9704454011</v>
      </c>
      <c r="E364">
        <v>3</v>
      </c>
      <c r="F364" s="1">
        <v>43253</v>
      </c>
      <c r="G364" t="s">
        <v>26</v>
      </c>
      <c r="H364" s="1">
        <v>43323</v>
      </c>
      <c r="I364" t="s">
        <v>61</v>
      </c>
      <c r="J364" t="s">
        <v>52</v>
      </c>
      <c r="L364" t="s">
        <v>79</v>
      </c>
      <c r="N364" t="s">
        <v>891</v>
      </c>
      <c r="O364" t="s">
        <v>189</v>
      </c>
      <c r="P364" t="s">
        <v>196</v>
      </c>
      <c r="Q364" t="s">
        <v>191</v>
      </c>
      <c r="R364" t="s">
        <v>192</v>
      </c>
      <c r="S364" t="s">
        <v>193</v>
      </c>
      <c r="T364">
        <v>18.413407800000002</v>
      </c>
      <c r="U364">
        <v>79.473728199999996</v>
      </c>
      <c r="V364" t="s">
        <v>194</v>
      </c>
      <c r="W364" t="str">
        <f>"2018-08-22 10:25:04 AM"</f>
        <v>2018-08-22 10:25:04 AM</v>
      </c>
      <c r="X364" t="str">
        <f>"2018-08-22 15:55:04 PM"</f>
        <v>2018-08-22 15:55:04 PM</v>
      </c>
    </row>
    <row r="365" spans="1:24" x14ac:dyDescent="0.45">
      <c r="A365" t="s">
        <v>211</v>
      </c>
      <c r="B365" t="str">
        <f>"+919618335774"</f>
        <v>+919618335774</v>
      </c>
      <c r="C365" t="s">
        <v>25</v>
      </c>
      <c r="D365">
        <v>8790417043</v>
      </c>
      <c r="E365">
        <v>30</v>
      </c>
      <c r="F365" s="1">
        <v>43274</v>
      </c>
      <c r="G365" t="s">
        <v>26</v>
      </c>
      <c r="I365" t="s">
        <v>61</v>
      </c>
      <c r="J365" t="s">
        <v>28</v>
      </c>
      <c r="L365" t="s">
        <v>26</v>
      </c>
      <c r="M365" t="s">
        <v>892</v>
      </c>
      <c r="N365" t="s">
        <v>893</v>
      </c>
      <c r="O365" t="s">
        <v>213</v>
      </c>
      <c r="P365" t="s">
        <v>201</v>
      </c>
      <c r="Q365" t="s">
        <v>244</v>
      </c>
      <c r="R365" t="s">
        <v>214</v>
      </c>
      <c r="S365" t="s">
        <v>215</v>
      </c>
      <c r="T365">
        <v>18.287151600000001</v>
      </c>
      <c r="U365">
        <v>78.996865400000004</v>
      </c>
      <c r="V365" t="s">
        <v>237</v>
      </c>
      <c r="W365" t="str">
        <f>"2018-08-22 06:03:18 AM"</f>
        <v>2018-08-22 06:03:18 AM</v>
      </c>
      <c r="X365" t="str">
        <f>"2018-08-22 11:33:18 AM"</f>
        <v>2018-08-22 11:33:18 AM</v>
      </c>
    </row>
    <row r="366" spans="1:24" x14ac:dyDescent="0.45">
      <c r="A366" t="s">
        <v>211</v>
      </c>
      <c r="B366" t="str">
        <f>"+919618335774"</f>
        <v>+919618335774</v>
      </c>
      <c r="C366" t="s">
        <v>25</v>
      </c>
      <c r="D366">
        <v>9441174792</v>
      </c>
      <c r="E366">
        <v>25</v>
      </c>
      <c r="F366" s="1">
        <v>43275</v>
      </c>
      <c r="G366" t="s">
        <v>26</v>
      </c>
      <c r="H366" s="1">
        <v>43325</v>
      </c>
      <c r="I366" t="s">
        <v>61</v>
      </c>
      <c r="J366" t="s">
        <v>52</v>
      </c>
      <c r="L366" t="s">
        <v>26</v>
      </c>
      <c r="M366" s="1">
        <v>43322</v>
      </c>
      <c r="N366" t="s">
        <v>894</v>
      </c>
      <c r="O366" t="s">
        <v>213</v>
      </c>
      <c r="P366" t="s">
        <v>201</v>
      </c>
      <c r="Q366" t="s">
        <v>895</v>
      </c>
      <c r="R366" t="s">
        <v>214</v>
      </c>
      <c r="S366" t="s">
        <v>215</v>
      </c>
      <c r="T366">
        <v>18.295173900000002</v>
      </c>
      <c r="U366">
        <v>78.996231499999993</v>
      </c>
      <c r="V366" t="s">
        <v>563</v>
      </c>
      <c r="W366" t="str">
        <f>"2018-08-22 06:13:31 AM"</f>
        <v>2018-08-22 06:13:31 AM</v>
      </c>
      <c r="X366" t="str">
        <f>"2018-08-22 11:43:31 AM"</f>
        <v>2018-08-22 11:43:31 AM</v>
      </c>
    </row>
    <row r="367" spans="1:24" x14ac:dyDescent="0.45">
      <c r="A367" t="s">
        <v>211</v>
      </c>
      <c r="B367" t="str">
        <f>"+919618335774"</f>
        <v>+919618335774</v>
      </c>
      <c r="C367" t="s">
        <v>25</v>
      </c>
      <c r="D367">
        <v>88975835070</v>
      </c>
      <c r="E367">
        <v>5</v>
      </c>
      <c r="F367" s="1">
        <v>43273</v>
      </c>
      <c r="G367" t="s">
        <v>26</v>
      </c>
      <c r="H367" s="1">
        <v>43333</v>
      </c>
      <c r="I367" t="s">
        <v>61</v>
      </c>
      <c r="J367" t="s">
        <v>52</v>
      </c>
      <c r="L367" t="s">
        <v>79</v>
      </c>
      <c r="M367" s="1">
        <v>43329</v>
      </c>
      <c r="N367" t="s">
        <v>896</v>
      </c>
      <c r="O367" t="s">
        <v>213</v>
      </c>
      <c r="P367" t="s">
        <v>201</v>
      </c>
      <c r="Q367" t="s">
        <v>897</v>
      </c>
      <c r="R367" t="s">
        <v>214</v>
      </c>
      <c r="S367" t="s">
        <v>215</v>
      </c>
      <c r="T367">
        <v>18.2839633</v>
      </c>
      <c r="U367">
        <v>78.998632000000001</v>
      </c>
      <c r="V367" t="s">
        <v>880</v>
      </c>
      <c r="W367" t="str">
        <f>"2018-08-22 07:31:54 AM"</f>
        <v>2018-08-22 07:31:54 AM</v>
      </c>
      <c r="X367" t="str">
        <f>"2018-08-22 13:01:54 PM"</f>
        <v>2018-08-22 13:01:54 PM</v>
      </c>
    </row>
    <row r="368" spans="1:24" x14ac:dyDescent="0.45">
      <c r="A368" t="s">
        <v>187</v>
      </c>
      <c r="B368" t="str">
        <f>"+919949565092"</f>
        <v>+919949565092</v>
      </c>
      <c r="C368" t="s">
        <v>25</v>
      </c>
      <c r="D368">
        <v>9949565092</v>
      </c>
      <c r="E368">
        <v>3</v>
      </c>
      <c r="F368" s="1">
        <v>43252</v>
      </c>
      <c r="G368" t="s">
        <v>26</v>
      </c>
      <c r="H368" s="1">
        <v>43322</v>
      </c>
      <c r="I368" t="s">
        <v>108</v>
      </c>
      <c r="J368" t="s">
        <v>52</v>
      </c>
      <c r="L368" t="s">
        <v>79</v>
      </c>
      <c r="N368" t="s">
        <v>898</v>
      </c>
      <c r="O368" t="s">
        <v>189</v>
      </c>
      <c r="P368" t="s">
        <v>196</v>
      </c>
      <c r="Q368" t="s">
        <v>191</v>
      </c>
      <c r="R368" t="s">
        <v>899</v>
      </c>
      <c r="S368" t="s">
        <v>193</v>
      </c>
      <c r="T368">
        <v>18.403582100000001</v>
      </c>
      <c r="U368">
        <v>79.486500699999993</v>
      </c>
      <c r="V368" t="s">
        <v>285</v>
      </c>
      <c r="W368" t="str">
        <f>"2018-08-22 10:22:00 AM"</f>
        <v>2018-08-22 10:22:00 AM</v>
      </c>
      <c r="X368" t="str">
        <f>"2018-08-22 15:52:00 PM"</f>
        <v>2018-08-22 15:52:00 PM</v>
      </c>
    </row>
    <row r="369" spans="1:24" x14ac:dyDescent="0.45">
      <c r="A369" t="s">
        <v>211</v>
      </c>
      <c r="B369" t="str">
        <f>"+919618335774"</f>
        <v>+919618335774</v>
      </c>
      <c r="C369" t="s">
        <v>25</v>
      </c>
      <c r="D369">
        <v>9963872522</v>
      </c>
      <c r="E369">
        <v>12</v>
      </c>
      <c r="F369" s="1">
        <v>43328</v>
      </c>
      <c r="G369" t="s">
        <v>26</v>
      </c>
      <c r="H369" s="1">
        <v>43330</v>
      </c>
      <c r="I369" t="s">
        <v>80</v>
      </c>
      <c r="J369" t="s">
        <v>28</v>
      </c>
      <c r="L369" t="s">
        <v>79</v>
      </c>
      <c r="M369" s="1">
        <v>43329</v>
      </c>
      <c r="N369" t="s">
        <v>900</v>
      </c>
      <c r="O369" t="s">
        <v>213</v>
      </c>
      <c r="P369" t="s">
        <v>201</v>
      </c>
      <c r="Q369" t="s">
        <v>244</v>
      </c>
      <c r="R369" t="s">
        <v>214</v>
      </c>
      <c r="S369" t="s">
        <v>215</v>
      </c>
      <c r="T369">
        <v>18.272092900000001</v>
      </c>
      <c r="U369">
        <v>79.003333600000005</v>
      </c>
      <c r="V369" t="s">
        <v>880</v>
      </c>
      <c r="W369" t="str">
        <f>"2018-08-22 07:43:08 AM"</f>
        <v>2018-08-22 07:43:08 AM</v>
      </c>
      <c r="X369" t="str">
        <f>"2018-08-22 13:13:08 PM"</f>
        <v>2018-08-22 13:13:08 PM</v>
      </c>
    </row>
    <row r="370" spans="1:24" x14ac:dyDescent="0.45">
      <c r="A370" t="s">
        <v>211</v>
      </c>
      <c r="B370" t="str">
        <f>"+919618335774"</f>
        <v>+919618335774</v>
      </c>
      <c r="C370" t="s">
        <v>25</v>
      </c>
      <c r="D370">
        <v>9441173864</v>
      </c>
      <c r="E370">
        <v>7</v>
      </c>
      <c r="F370" s="1">
        <v>43330</v>
      </c>
      <c r="G370" t="s">
        <v>26</v>
      </c>
      <c r="H370" s="1">
        <v>43328</v>
      </c>
      <c r="I370" t="s">
        <v>61</v>
      </c>
      <c r="J370" t="s">
        <v>28</v>
      </c>
      <c r="L370" t="s">
        <v>79</v>
      </c>
      <c r="M370" s="1">
        <v>43325</v>
      </c>
      <c r="N370" t="s">
        <v>901</v>
      </c>
      <c r="O370" t="s">
        <v>213</v>
      </c>
      <c r="P370" t="s">
        <v>201</v>
      </c>
      <c r="Q370" t="s">
        <v>244</v>
      </c>
      <c r="R370" t="s">
        <v>214</v>
      </c>
      <c r="S370" t="s">
        <v>215</v>
      </c>
      <c r="T370">
        <v>18.259084999999999</v>
      </c>
      <c r="U370">
        <v>79.010997799999998</v>
      </c>
      <c r="V370" t="s">
        <v>560</v>
      </c>
      <c r="W370" t="str">
        <f>"2018-08-22 07:51:25 AM"</f>
        <v>2018-08-22 07:51:25 AM</v>
      </c>
      <c r="X370" t="str">
        <f>"2018-08-22 13:21:25 PM"</f>
        <v>2018-08-22 13:21:25 PM</v>
      </c>
    </row>
    <row r="371" spans="1:24" x14ac:dyDescent="0.45">
      <c r="A371" t="s">
        <v>211</v>
      </c>
      <c r="B371" t="str">
        <f>"+919618335774"</f>
        <v>+919618335774</v>
      </c>
      <c r="C371" t="s">
        <v>25</v>
      </c>
      <c r="D371">
        <v>9652136181</v>
      </c>
      <c r="E371">
        <v>10</v>
      </c>
      <c r="F371" s="1">
        <v>43270</v>
      </c>
      <c r="G371" t="s">
        <v>26</v>
      </c>
      <c r="H371" s="1">
        <v>43330</v>
      </c>
      <c r="I371" t="s">
        <v>27</v>
      </c>
      <c r="J371" t="s">
        <v>52</v>
      </c>
      <c r="L371" t="s">
        <v>26</v>
      </c>
      <c r="M371" s="1">
        <v>43329</v>
      </c>
      <c r="N371" t="s">
        <v>902</v>
      </c>
      <c r="O371" t="s">
        <v>213</v>
      </c>
      <c r="P371" t="s">
        <v>903</v>
      </c>
      <c r="Q371" t="s">
        <v>244</v>
      </c>
      <c r="R371" t="s">
        <v>214</v>
      </c>
      <c r="S371" t="s">
        <v>215</v>
      </c>
      <c r="T371">
        <v>18.259084999999999</v>
      </c>
      <c r="U371">
        <v>79.010997799999998</v>
      </c>
      <c r="V371" t="s">
        <v>560</v>
      </c>
      <c r="W371" t="str">
        <f>"2018-08-22 07:57:36 AM"</f>
        <v>2018-08-22 07:57:36 AM</v>
      </c>
      <c r="X371" t="str">
        <f>"2018-08-22 13:27:36 PM"</f>
        <v>2018-08-22 13:27:36 PM</v>
      </c>
    </row>
    <row r="372" spans="1:24" x14ac:dyDescent="0.45">
      <c r="A372" t="s">
        <v>187</v>
      </c>
      <c r="B372" t="str">
        <f>"+919949565092"</f>
        <v>+919949565092</v>
      </c>
      <c r="C372" t="s">
        <v>25</v>
      </c>
      <c r="D372">
        <v>9989160800</v>
      </c>
      <c r="E372">
        <v>2</v>
      </c>
      <c r="F372" s="1">
        <v>43253</v>
      </c>
      <c r="G372" t="s">
        <v>26</v>
      </c>
      <c r="H372" s="1">
        <v>43316</v>
      </c>
      <c r="I372" t="s">
        <v>157</v>
      </c>
      <c r="J372" t="s">
        <v>52</v>
      </c>
      <c r="L372" t="s">
        <v>79</v>
      </c>
      <c r="N372" t="s">
        <v>904</v>
      </c>
      <c r="O372" t="s">
        <v>189</v>
      </c>
      <c r="P372" t="s">
        <v>196</v>
      </c>
      <c r="Q372" t="s">
        <v>191</v>
      </c>
      <c r="R372" t="s">
        <v>192</v>
      </c>
      <c r="S372" t="s">
        <v>193</v>
      </c>
      <c r="T372">
        <v>18.403582100000001</v>
      </c>
      <c r="U372">
        <v>79.486500699999993</v>
      </c>
      <c r="V372" t="s">
        <v>285</v>
      </c>
      <c r="W372" t="str">
        <f>"2018-08-22 10:27:37 AM"</f>
        <v>2018-08-22 10:27:37 AM</v>
      </c>
      <c r="X372" t="str">
        <f>"2018-08-22 15:57:37 PM"</f>
        <v>2018-08-22 15:57:37 PM</v>
      </c>
    </row>
    <row r="373" spans="1:24" x14ac:dyDescent="0.45">
      <c r="A373" t="s">
        <v>187</v>
      </c>
      <c r="B373" t="str">
        <f>"+919949565092"</f>
        <v>+919949565092</v>
      </c>
      <c r="C373" t="s">
        <v>25</v>
      </c>
      <c r="D373">
        <v>9908861417</v>
      </c>
      <c r="E373">
        <v>2</v>
      </c>
      <c r="F373" s="1">
        <v>43252</v>
      </c>
      <c r="G373" t="s">
        <v>26</v>
      </c>
      <c r="H373" s="1">
        <v>43322</v>
      </c>
      <c r="I373" t="s">
        <v>108</v>
      </c>
      <c r="J373" t="s">
        <v>52</v>
      </c>
      <c r="K373">
        <v>3</v>
      </c>
      <c r="L373" t="s">
        <v>79</v>
      </c>
      <c r="N373" t="s">
        <v>905</v>
      </c>
      <c r="O373" t="s">
        <v>189</v>
      </c>
      <c r="P373" t="s">
        <v>196</v>
      </c>
      <c r="Q373" t="s">
        <v>191</v>
      </c>
      <c r="R373" t="s">
        <v>192</v>
      </c>
      <c r="S373" t="s">
        <v>193</v>
      </c>
      <c r="T373">
        <v>18.408921100000001</v>
      </c>
      <c r="U373">
        <v>79.478649799999999</v>
      </c>
      <c r="V373" t="s">
        <v>285</v>
      </c>
      <c r="W373" t="str">
        <f>"2018-08-22 11:18:44 AM"</f>
        <v>2018-08-22 11:18:44 AM</v>
      </c>
      <c r="X373" t="str">
        <f>"2018-08-22 16:48:44 PM"</f>
        <v>2018-08-22 16:48:44 PM</v>
      </c>
    </row>
    <row r="374" spans="1:24" ht="42.75" x14ac:dyDescent="0.45">
      <c r="A374" t="s">
        <v>663</v>
      </c>
      <c r="B374" t="str">
        <f>"+919848056914"</f>
        <v>+919848056914</v>
      </c>
      <c r="C374" t="s">
        <v>25</v>
      </c>
      <c r="D374">
        <v>9502769708</v>
      </c>
      <c r="E374">
        <v>3</v>
      </c>
      <c r="F374" t="s">
        <v>906</v>
      </c>
      <c r="G374" t="s">
        <v>26</v>
      </c>
      <c r="H374" t="s">
        <v>752</v>
      </c>
      <c r="I374" t="s">
        <v>27</v>
      </c>
      <c r="J374" t="s">
        <v>28</v>
      </c>
      <c r="K374">
        <v>3</v>
      </c>
      <c r="L374" t="s">
        <v>26</v>
      </c>
      <c r="M374" t="s">
        <v>907</v>
      </c>
      <c r="N374" t="s">
        <v>908</v>
      </c>
      <c r="O374" t="s">
        <v>669</v>
      </c>
      <c r="P374" t="s">
        <v>670</v>
      </c>
      <c r="Q374" t="s">
        <v>754</v>
      </c>
      <c r="R374" t="s">
        <v>755</v>
      </c>
      <c r="S374" s="3" t="s">
        <v>909</v>
      </c>
      <c r="T374">
        <v>16.492894199999999</v>
      </c>
      <c r="U374">
        <v>79.799564200000006</v>
      </c>
      <c r="V374" t="s">
        <v>756</v>
      </c>
      <c r="W374" t="str">
        <f>"2018-08-22 12:39:16 PM"</f>
        <v>2018-08-22 12:39:16 PM</v>
      </c>
      <c r="X374" t="str">
        <f>"2018-08-22 18:09:16 PM"</f>
        <v>2018-08-22 18:09:16 PM</v>
      </c>
    </row>
    <row r="375" spans="1:24" x14ac:dyDescent="0.45">
      <c r="A375" t="s">
        <v>224</v>
      </c>
      <c r="B375" t="str">
        <f>"+918897106105"</f>
        <v>+918897106105</v>
      </c>
      <c r="C375" t="s">
        <v>25</v>
      </c>
      <c r="D375">
        <v>9550053590</v>
      </c>
      <c r="E375">
        <v>5</v>
      </c>
      <c r="F375" s="1">
        <v>43257</v>
      </c>
      <c r="G375" t="s">
        <v>26</v>
      </c>
      <c r="H375" s="1">
        <v>43313</v>
      </c>
      <c r="I375" t="s">
        <v>61</v>
      </c>
      <c r="J375" t="s">
        <v>52</v>
      </c>
      <c r="K375">
        <v>2</v>
      </c>
      <c r="L375" t="s">
        <v>79</v>
      </c>
      <c r="N375" t="s">
        <v>910</v>
      </c>
      <c r="O375" t="s">
        <v>224</v>
      </c>
      <c r="P375" t="s">
        <v>226</v>
      </c>
      <c r="Q375" t="s">
        <v>911</v>
      </c>
      <c r="R375" t="s">
        <v>567</v>
      </c>
      <c r="S375" t="s">
        <v>246</v>
      </c>
      <c r="T375">
        <v>18.302133099999999</v>
      </c>
      <c r="U375">
        <v>79.540051199999994</v>
      </c>
      <c r="V375" t="s">
        <v>230</v>
      </c>
      <c r="W375" t="str">
        <f>"2018-08-23 03:11:54 AM"</f>
        <v>2018-08-23 03:11:54 AM</v>
      </c>
      <c r="X375" t="str">
        <f>"2018-08-23 08:41:54 AM"</f>
        <v>2018-08-23 08:41:54 AM</v>
      </c>
    </row>
    <row r="376" spans="1:24" x14ac:dyDescent="0.45">
      <c r="A376" t="s">
        <v>198</v>
      </c>
      <c r="B376" t="str">
        <f>"+919849992127"</f>
        <v>+919849992127</v>
      </c>
      <c r="C376" t="s">
        <v>25</v>
      </c>
      <c r="D376">
        <v>9949339318</v>
      </c>
      <c r="E376">
        <v>14</v>
      </c>
      <c r="F376" s="1">
        <v>43255</v>
      </c>
      <c r="G376" t="s">
        <v>26</v>
      </c>
      <c r="H376" s="1">
        <v>43256</v>
      </c>
      <c r="I376" t="s">
        <v>80</v>
      </c>
      <c r="J376" t="s">
        <v>52</v>
      </c>
      <c r="L376" t="s">
        <v>26</v>
      </c>
      <c r="M376" s="1">
        <v>43297</v>
      </c>
      <c r="N376" t="s">
        <v>912</v>
      </c>
      <c r="O376" t="s">
        <v>200</v>
      </c>
      <c r="P376" t="s">
        <v>201</v>
      </c>
      <c r="Q376" t="s">
        <v>913</v>
      </c>
      <c r="R376" t="s">
        <v>223</v>
      </c>
      <c r="S376" t="s">
        <v>223</v>
      </c>
      <c r="T376">
        <v>18.612431900000001</v>
      </c>
      <c r="U376">
        <v>79.415481400000004</v>
      </c>
      <c r="V376" t="s">
        <v>914</v>
      </c>
      <c r="W376" t="str">
        <f>"2018-08-23 03:20:12 AM"</f>
        <v>2018-08-23 03:20:12 AM</v>
      </c>
      <c r="X376" t="str">
        <f>"2018-08-23 08:50:12 AM"</f>
        <v>2018-08-23 08:50:12 AM</v>
      </c>
    </row>
    <row r="377" spans="1:24" x14ac:dyDescent="0.45">
      <c r="A377" t="s">
        <v>224</v>
      </c>
      <c r="B377" t="str">
        <f>"+918897106105"</f>
        <v>+918897106105</v>
      </c>
      <c r="C377" t="s">
        <v>25</v>
      </c>
      <c r="D377">
        <v>9949542756</v>
      </c>
      <c r="E377">
        <v>3</v>
      </c>
      <c r="F377" s="1">
        <v>43259</v>
      </c>
      <c r="G377" t="s">
        <v>26</v>
      </c>
      <c r="H377" t="s">
        <v>915</v>
      </c>
      <c r="I377" t="s">
        <v>61</v>
      </c>
      <c r="J377" t="s">
        <v>52</v>
      </c>
      <c r="K377">
        <v>1</v>
      </c>
      <c r="L377" t="s">
        <v>79</v>
      </c>
      <c r="N377" t="s">
        <v>916</v>
      </c>
      <c r="O377" t="s">
        <v>224</v>
      </c>
      <c r="P377" t="s">
        <v>226</v>
      </c>
      <c r="Q377" t="s">
        <v>911</v>
      </c>
      <c r="R377" t="s">
        <v>567</v>
      </c>
      <c r="S377" t="s">
        <v>317</v>
      </c>
      <c r="T377">
        <v>18.302133099999999</v>
      </c>
      <c r="U377">
        <v>79.540051199999994</v>
      </c>
      <c r="V377" t="s">
        <v>230</v>
      </c>
      <c r="W377" t="str">
        <f>"2018-08-23 03:20:14 AM"</f>
        <v>2018-08-23 03:20:14 AM</v>
      </c>
      <c r="X377" t="str">
        <f>"2018-08-23 08:50:14 AM"</f>
        <v>2018-08-23 08:50:14 AM</v>
      </c>
    </row>
    <row r="378" spans="1:24" x14ac:dyDescent="0.45">
      <c r="A378" t="s">
        <v>211</v>
      </c>
      <c r="B378" t="str">
        <f>"+919618335774"</f>
        <v>+919618335774</v>
      </c>
      <c r="C378" t="s">
        <v>25</v>
      </c>
      <c r="D378">
        <v>9985946615</v>
      </c>
      <c r="E378">
        <v>7</v>
      </c>
      <c r="F378" s="1">
        <v>43274</v>
      </c>
      <c r="G378" t="s">
        <v>26</v>
      </c>
      <c r="H378" s="1">
        <v>43325</v>
      </c>
      <c r="I378" t="s">
        <v>61</v>
      </c>
      <c r="J378" t="s">
        <v>52</v>
      </c>
      <c r="L378" t="s">
        <v>26</v>
      </c>
      <c r="M378" s="1">
        <v>43322</v>
      </c>
      <c r="N378" t="s">
        <v>917</v>
      </c>
      <c r="O378" t="s">
        <v>213</v>
      </c>
      <c r="P378" t="s">
        <v>201</v>
      </c>
      <c r="Q378" t="s">
        <v>918</v>
      </c>
      <c r="R378" t="s">
        <v>322</v>
      </c>
      <c r="S378" t="s">
        <v>859</v>
      </c>
      <c r="T378">
        <v>18.285276400000001</v>
      </c>
      <c r="U378">
        <v>78.983437699999996</v>
      </c>
      <c r="V378" t="s">
        <v>342</v>
      </c>
      <c r="W378" t="str">
        <f>"2018-08-23 03:36:12 AM"</f>
        <v>2018-08-23 03:36:12 AM</v>
      </c>
      <c r="X378" t="str">
        <f>"2018-08-23 09:06:12 AM"</f>
        <v>2018-08-23 09:06:12 AM</v>
      </c>
    </row>
    <row r="379" spans="1:24" x14ac:dyDescent="0.45">
      <c r="A379" t="s">
        <v>224</v>
      </c>
      <c r="B379" t="str">
        <f>"+918897106105"</f>
        <v>+918897106105</v>
      </c>
      <c r="C379" t="s">
        <v>25</v>
      </c>
      <c r="D379">
        <v>9866634337</v>
      </c>
      <c r="E379">
        <v>2</v>
      </c>
      <c r="F379" s="1">
        <v>43259</v>
      </c>
      <c r="G379" t="s">
        <v>26</v>
      </c>
      <c r="H379" s="1">
        <v>43316</v>
      </c>
      <c r="I379" t="s">
        <v>61</v>
      </c>
      <c r="J379" t="s">
        <v>52</v>
      </c>
      <c r="K379">
        <v>2</v>
      </c>
      <c r="L379" t="s">
        <v>79</v>
      </c>
      <c r="N379" t="s">
        <v>919</v>
      </c>
      <c r="O379" t="s">
        <v>224</v>
      </c>
      <c r="P379" t="s">
        <v>226</v>
      </c>
      <c r="Q379" t="s">
        <v>911</v>
      </c>
      <c r="R379" t="s">
        <v>920</v>
      </c>
      <c r="S379" t="s">
        <v>317</v>
      </c>
      <c r="T379">
        <v>18.302133099999999</v>
      </c>
      <c r="U379">
        <v>79.540051199999994</v>
      </c>
      <c r="V379" t="s">
        <v>230</v>
      </c>
      <c r="W379" t="str">
        <f>"2018-08-23 03:25:52 AM"</f>
        <v>2018-08-23 03:25:52 AM</v>
      </c>
      <c r="X379" t="str">
        <f>"2018-08-23 08:55:52 AM"</f>
        <v>2018-08-23 08:55:52 AM</v>
      </c>
    </row>
    <row r="380" spans="1:24" x14ac:dyDescent="0.45">
      <c r="A380" t="s">
        <v>224</v>
      </c>
      <c r="B380" t="str">
        <f>"+918897106105"</f>
        <v>+918897106105</v>
      </c>
      <c r="C380" t="s">
        <v>25</v>
      </c>
      <c r="D380">
        <v>9949542662</v>
      </c>
      <c r="E380">
        <v>4</v>
      </c>
      <c r="F380" s="1">
        <v>43259</v>
      </c>
      <c r="G380" t="s">
        <v>26</v>
      </c>
      <c r="H380" s="1">
        <v>43314</v>
      </c>
      <c r="I380" t="s">
        <v>61</v>
      </c>
      <c r="J380" t="s">
        <v>52</v>
      </c>
      <c r="K380">
        <v>2</v>
      </c>
      <c r="L380" t="s">
        <v>79</v>
      </c>
      <c r="N380" t="s">
        <v>921</v>
      </c>
      <c r="O380" t="s">
        <v>313</v>
      </c>
      <c r="P380" t="s">
        <v>314</v>
      </c>
      <c r="Q380" t="s">
        <v>315</v>
      </c>
      <c r="R380" t="s">
        <v>316</v>
      </c>
      <c r="S380" t="s">
        <v>317</v>
      </c>
      <c r="T380">
        <v>18.302133099999999</v>
      </c>
      <c r="U380">
        <v>79.540051199999994</v>
      </c>
      <c r="V380" t="s">
        <v>230</v>
      </c>
      <c r="W380" t="str">
        <f>"2018-08-23 03:32:18 AM"</f>
        <v>2018-08-23 03:32:18 AM</v>
      </c>
      <c r="X380" t="str">
        <f>"2018-08-23 09:02:18 AM"</f>
        <v>2018-08-23 09:02:18 AM</v>
      </c>
    </row>
    <row r="381" spans="1:24" x14ac:dyDescent="0.45">
      <c r="A381" t="s">
        <v>224</v>
      </c>
      <c r="B381" t="str">
        <f>"+918897106105"</f>
        <v>+918897106105</v>
      </c>
      <c r="C381" t="s">
        <v>25</v>
      </c>
      <c r="D381">
        <v>9908879091</v>
      </c>
      <c r="E381">
        <v>5</v>
      </c>
      <c r="F381" s="1">
        <v>43256</v>
      </c>
      <c r="G381" t="s">
        <v>26</v>
      </c>
      <c r="H381" s="1">
        <v>43314</v>
      </c>
      <c r="I381" t="s">
        <v>61</v>
      </c>
      <c r="J381" t="s">
        <v>52</v>
      </c>
      <c r="K381">
        <v>2</v>
      </c>
      <c r="L381" t="s">
        <v>79</v>
      </c>
      <c r="M381" s="1">
        <v>43291</v>
      </c>
      <c r="N381" t="s">
        <v>922</v>
      </c>
      <c r="O381" t="s">
        <v>313</v>
      </c>
      <c r="P381" t="s">
        <v>314</v>
      </c>
      <c r="Q381" t="s">
        <v>315</v>
      </c>
      <c r="R381" t="s">
        <v>316</v>
      </c>
      <c r="S381" t="s">
        <v>317</v>
      </c>
      <c r="T381">
        <v>18.302133099999999</v>
      </c>
      <c r="U381">
        <v>79.540051199999994</v>
      </c>
      <c r="V381" t="s">
        <v>230</v>
      </c>
      <c r="W381" t="str">
        <f>"2018-08-23 03:39:19 AM"</f>
        <v>2018-08-23 03:39:19 AM</v>
      </c>
      <c r="X381" t="str">
        <f>"2018-08-23 09:09:19 AM"</f>
        <v>2018-08-23 09:09:19 AM</v>
      </c>
    </row>
    <row r="382" spans="1:24" x14ac:dyDescent="0.45">
      <c r="A382" t="s">
        <v>211</v>
      </c>
      <c r="B382" t="str">
        <f>"+919618335774"</f>
        <v>+919618335774</v>
      </c>
      <c r="C382" t="s">
        <v>25</v>
      </c>
      <c r="D382">
        <v>9676716533</v>
      </c>
      <c r="E382">
        <v>7</v>
      </c>
      <c r="F382" s="2">
        <v>43638</v>
      </c>
      <c r="G382" t="s">
        <v>26</v>
      </c>
      <c r="H382" s="1">
        <v>43317</v>
      </c>
      <c r="I382" t="s">
        <v>61</v>
      </c>
      <c r="J382" t="s">
        <v>52</v>
      </c>
      <c r="L382" t="s">
        <v>26</v>
      </c>
      <c r="M382" s="1">
        <v>43322</v>
      </c>
      <c r="N382" t="s">
        <v>923</v>
      </c>
      <c r="O382" t="s">
        <v>213</v>
      </c>
      <c r="P382" t="s">
        <v>201</v>
      </c>
      <c r="Q382" t="s">
        <v>924</v>
      </c>
      <c r="R382" t="s">
        <v>322</v>
      </c>
      <c r="S382" t="s">
        <v>859</v>
      </c>
      <c r="T382">
        <v>18.261855799999999</v>
      </c>
      <c r="U382">
        <v>78.945264499999993</v>
      </c>
      <c r="V382" t="s">
        <v>219</v>
      </c>
      <c r="W382" t="str">
        <f>"2018-08-23 03:47:29 AM"</f>
        <v>2018-08-23 03:47:29 AM</v>
      </c>
      <c r="X382" t="str">
        <f>"2018-08-23 09:17:29 AM"</f>
        <v>2018-08-23 09:17:29 AM</v>
      </c>
    </row>
    <row r="383" spans="1:24" x14ac:dyDescent="0.45">
      <c r="A383" t="s">
        <v>211</v>
      </c>
      <c r="B383" t="str">
        <f>"+919618335774"</f>
        <v>+919618335774</v>
      </c>
      <c r="C383" t="s">
        <v>25</v>
      </c>
      <c r="D383">
        <v>9885793388</v>
      </c>
      <c r="E383">
        <v>14</v>
      </c>
      <c r="F383" s="1">
        <v>43272</v>
      </c>
      <c r="G383" t="s">
        <v>26</v>
      </c>
      <c r="H383" s="1">
        <v>43323</v>
      </c>
      <c r="I383" t="s">
        <v>91</v>
      </c>
      <c r="J383" t="s">
        <v>52</v>
      </c>
      <c r="L383" t="s">
        <v>26</v>
      </c>
      <c r="M383" t="s">
        <v>925</v>
      </c>
      <c r="N383" t="s">
        <v>926</v>
      </c>
      <c r="O383" t="s">
        <v>213</v>
      </c>
      <c r="P383" t="s">
        <v>201</v>
      </c>
      <c r="Q383" t="s">
        <v>927</v>
      </c>
      <c r="R383" t="s">
        <v>322</v>
      </c>
      <c r="S383" t="s">
        <v>859</v>
      </c>
      <c r="T383">
        <v>18.288796399999999</v>
      </c>
      <c r="U383">
        <v>78.983684499999995</v>
      </c>
      <c r="V383" t="s">
        <v>237</v>
      </c>
      <c r="W383" t="str">
        <f>"2018-08-23 04:12:56 AM"</f>
        <v>2018-08-23 04:12:56 AM</v>
      </c>
      <c r="X383" t="str">
        <f>"2018-08-23 09:42:56 AM"</f>
        <v>2018-08-23 09:42:56 AM</v>
      </c>
    </row>
    <row r="384" spans="1:24" x14ac:dyDescent="0.45">
      <c r="A384" t="s">
        <v>224</v>
      </c>
      <c r="B384" t="str">
        <f>"+918897106105"</f>
        <v>+918897106105</v>
      </c>
      <c r="C384" t="s">
        <v>25</v>
      </c>
      <c r="D384">
        <v>9908879002</v>
      </c>
      <c r="E384">
        <v>4</v>
      </c>
      <c r="F384" s="1">
        <v>43261</v>
      </c>
      <c r="G384" t="s">
        <v>79</v>
      </c>
      <c r="H384" s="1">
        <v>43317</v>
      </c>
      <c r="I384" t="s">
        <v>61</v>
      </c>
      <c r="J384" t="s">
        <v>52</v>
      </c>
      <c r="K384">
        <v>2</v>
      </c>
      <c r="L384" t="s">
        <v>79</v>
      </c>
      <c r="M384" t="s">
        <v>79</v>
      </c>
      <c r="N384" t="s">
        <v>928</v>
      </c>
      <c r="O384" t="s">
        <v>313</v>
      </c>
      <c r="P384" t="s">
        <v>314</v>
      </c>
      <c r="Q384" t="s">
        <v>315</v>
      </c>
      <c r="R384" t="s">
        <v>316</v>
      </c>
      <c r="S384" t="s">
        <v>317</v>
      </c>
      <c r="T384">
        <v>18.302133099999999</v>
      </c>
      <c r="U384">
        <v>79.540051199999994</v>
      </c>
      <c r="V384" t="s">
        <v>230</v>
      </c>
      <c r="W384" t="str">
        <f>"2018-08-23 03:49:30 AM"</f>
        <v>2018-08-23 03:49:30 AM</v>
      </c>
      <c r="X384" t="str">
        <f>"2018-08-23 09:19:30 AM"</f>
        <v>2018-08-23 09:19:30 AM</v>
      </c>
    </row>
    <row r="385" spans="1:24" x14ac:dyDescent="0.45">
      <c r="A385" t="s">
        <v>224</v>
      </c>
      <c r="B385" t="str">
        <f>"+918897106105"</f>
        <v>+918897106105</v>
      </c>
      <c r="C385" t="s">
        <v>25</v>
      </c>
      <c r="D385">
        <v>9849199871</v>
      </c>
      <c r="E385">
        <v>4</v>
      </c>
      <c r="F385" s="1">
        <v>43261</v>
      </c>
      <c r="G385" t="s">
        <v>26</v>
      </c>
      <c r="H385" s="1">
        <v>43313</v>
      </c>
      <c r="I385" t="s">
        <v>61</v>
      </c>
      <c r="J385" t="s">
        <v>52</v>
      </c>
      <c r="K385">
        <v>2</v>
      </c>
      <c r="L385" t="s">
        <v>79</v>
      </c>
      <c r="M385" t="s">
        <v>79</v>
      </c>
      <c r="N385" t="s">
        <v>929</v>
      </c>
      <c r="O385" t="s">
        <v>313</v>
      </c>
      <c r="P385" t="s">
        <v>314</v>
      </c>
      <c r="Q385" t="s">
        <v>315</v>
      </c>
      <c r="R385" t="s">
        <v>316</v>
      </c>
      <c r="S385" t="s">
        <v>317</v>
      </c>
      <c r="T385">
        <v>18.290998800000001</v>
      </c>
      <c r="U385">
        <v>79.559845600000003</v>
      </c>
      <c r="V385" t="s">
        <v>318</v>
      </c>
      <c r="W385" t="str">
        <f>"2018-08-23 03:57:06 AM"</f>
        <v>2018-08-23 03:57:06 AM</v>
      </c>
      <c r="X385" t="str">
        <f>"2018-08-23 09:27:06 AM"</f>
        <v>2018-08-23 09:27:06 AM</v>
      </c>
    </row>
    <row r="386" spans="1:24" x14ac:dyDescent="0.45">
      <c r="A386" t="s">
        <v>264</v>
      </c>
      <c r="B386" t="str">
        <f>"+919676192285"</f>
        <v>+919676192285</v>
      </c>
      <c r="C386" t="s">
        <v>25</v>
      </c>
      <c r="D386">
        <v>9985369073</v>
      </c>
      <c r="E386">
        <v>3</v>
      </c>
      <c r="F386" s="1">
        <v>43261</v>
      </c>
      <c r="G386" t="s">
        <v>26</v>
      </c>
      <c r="I386" t="s">
        <v>27</v>
      </c>
      <c r="J386" t="s">
        <v>52</v>
      </c>
      <c r="L386" t="s">
        <v>26</v>
      </c>
      <c r="N386" t="s">
        <v>930</v>
      </c>
      <c r="O386" t="s">
        <v>266</v>
      </c>
      <c r="P386" t="s">
        <v>344</v>
      </c>
      <c r="Q386" t="s">
        <v>268</v>
      </c>
      <c r="R386" t="s">
        <v>269</v>
      </c>
      <c r="S386" t="s">
        <v>345</v>
      </c>
      <c r="T386">
        <v>18.213629600000001</v>
      </c>
      <c r="U386">
        <v>79.553302599999995</v>
      </c>
      <c r="V386" t="s">
        <v>352</v>
      </c>
      <c r="W386" t="str">
        <f>"2018-09-06 03:36:01 AM"</f>
        <v>2018-09-06 03:36:01 AM</v>
      </c>
      <c r="X386" t="str">
        <f>"2018-09-06 09:06:01 AM"</f>
        <v>2018-09-06 09:06:01 AM</v>
      </c>
    </row>
    <row r="387" spans="1:24" x14ac:dyDescent="0.45">
      <c r="A387" t="s">
        <v>224</v>
      </c>
      <c r="B387" t="str">
        <f>"+918897106105"</f>
        <v>+918897106105</v>
      </c>
      <c r="C387" t="s">
        <v>25</v>
      </c>
      <c r="D387">
        <v>9959701734</v>
      </c>
      <c r="E387">
        <v>3</v>
      </c>
      <c r="F387" s="1">
        <v>43263</v>
      </c>
      <c r="G387" t="s">
        <v>26</v>
      </c>
      <c r="H387" s="1">
        <v>43313</v>
      </c>
      <c r="I387" t="s">
        <v>61</v>
      </c>
      <c r="J387" t="s">
        <v>52</v>
      </c>
      <c r="K387">
        <v>3</v>
      </c>
      <c r="L387" t="s">
        <v>26</v>
      </c>
      <c r="M387" s="1">
        <v>43316</v>
      </c>
      <c r="N387" t="s">
        <v>931</v>
      </c>
      <c r="O387" t="s">
        <v>313</v>
      </c>
      <c r="P387" t="s">
        <v>314</v>
      </c>
      <c r="Q387" t="s">
        <v>566</v>
      </c>
      <c r="R387" t="s">
        <v>316</v>
      </c>
      <c r="S387" t="s">
        <v>317</v>
      </c>
      <c r="T387">
        <v>18.403769400000002</v>
      </c>
      <c r="U387">
        <v>79.583734500000006</v>
      </c>
      <c r="V387" t="s">
        <v>932</v>
      </c>
      <c r="W387" t="str">
        <f>"2018-09-06 03:42:35 AM"</f>
        <v>2018-09-06 03:42:35 AM</v>
      </c>
      <c r="X387" t="str">
        <f>"2018-09-06 09:12:35 AM"</f>
        <v>2018-09-06 09:12:35 AM</v>
      </c>
    </row>
    <row r="388" spans="1:24" x14ac:dyDescent="0.45">
      <c r="A388" t="s">
        <v>224</v>
      </c>
      <c r="B388" t="str">
        <f>"+918897106105"</f>
        <v>+918897106105</v>
      </c>
      <c r="C388" t="s">
        <v>25</v>
      </c>
      <c r="D388">
        <v>9948863130</v>
      </c>
      <c r="E388">
        <v>4</v>
      </c>
      <c r="F388" s="1">
        <v>43263</v>
      </c>
      <c r="G388" t="s">
        <v>26</v>
      </c>
      <c r="H388" s="1">
        <v>43328</v>
      </c>
      <c r="I388" t="s">
        <v>61</v>
      </c>
      <c r="J388" t="s">
        <v>52</v>
      </c>
      <c r="K388">
        <v>2</v>
      </c>
      <c r="L388" t="s">
        <v>26</v>
      </c>
      <c r="M388" s="1">
        <v>43316</v>
      </c>
      <c r="N388" t="s">
        <v>933</v>
      </c>
      <c r="O388" t="s">
        <v>313</v>
      </c>
      <c r="P388" t="s">
        <v>314</v>
      </c>
      <c r="Q388" t="s">
        <v>934</v>
      </c>
      <c r="R388" t="s">
        <v>316</v>
      </c>
      <c r="S388" t="s">
        <v>317</v>
      </c>
      <c r="T388">
        <v>18.377183899999999</v>
      </c>
      <c r="U388">
        <v>79.561840000000004</v>
      </c>
      <c r="V388" t="s">
        <v>595</v>
      </c>
      <c r="W388" t="str">
        <f>"2018-09-06 03:48:23 AM"</f>
        <v>2018-09-06 03:48:23 AM</v>
      </c>
      <c r="X388" t="str">
        <f>"2018-09-06 09:18:23 AM"</f>
        <v>2018-09-06 09:18:23 AM</v>
      </c>
    </row>
    <row r="389" spans="1:24" x14ac:dyDescent="0.45">
      <c r="A389" t="s">
        <v>264</v>
      </c>
      <c r="B389" t="str">
        <f>"+919676192285"</f>
        <v>+919676192285</v>
      </c>
      <c r="C389" t="s">
        <v>25</v>
      </c>
      <c r="D389">
        <v>9966141266</v>
      </c>
      <c r="E389">
        <v>3</v>
      </c>
      <c r="F389" s="1">
        <v>43252</v>
      </c>
      <c r="G389" t="s">
        <v>26</v>
      </c>
      <c r="I389" t="s">
        <v>61</v>
      </c>
      <c r="J389" t="s">
        <v>52</v>
      </c>
      <c r="L389" t="s">
        <v>26</v>
      </c>
      <c r="N389" t="s">
        <v>935</v>
      </c>
      <c r="O389" t="s">
        <v>266</v>
      </c>
      <c r="P389" t="s">
        <v>344</v>
      </c>
      <c r="Q389" t="s">
        <v>268</v>
      </c>
      <c r="R389" t="s">
        <v>269</v>
      </c>
      <c r="S389" t="s">
        <v>345</v>
      </c>
      <c r="T389">
        <v>18.1638515</v>
      </c>
      <c r="U389">
        <v>79.595985299999995</v>
      </c>
      <c r="V389" t="s">
        <v>271</v>
      </c>
      <c r="W389" t="str">
        <f>"2018-09-06 03:58:02 AM"</f>
        <v>2018-09-06 03:58:02 AM</v>
      </c>
      <c r="X389" t="str">
        <f>"2018-09-06 09:28:02 AM"</f>
        <v>2018-09-06 09:28:02 AM</v>
      </c>
    </row>
    <row r="390" spans="1:24" x14ac:dyDescent="0.45">
      <c r="A390" t="s">
        <v>198</v>
      </c>
      <c r="B390" t="str">
        <f>"+919849992127"</f>
        <v>+919849992127</v>
      </c>
      <c r="C390" t="s">
        <v>25</v>
      </c>
      <c r="D390">
        <v>8497925028</v>
      </c>
      <c r="E390">
        <v>3</v>
      </c>
      <c r="F390" s="1">
        <v>43270</v>
      </c>
      <c r="G390" t="s">
        <v>26</v>
      </c>
      <c r="I390" t="s">
        <v>108</v>
      </c>
      <c r="J390" t="s">
        <v>52</v>
      </c>
      <c r="L390" t="s">
        <v>26</v>
      </c>
      <c r="M390" s="1">
        <v>43317</v>
      </c>
      <c r="N390" t="s">
        <v>936</v>
      </c>
      <c r="O390" t="s">
        <v>200</v>
      </c>
      <c r="P390" t="s">
        <v>201</v>
      </c>
      <c r="Q390" t="s">
        <v>262</v>
      </c>
      <c r="R390" t="s">
        <v>223</v>
      </c>
      <c r="S390" t="s">
        <v>223</v>
      </c>
      <c r="T390">
        <v>18.718003400000001</v>
      </c>
      <c r="U390">
        <v>79.392132700000005</v>
      </c>
      <c r="V390" t="s">
        <v>937</v>
      </c>
      <c r="W390" t="str">
        <f>"2018-09-06 03:56:44 AM"</f>
        <v>2018-09-06 03:56:44 AM</v>
      </c>
      <c r="X390" t="str">
        <f>"2018-09-06 09:26:44 AM"</f>
        <v>2018-09-06 09:26:44 AM</v>
      </c>
    </row>
    <row r="391" spans="1:24" x14ac:dyDescent="0.45">
      <c r="A391" t="s">
        <v>224</v>
      </c>
      <c r="B391" t="str">
        <f>"+918897106105"</f>
        <v>+918897106105</v>
      </c>
      <c r="C391" t="s">
        <v>25</v>
      </c>
      <c r="D391">
        <v>9989738818</v>
      </c>
      <c r="E391">
        <v>2</v>
      </c>
      <c r="F391" s="1">
        <v>43261</v>
      </c>
      <c r="G391" t="s">
        <v>26</v>
      </c>
      <c r="H391" s="1">
        <v>43340</v>
      </c>
      <c r="I391" t="s">
        <v>108</v>
      </c>
      <c r="J391" t="s">
        <v>52</v>
      </c>
      <c r="K391">
        <v>4</v>
      </c>
      <c r="L391" t="s">
        <v>26</v>
      </c>
      <c r="M391" t="s">
        <v>79</v>
      </c>
      <c r="N391" t="s">
        <v>938</v>
      </c>
      <c r="O391" t="s">
        <v>313</v>
      </c>
      <c r="P391" t="s">
        <v>314</v>
      </c>
      <c r="Q391" t="s">
        <v>315</v>
      </c>
      <c r="R391" t="s">
        <v>316</v>
      </c>
      <c r="S391" t="s">
        <v>317</v>
      </c>
      <c r="T391">
        <v>18.288531500000001</v>
      </c>
      <c r="U391">
        <v>79.529602699999998</v>
      </c>
      <c r="V391" t="s">
        <v>230</v>
      </c>
      <c r="W391" t="str">
        <f>"2018-09-07 04:28:17 AM"</f>
        <v>2018-09-07 04:28:17 AM</v>
      </c>
      <c r="X391" t="str">
        <f>"2018-09-07 09:58:17 AM"</f>
        <v>2018-09-07 09:58:17 AM</v>
      </c>
    </row>
    <row r="392" spans="1:24" x14ac:dyDescent="0.45">
      <c r="A392" t="s">
        <v>224</v>
      </c>
      <c r="B392" t="str">
        <f>"+918897106105"</f>
        <v>+918897106105</v>
      </c>
      <c r="C392" t="s">
        <v>25</v>
      </c>
      <c r="D392">
        <v>991225414</v>
      </c>
      <c r="E392">
        <v>3</v>
      </c>
      <c r="F392" s="1">
        <v>43263</v>
      </c>
      <c r="G392" t="s">
        <v>26</v>
      </c>
      <c r="H392" s="1">
        <v>43314</v>
      </c>
      <c r="I392" t="s">
        <v>61</v>
      </c>
      <c r="J392" t="s">
        <v>52</v>
      </c>
      <c r="K392">
        <v>2</v>
      </c>
      <c r="L392" t="s">
        <v>26</v>
      </c>
      <c r="M392" s="1">
        <v>43330</v>
      </c>
      <c r="N392" t="s">
        <v>939</v>
      </c>
      <c r="O392" t="s">
        <v>313</v>
      </c>
      <c r="P392" t="s">
        <v>314</v>
      </c>
      <c r="Q392" t="s">
        <v>934</v>
      </c>
      <c r="R392" t="s">
        <v>316</v>
      </c>
      <c r="S392" t="s">
        <v>317</v>
      </c>
      <c r="T392">
        <v>18.341918</v>
      </c>
      <c r="U392">
        <v>79.510088600000003</v>
      </c>
      <c r="V392" t="s">
        <v>210</v>
      </c>
      <c r="W392" t="str">
        <f>"2018-09-06 04:01:58 AM"</f>
        <v>2018-09-06 04:01:58 AM</v>
      </c>
      <c r="X392" t="str">
        <f>"2018-09-06 09:31:58 AM"</f>
        <v>2018-09-06 09:31:58 AM</v>
      </c>
    </row>
    <row r="393" spans="1:24" x14ac:dyDescent="0.45">
      <c r="A393" t="s">
        <v>491</v>
      </c>
      <c r="B393" t="str">
        <f>"+919652385954"</f>
        <v>+919652385954</v>
      </c>
      <c r="C393" t="s">
        <v>25</v>
      </c>
      <c r="D393">
        <v>7893886466</v>
      </c>
      <c r="E393">
        <v>5</v>
      </c>
      <c r="F393" t="s">
        <v>940</v>
      </c>
      <c r="G393" t="s">
        <v>26</v>
      </c>
      <c r="H393" t="s">
        <v>941</v>
      </c>
      <c r="I393" t="s">
        <v>75</v>
      </c>
      <c r="J393" t="s">
        <v>52</v>
      </c>
      <c r="K393" s="6">
        <v>0.5</v>
      </c>
      <c r="L393" t="s">
        <v>26</v>
      </c>
      <c r="M393" t="s">
        <v>942</v>
      </c>
      <c r="N393" t="s">
        <v>943</v>
      </c>
      <c r="O393" t="s">
        <v>944</v>
      </c>
      <c r="P393" t="s">
        <v>494</v>
      </c>
      <c r="Q393" t="s">
        <v>495</v>
      </c>
      <c r="R393" t="s">
        <v>496</v>
      </c>
      <c r="S393" t="s">
        <v>497</v>
      </c>
      <c r="T393">
        <v>18.341066600000001</v>
      </c>
      <c r="U393">
        <v>78.996020700000003</v>
      </c>
      <c r="V393" t="s">
        <v>945</v>
      </c>
      <c r="W393" t="str">
        <f>"2018-09-09 02:30:06 AM"</f>
        <v>2018-09-09 02:30:06 AM</v>
      </c>
      <c r="X393" t="str">
        <f>"2018-09-09 08:00:06 AM"</f>
        <v>2018-09-09 08:00:06 AM</v>
      </c>
    </row>
    <row r="394" spans="1:24" x14ac:dyDescent="0.45">
      <c r="A394" t="s">
        <v>224</v>
      </c>
      <c r="B394" t="str">
        <f>"+918897106105"</f>
        <v>+918897106105</v>
      </c>
      <c r="C394" t="s">
        <v>25</v>
      </c>
      <c r="D394">
        <v>9849837934</v>
      </c>
      <c r="E394">
        <v>3</v>
      </c>
      <c r="F394" s="1">
        <v>43324</v>
      </c>
      <c r="G394" t="s">
        <v>26</v>
      </c>
      <c r="H394" s="1">
        <v>43332</v>
      </c>
      <c r="I394" t="s">
        <v>61</v>
      </c>
      <c r="J394" t="s">
        <v>52</v>
      </c>
      <c r="K394">
        <v>2</v>
      </c>
      <c r="L394" t="s">
        <v>26</v>
      </c>
      <c r="M394" s="1">
        <v>43327</v>
      </c>
      <c r="N394" t="s">
        <v>946</v>
      </c>
      <c r="O394" t="s">
        <v>313</v>
      </c>
      <c r="P394" t="s">
        <v>314</v>
      </c>
      <c r="Q394" t="s">
        <v>934</v>
      </c>
      <c r="R394" t="s">
        <v>316</v>
      </c>
      <c r="S394" t="s">
        <v>317</v>
      </c>
      <c r="T394">
        <v>18.3547647</v>
      </c>
      <c r="U394">
        <v>79.548895400000006</v>
      </c>
      <c r="V394" t="s">
        <v>947</v>
      </c>
      <c r="W394" t="str">
        <f>"2018-09-06 04:13:47 AM"</f>
        <v>2018-09-06 04:13:47 AM</v>
      </c>
      <c r="X394" t="str">
        <f>"2018-09-06 09:43:47 AM"</f>
        <v>2018-09-06 09:43:47 AM</v>
      </c>
    </row>
    <row r="395" spans="1:24" x14ac:dyDescent="0.45">
      <c r="A395" t="s">
        <v>198</v>
      </c>
      <c r="B395" t="str">
        <f>"+919849992127"</f>
        <v>+919849992127</v>
      </c>
      <c r="C395" t="s">
        <v>25</v>
      </c>
      <c r="D395">
        <v>9866926756</v>
      </c>
      <c r="E395">
        <v>2</v>
      </c>
      <c r="F395" s="1">
        <v>43280</v>
      </c>
      <c r="G395" t="s">
        <v>26</v>
      </c>
      <c r="I395" t="s">
        <v>108</v>
      </c>
      <c r="J395" t="s">
        <v>52</v>
      </c>
      <c r="L395" t="s">
        <v>26</v>
      </c>
      <c r="M395" s="1">
        <v>43344</v>
      </c>
      <c r="N395" t="s">
        <v>948</v>
      </c>
      <c r="O395" t="s">
        <v>200</v>
      </c>
      <c r="P395" t="s">
        <v>201</v>
      </c>
      <c r="Q395" t="s">
        <v>262</v>
      </c>
      <c r="R395" t="s">
        <v>223</v>
      </c>
      <c r="S395" t="s">
        <v>223</v>
      </c>
      <c r="T395">
        <v>18.679983100000001</v>
      </c>
      <c r="U395">
        <v>79.361515800000006</v>
      </c>
      <c r="V395" t="s">
        <v>513</v>
      </c>
      <c r="W395" t="str">
        <f>"2018-09-06 04:26:14 AM"</f>
        <v>2018-09-06 04:26:14 AM</v>
      </c>
      <c r="X395" t="str">
        <f>"2018-09-06 09:56:14 AM"</f>
        <v>2018-09-06 09:56:14 AM</v>
      </c>
    </row>
    <row r="396" spans="1:24" x14ac:dyDescent="0.45">
      <c r="A396" t="s">
        <v>491</v>
      </c>
      <c r="B396" t="str">
        <f>"+919652385954"</f>
        <v>+919652385954</v>
      </c>
      <c r="C396" t="s">
        <v>25</v>
      </c>
      <c r="D396">
        <v>9948975380</v>
      </c>
      <c r="E396">
        <v>12</v>
      </c>
      <c r="F396" t="s">
        <v>949</v>
      </c>
      <c r="G396" t="s">
        <v>26</v>
      </c>
      <c r="H396" s="1">
        <v>43292</v>
      </c>
      <c r="I396" t="s">
        <v>27</v>
      </c>
      <c r="J396" t="s">
        <v>62</v>
      </c>
      <c r="K396" s="6">
        <v>0.4</v>
      </c>
      <c r="L396" t="s">
        <v>26</v>
      </c>
      <c r="M396" t="s">
        <v>950</v>
      </c>
      <c r="N396" t="s">
        <v>951</v>
      </c>
      <c r="O396" t="s">
        <v>493</v>
      </c>
      <c r="P396" t="s">
        <v>494</v>
      </c>
      <c r="Q396" t="s">
        <v>495</v>
      </c>
      <c r="R396" t="s">
        <v>496</v>
      </c>
      <c r="S396" t="s">
        <v>497</v>
      </c>
      <c r="T396">
        <v>18.3483251</v>
      </c>
      <c r="U396">
        <v>78.996559599999998</v>
      </c>
      <c r="V396" t="s">
        <v>809</v>
      </c>
      <c r="W396" t="str">
        <f>"2018-09-09 03:33:56 AM"</f>
        <v>2018-09-09 03:33:56 AM</v>
      </c>
      <c r="X396" t="str">
        <f>"2018-09-09 09:03:56 AM"</f>
        <v>2018-09-09 09:03:56 AM</v>
      </c>
    </row>
    <row r="397" spans="1:24" x14ac:dyDescent="0.45">
      <c r="A397" t="s">
        <v>491</v>
      </c>
      <c r="B397" t="str">
        <f>"+919652385954"</f>
        <v>+919652385954</v>
      </c>
      <c r="C397" t="s">
        <v>25</v>
      </c>
      <c r="D397">
        <v>9177105650</v>
      </c>
      <c r="E397">
        <v>10</v>
      </c>
      <c r="F397" s="1">
        <v>43264</v>
      </c>
      <c r="G397" t="s">
        <v>26</v>
      </c>
      <c r="H397" s="1">
        <v>43301</v>
      </c>
      <c r="I397" t="s">
        <v>27</v>
      </c>
      <c r="J397" t="s">
        <v>52</v>
      </c>
      <c r="K397" s="6">
        <v>0.45</v>
      </c>
      <c r="L397" t="s">
        <v>26</v>
      </c>
      <c r="M397" s="1">
        <v>43286</v>
      </c>
      <c r="N397" t="s">
        <v>952</v>
      </c>
      <c r="O397" t="s">
        <v>493</v>
      </c>
      <c r="P397" t="s">
        <v>494</v>
      </c>
      <c r="Q397" t="s">
        <v>495</v>
      </c>
      <c r="R397" t="s">
        <v>496</v>
      </c>
      <c r="S397" t="s">
        <v>497</v>
      </c>
      <c r="T397">
        <v>18.3397264</v>
      </c>
      <c r="U397">
        <v>79.001110100000005</v>
      </c>
      <c r="V397" t="s">
        <v>953</v>
      </c>
      <c r="W397" t="str">
        <f>"2018-09-09 03:47:50 AM"</f>
        <v>2018-09-09 03:47:50 AM</v>
      </c>
      <c r="X397" t="str">
        <f>"2018-09-09 09:17:50 AM"</f>
        <v>2018-09-09 09:17:50 AM</v>
      </c>
    </row>
    <row r="398" spans="1:24" x14ac:dyDescent="0.45">
      <c r="A398" t="s">
        <v>198</v>
      </c>
      <c r="B398" t="str">
        <f>"+919849992127"</f>
        <v>+919849992127</v>
      </c>
      <c r="C398" t="s">
        <v>25</v>
      </c>
      <c r="D398">
        <v>9963771141</v>
      </c>
      <c r="E398">
        <v>4</v>
      </c>
      <c r="F398" s="1">
        <v>43276</v>
      </c>
      <c r="G398" t="s">
        <v>26</v>
      </c>
      <c r="I398" t="s">
        <v>61</v>
      </c>
      <c r="J398" t="s">
        <v>52</v>
      </c>
      <c r="L398" t="s">
        <v>79</v>
      </c>
      <c r="N398" t="s">
        <v>954</v>
      </c>
      <c r="O398" t="s">
        <v>200</v>
      </c>
      <c r="P398" t="s">
        <v>201</v>
      </c>
      <c r="Q398" t="s">
        <v>262</v>
      </c>
      <c r="R398" t="s">
        <v>637</v>
      </c>
      <c r="S398" t="s">
        <v>223</v>
      </c>
      <c r="T398">
        <v>18.682038500000001</v>
      </c>
      <c r="U398">
        <v>79.4040952</v>
      </c>
      <c r="V398" t="s">
        <v>507</v>
      </c>
      <c r="W398" t="str">
        <f>"2018-09-11 02:27:58 AM"</f>
        <v>2018-09-11 02:27:58 AM</v>
      </c>
      <c r="X398" t="str">
        <f>"2018-09-11 07:57:58 AM"</f>
        <v>2018-09-11 07:57:58 AM</v>
      </c>
    </row>
    <row r="399" spans="1:24" x14ac:dyDescent="0.45">
      <c r="A399" t="s">
        <v>187</v>
      </c>
      <c r="B399" t="str">
        <f>"+919949565092"</f>
        <v>+919949565092</v>
      </c>
      <c r="C399" t="s">
        <v>25</v>
      </c>
      <c r="D399">
        <v>9989745933</v>
      </c>
      <c r="E399">
        <v>1</v>
      </c>
      <c r="F399" s="1">
        <v>43259</v>
      </c>
      <c r="G399" t="s">
        <v>26</v>
      </c>
      <c r="H399" s="1">
        <v>43320</v>
      </c>
      <c r="I399" t="s">
        <v>61</v>
      </c>
      <c r="J399" t="s">
        <v>52</v>
      </c>
      <c r="L399" t="s">
        <v>26</v>
      </c>
      <c r="M399" s="1">
        <v>43315</v>
      </c>
      <c r="N399" t="s">
        <v>955</v>
      </c>
      <c r="O399" t="s">
        <v>207</v>
      </c>
      <c r="P399" t="s">
        <v>208</v>
      </c>
      <c r="Q399" t="s">
        <v>191</v>
      </c>
      <c r="R399" t="s">
        <v>192</v>
      </c>
      <c r="S399" t="s">
        <v>209</v>
      </c>
      <c r="T399">
        <v>0</v>
      </c>
      <c r="U399">
        <v>0</v>
      </c>
      <c r="W399" t="str">
        <f>"2018-09-09 04:05:29 AM"</f>
        <v>2018-09-09 04:05:29 AM</v>
      </c>
      <c r="X399" t="str">
        <f>"2018-09-09 09:35:29 AM"</f>
        <v>2018-09-09 09:35:29 AM</v>
      </c>
    </row>
    <row r="400" spans="1:24" x14ac:dyDescent="0.45">
      <c r="A400" t="s">
        <v>491</v>
      </c>
      <c r="B400" t="str">
        <f>"+919652385954"</f>
        <v>+919652385954</v>
      </c>
      <c r="C400" t="s">
        <v>25</v>
      </c>
      <c r="D400">
        <v>9652495196</v>
      </c>
      <c r="E400">
        <v>12</v>
      </c>
      <c r="F400" s="1">
        <v>43262</v>
      </c>
      <c r="G400" t="s">
        <v>26</v>
      </c>
      <c r="H400" t="s">
        <v>956</v>
      </c>
      <c r="I400" t="s">
        <v>75</v>
      </c>
      <c r="J400" t="s">
        <v>52</v>
      </c>
      <c r="K400" s="6">
        <v>0.45</v>
      </c>
      <c r="L400" t="s">
        <v>26</v>
      </c>
      <c r="M400" s="1">
        <v>43286</v>
      </c>
      <c r="N400" t="s">
        <v>957</v>
      </c>
      <c r="O400" t="s">
        <v>493</v>
      </c>
      <c r="P400" t="s">
        <v>494</v>
      </c>
      <c r="Q400" t="s">
        <v>495</v>
      </c>
      <c r="R400" t="s">
        <v>496</v>
      </c>
      <c r="S400" t="s">
        <v>497</v>
      </c>
      <c r="T400">
        <v>18.3413127</v>
      </c>
      <c r="U400">
        <v>78.996173400000004</v>
      </c>
      <c r="V400" t="s">
        <v>945</v>
      </c>
      <c r="W400" t="str">
        <f>"2018-09-09 04:07:36 AM"</f>
        <v>2018-09-09 04:07:36 AM</v>
      </c>
      <c r="X400" t="str">
        <f>"2018-09-09 09:37:36 AM"</f>
        <v>2018-09-09 09:37:36 AM</v>
      </c>
    </row>
    <row r="401" spans="1:24" x14ac:dyDescent="0.45">
      <c r="A401" t="s">
        <v>491</v>
      </c>
      <c r="B401" t="str">
        <f>"+919652385954"</f>
        <v>+919652385954</v>
      </c>
      <c r="C401" t="s">
        <v>25</v>
      </c>
      <c r="D401">
        <v>9441881989</v>
      </c>
      <c r="E401">
        <v>1</v>
      </c>
      <c r="F401" s="1">
        <v>43266</v>
      </c>
      <c r="G401" t="s">
        <v>26</v>
      </c>
      <c r="H401" s="1">
        <v>43306</v>
      </c>
      <c r="I401" t="s">
        <v>27</v>
      </c>
      <c r="J401" t="s">
        <v>28</v>
      </c>
      <c r="K401" s="6">
        <v>0.8</v>
      </c>
      <c r="L401" t="s">
        <v>79</v>
      </c>
      <c r="N401" t="s">
        <v>958</v>
      </c>
      <c r="O401" t="s">
        <v>493</v>
      </c>
      <c r="P401" t="s">
        <v>494</v>
      </c>
      <c r="Q401" t="s">
        <v>495</v>
      </c>
      <c r="R401" t="s">
        <v>496</v>
      </c>
      <c r="S401" t="s">
        <v>497</v>
      </c>
      <c r="T401">
        <v>18.3483251</v>
      </c>
      <c r="U401">
        <v>78.996559599999998</v>
      </c>
      <c r="V401" t="s">
        <v>809</v>
      </c>
      <c r="W401" t="str">
        <f>"2018-09-09 05:04:01 AM"</f>
        <v>2018-09-09 05:04:01 AM</v>
      </c>
      <c r="X401" t="str">
        <f>"2018-09-09 10:34:01 AM"</f>
        <v>2018-09-09 10:34:01 AM</v>
      </c>
    </row>
    <row r="402" spans="1:24" x14ac:dyDescent="0.45">
      <c r="A402" t="s">
        <v>491</v>
      </c>
      <c r="B402" t="str">
        <f>"+919652385954"</f>
        <v>+919652385954</v>
      </c>
      <c r="C402" t="s">
        <v>25</v>
      </c>
      <c r="D402">
        <v>9704254480</v>
      </c>
      <c r="E402">
        <v>6</v>
      </c>
      <c r="F402" s="1">
        <v>43263</v>
      </c>
      <c r="G402" t="s">
        <v>26</v>
      </c>
      <c r="H402" s="1">
        <v>43332</v>
      </c>
      <c r="I402" t="s">
        <v>75</v>
      </c>
      <c r="J402" t="s">
        <v>52</v>
      </c>
      <c r="K402">
        <v>50</v>
      </c>
      <c r="L402" t="s">
        <v>26</v>
      </c>
      <c r="M402" s="1">
        <v>43294</v>
      </c>
      <c r="N402" t="s">
        <v>959</v>
      </c>
      <c r="O402" t="s">
        <v>493</v>
      </c>
      <c r="P402" t="s">
        <v>494</v>
      </c>
      <c r="Q402" t="s">
        <v>495</v>
      </c>
      <c r="R402" t="s">
        <v>496</v>
      </c>
      <c r="S402" t="s">
        <v>497</v>
      </c>
      <c r="T402">
        <v>18.338746499999999</v>
      </c>
      <c r="U402">
        <v>79.003530900000001</v>
      </c>
      <c r="V402" t="s">
        <v>809</v>
      </c>
      <c r="W402" t="str">
        <f>"2018-09-09 05:26:41 AM"</f>
        <v>2018-09-09 05:26:41 AM</v>
      </c>
      <c r="X402" t="str">
        <f>"2018-09-09 10:56:41 AM"</f>
        <v>2018-09-09 10:56:41 AM</v>
      </c>
    </row>
    <row r="403" spans="1:24" x14ac:dyDescent="0.45">
      <c r="A403" t="s">
        <v>115</v>
      </c>
      <c r="B403" t="str">
        <f>"+919533321264"</f>
        <v>+919533321264</v>
      </c>
      <c r="C403" t="s">
        <v>25</v>
      </c>
      <c r="D403">
        <v>9550224878</v>
      </c>
      <c r="E403">
        <v>3</v>
      </c>
      <c r="F403" s="1">
        <v>43293</v>
      </c>
      <c r="G403" t="s">
        <v>26</v>
      </c>
      <c r="H403" s="1">
        <v>43331</v>
      </c>
      <c r="I403" t="s">
        <v>108</v>
      </c>
      <c r="J403" t="s">
        <v>28</v>
      </c>
      <c r="K403">
        <v>1</v>
      </c>
      <c r="L403" t="s">
        <v>26</v>
      </c>
      <c r="M403" s="1">
        <v>43324</v>
      </c>
      <c r="N403" t="s">
        <v>960</v>
      </c>
      <c r="O403" t="s">
        <v>516</v>
      </c>
      <c r="P403" t="s">
        <v>118</v>
      </c>
      <c r="Q403" t="s">
        <v>119</v>
      </c>
      <c r="R403" t="s">
        <v>119</v>
      </c>
      <c r="S403" t="s">
        <v>35</v>
      </c>
      <c r="T403">
        <v>16.458965500000001</v>
      </c>
      <c r="U403">
        <v>80.053175199999998</v>
      </c>
      <c r="V403" t="s">
        <v>517</v>
      </c>
      <c r="W403" t="str">
        <f>"2018-09-11 05:18:57 AM"</f>
        <v>2018-09-11 05:18:57 AM</v>
      </c>
      <c r="X403" t="str">
        <f>"2018-09-11 10:48:57 AM"</f>
        <v>2018-09-11 10:48:57 AM</v>
      </c>
    </row>
    <row r="404" spans="1:24" x14ac:dyDescent="0.45">
      <c r="A404" t="s">
        <v>115</v>
      </c>
      <c r="B404" t="str">
        <f>"+919533321264"</f>
        <v>+919533321264</v>
      </c>
      <c r="C404" t="s">
        <v>25</v>
      </c>
      <c r="D404">
        <v>9248716421</v>
      </c>
      <c r="E404">
        <v>6</v>
      </c>
      <c r="F404" s="1">
        <v>43296</v>
      </c>
      <c r="G404" t="s">
        <v>26</v>
      </c>
      <c r="H404" s="1">
        <v>43330</v>
      </c>
      <c r="I404" t="s">
        <v>108</v>
      </c>
      <c r="J404" t="s">
        <v>28</v>
      </c>
      <c r="K404">
        <v>1</v>
      </c>
      <c r="L404" t="s">
        <v>26</v>
      </c>
      <c r="M404" s="1">
        <v>43331</v>
      </c>
      <c r="N404" t="s">
        <v>961</v>
      </c>
      <c r="O404" t="s">
        <v>516</v>
      </c>
      <c r="P404" t="s">
        <v>118</v>
      </c>
      <c r="Q404" t="s">
        <v>962</v>
      </c>
      <c r="R404" t="s">
        <v>119</v>
      </c>
      <c r="S404" t="s">
        <v>35</v>
      </c>
      <c r="T404">
        <v>16.457234</v>
      </c>
      <c r="U404">
        <v>80.054344900000004</v>
      </c>
      <c r="V404" t="s">
        <v>963</v>
      </c>
      <c r="W404" t="str">
        <f>"2018-09-11 05:19:02 AM"</f>
        <v>2018-09-11 05:19:02 AM</v>
      </c>
      <c r="X404" t="str">
        <f>"2018-09-11 10:49:02 AM"</f>
        <v>2018-09-11 10:49:02 AM</v>
      </c>
    </row>
    <row r="405" spans="1:24" x14ac:dyDescent="0.45">
      <c r="A405" t="s">
        <v>115</v>
      </c>
      <c r="B405" t="str">
        <f>"+919533321264"</f>
        <v>+919533321264</v>
      </c>
      <c r="C405" t="s">
        <v>25</v>
      </c>
      <c r="D405">
        <v>9908338266</v>
      </c>
      <c r="E405">
        <v>8</v>
      </c>
      <c r="F405" s="1">
        <v>43298</v>
      </c>
      <c r="G405" t="s">
        <v>26</v>
      </c>
      <c r="H405" s="1">
        <v>43331</v>
      </c>
      <c r="I405" t="s">
        <v>108</v>
      </c>
      <c r="J405" t="s">
        <v>28</v>
      </c>
      <c r="K405">
        <v>2</v>
      </c>
      <c r="L405" t="s">
        <v>26</v>
      </c>
      <c r="M405" s="1">
        <v>43325</v>
      </c>
      <c r="N405" t="s">
        <v>964</v>
      </c>
      <c r="O405" t="s">
        <v>516</v>
      </c>
      <c r="P405" t="s">
        <v>118</v>
      </c>
      <c r="Q405" t="s">
        <v>119</v>
      </c>
      <c r="R405" t="s">
        <v>119</v>
      </c>
      <c r="S405" t="s">
        <v>35</v>
      </c>
      <c r="T405">
        <v>16.4333913</v>
      </c>
      <c r="U405">
        <v>80.056357399999996</v>
      </c>
      <c r="V405" t="s">
        <v>519</v>
      </c>
      <c r="W405" t="str">
        <f>"2018-09-11 05:19:07 AM"</f>
        <v>2018-09-11 05:19:07 AM</v>
      </c>
      <c r="X405" t="str">
        <f>"2018-09-11 10:49:07 AM"</f>
        <v>2018-09-11 10:49:07 AM</v>
      </c>
    </row>
    <row r="406" spans="1:24" x14ac:dyDescent="0.45">
      <c r="A406" t="s">
        <v>89</v>
      </c>
      <c r="B406" t="str">
        <f>"+917702361687"</f>
        <v>+917702361687</v>
      </c>
      <c r="C406" t="s">
        <v>25</v>
      </c>
      <c r="D406">
        <v>9704593543</v>
      </c>
      <c r="E406">
        <v>10</v>
      </c>
      <c r="F406" s="1">
        <v>43298</v>
      </c>
      <c r="G406" t="s">
        <v>26</v>
      </c>
      <c r="H406" s="1">
        <v>43330</v>
      </c>
      <c r="I406" t="s">
        <v>91</v>
      </c>
      <c r="J406" t="s">
        <v>28</v>
      </c>
      <c r="K406">
        <v>20</v>
      </c>
      <c r="L406" t="s">
        <v>26</v>
      </c>
      <c r="M406" s="1">
        <v>43355</v>
      </c>
      <c r="N406" t="s">
        <v>965</v>
      </c>
      <c r="O406" t="s">
        <v>93</v>
      </c>
      <c r="P406" t="s">
        <v>94</v>
      </c>
      <c r="Q406" t="s">
        <v>95</v>
      </c>
      <c r="R406" t="s">
        <v>96</v>
      </c>
      <c r="S406" t="s">
        <v>35</v>
      </c>
      <c r="T406">
        <v>16.308521899999999</v>
      </c>
      <c r="U406">
        <v>79.330360200000001</v>
      </c>
      <c r="V406" t="s">
        <v>97</v>
      </c>
      <c r="W406" t="str">
        <f>"2018-09-12 03:50:11 AM"</f>
        <v>2018-09-12 03:50:11 AM</v>
      </c>
      <c r="X406" t="str">
        <f>"2018-09-12 09:20:11 AM"</f>
        <v>2018-09-12 09:20:11 AM</v>
      </c>
    </row>
    <row r="407" spans="1:24" x14ac:dyDescent="0.45">
      <c r="A407" t="s">
        <v>122</v>
      </c>
      <c r="B407" t="str">
        <f>"+918688558415"</f>
        <v>+918688558415</v>
      </c>
      <c r="C407" t="s">
        <v>25</v>
      </c>
      <c r="D407">
        <v>9985689127</v>
      </c>
      <c r="E407">
        <v>4</v>
      </c>
      <c r="F407" s="1">
        <v>43296</v>
      </c>
      <c r="G407" t="s">
        <v>26</v>
      </c>
      <c r="H407" s="1">
        <v>43309</v>
      </c>
      <c r="I407" t="s">
        <v>108</v>
      </c>
      <c r="J407" t="s">
        <v>28</v>
      </c>
      <c r="K407" t="s">
        <v>47</v>
      </c>
      <c r="L407" t="s">
        <v>26</v>
      </c>
      <c r="M407" s="1">
        <v>43322</v>
      </c>
      <c r="N407" t="s">
        <v>966</v>
      </c>
      <c r="O407" t="s">
        <v>31</v>
      </c>
      <c r="P407" t="s">
        <v>32</v>
      </c>
      <c r="Q407" t="s">
        <v>33</v>
      </c>
      <c r="R407" t="s">
        <v>967</v>
      </c>
      <c r="S407" t="s">
        <v>42</v>
      </c>
      <c r="T407">
        <v>16.365697300000001</v>
      </c>
      <c r="U407">
        <v>80.344588299999998</v>
      </c>
      <c r="V407" t="s">
        <v>140</v>
      </c>
      <c r="W407" t="str">
        <f>"2018-09-12 03:51:25 AM"</f>
        <v>2018-09-12 03:51:25 AM</v>
      </c>
      <c r="X407" t="str">
        <f>"2018-09-12 09:21:25 AM"</f>
        <v>2018-09-12 09:21:25 AM</v>
      </c>
    </row>
    <row r="408" spans="1:24" x14ac:dyDescent="0.45">
      <c r="A408" t="s">
        <v>89</v>
      </c>
      <c r="B408" t="str">
        <f>"+917702361687"</f>
        <v>+917702361687</v>
      </c>
      <c r="C408" t="s">
        <v>25</v>
      </c>
      <c r="D408">
        <v>97019171720</v>
      </c>
      <c r="E408">
        <v>12</v>
      </c>
      <c r="F408" s="1">
        <v>43298</v>
      </c>
      <c r="G408" t="s">
        <v>26</v>
      </c>
      <c r="H408" s="1">
        <v>43332</v>
      </c>
      <c r="I408" t="s">
        <v>91</v>
      </c>
      <c r="J408" t="s">
        <v>28</v>
      </c>
      <c r="K408">
        <v>12</v>
      </c>
      <c r="L408" t="s">
        <v>26</v>
      </c>
      <c r="M408" s="1">
        <v>43355</v>
      </c>
      <c r="N408" t="s">
        <v>968</v>
      </c>
      <c r="O408" t="s">
        <v>557</v>
      </c>
      <c r="P408" t="s">
        <v>94</v>
      </c>
      <c r="Q408" t="s">
        <v>95</v>
      </c>
      <c r="R408" t="s">
        <v>96</v>
      </c>
      <c r="S408" t="s">
        <v>35</v>
      </c>
      <c r="T408">
        <v>16.308521899999999</v>
      </c>
      <c r="U408">
        <v>79.330360200000001</v>
      </c>
      <c r="V408" t="s">
        <v>97</v>
      </c>
      <c r="W408" t="str">
        <f>"2018-09-12 03:53:50 AM"</f>
        <v>2018-09-12 03:53:50 AM</v>
      </c>
      <c r="X408" t="str">
        <f>"2018-09-12 09:23:50 AM"</f>
        <v>2018-09-12 09:23:50 AM</v>
      </c>
    </row>
    <row r="409" spans="1:24" x14ac:dyDescent="0.45">
      <c r="A409" t="s">
        <v>122</v>
      </c>
      <c r="B409" t="str">
        <f>"+918688558415"</f>
        <v>+918688558415</v>
      </c>
      <c r="C409" t="s">
        <v>25</v>
      </c>
      <c r="D409">
        <v>9703316369</v>
      </c>
      <c r="E409">
        <v>6</v>
      </c>
      <c r="F409" s="1">
        <v>43302</v>
      </c>
      <c r="G409" t="s">
        <v>26</v>
      </c>
      <c r="H409" s="1">
        <v>43327</v>
      </c>
      <c r="I409" t="s">
        <v>108</v>
      </c>
      <c r="J409" t="s">
        <v>28</v>
      </c>
      <c r="K409" t="s">
        <v>47</v>
      </c>
      <c r="L409" t="s">
        <v>26</v>
      </c>
      <c r="M409" s="1">
        <v>43322</v>
      </c>
      <c r="N409" t="s">
        <v>969</v>
      </c>
      <c r="O409" t="s">
        <v>31</v>
      </c>
      <c r="P409" t="s">
        <v>32</v>
      </c>
      <c r="Q409" t="s">
        <v>33</v>
      </c>
      <c r="R409" t="s">
        <v>34</v>
      </c>
      <c r="S409" t="s">
        <v>42</v>
      </c>
      <c r="T409">
        <v>16.368833500000001</v>
      </c>
      <c r="U409">
        <v>80.356642699999995</v>
      </c>
      <c r="V409" t="s">
        <v>140</v>
      </c>
      <c r="W409" t="str">
        <f>"2018-09-12 03:55:51 AM"</f>
        <v>2018-09-12 03:55:51 AM</v>
      </c>
      <c r="X409" t="str">
        <f>"2018-09-12 09:25:51 AM"</f>
        <v>2018-09-12 09:25:51 AM</v>
      </c>
    </row>
    <row r="410" spans="1:24" x14ac:dyDescent="0.45">
      <c r="A410" t="s">
        <v>89</v>
      </c>
      <c r="B410" t="str">
        <f>"+917702361687"</f>
        <v>+917702361687</v>
      </c>
      <c r="C410" t="s">
        <v>25</v>
      </c>
      <c r="D410">
        <v>9963696012</v>
      </c>
      <c r="E410">
        <v>10</v>
      </c>
      <c r="F410" s="1">
        <v>43299</v>
      </c>
      <c r="G410" t="s">
        <v>26</v>
      </c>
      <c r="I410" t="s">
        <v>91</v>
      </c>
      <c r="J410" t="s">
        <v>28</v>
      </c>
      <c r="K410">
        <v>10</v>
      </c>
      <c r="L410" t="s">
        <v>26</v>
      </c>
      <c r="M410" s="1">
        <v>43365</v>
      </c>
      <c r="N410" t="s">
        <v>970</v>
      </c>
      <c r="O410" t="s">
        <v>93</v>
      </c>
      <c r="P410" t="s">
        <v>94</v>
      </c>
      <c r="Q410" t="s">
        <v>95</v>
      </c>
      <c r="R410" t="s">
        <v>96</v>
      </c>
      <c r="S410" t="s">
        <v>35</v>
      </c>
      <c r="T410">
        <v>16.308521899999999</v>
      </c>
      <c r="U410">
        <v>79.330360200000001</v>
      </c>
      <c r="V410" t="s">
        <v>97</v>
      </c>
      <c r="W410" t="str">
        <f>"2018-09-12 03:59:17 AM"</f>
        <v>2018-09-12 03:59:17 AM</v>
      </c>
      <c r="X410" t="str">
        <f>"2018-09-12 09:29:17 AM"</f>
        <v>2018-09-12 09:29:17 AM</v>
      </c>
    </row>
    <row r="411" spans="1:24" x14ac:dyDescent="0.45">
      <c r="A411" t="s">
        <v>89</v>
      </c>
      <c r="B411" t="str">
        <f>"+917702361687"</f>
        <v>+917702361687</v>
      </c>
      <c r="C411" t="s">
        <v>25</v>
      </c>
      <c r="D411">
        <v>9989950835</v>
      </c>
      <c r="E411">
        <v>8</v>
      </c>
      <c r="F411" s="1">
        <v>43297</v>
      </c>
      <c r="G411" t="s">
        <v>26</v>
      </c>
      <c r="H411" s="1">
        <v>43338</v>
      </c>
      <c r="I411" t="s">
        <v>91</v>
      </c>
      <c r="J411" t="s">
        <v>28</v>
      </c>
      <c r="K411">
        <v>8</v>
      </c>
      <c r="L411" t="s">
        <v>26</v>
      </c>
      <c r="M411" s="1">
        <v>43355</v>
      </c>
      <c r="N411" t="s">
        <v>971</v>
      </c>
      <c r="O411" t="s">
        <v>93</v>
      </c>
      <c r="P411" t="s">
        <v>94</v>
      </c>
      <c r="Q411" t="s">
        <v>95</v>
      </c>
      <c r="R411" t="s">
        <v>96</v>
      </c>
      <c r="S411" t="s">
        <v>35</v>
      </c>
      <c r="T411">
        <v>16.317519999999998</v>
      </c>
      <c r="U411">
        <v>79.341655000000003</v>
      </c>
      <c r="V411" t="s">
        <v>97</v>
      </c>
      <c r="W411" t="str">
        <f>"2018-09-12 04:02:18 AM"</f>
        <v>2018-09-12 04:02:18 AM</v>
      </c>
      <c r="X411" t="str">
        <f>"2018-09-12 09:32:18 AM"</f>
        <v>2018-09-12 09:32:18 AM</v>
      </c>
    </row>
    <row r="412" spans="1:24" x14ac:dyDescent="0.45">
      <c r="A412" t="s">
        <v>224</v>
      </c>
      <c r="B412" t="str">
        <f>"+918897106105"</f>
        <v>+918897106105</v>
      </c>
      <c r="C412" t="s">
        <v>25</v>
      </c>
      <c r="D412">
        <v>8179430449</v>
      </c>
      <c r="E412">
        <v>2</v>
      </c>
      <c r="F412" s="1">
        <v>43261</v>
      </c>
      <c r="G412" t="s">
        <v>26</v>
      </c>
      <c r="H412" s="1">
        <v>43337</v>
      </c>
      <c r="I412" t="s">
        <v>61</v>
      </c>
      <c r="J412" t="s">
        <v>52</v>
      </c>
      <c r="K412">
        <v>3</v>
      </c>
      <c r="L412" t="s">
        <v>26</v>
      </c>
      <c r="M412" t="s">
        <v>79</v>
      </c>
      <c r="N412" t="s">
        <v>972</v>
      </c>
      <c r="O412" t="s">
        <v>313</v>
      </c>
      <c r="P412" t="s">
        <v>314</v>
      </c>
      <c r="Q412" t="s">
        <v>647</v>
      </c>
      <c r="R412" t="s">
        <v>316</v>
      </c>
      <c r="S412" t="s">
        <v>317</v>
      </c>
      <c r="T412">
        <v>18.3168647</v>
      </c>
      <c r="U412">
        <v>79.548852600000004</v>
      </c>
      <c r="V412" t="s">
        <v>973</v>
      </c>
      <c r="W412" t="str">
        <f>"2018-09-12 04:00:08 AM"</f>
        <v>2018-09-12 04:00:08 AM</v>
      </c>
      <c r="X412" t="str">
        <f>"2018-09-12 09:30:08 AM"</f>
        <v>2018-09-12 09:30:08 AM</v>
      </c>
    </row>
    <row r="413" spans="1:24" x14ac:dyDescent="0.45">
      <c r="A413" t="s">
        <v>122</v>
      </c>
      <c r="B413" t="str">
        <f>"+918688558415"</f>
        <v>+918688558415</v>
      </c>
      <c r="C413" t="s">
        <v>25</v>
      </c>
      <c r="D413">
        <v>9988996600</v>
      </c>
      <c r="E413">
        <v>5</v>
      </c>
      <c r="F413" s="1">
        <v>43299</v>
      </c>
      <c r="G413" t="s">
        <v>26</v>
      </c>
      <c r="H413" s="1">
        <v>43317</v>
      </c>
      <c r="I413" t="s">
        <v>27</v>
      </c>
      <c r="J413" t="s">
        <v>28</v>
      </c>
      <c r="K413" t="s">
        <v>76</v>
      </c>
      <c r="L413" t="s">
        <v>26</v>
      </c>
      <c r="M413" s="1">
        <v>43317</v>
      </c>
      <c r="N413" t="s">
        <v>974</v>
      </c>
      <c r="O413" t="s">
        <v>31</v>
      </c>
      <c r="P413" t="s">
        <v>32</v>
      </c>
      <c r="Q413" t="s">
        <v>33</v>
      </c>
      <c r="R413" t="s">
        <v>34</v>
      </c>
      <c r="S413" t="s">
        <v>42</v>
      </c>
      <c r="T413">
        <v>16.3691815</v>
      </c>
      <c r="U413">
        <v>80.356294700000007</v>
      </c>
      <c r="V413" t="s">
        <v>140</v>
      </c>
      <c r="W413" t="str">
        <f>"2018-09-12 04:04:42 AM"</f>
        <v>2018-09-12 04:04:42 AM</v>
      </c>
      <c r="X413" t="str">
        <f>"2018-09-12 09:34:42 AM"</f>
        <v>2018-09-12 09:34:42 AM</v>
      </c>
    </row>
    <row r="414" spans="1:24" x14ac:dyDescent="0.45">
      <c r="A414" t="s">
        <v>115</v>
      </c>
      <c r="B414" t="str">
        <f>"+919533321264"</f>
        <v>+919533321264</v>
      </c>
      <c r="C414" t="s">
        <v>25</v>
      </c>
      <c r="D414">
        <v>9000627145</v>
      </c>
      <c r="E414">
        <v>1</v>
      </c>
      <c r="F414" s="1">
        <v>43277</v>
      </c>
      <c r="G414" t="s">
        <v>26</v>
      </c>
      <c r="H414" s="1">
        <v>43330</v>
      </c>
      <c r="I414" t="s">
        <v>108</v>
      </c>
      <c r="J414" t="s">
        <v>28</v>
      </c>
      <c r="K414">
        <v>10</v>
      </c>
      <c r="L414" t="s">
        <v>26</v>
      </c>
      <c r="M414" s="1">
        <v>43322</v>
      </c>
      <c r="N414" t="s">
        <v>975</v>
      </c>
      <c r="O414" t="s">
        <v>117</v>
      </c>
      <c r="P414" t="s">
        <v>118</v>
      </c>
      <c r="Q414" t="s">
        <v>119</v>
      </c>
      <c r="R414" t="s">
        <v>119</v>
      </c>
      <c r="S414" t="s">
        <v>35</v>
      </c>
      <c r="T414">
        <v>16.468079299999999</v>
      </c>
      <c r="U414">
        <v>80.005454799999995</v>
      </c>
      <c r="V414" t="s">
        <v>976</v>
      </c>
      <c r="W414" t="str">
        <f>"2018-09-12 04:05:14 AM"</f>
        <v>2018-09-12 04:05:14 AM</v>
      </c>
      <c r="X414" t="str">
        <f>"2018-09-12 09:35:14 AM"</f>
        <v>2018-09-12 09:35:14 AM</v>
      </c>
    </row>
    <row r="415" spans="1:24" x14ac:dyDescent="0.45">
      <c r="A415" t="s">
        <v>89</v>
      </c>
      <c r="B415" t="str">
        <f>"+917702361687"</f>
        <v>+917702361687</v>
      </c>
      <c r="C415" t="s">
        <v>25</v>
      </c>
      <c r="D415">
        <v>9490502342</v>
      </c>
      <c r="E415">
        <v>5</v>
      </c>
      <c r="F415" s="1">
        <v>43297</v>
      </c>
      <c r="G415" t="s">
        <v>26</v>
      </c>
      <c r="H415" s="1">
        <v>43330</v>
      </c>
      <c r="I415" t="s">
        <v>91</v>
      </c>
      <c r="J415" t="s">
        <v>28</v>
      </c>
      <c r="K415">
        <v>15</v>
      </c>
      <c r="L415" t="s">
        <v>26</v>
      </c>
      <c r="M415" s="1">
        <v>43355</v>
      </c>
      <c r="N415" t="s">
        <v>977</v>
      </c>
      <c r="O415" t="s">
        <v>93</v>
      </c>
      <c r="P415" t="s">
        <v>94</v>
      </c>
      <c r="Q415" t="s">
        <v>95</v>
      </c>
      <c r="R415" t="s">
        <v>96</v>
      </c>
      <c r="S415" t="s">
        <v>35</v>
      </c>
      <c r="T415">
        <v>16.308521899999999</v>
      </c>
      <c r="U415">
        <v>79.330360200000001</v>
      </c>
      <c r="V415" t="s">
        <v>97</v>
      </c>
      <c r="W415" t="str">
        <f>"2018-09-12 04:05:42 AM"</f>
        <v>2018-09-12 04:05:42 AM</v>
      </c>
      <c r="X415" t="str">
        <f>"2018-09-12 09:35:42 AM"</f>
        <v>2018-09-12 09:35:42 AM</v>
      </c>
    </row>
    <row r="416" spans="1:24" x14ac:dyDescent="0.45">
      <c r="A416" t="s">
        <v>122</v>
      </c>
      <c r="B416" t="str">
        <f>"+918688558415"</f>
        <v>+918688558415</v>
      </c>
      <c r="C416" t="s">
        <v>25</v>
      </c>
      <c r="D416">
        <v>9492086252</v>
      </c>
      <c r="E416">
        <v>8</v>
      </c>
      <c r="F416" s="1">
        <v>43299</v>
      </c>
      <c r="G416" t="s">
        <v>26</v>
      </c>
      <c r="H416" s="1">
        <v>43317</v>
      </c>
      <c r="I416" t="s">
        <v>27</v>
      </c>
      <c r="J416" t="s">
        <v>28</v>
      </c>
      <c r="K416" t="s">
        <v>58</v>
      </c>
      <c r="L416" t="s">
        <v>26</v>
      </c>
      <c r="M416" s="1">
        <v>43320</v>
      </c>
      <c r="N416" t="s">
        <v>978</v>
      </c>
      <c r="O416" t="s">
        <v>31</v>
      </c>
      <c r="P416" t="s">
        <v>32</v>
      </c>
      <c r="Q416" t="s">
        <v>33</v>
      </c>
      <c r="R416" t="s">
        <v>34</v>
      </c>
      <c r="S416" t="s">
        <v>42</v>
      </c>
      <c r="T416">
        <v>16.3691815</v>
      </c>
      <c r="U416">
        <v>80.356294700000007</v>
      </c>
      <c r="V416" t="s">
        <v>140</v>
      </c>
      <c r="W416" t="str">
        <f>"2018-09-12 04:08:40 AM"</f>
        <v>2018-09-12 04:08:40 AM</v>
      </c>
      <c r="X416" t="str">
        <f>"2018-09-12 09:38:40 AM"</f>
        <v>2018-09-12 09:38:40 AM</v>
      </c>
    </row>
    <row r="417" spans="1:24" x14ac:dyDescent="0.45">
      <c r="A417" t="s">
        <v>89</v>
      </c>
      <c r="B417" t="str">
        <f>"+917702361687"</f>
        <v>+917702361687</v>
      </c>
      <c r="C417" t="s">
        <v>25</v>
      </c>
      <c r="D417">
        <v>9908205937</v>
      </c>
      <c r="E417">
        <v>10</v>
      </c>
      <c r="F417" s="1">
        <v>43266</v>
      </c>
      <c r="G417" t="s">
        <v>26</v>
      </c>
      <c r="H417" s="1">
        <v>43332</v>
      </c>
      <c r="I417" t="s">
        <v>91</v>
      </c>
      <c r="J417" t="s">
        <v>28</v>
      </c>
      <c r="K417">
        <v>16</v>
      </c>
      <c r="L417" t="s">
        <v>26</v>
      </c>
      <c r="M417" s="1">
        <v>43355</v>
      </c>
      <c r="N417" t="s">
        <v>979</v>
      </c>
      <c r="O417" t="s">
        <v>93</v>
      </c>
      <c r="P417" t="s">
        <v>94</v>
      </c>
      <c r="Q417" t="s">
        <v>95</v>
      </c>
      <c r="R417" t="s">
        <v>96</v>
      </c>
      <c r="S417" t="s">
        <v>35</v>
      </c>
      <c r="T417">
        <v>16.319191700000001</v>
      </c>
      <c r="U417">
        <v>79.344218299999994</v>
      </c>
      <c r="V417" t="s">
        <v>97</v>
      </c>
      <c r="W417" t="str">
        <f>"2018-09-12 04:15:34 AM"</f>
        <v>2018-09-12 04:15:34 AM</v>
      </c>
      <c r="X417" t="str">
        <f>"2018-09-12 09:45:34 AM"</f>
        <v>2018-09-12 09:45:34 AM</v>
      </c>
    </row>
    <row r="418" spans="1:24" x14ac:dyDescent="0.45">
      <c r="A418" t="s">
        <v>89</v>
      </c>
      <c r="B418" t="str">
        <f>"+917702361687"</f>
        <v>+917702361687</v>
      </c>
      <c r="C418" t="s">
        <v>25</v>
      </c>
      <c r="D418">
        <v>9959885190</v>
      </c>
      <c r="E418">
        <v>10</v>
      </c>
      <c r="F418" s="1">
        <v>43271</v>
      </c>
      <c r="G418" t="s">
        <v>26</v>
      </c>
      <c r="H418" s="1">
        <v>43330</v>
      </c>
      <c r="I418" t="s">
        <v>91</v>
      </c>
      <c r="J418" t="s">
        <v>28</v>
      </c>
      <c r="K418">
        <v>16</v>
      </c>
      <c r="L418" t="s">
        <v>26</v>
      </c>
      <c r="M418" s="1">
        <v>43355</v>
      </c>
      <c r="N418" t="s">
        <v>980</v>
      </c>
      <c r="O418" t="s">
        <v>93</v>
      </c>
      <c r="P418" t="s">
        <v>94</v>
      </c>
      <c r="Q418" t="s">
        <v>95</v>
      </c>
      <c r="R418" t="s">
        <v>96</v>
      </c>
      <c r="S418" t="s">
        <v>35</v>
      </c>
      <c r="T418">
        <v>16.340237299999998</v>
      </c>
      <c r="U418">
        <v>79.297960200000006</v>
      </c>
      <c r="V418" t="s">
        <v>691</v>
      </c>
      <c r="W418" t="str">
        <f>"2018-09-12 04:11:58 AM"</f>
        <v>2018-09-12 04:11:58 AM</v>
      </c>
      <c r="X418" t="str">
        <f>"2018-09-12 09:41:58 AM"</f>
        <v>2018-09-12 09:41:58 AM</v>
      </c>
    </row>
    <row r="419" spans="1:24" x14ac:dyDescent="0.45">
      <c r="A419" t="s">
        <v>122</v>
      </c>
      <c r="B419" t="str">
        <f>"+918688558415"</f>
        <v>+918688558415</v>
      </c>
      <c r="C419" t="s">
        <v>25</v>
      </c>
      <c r="D419">
        <v>8179600904</v>
      </c>
      <c r="E419">
        <v>5</v>
      </c>
      <c r="F419" s="1">
        <v>43306</v>
      </c>
      <c r="G419" t="s">
        <v>26</v>
      </c>
      <c r="H419" s="1">
        <v>43322</v>
      </c>
      <c r="I419" t="s">
        <v>108</v>
      </c>
      <c r="J419" t="s">
        <v>28</v>
      </c>
      <c r="K419" t="s">
        <v>47</v>
      </c>
      <c r="L419" t="s">
        <v>26</v>
      </c>
      <c r="M419" s="1">
        <v>43322</v>
      </c>
      <c r="N419" t="s">
        <v>981</v>
      </c>
      <c r="O419" t="s">
        <v>31</v>
      </c>
      <c r="P419" t="s">
        <v>32</v>
      </c>
      <c r="Q419" t="s">
        <v>33</v>
      </c>
      <c r="R419" t="s">
        <v>34</v>
      </c>
      <c r="S419" t="s">
        <v>42</v>
      </c>
      <c r="T419">
        <v>16.3691815</v>
      </c>
      <c r="U419">
        <v>80.356294700000007</v>
      </c>
      <c r="V419" t="s">
        <v>140</v>
      </c>
      <c r="W419" t="str">
        <f>"2018-09-12 04:13:21 AM"</f>
        <v>2018-09-12 04:13:21 AM</v>
      </c>
      <c r="X419" t="str">
        <f>"2018-09-12 09:43:21 AM"</f>
        <v>2018-09-12 09:43:21 AM</v>
      </c>
    </row>
    <row r="420" spans="1:24" x14ac:dyDescent="0.45">
      <c r="A420" t="s">
        <v>115</v>
      </c>
      <c r="B420" t="str">
        <f>"+919533321264"</f>
        <v>+919533321264</v>
      </c>
      <c r="C420" t="s">
        <v>25</v>
      </c>
      <c r="D420">
        <v>9640878521</v>
      </c>
      <c r="E420">
        <v>4</v>
      </c>
      <c r="F420" s="1">
        <v>43288</v>
      </c>
      <c r="G420" t="s">
        <v>26</v>
      </c>
      <c r="H420" s="1">
        <v>43362</v>
      </c>
      <c r="I420" t="s">
        <v>108</v>
      </c>
      <c r="J420" t="s">
        <v>28</v>
      </c>
      <c r="K420">
        <v>10</v>
      </c>
      <c r="L420" t="s">
        <v>26</v>
      </c>
      <c r="M420" s="1">
        <v>43322</v>
      </c>
      <c r="N420" t="s">
        <v>982</v>
      </c>
      <c r="O420" t="s">
        <v>117</v>
      </c>
      <c r="P420" t="s">
        <v>118</v>
      </c>
      <c r="Q420" t="s">
        <v>119</v>
      </c>
      <c r="R420" t="s">
        <v>119</v>
      </c>
      <c r="S420" t="s">
        <v>35</v>
      </c>
      <c r="T420">
        <v>16.4764038</v>
      </c>
      <c r="U420">
        <v>80.025587299999998</v>
      </c>
      <c r="V420" t="s">
        <v>983</v>
      </c>
      <c r="W420" t="str">
        <f>"2018-09-12 04:17:26 AM"</f>
        <v>2018-09-12 04:17:26 AM</v>
      </c>
      <c r="X420" t="str">
        <f>"2018-09-12 09:47:26 AM"</f>
        <v>2018-09-12 09:47:26 AM</v>
      </c>
    </row>
    <row r="421" spans="1:24" x14ac:dyDescent="0.45">
      <c r="A421" t="s">
        <v>89</v>
      </c>
      <c r="B421" t="str">
        <f>"+917702361687"</f>
        <v>+917702361687</v>
      </c>
      <c r="C421" t="s">
        <v>25</v>
      </c>
      <c r="D421">
        <v>9505453472</v>
      </c>
      <c r="E421">
        <v>6</v>
      </c>
      <c r="F421" s="1">
        <v>43298</v>
      </c>
      <c r="G421" t="s">
        <v>26</v>
      </c>
      <c r="H421" s="1">
        <v>43355</v>
      </c>
      <c r="I421" t="s">
        <v>91</v>
      </c>
      <c r="J421" t="s">
        <v>28</v>
      </c>
      <c r="K421">
        <v>10</v>
      </c>
      <c r="L421" t="s">
        <v>26</v>
      </c>
      <c r="M421" t="s">
        <v>984</v>
      </c>
      <c r="N421" t="s">
        <v>985</v>
      </c>
      <c r="O421" t="s">
        <v>93</v>
      </c>
      <c r="P421" t="s">
        <v>94</v>
      </c>
      <c r="Q421" t="s">
        <v>95</v>
      </c>
      <c r="R421" t="s">
        <v>96</v>
      </c>
      <c r="S421" t="s">
        <v>35</v>
      </c>
      <c r="T421">
        <v>16.319191700000001</v>
      </c>
      <c r="U421">
        <v>79.344218299999994</v>
      </c>
      <c r="V421" t="s">
        <v>97</v>
      </c>
      <c r="W421" t="str">
        <f>"2018-09-12 04:30:56 AM"</f>
        <v>2018-09-12 04:30:56 AM</v>
      </c>
      <c r="X421" t="str">
        <f>"2018-09-12 10:00:56 AM"</f>
        <v>2018-09-12 10:00:56 AM</v>
      </c>
    </row>
    <row r="422" spans="1:24" x14ac:dyDescent="0.45">
      <c r="A422" t="s">
        <v>78</v>
      </c>
      <c r="B422" t="str">
        <f>"+919989687318"</f>
        <v>+919989687318</v>
      </c>
      <c r="C422" t="s">
        <v>25</v>
      </c>
      <c r="D422">
        <v>9948930415</v>
      </c>
      <c r="E422">
        <v>10</v>
      </c>
      <c r="F422" s="1">
        <v>43317</v>
      </c>
      <c r="G422" t="s">
        <v>79</v>
      </c>
      <c r="I422" t="s">
        <v>108</v>
      </c>
      <c r="J422" t="s">
        <v>52</v>
      </c>
      <c r="L422" t="s">
        <v>26</v>
      </c>
      <c r="M422">
        <v>10</v>
      </c>
      <c r="N422" t="s">
        <v>986</v>
      </c>
      <c r="O422" t="s">
        <v>712</v>
      </c>
      <c r="P422" t="s">
        <v>476</v>
      </c>
      <c r="Q422" t="s">
        <v>477</v>
      </c>
      <c r="R422" t="s">
        <v>477</v>
      </c>
      <c r="S422" t="s">
        <v>35</v>
      </c>
      <c r="T422">
        <v>16.1814024</v>
      </c>
      <c r="U422">
        <v>80.334778099999994</v>
      </c>
      <c r="V422" t="s">
        <v>503</v>
      </c>
      <c r="W422" t="str">
        <f>"2018-09-17 05:08:12 AM"</f>
        <v>2018-09-17 05:08:12 AM</v>
      </c>
      <c r="X422" t="str">
        <f>"2018-09-17 10:38:12 AM"</f>
        <v>2018-09-17 10:38:12 AM</v>
      </c>
    </row>
    <row r="423" spans="1:24" x14ac:dyDescent="0.45">
      <c r="A423" t="s">
        <v>663</v>
      </c>
      <c r="B423" t="str">
        <f>"+919848056914"</f>
        <v>+919848056914</v>
      </c>
      <c r="C423" t="s">
        <v>25</v>
      </c>
      <c r="D423">
        <v>9666257577</v>
      </c>
      <c r="E423">
        <v>3</v>
      </c>
      <c r="F423" t="s">
        <v>673</v>
      </c>
      <c r="G423" t="s">
        <v>26</v>
      </c>
      <c r="H423" t="s">
        <v>987</v>
      </c>
      <c r="I423" t="s">
        <v>75</v>
      </c>
      <c r="J423" t="s">
        <v>28</v>
      </c>
      <c r="K423">
        <v>4</v>
      </c>
      <c r="L423" t="s">
        <v>79</v>
      </c>
      <c r="M423" t="s">
        <v>988</v>
      </c>
      <c r="N423" t="s">
        <v>989</v>
      </c>
      <c r="O423" t="s">
        <v>669</v>
      </c>
      <c r="P423" t="s">
        <v>670</v>
      </c>
      <c r="Q423" t="s">
        <v>671</v>
      </c>
      <c r="R423" t="s">
        <v>672</v>
      </c>
      <c r="S423" t="s">
        <v>35</v>
      </c>
      <c r="T423">
        <v>16.5320538</v>
      </c>
      <c r="U423">
        <v>79.772053900000003</v>
      </c>
      <c r="W423" t="str">
        <f>"2018-09-17 06:23:33 AM"</f>
        <v>2018-09-17 06:23:33 AM</v>
      </c>
      <c r="X423" t="str">
        <f>"2018-09-17 11:53:33 AM"</f>
        <v>2018-09-17 11:53:33 AM</v>
      </c>
    </row>
    <row r="424" spans="1:24" x14ac:dyDescent="0.45">
      <c r="A424" t="s">
        <v>713</v>
      </c>
      <c r="B424" t="str">
        <f>"+919493447726"</f>
        <v>+919493447726</v>
      </c>
      <c r="C424" t="s">
        <v>25</v>
      </c>
      <c r="D424">
        <v>9948882150</v>
      </c>
      <c r="E424">
        <v>4.5</v>
      </c>
      <c r="F424" s="1">
        <v>43290</v>
      </c>
      <c r="G424" t="s">
        <v>26</v>
      </c>
      <c r="H424" s="1">
        <v>43690</v>
      </c>
      <c r="I424" t="s">
        <v>990</v>
      </c>
      <c r="J424" t="s">
        <v>52</v>
      </c>
      <c r="L424" t="s">
        <v>26</v>
      </c>
      <c r="N424" t="s">
        <v>991</v>
      </c>
      <c r="O424" t="s">
        <v>715</v>
      </c>
      <c r="P424" t="s">
        <v>992</v>
      </c>
      <c r="Q424" t="s">
        <v>717</v>
      </c>
      <c r="R424" t="s">
        <v>718</v>
      </c>
      <c r="S424" t="s">
        <v>35</v>
      </c>
      <c r="T424">
        <v>16.535434899999998</v>
      </c>
      <c r="U424">
        <v>79.558116499999997</v>
      </c>
      <c r="V424" t="s">
        <v>993</v>
      </c>
      <c r="W424" t="str">
        <f>"2018-09-17 05:10:37 AM"</f>
        <v>2018-09-17 05:10:37 AM</v>
      </c>
      <c r="X424" t="str">
        <f>"2018-09-17 10:40:37 AM"</f>
        <v>2018-09-17 10:40:37 AM</v>
      </c>
    </row>
    <row r="425" spans="1:24" x14ac:dyDescent="0.45">
      <c r="A425" t="s">
        <v>713</v>
      </c>
      <c r="B425" t="str">
        <f>"+919493447726"</f>
        <v>+919493447726</v>
      </c>
      <c r="C425" t="s">
        <v>25</v>
      </c>
      <c r="D425">
        <v>8096258661</v>
      </c>
      <c r="E425">
        <v>4</v>
      </c>
      <c r="F425" s="1">
        <v>43289</v>
      </c>
      <c r="G425" t="s">
        <v>79</v>
      </c>
      <c r="H425" t="s">
        <v>79</v>
      </c>
      <c r="I425" t="s">
        <v>990</v>
      </c>
      <c r="J425" t="s">
        <v>52</v>
      </c>
      <c r="K425" t="s">
        <v>994</v>
      </c>
      <c r="L425" t="s">
        <v>26</v>
      </c>
      <c r="N425" t="s">
        <v>995</v>
      </c>
      <c r="O425" t="s">
        <v>715</v>
      </c>
      <c r="P425" t="s">
        <v>992</v>
      </c>
      <c r="Q425" t="s">
        <v>721</v>
      </c>
      <c r="R425" t="s">
        <v>718</v>
      </c>
      <c r="S425" t="s">
        <v>35</v>
      </c>
      <c r="T425">
        <v>16.539603799999998</v>
      </c>
      <c r="U425">
        <v>79.531435400000007</v>
      </c>
      <c r="V425" t="s">
        <v>996</v>
      </c>
      <c r="W425" t="str">
        <f>"2018-09-17 05:29:41 AM"</f>
        <v>2018-09-17 05:29:41 AM</v>
      </c>
      <c r="X425" t="str">
        <f>"2018-09-17 10:59:41 AM"</f>
        <v>2018-09-17 10:59:41 AM</v>
      </c>
    </row>
    <row r="426" spans="1:24" x14ac:dyDescent="0.45">
      <c r="A426" t="s">
        <v>663</v>
      </c>
      <c r="B426" t="str">
        <f>"+919848056914"</f>
        <v>+919848056914</v>
      </c>
      <c r="C426" t="s">
        <v>25</v>
      </c>
      <c r="D426">
        <v>7997512768</v>
      </c>
      <c r="E426">
        <v>14</v>
      </c>
      <c r="F426" t="s">
        <v>673</v>
      </c>
      <c r="G426" t="s">
        <v>26</v>
      </c>
      <c r="H426" t="s">
        <v>997</v>
      </c>
      <c r="I426" t="s">
        <v>27</v>
      </c>
      <c r="J426" t="s">
        <v>28</v>
      </c>
      <c r="K426">
        <v>5</v>
      </c>
      <c r="L426" t="s">
        <v>79</v>
      </c>
      <c r="M426" t="s">
        <v>998</v>
      </c>
      <c r="N426" t="s">
        <v>999</v>
      </c>
      <c r="O426" t="s">
        <v>669</v>
      </c>
      <c r="P426" t="s">
        <v>670</v>
      </c>
      <c r="Q426" t="s">
        <v>671</v>
      </c>
      <c r="R426" t="s">
        <v>672</v>
      </c>
      <c r="S426" t="s">
        <v>35</v>
      </c>
      <c r="T426">
        <v>16.5239996</v>
      </c>
      <c r="U426">
        <v>79.750342599999996</v>
      </c>
      <c r="W426" t="str">
        <f>"2018-09-17 05:31:57 AM"</f>
        <v>2018-09-17 05:31:57 AM</v>
      </c>
      <c r="X426" t="str">
        <f>"2018-09-17 11:01:57 AM"</f>
        <v>2018-09-17 11:01:57 AM</v>
      </c>
    </row>
    <row r="427" spans="1:24" x14ac:dyDescent="0.45">
      <c r="A427" t="s">
        <v>663</v>
      </c>
      <c r="B427" t="str">
        <f>"+919848056914"</f>
        <v>+919848056914</v>
      </c>
      <c r="C427" t="s">
        <v>25</v>
      </c>
      <c r="D427">
        <v>9603059952</v>
      </c>
      <c r="E427">
        <v>3</v>
      </c>
      <c r="F427" t="s">
        <v>1000</v>
      </c>
      <c r="G427" t="s">
        <v>26</v>
      </c>
      <c r="H427" t="s">
        <v>1001</v>
      </c>
      <c r="I427" t="s">
        <v>75</v>
      </c>
      <c r="J427" t="s">
        <v>28</v>
      </c>
      <c r="K427">
        <v>4</v>
      </c>
      <c r="L427" t="s">
        <v>79</v>
      </c>
      <c r="M427" t="s">
        <v>1002</v>
      </c>
      <c r="N427" t="s">
        <v>1003</v>
      </c>
      <c r="O427" t="s">
        <v>669</v>
      </c>
      <c r="P427" t="s">
        <v>670</v>
      </c>
      <c r="Q427" t="s">
        <v>671</v>
      </c>
      <c r="R427" t="s">
        <v>672</v>
      </c>
      <c r="S427" t="s">
        <v>35</v>
      </c>
      <c r="T427">
        <v>16.536680100000002</v>
      </c>
      <c r="U427">
        <v>79.793012500000003</v>
      </c>
      <c r="W427" t="str">
        <f>"2018-09-17 06:57:03 AM"</f>
        <v>2018-09-17 06:57:03 AM</v>
      </c>
      <c r="X427" t="str">
        <f>"2018-09-17 12:27:03 PM"</f>
        <v>2018-09-17 12:27:03 PM</v>
      </c>
    </row>
    <row r="428" spans="1:24" x14ac:dyDescent="0.45">
      <c r="A428" t="s">
        <v>663</v>
      </c>
      <c r="B428" t="str">
        <f>"+919848056914"</f>
        <v>+919848056914</v>
      </c>
      <c r="C428" t="s">
        <v>25</v>
      </c>
      <c r="D428">
        <v>9705334718</v>
      </c>
      <c r="E428">
        <v>4</v>
      </c>
      <c r="F428" t="s">
        <v>1004</v>
      </c>
      <c r="G428" t="s">
        <v>26</v>
      </c>
      <c r="H428" t="s">
        <v>1005</v>
      </c>
      <c r="I428" t="s">
        <v>27</v>
      </c>
      <c r="J428" t="s">
        <v>28</v>
      </c>
      <c r="K428">
        <v>4</v>
      </c>
      <c r="L428" t="s">
        <v>79</v>
      </c>
      <c r="M428" t="s">
        <v>1006</v>
      </c>
      <c r="N428" t="s">
        <v>1007</v>
      </c>
      <c r="O428" t="s">
        <v>669</v>
      </c>
      <c r="P428" t="s">
        <v>670</v>
      </c>
      <c r="Q428" t="s">
        <v>671</v>
      </c>
      <c r="R428" t="s">
        <v>672</v>
      </c>
      <c r="S428" t="s">
        <v>35</v>
      </c>
      <c r="T428">
        <v>16.5404649</v>
      </c>
      <c r="U428">
        <v>79.767501999999993</v>
      </c>
      <c r="W428" t="str">
        <f>"2018-09-17 05:50:17 AM"</f>
        <v>2018-09-17 05:50:17 AM</v>
      </c>
      <c r="X428" t="str">
        <f>"2018-09-17 11:20:17 AM"</f>
        <v>2018-09-17 11:20:17 AM</v>
      </c>
    </row>
    <row r="429" spans="1:24" x14ac:dyDescent="0.45">
      <c r="A429" t="s">
        <v>187</v>
      </c>
      <c r="B429" t="str">
        <f>"+919949565092"</f>
        <v>+919949565092</v>
      </c>
      <c r="C429" t="s">
        <v>25</v>
      </c>
      <c r="D429">
        <v>9000169370</v>
      </c>
      <c r="E429">
        <v>2</v>
      </c>
      <c r="F429" s="1">
        <v>43259</v>
      </c>
      <c r="G429" t="s">
        <v>26</v>
      </c>
      <c r="H429" s="1">
        <v>43329</v>
      </c>
      <c r="I429" t="s">
        <v>61</v>
      </c>
      <c r="J429" t="s">
        <v>52</v>
      </c>
      <c r="K429" t="s">
        <v>1008</v>
      </c>
      <c r="L429" t="s">
        <v>26</v>
      </c>
      <c r="N429" t="s">
        <v>1009</v>
      </c>
      <c r="O429" t="s">
        <v>207</v>
      </c>
      <c r="P429" t="s">
        <v>208</v>
      </c>
      <c r="Q429" t="s">
        <v>1010</v>
      </c>
      <c r="R429" t="s">
        <v>432</v>
      </c>
      <c r="S429" t="s">
        <v>209</v>
      </c>
      <c r="T429">
        <v>18.474879699999999</v>
      </c>
      <c r="U429">
        <v>79.518715400000005</v>
      </c>
      <c r="V429" t="s">
        <v>350</v>
      </c>
      <c r="W429" t="str">
        <f>"2018-09-17 07:33:37 AM"</f>
        <v>2018-09-17 07:33:37 AM</v>
      </c>
      <c r="X429" t="str">
        <f>"2018-09-17 13:03:37 PM"</f>
        <v>2018-09-17 13:03:37 PM</v>
      </c>
    </row>
    <row r="430" spans="1:24" x14ac:dyDescent="0.45">
      <c r="A430" t="s">
        <v>663</v>
      </c>
      <c r="B430" t="str">
        <f>"+919848056914"</f>
        <v>+919848056914</v>
      </c>
      <c r="C430" t="s">
        <v>25</v>
      </c>
      <c r="D430">
        <v>9666878175</v>
      </c>
      <c r="E430">
        <v>2.5</v>
      </c>
      <c r="F430" t="s">
        <v>673</v>
      </c>
      <c r="G430" t="s">
        <v>26</v>
      </c>
      <c r="H430" t="s">
        <v>1011</v>
      </c>
      <c r="I430" t="s">
        <v>75</v>
      </c>
      <c r="J430" t="s">
        <v>28</v>
      </c>
      <c r="K430">
        <v>5</v>
      </c>
      <c r="L430" t="s">
        <v>79</v>
      </c>
      <c r="M430" t="s">
        <v>1012</v>
      </c>
      <c r="N430" t="s">
        <v>1013</v>
      </c>
      <c r="O430" t="s">
        <v>669</v>
      </c>
      <c r="P430" t="s">
        <v>670</v>
      </c>
      <c r="Q430" t="s">
        <v>671</v>
      </c>
      <c r="R430" t="s">
        <v>672</v>
      </c>
      <c r="S430" t="s">
        <v>35</v>
      </c>
      <c r="T430">
        <v>16.5239996</v>
      </c>
      <c r="U430">
        <v>79.750342599999996</v>
      </c>
      <c r="W430" t="str">
        <f>"2018-09-17 06:02:28 AM"</f>
        <v>2018-09-17 06:02:28 AM</v>
      </c>
      <c r="X430" t="str">
        <f>"2018-09-17 11:32:28 AM"</f>
        <v>2018-09-17 11:32:28 AM</v>
      </c>
    </row>
    <row r="431" spans="1:24" x14ac:dyDescent="0.45">
      <c r="A431" t="s">
        <v>663</v>
      </c>
      <c r="B431" t="str">
        <f>"+919848056914"</f>
        <v>+919848056914</v>
      </c>
      <c r="C431" t="s">
        <v>25</v>
      </c>
      <c r="D431">
        <v>9505324144</v>
      </c>
      <c r="E431">
        <v>5</v>
      </c>
      <c r="F431" t="s">
        <v>1014</v>
      </c>
      <c r="G431" t="s">
        <v>26</v>
      </c>
      <c r="H431" t="s">
        <v>772</v>
      </c>
      <c r="I431" t="s">
        <v>75</v>
      </c>
      <c r="J431" t="s">
        <v>28</v>
      </c>
      <c r="K431">
        <v>5</v>
      </c>
      <c r="L431" t="s">
        <v>79</v>
      </c>
      <c r="M431" t="s">
        <v>1015</v>
      </c>
      <c r="N431" t="s">
        <v>1016</v>
      </c>
      <c r="O431" t="s">
        <v>669</v>
      </c>
      <c r="P431" t="s">
        <v>670</v>
      </c>
      <c r="Q431" t="s">
        <v>671</v>
      </c>
      <c r="R431" t="s">
        <v>672</v>
      </c>
      <c r="S431" t="s">
        <v>35</v>
      </c>
      <c r="T431">
        <v>16.529186800000002</v>
      </c>
      <c r="U431">
        <v>79.758210000000005</v>
      </c>
      <c r="W431" t="str">
        <f>"2018-09-17 06:47:21 AM"</f>
        <v>2018-09-17 06:47:21 AM</v>
      </c>
      <c r="X431" t="str">
        <f>"2018-09-17 12:17:21 PM"</f>
        <v>2018-09-17 12:17:21 PM</v>
      </c>
    </row>
    <row r="432" spans="1:24" x14ac:dyDescent="0.45">
      <c r="A432" t="s">
        <v>187</v>
      </c>
      <c r="B432" t="str">
        <f>"+919949565092"</f>
        <v>+919949565092</v>
      </c>
      <c r="C432" t="s">
        <v>25</v>
      </c>
      <c r="D432">
        <v>9866862666</v>
      </c>
      <c r="E432">
        <v>2</v>
      </c>
      <c r="F432" s="1">
        <v>43257</v>
      </c>
      <c r="G432" t="s">
        <v>26</v>
      </c>
      <c r="H432" s="1">
        <v>43327</v>
      </c>
      <c r="I432" t="s">
        <v>108</v>
      </c>
      <c r="J432" t="s">
        <v>52</v>
      </c>
      <c r="K432" t="s">
        <v>1017</v>
      </c>
      <c r="L432" t="s">
        <v>26</v>
      </c>
      <c r="N432" t="s">
        <v>1018</v>
      </c>
      <c r="O432" t="s">
        <v>207</v>
      </c>
      <c r="P432" t="s">
        <v>208</v>
      </c>
      <c r="Q432" t="s">
        <v>209</v>
      </c>
      <c r="R432" t="s">
        <v>432</v>
      </c>
      <c r="S432" t="s">
        <v>209</v>
      </c>
      <c r="T432">
        <v>18.466166300000001</v>
      </c>
      <c r="U432">
        <v>79.520120899999995</v>
      </c>
      <c r="V432" t="s">
        <v>379</v>
      </c>
      <c r="W432" t="str">
        <f>"2018-09-17 07:37:49 AM"</f>
        <v>2018-09-17 07:37:49 AM</v>
      </c>
      <c r="X432" t="str">
        <f>"2018-09-17 13:07:49 PM"</f>
        <v>2018-09-17 13:07:49 PM</v>
      </c>
    </row>
    <row r="433" spans="1:24" x14ac:dyDescent="0.45">
      <c r="A433" t="s">
        <v>187</v>
      </c>
      <c r="B433" t="str">
        <f>"+919949565092"</f>
        <v>+919949565092</v>
      </c>
      <c r="C433" t="s">
        <v>25</v>
      </c>
      <c r="D433">
        <v>9908421275</v>
      </c>
      <c r="E433">
        <v>2</v>
      </c>
      <c r="F433" s="1">
        <v>43254</v>
      </c>
      <c r="G433" t="s">
        <v>26</v>
      </c>
      <c r="H433" s="1">
        <v>43330</v>
      </c>
      <c r="I433" t="s">
        <v>108</v>
      </c>
      <c r="J433" t="s">
        <v>52</v>
      </c>
      <c r="K433" t="s">
        <v>1019</v>
      </c>
      <c r="L433" t="s">
        <v>79</v>
      </c>
      <c r="N433" t="s">
        <v>1020</v>
      </c>
      <c r="O433" t="s">
        <v>207</v>
      </c>
      <c r="P433" t="s">
        <v>208</v>
      </c>
      <c r="Q433" t="s">
        <v>1010</v>
      </c>
      <c r="R433" t="s">
        <v>432</v>
      </c>
      <c r="S433" t="s">
        <v>209</v>
      </c>
      <c r="T433">
        <v>18.4670579</v>
      </c>
      <c r="U433">
        <v>79.570773599999995</v>
      </c>
      <c r="V433" t="s">
        <v>1021</v>
      </c>
      <c r="W433" t="str">
        <f>"2018-09-17 07:42:57 AM"</f>
        <v>2018-09-17 07:42:57 AM</v>
      </c>
      <c r="X433" t="str">
        <f>"2018-09-17 13:12:57 PM"</f>
        <v>2018-09-17 13:12:57 PM</v>
      </c>
    </row>
    <row r="434" spans="1:24" x14ac:dyDescent="0.45">
      <c r="A434" t="s">
        <v>187</v>
      </c>
      <c r="B434" t="str">
        <f>"+919949565092"</f>
        <v>+919949565092</v>
      </c>
      <c r="C434" t="s">
        <v>25</v>
      </c>
      <c r="D434">
        <v>996317004</v>
      </c>
      <c r="E434">
        <v>2</v>
      </c>
      <c r="F434" s="1">
        <v>43254</v>
      </c>
      <c r="G434" t="s">
        <v>26</v>
      </c>
      <c r="H434" s="1">
        <v>43296</v>
      </c>
      <c r="I434" t="s">
        <v>61</v>
      </c>
      <c r="J434" t="s">
        <v>52</v>
      </c>
      <c r="L434" t="s">
        <v>79</v>
      </c>
      <c r="N434" t="s">
        <v>1022</v>
      </c>
      <c r="O434" t="s">
        <v>207</v>
      </c>
      <c r="P434" t="s">
        <v>208</v>
      </c>
      <c r="Q434" t="s">
        <v>1010</v>
      </c>
      <c r="R434" t="s">
        <v>432</v>
      </c>
      <c r="S434" t="s">
        <v>209</v>
      </c>
      <c r="T434">
        <v>18.4823594</v>
      </c>
      <c r="U434">
        <v>79.495408800000007</v>
      </c>
      <c r="W434" t="str">
        <f>"2018-09-17 07:52:15 AM"</f>
        <v>2018-09-17 07:52:15 AM</v>
      </c>
      <c r="X434" t="str">
        <f>"2018-09-17 13:22:15 PM"</f>
        <v>2018-09-17 13:22:15 PM</v>
      </c>
    </row>
    <row r="435" spans="1:24" x14ac:dyDescent="0.45">
      <c r="A435" t="s">
        <v>107</v>
      </c>
      <c r="B435" t="str">
        <f>"+919989001169"</f>
        <v>+919989001169</v>
      </c>
      <c r="C435" t="s">
        <v>25</v>
      </c>
      <c r="D435">
        <v>9703631108</v>
      </c>
      <c r="E435">
        <v>5</v>
      </c>
      <c r="F435" s="1">
        <v>43261</v>
      </c>
      <c r="G435" t="s">
        <v>26</v>
      </c>
      <c r="H435" t="s">
        <v>26</v>
      </c>
      <c r="I435" t="s">
        <v>61</v>
      </c>
      <c r="J435" t="s">
        <v>52</v>
      </c>
      <c r="K435">
        <v>2</v>
      </c>
      <c r="L435" t="s">
        <v>26</v>
      </c>
      <c r="M435" t="s">
        <v>26</v>
      </c>
      <c r="N435" t="s">
        <v>1023</v>
      </c>
      <c r="O435" t="s">
        <v>185</v>
      </c>
      <c r="P435" t="s">
        <v>111</v>
      </c>
      <c r="Q435" t="s">
        <v>112</v>
      </c>
      <c r="R435" t="s">
        <v>113</v>
      </c>
      <c r="S435" t="s">
        <v>35</v>
      </c>
      <c r="T435">
        <v>16.482586600000001</v>
      </c>
      <c r="U435">
        <v>79.356297499999997</v>
      </c>
      <c r="V435" t="s">
        <v>274</v>
      </c>
      <c r="W435" t="str">
        <f>"2018-09-18 01:31:20 AM"</f>
        <v>2018-09-18 01:31:20 AM</v>
      </c>
      <c r="X435" t="str">
        <f>"2018-09-18 07:01:20 AM"</f>
        <v>2018-09-18 07:01:20 AM</v>
      </c>
    </row>
    <row r="436" spans="1:24" x14ac:dyDescent="0.45">
      <c r="A436" t="s">
        <v>663</v>
      </c>
      <c r="B436" t="str">
        <f>"+919848056914"</f>
        <v>+919848056914</v>
      </c>
      <c r="C436" t="s">
        <v>25</v>
      </c>
      <c r="D436">
        <v>9502449247</v>
      </c>
      <c r="E436">
        <v>2.5</v>
      </c>
      <c r="F436" t="s">
        <v>1024</v>
      </c>
      <c r="G436" t="s">
        <v>79</v>
      </c>
      <c r="H436" t="s">
        <v>79</v>
      </c>
      <c r="I436" t="s">
        <v>75</v>
      </c>
      <c r="J436" t="s">
        <v>28</v>
      </c>
      <c r="K436" t="s">
        <v>1025</v>
      </c>
      <c r="L436" t="s">
        <v>26</v>
      </c>
      <c r="M436" t="s">
        <v>1026</v>
      </c>
      <c r="N436" t="s">
        <v>1027</v>
      </c>
      <c r="O436" t="s">
        <v>669</v>
      </c>
      <c r="P436" t="s">
        <v>755</v>
      </c>
      <c r="Q436" t="s">
        <v>671</v>
      </c>
      <c r="R436" t="s">
        <v>672</v>
      </c>
      <c r="S436" t="s">
        <v>35</v>
      </c>
      <c r="T436">
        <v>16.529186800000002</v>
      </c>
      <c r="U436">
        <v>79.758210000000005</v>
      </c>
      <c r="W436" t="str">
        <f>"2018-09-17 08:11:44 AM"</f>
        <v>2018-09-17 08:11:44 AM</v>
      </c>
      <c r="X436" t="str">
        <f>"2018-09-17 13:41:44 PM"</f>
        <v>2018-09-17 13:41:44 PM</v>
      </c>
    </row>
    <row r="437" spans="1:24" x14ac:dyDescent="0.45">
      <c r="A437" t="s">
        <v>187</v>
      </c>
      <c r="B437" t="str">
        <f>"+919949565092"</f>
        <v>+919949565092</v>
      </c>
      <c r="C437" t="s">
        <v>25</v>
      </c>
      <c r="D437">
        <v>9989160800</v>
      </c>
      <c r="E437">
        <v>1</v>
      </c>
      <c r="F437" s="1">
        <v>43253</v>
      </c>
      <c r="G437" t="s">
        <v>26</v>
      </c>
      <c r="H437" s="1">
        <v>43330</v>
      </c>
      <c r="I437" t="s">
        <v>157</v>
      </c>
      <c r="J437" t="s">
        <v>52</v>
      </c>
      <c r="L437" t="s">
        <v>26</v>
      </c>
      <c r="N437" t="s">
        <v>1028</v>
      </c>
      <c r="O437" t="s">
        <v>207</v>
      </c>
      <c r="P437" t="s">
        <v>208</v>
      </c>
      <c r="Q437" t="s">
        <v>191</v>
      </c>
      <c r="R437" t="s">
        <v>192</v>
      </c>
      <c r="S437" t="s">
        <v>209</v>
      </c>
      <c r="T437">
        <v>18.429478899999999</v>
      </c>
      <c r="U437">
        <v>79.519066800000004</v>
      </c>
      <c r="V437" t="s">
        <v>379</v>
      </c>
      <c r="W437" t="str">
        <f>"2018-09-17 12:33:02 PM"</f>
        <v>2018-09-17 12:33:02 PM</v>
      </c>
      <c r="X437" t="str">
        <f>"2018-09-17 18:03:02 PM"</f>
        <v>2018-09-17 18:03:02 PM</v>
      </c>
    </row>
    <row r="438" spans="1:24" x14ac:dyDescent="0.45">
      <c r="A438" t="s">
        <v>224</v>
      </c>
      <c r="B438" t="str">
        <f>"+918897106105"</f>
        <v>+918897106105</v>
      </c>
      <c r="C438" t="s">
        <v>25</v>
      </c>
      <c r="D438">
        <v>9849664152</v>
      </c>
      <c r="E438">
        <v>3</v>
      </c>
      <c r="F438" s="1">
        <v>43259</v>
      </c>
      <c r="G438" t="s">
        <v>26</v>
      </c>
      <c r="H438" s="1">
        <v>43318</v>
      </c>
      <c r="I438" t="s">
        <v>27</v>
      </c>
      <c r="J438" t="s">
        <v>28</v>
      </c>
      <c r="K438" t="s">
        <v>1029</v>
      </c>
      <c r="L438" t="s">
        <v>79</v>
      </c>
      <c r="M438" s="1">
        <v>43313</v>
      </c>
      <c r="N438" t="s">
        <v>1030</v>
      </c>
      <c r="O438" t="s">
        <v>313</v>
      </c>
      <c r="P438" t="s">
        <v>314</v>
      </c>
      <c r="Q438" t="s">
        <v>537</v>
      </c>
      <c r="R438" t="s">
        <v>228</v>
      </c>
      <c r="S438" t="s">
        <v>317</v>
      </c>
      <c r="T438">
        <v>18.249041800000001</v>
      </c>
      <c r="U438">
        <v>79.494261199999997</v>
      </c>
      <c r="V438" t="s">
        <v>247</v>
      </c>
      <c r="W438" t="str">
        <f>"2018-09-14 09:18:50 AM"</f>
        <v>2018-09-14 09:18:50 AM</v>
      </c>
      <c r="X438" t="str">
        <f>"2018-09-14 14:48:50 PM"</f>
        <v>2018-09-14 14:48:50 PM</v>
      </c>
    </row>
    <row r="439" spans="1:24" x14ac:dyDescent="0.45">
      <c r="A439" t="s">
        <v>122</v>
      </c>
      <c r="B439" t="str">
        <f>"+918688558415"</f>
        <v>+918688558415</v>
      </c>
      <c r="C439" t="s">
        <v>25</v>
      </c>
      <c r="D439">
        <v>9666376037</v>
      </c>
      <c r="E439">
        <v>6</v>
      </c>
      <c r="F439" s="1">
        <v>43304</v>
      </c>
      <c r="G439" t="s">
        <v>26</v>
      </c>
      <c r="H439" s="1">
        <v>43317</v>
      </c>
      <c r="I439" t="s">
        <v>27</v>
      </c>
      <c r="J439" t="s">
        <v>28</v>
      </c>
      <c r="K439" t="s">
        <v>1031</v>
      </c>
      <c r="L439" t="s">
        <v>26</v>
      </c>
      <c r="M439" s="1">
        <v>43322</v>
      </c>
      <c r="N439" t="s">
        <v>1032</v>
      </c>
      <c r="O439" t="s">
        <v>522</v>
      </c>
      <c r="P439" t="s">
        <v>32</v>
      </c>
      <c r="Q439" t="s">
        <v>523</v>
      </c>
      <c r="R439" t="s">
        <v>524</v>
      </c>
      <c r="S439" t="s">
        <v>42</v>
      </c>
      <c r="T439">
        <v>16.337673599999999</v>
      </c>
      <c r="U439">
        <v>80.386411699999996</v>
      </c>
      <c r="W439" t="str">
        <f>"2018-09-14 11:03:03 AM"</f>
        <v>2018-09-14 11:03:03 AM</v>
      </c>
      <c r="X439" t="str">
        <f>"2018-09-14 16:33:03 PM"</f>
        <v>2018-09-14 16:33:03 PM</v>
      </c>
    </row>
    <row r="440" spans="1:24" x14ac:dyDescent="0.45">
      <c r="A440" t="s">
        <v>122</v>
      </c>
      <c r="B440" t="str">
        <f>"+918688558415"</f>
        <v>+918688558415</v>
      </c>
      <c r="C440" t="s">
        <v>25</v>
      </c>
      <c r="D440">
        <v>9885122865</v>
      </c>
      <c r="E440">
        <v>3</v>
      </c>
      <c r="F440" s="2">
        <v>43672</v>
      </c>
      <c r="G440" t="s">
        <v>26</v>
      </c>
      <c r="H440" s="1">
        <v>43320</v>
      </c>
      <c r="I440" t="s">
        <v>240</v>
      </c>
      <c r="J440" t="s">
        <v>28</v>
      </c>
      <c r="K440" t="s">
        <v>76</v>
      </c>
      <c r="L440" t="s">
        <v>26</v>
      </c>
      <c r="M440" s="1">
        <v>43327</v>
      </c>
      <c r="N440" t="s">
        <v>1033</v>
      </c>
      <c r="O440" t="s">
        <v>522</v>
      </c>
      <c r="P440" t="s">
        <v>32</v>
      </c>
      <c r="Q440" t="s">
        <v>523</v>
      </c>
      <c r="R440" t="s">
        <v>524</v>
      </c>
      <c r="S440" t="s">
        <v>42</v>
      </c>
      <c r="T440">
        <v>16.338025300000002</v>
      </c>
      <c r="U440">
        <v>80.3862132</v>
      </c>
      <c r="V440" t="s">
        <v>1034</v>
      </c>
      <c r="W440" t="str">
        <f>"2018-09-14 11:08:22 AM"</f>
        <v>2018-09-14 11:08:22 AM</v>
      </c>
      <c r="X440" t="str">
        <f>"2018-09-14 16:38:22 PM"</f>
        <v>2018-09-14 16:38:22 PM</v>
      </c>
    </row>
    <row r="441" spans="1:24" x14ac:dyDescent="0.45">
      <c r="A441" t="s">
        <v>122</v>
      </c>
      <c r="B441" t="str">
        <f>"+918688558415"</f>
        <v>+918688558415</v>
      </c>
      <c r="C441" t="s">
        <v>25</v>
      </c>
      <c r="D441">
        <v>9908816436</v>
      </c>
      <c r="E441">
        <v>5</v>
      </c>
      <c r="F441" s="1">
        <v>43300</v>
      </c>
      <c r="G441" t="s">
        <v>26</v>
      </c>
      <c r="H441" s="1">
        <v>43309</v>
      </c>
      <c r="I441" t="s">
        <v>281</v>
      </c>
      <c r="J441" t="s">
        <v>28</v>
      </c>
      <c r="K441" t="s">
        <v>123</v>
      </c>
      <c r="L441" t="s">
        <v>26</v>
      </c>
      <c r="M441" s="1">
        <v>43687</v>
      </c>
      <c r="N441" t="s">
        <v>1035</v>
      </c>
      <c r="O441" t="s">
        <v>1036</v>
      </c>
      <c r="P441" t="s">
        <v>49</v>
      </c>
      <c r="Q441" t="s">
        <v>527</v>
      </c>
      <c r="R441" t="s">
        <v>524</v>
      </c>
      <c r="S441" t="s">
        <v>42</v>
      </c>
      <c r="T441">
        <v>16.337427000000002</v>
      </c>
      <c r="U441">
        <v>80.386344199999996</v>
      </c>
      <c r="W441" t="str">
        <f>"2018-09-14 11:03:05 AM"</f>
        <v>2018-09-14 11:03:05 AM</v>
      </c>
      <c r="X441" t="str">
        <f>"2018-09-14 16:33:05 PM"</f>
        <v>2018-09-14 16:33:05 PM</v>
      </c>
    </row>
    <row r="442" spans="1:24" x14ac:dyDescent="0.45">
      <c r="A442" t="s">
        <v>78</v>
      </c>
      <c r="B442" t="str">
        <f>"+919989687318"</f>
        <v>+919989687318</v>
      </c>
      <c r="C442" t="s">
        <v>25</v>
      </c>
      <c r="D442">
        <v>9948929396</v>
      </c>
      <c r="E442">
        <v>15</v>
      </c>
      <c r="F442" s="1">
        <v>43316</v>
      </c>
      <c r="G442" t="s">
        <v>26</v>
      </c>
      <c r="H442" s="1">
        <v>43358</v>
      </c>
      <c r="I442" t="s">
        <v>61</v>
      </c>
      <c r="J442" t="s">
        <v>52</v>
      </c>
      <c r="L442" t="s">
        <v>26</v>
      </c>
      <c r="M442">
        <v>10</v>
      </c>
      <c r="N442" t="s">
        <v>1037</v>
      </c>
      <c r="O442" t="s">
        <v>1038</v>
      </c>
      <c r="P442" t="s">
        <v>83</v>
      </c>
      <c r="Q442" t="s">
        <v>1039</v>
      </c>
      <c r="R442" t="s">
        <v>84</v>
      </c>
      <c r="S442" t="s">
        <v>35</v>
      </c>
      <c r="T442">
        <v>16.212517399999999</v>
      </c>
      <c r="U442">
        <v>80.369622100000001</v>
      </c>
      <c r="V442" t="s">
        <v>1040</v>
      </c>
      <c r="W442" t="str">
        <f>"2018-09-14 11:04:42 AM"</f>
        <v>2018-09-14 11:04:42 AM</v>
      </c>
      <c r="X442" t="str">
        <f>"2018-09-14 16:34:42 PM"</f>
        <v>2018-09-14 16:34:42 PM</v>
      </c>
    </row>
    <row r="443" spans="1:24" x14ac:dyDescent="0.45">
      <c r="A443" t="s">
        <v>78</v>
      </c>
      <c r="B443" t="str">
        <f>"+919989687318"</f>
        <v>+919989687318</v>
      </c>
      <c r="C443" t="s">
        <v>25</v>
      </c>
      <c r="D443">
        <v>9000320381</v>
      </c>
      <c r="E443">
        <v>13</v>
      </c>
      <c r="F443" s="1">
        <v>43345</v>
      </c>
      <c r="G443" t="s">
        <v>79</v>
      </c>
      <c r="I443" t="s">
        <v>61</v>
      </c>
      <c r="J443" t="s">
        <v>52</v>
      </c>
      <c r="L443" t="s">
        <v>79</v>
      </c>
      <c r="M443">
        <v>7</v>
      </c>
      <c r="N443" t="s">
        <v>1041</v>
      </c>
      <c r="O443" t="s">
        <v>798</v>
      </c>
      <c r="P443" t="s">
        <v>476</v>
      </c>
      <c r="Q443" t="s">
        <v>1039</v>
      </c>
      <c r="R443" t="s">
        <v>84</v>
      </c>
      <c r="S443" t="s">
        <v>35</v>
      </c>
      <c r="T443">
        <v>16.211739300000001</v>
      </c>
      <c r="U443">
        <v>80.366386899999995</v>
      </c>
      <c r="V443" t="s">
        <v>1042</v>
      </c>
      <c r="W443" t="str">
        <f>"2018-09-14 11:11:07 AM"</f>
        <v>2018-09-14 11:11:07 AM</v>
      </c>
      <c r="X443" t="str">
        <f>"2018-09-14 16:41:07 PM"</f>
        <v>2018-09-14 16:41:07 PM</v>
      </c>
    </row>
    <row r="444" spans="1:24" x14ac:dyDescent="0.45">
      <c r="A444" t="s">
        <v>122</v>
      </c>
      <c r="B444" t="str">
        <f>"+918688558415"</f>
        <v>+918688558415</v>
      </c>
      <c r="C444" t="s">
        <v>25</v>
      </c>
      <c r="D444">
        <v>9703329321</v>
      </c>
      <c r="E444">
        <v>6</v>
      </c>
      <c r="F444" s="1">
        <v>43317</v>
      </c>
      <c r="G444" t="s">
        <v>26</v>
      </c>
      <c r="H444" s="1">
        <v>43332</v>
      </c>
      <c r="I444" t="s">
        <v>27</v>
      </c>
      <c r="J444" t="s">
        <v>28</v>
      </c>
      <c r="K444" t="s">
        <v>47</v>
      </c>
      <c r="L444" t="s">
        <v>26</v>
      </c>
      <c r="M444" t="s">
        <v>1043</v>
      </c>
      <c r="N444" t="s">
        <v>1044</v>
      </c>
      <c r="O444" t="s">
        <v>522</v>
      </c>
      <c r="P444" t="s">
        <v>32</v>
      </c>
      <c r="Q444" t="s">
        <v>527</v>
      </c>
      <c r="R444" t="s">
        <v>524</v>
      </c>
      <c r="S444" t="s">
        <v>42</v>
      </c>
      <c r="T444">
        <v>16.338057500000001</v>
      </c>
      <c r="U444">
        <v>80.386230699999999</v>
      </c>
      <c r="V444" t="s">
        <v>1034</v>
      </c>
      <c r="W444" t="str">
        <f>"2018-09-14 11:14:29 AM"</f>
        <v>2018-09-14 11:14:29 AM</v>
      </c>
      <c r="X444" t="str">
        <f>"2018-09-14 16:44:29 PM"</f>
        <v>2018-09-14 16:44:29 PM</v>
      </c>
    </row>
    <row r="445" spans="1:24" x14ac:dyDescent="0.45">
      <c r="A445" t="s">
        <v>78</v>
      </c>
      <c r="B445" t="str">
        <f>"+919989687318"</f>
        <v>+919989687318</v>
      </c>
      <c r="C445" t="s">
        <v>25</v>
      </c>
      <c r="D445">
        <v>9949969864</v>
      </c>
      <c r="E445">
        <v>12</v>
      </c>
      <c r="F445" s="1">
        <v>43348</v>
      </c>
      <c r="G445" t="s">
        <v>79</v>
      </c>
      <c r="I445" t="s">
        <v>108</v>
      </c>
      <c r="J445" t="s">
        <v>52</v>
      </c>
      <c r="L445" t="s">
        <v>79</v>
      </c>
      <c r="M445">
        <v>8</v>
      </c>
      <c r="N445" t="s">
        <v>1045</v>
      </c>
      <c r="O445" t="s">
        <v>798</v>
      </c>
      <c r="P445" t="s">
        <v>476</v>
      </c>
      <c r="Q445" t="s">
        <v>1039</v>
      </c>
      <c r="R445" t="s">
        <v>84</v>
      </c>
      <c r="S445" t="s">
        <v>35</v>
      </c>
      <c r="T445">
        <v>16.238085999999999</v>
      </c>
      <c r="U445">
        <v>80.401874000000007</v>
      </c>
      <c r="V445" t="s">
        <v>1046</v>
      </c>
      <c r="W445" t="str">
        <f>"2018-09-14 11:16:16 AM"</f>
        <v>2018-09-14 11:16:16 AM</v>
      </c>
      <c r="X445" t="str">
        <f>"2018-09-14 16:46:16 PM"</f>
        <v>2018-09-14 16:46:16 PM</v>
      </c>
    </row>
    <row r="446" spans="1:24" x14ac:dyDescent="0.45">
      <c r="A446" t="s">
        <v>122</v>
      </c>
      <c r="B446" t="str">
        <f>"+918688558415"</f>
        <v>+918688558415</v>
      </c>
      <c r="C446" t="s">
        <v>25</v>
      </c>
      <c r="D446">
        <v>9440081990</v>
      </c>
      <c r="E446">
        <v>8</v>
      </c>
      <c r="F446" s="1">
        <v>43306</v>
      </c>
      <c r="G446" t="s">
        <v>26</v>
      </c>
      <c r="H446" s="1">
        <v>43322</v>
      </c>
      <c r="I446" t="s">
        <v>240</v>
      </c>
      <c r="J446" t="s">
        <v>28</v>
      </c>
      <c r="K446" t="s">
        <v>1047</v>
      </c>
      <c r="L446" t="s">
        <v>26</v>
      </c>
      <c r="M446" s="1">
        <v>43327</v>
      </c>
      <c r="N446" t="s">
        <v>1048</v>
      </c>
      <c r="O446" t="s">
        <v>522</v>
      </c>
      <c r="P446" t="s">
        <v>32</v>
      </c>
      <c r="Q446" t="s">
        <v>527</v>
      </c>
      <c r="R446" t="s">
        <v>524</v>
      </c>
      <c r="S446" t="s">
        <v>42</v>
      </c>
      <c r="T446">
        <v>16.338057500000001</v>
      </c>
      <c r="U446">
        <v>80.386230699999999</v>
      </c>
      <c r="V446" t="s">
        <v>1034</v>
      </c>
      <c r="W446" t="str">
        <f>"2018-09-14 11:17:48 AM"</f>
        <v>2018-09-14 11:17:48 AM</v>
      </c>
      <c r="X446" t="str">
        <f>"2018-09-14 16:47:48 PM"</f>
        <v>2018-09-14 16:47:48 PM</v>
      </c>
    </row>
    <row r="447" spans="1:24" x14ac:dyDescent="0.45">
      <c r="A447" t="s">
        <v>78</v>
      </c>
      <c r="B447" t="str">
        <f>"+919989687318"</f>
        <v>+919989687318</v>
      </c>
      <c r="C447" t="s">
        <v>25</v>
      </c>
      <c r="D447">
        <v>9959961491</v>
      </c>
      <c r="E447">
        <v>15</v>
      </c>
      <c r="F447" s="1">
        <v>43348</v>
      </c>
      <c r="G447" t="s">
        <v>79</v>
      </c>
      <c r="I447" t="s">
        <v>61</v>
      </c>
      <c r="J447" t="s">
        <v>52</v>
      </c>
      <c r="L447" t="s">
        <v>79</v>
      </c>
      <c r="M447">
        <v>15</v>
      </c>
      <c r="N447" t="s">
        <v>1049</v>
      </c>
      <c r="O447" t="s">
        <v>1050</v>
      </c>
      <c r="P447" t="s">
        <v>476</v>
      </c>
      <c r="Q447" t="s">
        <v>1039</v>
      </c>
      <c r="R447" t="s">
        <v>84</v>
      </c>
      <c r="S447" t="s">
        <v>35</v>
      </c>
      <c r="T447">
        <v>16.216671699999999</v>
      </c>
      <c r="U447">
        <v>80.354902600000003</v>
      </c>
      <c r="V447" t="s">
        <v>120</v>
      </c>
      <c r="W447" t="str">
        <f>"2018-09-14 11:29:10 AM"</f>
        <v>2018-09-14 11:29:10 AM</v>
      </c>
      <c r="X447" t="str">
        <f>"2018-09-14 16:59:10 PM"</f>
        <v>2018-09-14 16:59:10 PM</v>
      </c>
    </row>
    <row r="448" spans="1:24" x14ac:dyDescent="0.45">
      <c r="A448" t="s">
        <v>122</v>
      </c>
      <c r="B448" t="str">
        <f>"+918688558415"</f>
        <v>+918688558415</v>
      </c>
      <c r="C448" t="s">
        <v>25</v>
      </c>
      <c r="D448">
        <v>8142744414</v>
      </c>
      <c r="E448">
        <v>5</v>
      </c>
      <c r="F448" s="1">
        <v>42220</v>
      </c>
      <c r="G448" t="s">
        <v>26</v>
      </c>
      <c r="H448" s="1">
        <v>43330</v>
      </c>
      <c r="I448" t="s">
        <v>27</v>
      </c>
      <c r="J448" t="s">
        <v>28</v>
      </c>
      <c r="K448" t="s">
        <v>370</v>
      </c>
      <c r="L448" t="s">
        <v>26</v>
      </c>
      <c r="M448" s="1">
        <v>43702</v>
      </c>
      <c r="N448" t="s">
        <v>1051</v>
      </c>
      <c r="O448" t="s">
        <v>522</v>
      </c>
      <c r="P448" t="s">
        <v>32</v>
      </c>
      <c r="Q448" t="s">
        <v>527</v>
      </c>
      <c r="R448" t="s">
        <v>524</v>
      </c>
      <c r="S448" t="s">
        <v>42</v>
      </c>
      <c r="T448">
        <v>16.328148899999999</v>
      </c>
      <c r="U448">
        <v>80.414047499999995</v>
      </c>
      <c r="V448" t="s">
        <v>1052</v>
      </c>
      <c r="W448" t="str">
        <f>"2018-09-14 11:29:18 AM"</f>
        <v>2018-09-14 11:29:18 AM</v>
      </c>
      <c r="X448" t="str">
        <f>"2018-09-14 16:59:18 PM"</f>
        <v>2018-09-14 16:59:18 PM</v>
      </c>
    </row>
    <row r="449" spans="1:24" x14ac:dyDescent="0.45">
      <c r="A449" t="s">
        <v>122</v>
      </c>
      <c r="B449" t="str">
        <f>"+918688558415"</f>
        <v>+918688558415</v>
      </c>
      <c r="C449" t="s">
        <v>25</v>
      </c>
      <c r="D449">
        <v>9885293774</v>
      </c>
      <c r="E449">
        <v>8</v>
      </c>
      <c r="F449" s="1">
        <v>43300</v>
      </c>
      <c r="G449" t="s">
        <v>26</v>
      </c>
      <c r="H449" s="1">
        <v>43317</v>
      </c>
      <c r="I449" t="s">
        <v>27</v>
      </c>
      <c r="J449" t="s">
        <v>28</v>
      </c>
      <c r="K449" t="s">
        <v>1031</v>
      </c>
      <c r="L449" t="s">
        <v>26</v>
      </c>
      <c r="M449" s="1">
        <v>43327</v>
      </c>
      <c r="N449" t="s">
        <v>1053</v>
      </c>
      <c r="O449" t="s">
        <v>522</v>
      </c>
      <c r="P449" t="s">
        <v>32</v>
      </c>
      <c r="Q449" t="s">
        <v>523</v>
      </c>
      <c r="R449" t="s">
        <v>524</v>
      </c>
      <c r="S449" t="s">
        <v>42</v>
      </c>
      <c r="T449">
        <v>16.3530142</v>
      </c>
      <c r="U449">
        <v>80.368822800000004</v>
      </c>
      <c r="V449" t="s">
        <v>140</v>
      </c>
      <c r="W449" t="str">
        <f>"2018-09-14 11:33:12 AM"</f>
        <v>2018-09-14 11:33:12 AM</v>
      </c>
      <c r="X449" t="str">
        <f>"2018-09-14 17:03:12 PM"</f>
        <v>2018-09-14 17:03:12 PM</v>
      </c>
    </row>
    <row r="450" spans="1:24" x14ac:dyDescent="0.45">
      <c r="A450" t="s">
        <v>78</v>
      </c>
      <c r="B450" t="str">
        <f>"+919989687318"</f>
        <v>+919989687318</v>
      </c>
      <c r="C450" t="s">
        <v>25</v>
      </c>
      <c r="D450">
        <v>9949149785</v>
      </c>
      <c r="E450">
        <v>10</v>
      </c>
      <c r="G450" t="s">
        <v>79</v>
      </c>
      <c r="I450" t="s">
        <v>61</v>
      </c>
      <c r="J450" t="s">
        <v>52</v>
      </c>
      <c r="L450" t="s">
        <v>79</v>
      </c>
      <c r="M450">
        <v>18</v>
      </c>
      <c r="N450" t="s">
        <v>1054</v>
      </c>
      <c r="O450" t="s">
        <v>531</v>
      </c>
      <c r="P450" t="s">
        <v>1055</v>
      </c>
      <c r="Q450" t="s">
        <v>533</v>
      </c>
      <c r="R450" t="s">
        <v>477</v>
      </c>
      <c r="S450" t="s">
        <v>35</v>
      </c>
      <c r="T450">
        <v>16.156740200000002</v>
      </c>
      <c r="U450">
        <v>80.292581400000003</v>
      </c>
      <c r="V450" t="s">
        <v>120</v>
      </c>
      <c r="W450" t="str">
        <f>"2018-09-15 03:23:40 AM"</f>
        <v>2018-09-15 03:23:40 AM</v>
      </c>
      <c r="X450" t="str">
        <f>"2018-09-15 08:53:40 AM"</f>
        <v>2018-09-15 08:53:40 AM</v>
      </c>
    </row>
    <row r="451" spans="1:24" x14ac:dyDescent="0.45">
      <c r="A451" t="s">
        <v>78</v>
      </c>
      <c r="B451" t="str">
        <f>"+919989687318"</f>
        <v>+919989687318</v>
      </c>
      <c r="C451" t="s">
        <v>25</v>
      </c>
      <c r="D451">
        <v>8374287768</v>
      </c>
      <c r="E451">
        <v>12</v>
      </c>
      <c r="F451" s="1">
        <v>43348</v>
      </c>
      <c r="G451" t="s">
        <v>79</v>
      </c>
      <c r="I451" t="s">
        <v>61</v>
      </c>
      <c r="J451" t="s">
        <v>52</v>
      </c>
      <c r="L451" t="s">
        <v>79</v>
      </c>
      <c r="M451">
        <v>8</v>
      </c>
      <c r="N451" t="s">
        <v>1056</v>
      </c>
      <c r="O451" t="s">
        <v>1057</v>
      </c>
      <c r="P451" t="s">
        <v>476</v>
      </c>
      <c r="Q451" t="s">
        <v>1039</v>
      </c>
      <c r="R451" t="s">
        <v>84</v>
      </c>
      <c r="S451" t="s">
        <v>35</v>
      </c>
      <c r="T451">
        <v>16.216671699999999</v>
      </c>
      <c r="U451">
        <v>80.354902600000003</v>
      </c>
      <c r="V451" t="s">
        <v>120</v>
      </c>
      <c r="W451" t="str">
        <f>"2018-09-14 11:34:25 AM"</f>
        <v>2018-09-14 11:34:25 AM</v>
      </c>
      <c r="X451" t="str">
        <f>"2018-09-14 17:04:25 PM"</f>
        <v>2018-09-14 17:04:25 PM</v>
      </c>
    </row>
    <row r="452" spans="1:24" x14ac:dyDescent="0.45">
      <c r="A452" t="s">
        <v>78</v>
      </c>
      <c r="B452" t="str">
        <f>"+919989687318"</f>
        <v>+919989687318</v>
      </c>
      <c r="C452" t="s">
        <v>25</v>
      </c>
      <c r="D452">
        <v>9985040546</v>
      </c>
      <c r="E452">
        <v>7</v>
      </c>
      <c r="F452" s="1">
        <v>43348</v>
      </c>
      <c r="G452" t="s">
        <v>79</v>
      </c>
      <c r="I452" t="s">
        <v>61</v>
      </c>
      <c r="J452" t="s">
        <v>52</v>
      </c>
      <c r="L452" t="s">
        <v>79</v>
      </c>
      <c r="M452">
        <v>7</v>
      </c>
      <c r="N452" t="s">
        <v>1058</v>
      </c>
      <c r="O452" t="s">
        <v>1059</v>
      </c>
      <c r="P452" t="s">
        <v>1060</v>
      </c>
      <c r="Q452" t="s">
        <v>1061</v>
      </c>
      <c r="R452" t="s">
        <v>477</v>
      </c>
      <c r="S452" t="s">
        <v>35</v>
      </c>
      <c r="T452">
        <v>16.201002599999999</v>
      </c>
      <c r="U452">
        <v>80.362211000000002</v>
      </c>
      <c r="V452" t="s">
        <v>120</v>
      </c>
      <c r="W452" t="str">
        <f>"2018-09-14 11:41:48 AM"</f>
        <v>2018-09-14 11:41:48 AM</v>
      </c>
      <c r="X452" t="str">
        <f>"2018-09-14 17:11:48 PM"</f>
        <v>2018-09-14 17:11:48 PM</v>
      </c>
    </row>
    <row r="453" spans="1:24" x14ac:dyDescent="0.45">
      <c r="A453" t="s">
        <v>224</v>
      </c>
      <c r="B453" t="str">
        <f>"+918897106105"</f>
        <v>+918897106105</v>
      </c>
      <c r="C453" t="s">
        <v>25</v>
      </c>
      <c r="D453">
        <v>9705631766</v>
      </c>
      <c r="E453">
        <v>2</v>
      </c>
      <c r="F453" s="1">
        <v>43261</v>
      </c>
      <c r="G453" t="s">
        <v>26</v>
      </c>
      <c r="H453" s="1">
        <v>43328</v>
      </c>
      <c r="I453" t="s">
        <v>61</v>
      </c>
      <c r="J453" t="s">
        <v>52</v>
      </c>
      <c r="K453">
        <v>2</v>
      </c>
      <c r="L453" t="s">
        <v>79</v>
      </c>
      <c r="M453" s="1">
        <v>43322</v>
      </c>
      <c r="N453" t="s">
        <v>1062</v>
      </c>
      <c r="O453" t="s">
        <v>313</v>
      </c>
      <c r="P453" t="s">
        <v>314</v>
      </c>
      <c r="Q453" t="s">
        <v>869</v>
      </c>
      <c r="R453" t="s">
        <v>316</v>
      </c>
      <c r="S453" t="s">
        <v>317</v>
      </c>
      <c r="T453">
        <v>18.3608212</v>
      </c>
      <c r="U453">
        <v>79.518646899999993</v>
      </c>
      <c r="V453" t="s">
        <v>210</v>
      </c>
      <c r="W453" t="str">
        <f>"2018-08-24 05:11:43 AM"</f>
        <v>2018-08-24 05:11:43 AM</v>
      </c>
      <c r="X453" t="str">
        <f>"2018-08-24 10:41:43 AM"</f>
        <v>2018-08-24 10:41:43 AM</v>
      </c>
    </row>
    <row r="454" spans="1:24" x14ac:dyDescent="0.45">
      <c r="A454" t="s">
        <v>224</v>
      </c>
      <c r="B454" t="str">
        <f>"+918897106105"</f>
        <v>+918897106105</v>
      </c>
      <c r="C454" t="s">
        <v>25</v>
      </c>
      <c r="D454">
        <v>9177456628</v>
      </c>
      <c r="E454">
        <v>2</v>
      </c>
      <c r="F454" s="1">
        <v>43261</v>
      </c>
      <c r="G454" t="s">
        <v>26</v>
      </c>
      <c r="H454" t="s">
        <v>1063</v>
      </c>
      <c r="I454" t="s">
        <v>61</v>
      </c>
      <c r="J454" t="s">
        <v>52</v>
      </c>
      <c r="K454">
        <v>2</v>
      </c>
      <c r="L454" t="s">
        <v>26</v>
      </c>
      <c r="M454" s="1">
        <v>43320</v>
      </c>
      <c r="N454" t="s">
        <v>1064</v>
      </c>
      <c r="O454" t="s">
        <v>313</v>
      </c>
      <c r="P454" t="s">
        <v>314</v>
      </c>
      <c r="Q454" t="s">
        <v>869</v>
      </c>
      <c r="R454" t="s">
        <v>316</v>
      </c>
      <c r="S454" t="s">
        <v>317</v>
      </c>
      <c r="T454">
        <v>18.3608212</v>
      </c>
      <c r="U454">
        <v>79.518646899999993</v>
      </c>
      <c r="V454" t="s">
        <v>210</v>
      </c>
      <c r="W454" t="str">
        <f>"2018-08-24 05:22:57 AM"</f>
        <v>2018-08-24 05:22:57 AM</v>
      </c>
      <c r="X454" t="str">
        <f>"2018-08-24 10:52:57 AM"</f>
        <v>2018-08-24 10:52:57 AM</v>
      </c>
    </row>
    <row r="455" spans="1:24" x14ac:dyDescent="0.45">
      <c r="A455" t="s">
        <v>89</v>
      </c>
      <c r="B455" t="str">
        <f>"+917702361687"</f>
        <v>+917702361687</v>
      </c>
      <c r="C455" t="s">
        <v>25</v>
      </c>
      <c r="D455">
        <v>9618752012</v>
      </c>
      <c r="E455">
        <v>10</v>
      </c>
      <c r="F455" s="1">
        <v>43293</v>
      </c>
      <c r="G455" t="s">
        <v>26</v>
      </c>
      <c r="H455" s="1">
        <v>43332</v>
      </c>
      <c r="I455" t="s">
        <v>62</v>
      </c>
      <c r="J455" t="s">
        <v>62</v>
      </c>
      <c r="K455">
        <v>1</v>
      </c>
      <c r="L455" t="s">
        <v>79</v>
      </c>
      <c r="M455" s="1">
        <v>43337</v>
      </c>
      <c r="N455" t="s">
        <v>1065</v>
      </c>
      <c r="O455" t="s">
        <v>1066</v>
      </c>
      <c r="P455" t="s">
        <v>94</v>
      </c>
      <c r="Q455" t="s">
        <v>95</v>
      </c>
      <c r="R455" t="s">
        <v>96</v>
      </c>
      <c r="S455" t="s">
        <v>35</v>
      </c>
      <c r="T455">
        <v>16.334362299999999</v>
      </c>
      <c r="U455">
        <v>79.356311599999998</v>
      </c>
      <c r="W455" t="str">
        <f>"2018-08-25 04:03:56 AM"</f>
        <v>2018-08-25 04:03:56 AM</v>
      </c>
      <c r="X455" t="str">
        <f>"2018-08-25 09:33:56 AM"</f>
        <v>2018-08-25 09:33:56 AM</v>
      </c>
    </row>
    <row r="456" spans="1:24" x14ac:dyDescent="0.45">
      <c r="A456" t="s">
        <v>174</v>
      </c>
      <c r="B456" t="str">
        <f>"+919885259294"</f>
        <v>+919885259294</v>
      </c>
      <c r="C456" t="s">
        <v>25</v>
      </c>
      <c r="D456">
        <v>9640169410</v>
      </c>
      <c r="E456">
        <v>8</v>
      </c>
      <c r="F456" s="1">
        <v>39640</v>
      </c>
      <c r="G456" t="s">
        <v>26</v>
      </c>
      <c r="I456" t="s">
        <v>62</v>
      </c>
      <c r="J456" t="s">
        <v>62</v>
      </c>
      <c r="L456" t="s">
        <v>79</v>
      </c>
      <c r="M456" t="s">
        <v>79</v>
      </c>
      <c r="N456" t="s">
        <v>1067</v>
      </c>
      <c r="O456" t="s">
        <v>174</v>
      </c>
      <c r="P456" t="s">
        <v>1068</v>
      </c>
      <c r="Q456" t="s">
        <v>1069</v>
      </c>
      <c r="R456" t="s">
        <v>179</v>
      </c>
      <c r="S456" t="s">
        <v>35</v>
      </c>
      <c r="T456">
        <v>16.565377699999999</v>
      </c>
      <c r="U456">
        <v>79.663201900000004</v>
      </c>
      <c r="V456" t="s">
        <v>1070</v>
      </c>
      <c r="W456" t="str">
        <f>"2018-08-24 05:26:07 AM"</f>
        <v>2018-08-24 05:26:07 AM</v>
      </c>
      <c r="X456" t="str">
        <f>"2018-08-24 10:56:07 AM"</f>
        <v>2018-08-24 10:56:07 AM</v>
      </c>
    </row>
    <row r="457" spans="1:24" x14ac:dyDescent="0.45">
      <c r="A457" t="s">
        <v>211</v>
      </c>
      <c r="B457" t="str">
        <f>"+919618335774"</f>
        <v>+919618335774</v>
      </c>
      <c r="C457" t="s">
        <v>25</v>
      </c>
      <c r="D457">
        <v>9490535104</v>
      </c>
      <c r="E457">
        <v>20</v>
      </c>
      <c r="F457" s="1">
        <v>43273</v>
      </c>
      <c r="G457" t="s">
        <v>26</v>
      </c>
      <c r="H457" s="1">
        <v>43326</v>
      </c>
      <c r="I457" t="s">
        <v>80</v>
      </c>
      <c r="J457" t="s">
        <v>52</v>
      </c>
      <c r="L457" t="s">
        <v>26</v>
      </c>
      <c r="M457" s="1">
        <v>43323</v>
      </c>
      <c r="N457" t="s">
        <v>1071</v>
      </c>
      <c r="O457" t="s">
        <v>213</v>
      </c>
      <c r="P457" t="s">
        <v>201</v>
      </c>
      <c r="Q457" t="s">
        <v>873</v>
      </c>
      <c r="R457" t="s">
        <v>214</v>
      </c>
      <c r="S457" t="s">
        <v>215</v>
      </c>
      <c r="T457">
        <v>18.449291599999999</v>
      </c>
      <c r="U457">
        <v>79.0618573</v>
      </c>
      <c r="V457" t="s">
        <v>1072</v>
      </c>
      <c r="W457" t="str">
        <f>"2018-08-24 05:49:11 AM"</f>
        <v>2018-08-24 05:49:11 AM</v>
      </c>
      <c r="X457" t="str">
        <f>"2018-08-24 11:19:11 AM"</f>
        <v>2018-08-24 11:19:11 AM</v>
      </c>
    </row>
    <row r="458" spans="1:24" x14ac:dyDescent="0.45">
      <c r="A458" t="s">
        <v>211</v>
      </c>
      <c r="B458" t="str">
        <f>"+919618335774"</f>
        <v>+919618335774</v>
      </c>
      <c r="C458" t="s">
        <v>25</v>
      </c>
      <c r="D458">
        <v>9502306381</v>
      </c>
      <c r="E458">
        <v>6</v>
      </c>
      <c r="F458" s="1">
        <v>43274</v>
      </c>
      <c r="G458" t="s">
        <v>26</v>
      </c>
      <c r="H458" s="1">
        <v>43320</v>
      </c>
      <c r="I458" t="s">
        <v>240</v>
      </c>
      <c r="J458" t="s">
        <v>28</v>
      </c>
      <c r="L458" t="s">
        <v>26</v>
      </c>
      <c r="M458" t="s">
        <v>1073</v>
      </c>
      <c r="N458" t="s">
        <v>1074</v>
      </c>
      <c r="O458" t="s">
        <v>213</v>
      </c>
      <c r="P458" t="s">
        <v>201</v>
      </c>
      <c r="Q458" t="s">
        <v>1075</v>
      </c>
      <c r="R458" t="s">
        <v>214</v>
      </c>
      <c r="S458" t="s">
        <v>215</v>
      </c>
      <c r="T458">
        <v>18.449291599999999</v>
      </c>
      <c r="U458">
        <v>79.0618573</v>
      </c>
      <c r="V458" t="s">
        <v>1072</v>
      </c>
      <c r="W458" t="str">
        <f>"2018-08-24 06:11:43 AM"</f>
        <v>2018-08-24 06:11:43 AM</v>
      </c>
      <c r="X458" t="str">
        <f>"2018-08-24 11:41:43 AM"</f>
        <v>2018-08-24 11:41:43 AM</v>
      </c>
    </row>
    <row r="459" spans="1:24" x14ac:dyDescent="0.45">
      <c r="A459" t="s">
        <v>211</v>
      </c>
      <c r="B459" t="str">
        <f>"+919618335774"</f>
        <v>+919618335774</v>
      </c>
      <c r="C459" t="s">
        <v>25</v>
      </c>
      <c r="D459">
        <v>8008087078</v>
      </c>
      <c r="E459">
        <v>10</v>
      </c>
      <c r="F459" t="s">
        <v>1076</v>
      </c>
      <c r="G459" t="s">
        <v>26</v>
      </c>
      <c r="H459" s="1">
        <v>43324</v>
      </c>
      <c r="I459" t="s">
        <v>61</v>
      </c>
      <c r="J459" t="s">
        <v>52</v>
      </c>
      <c r="L459" t="s">
        <v>26</v>
      </c>
      <c r="N459" t="s">
        <v>1077</v>
      </c>
      <c r="O459" t="s">
        <v>213</v>
      </c>
      <c r="P459" t="s">
        <v>201</v>
      </c>
      <c r="Q459" t="s">
        <v>873</v>
      </c>
      <c r="R459" t="s">
        <v>214</v>
      </c>
      <c r="S459" t="s">
        <v>215</v>
      </c>
      <c r="T459">
        <v>18.318300399999998</v>
      </c>
      <c r="U459">
        <v>79.040607199999997</v>
      </c>
      <c r="V459" t="s">
        <v>1078</v>
      </c>
      <c r="W459" t="str">
        <f>"2018-08-24 06:45:03 AM"</f>
        <v>2018-08-24 06:45:03 AM</v>
      </c>
      <c r="X459" t="str">
        <f>"2018-08-24 12:15:03 PM"</f>
        <v>2018-08-24 12:15:03 PM</v>
      </c>
    </row>
    <row r="460" spans="1:24" x14ac:dyDescent="0.45">
      <c r="A460" t="s">
        <v>211</v>
      </c>
      <c r="B460" t="str">
        <f>"+919618335774"</f>
        <v>+919618335774</v>
      </c>
      <c r="C460" t="s">
        <v>25</v>
      </c>
      <c r="D460">
        <v>970423530</v>
      </c>
      <c r="E460">
        <v>9</v>
      </c>
      <c r="F460" s="1">
        <v>43274</v>
      </c>
      <c r="G460" t="s">
        <v>26</v>
      </c>
      <c r="I460" t="s">
        <v>240</v>
      </c>
      <c r="J460" t="s">
        <v>28</v>
      </c>
      <c r="L460" t="s">
        <v>26</v>
      </c>
      <c r="M460" s="1">
        <v>43324</v>
      </c>
      <c r="N460" t="s">
        <v>1079</v>
      </c>
      <c r="O460" t="s">
        <v>213</v>
      </c>
      <c r="P460" t="s">
        <v>201</v>
      </c>
      <c r="Q460" t="s">
        <v>1080</v>
      </c>
      <c r="R460" t="s">
        <v>214</v>
      </c>
      <c r="S460" t="s">
        <v>215</v>
      </c>
      <c r="T460">
        <v>18.3138468</v>
      </c>
      <c r="U460">
        <v>79.036987699999997</v>
      </c>
      <c r="V460" t="s">
        <v>1081</v>
      </c>
      <c r="W460" t="str">
        <f>"2018-08-24 06:55:07 AM"</f>
        <v>2018-08-24 06:55:07 AM</v>
      </c>
      <c r="X460" t="str">
        <f>"2018-08-24 12:25:07 PM"</f>
        <v>2018-08-24 12:25:07 PM</v>
      </c>
    </row>
    <row r="461" spans="1:24" x14ac:dyDescent="0.45">
      <c r="A461" t="s">
        <v>410</v>
      </c>
      <c r="B461" t="str">
        <f>"+919866421147"</f>
        <v>+919866421147</v>
      </c>
      <c r="C461" t="s">
        <v>25</v>
      </c>
      <c r="D461">
        <v>9949449175</v>
      </c>
      <c r="E461">
        <v>10</v>
      </c>
      <c r="F461" t="s">
        <v>1082</v>
      </c>
      <c r="G461" t="s">
        <v>26</v>
      </c>
      <c r="H461" t="s">
        <v>1083</v>
      </c>
      <c r="I461" t="s">
        <v>108</v>
      </c>
      <c r="J461" t="s">
        <v>28</v>
      </c>
      <c r="K461">
        <v>4</v>
      </c>
      <c r="L461" t="s">
        <v>26</v>
      </c>
      <c r="N461" t="s">
        <v>1084</v>
      </c>
      <c r="O461" t="s">
        <v>1085</v>
      </c>
      <c r="P461" t="s">
        <v>1086</v>
      </c>
      <c r="Q461" t="s">
        <v>1087</v>
      </c>
      <c r="R461" t="s">
        <v>1088</v>
      </c>
      <c r="S461" t="s">
        <v>463</v>
      </c>
      <c r="T461">
        <v>18.535487499999999</v>
      </c>
      <c r="U461">
        <v>78.801520699999998</v>
      </c>
      <c r="V461" t="s">
        <v>609</v>
      </c>
      <c r="W461" t="str">
        <f>"2018-08-25 03:46:41 AM"</f>
        <v>2018-08-25 03:46:41 AM</v>
      </c>
      <c r="X461" t="str">
        <f>"2018-08-25 09:16:41 AM"</f>
        <v>2018-08-25 09:16:41 AM</v>
      </c>
    </row>
    <row r="462" spans="1:24" x14ac:dyDescent="0.45">
      <c r="A462" t="s">
        <v>211</v>
      </c>
      <c r="B462" t="str">
        <f>"+919618335774"</f>
        <v>+919618335774</v>
      </c>
      <c r="C462" t="s">
        <v>25</v>
      </c>
      <c r="D462">
        <v>9502306367</v>
      </c>
      <c r="E462">
        <v>12</v>
      </c>
      <c r="F462" t="s">
        <v>1089</v>
      </c>
      <c r="G462" t="s">
        <v>26</v>
      </c>
      <c r="H462" s="1">
        <v>43320</v>
      </c>
      <c r="I462" t="s">
        <v>61</v>
      </c>
      <c r="J462" t="s">
        <v>52</v>
      </c>
      <c r="L462" t="s">
        <v>26</v>
      </c>
      <c r="M462" s="1">
        <v>43320</v>
      </c>
      <c r="N462" t="s">
        <v>1090</v>
      </c>
      <c r="O462" t="s">
        <v>213</v>
      </c>
      <c r="P462" t="s">
        <v>201</v>
      </c>
      <c r="Q462" t="s">
        <v>1080</v>
      </c>
      <c r="R462" t="s">
        <v>214</v>
      </c>
      <c r="S462" t="s">
        <v>215</v>
      </c>
      <c r="T462">
        <v>18.3036803</v>
      </c>
      <c r="U462">
        <v>79.034927400000001</v>
      </c>
      <c r="V462" t="s">
        <v>1081</v>
      </c>
      <c r="W462" t="str">
        <f>"2018-08-24 07:07:47 AM"</f>
        <v>2018-08-24 07:07:47 AM</v>
      </c>
      <c r="X462" t="str">
        <f>"2018-08-24 12:37:47 PM"</f>
        <v>2018-08-24 12:37:47 PM</v>
      </c>
    </row>
    <row r="463" spans="1:24" x14ac:dyDescent="0.45">
      <c r="A463" t="s">
        <v>211</v>
      </c>
      <c r="B463" t="str">
        <f>"+919618335774"</f>
        <v>+919618335774</v>
      </c>
      <c r="C463" t="s">
        <v>25</v>
      </c>
      <c r="D463">
        <v>9989222262</v>
      </c>
      <c r="E463">
        <v>10</v>
      </c>
      <c r="F463" s="1">
        <v>43276</v>
      </c>
      <c r="G463" t="s">
        <v>26</v>
      </c>
      <c r="H463" s="1">
        <v>43328</v>
      </c>
      <c r="I463" t="s">
        <v>61</v>
      </c>
      <c r="J463" t="s">
        <v>28</v>
      </c>
      <c r="L463" t="s">
        <v>79</v>
      </c>
      <c r="M463" t="s">
        <v>1091</v>
      </c>
      <c r="N463" t="s">
        <v>1092</v>
      </c>
      <c r="O463" t="s">
        <v>213</v>
      </c>
      <c r="P463" t="s">
        <v>201</v>
      </c>
      <c r="Q463" t="s">
        <v>1080</v>
      </c>
      <c r="R463" t="s">
        <v>214</v>
      </c>
      <c r="S463" t="s">
        <v>215</v>
      </c>
      <c r="T463">
        <v>18.306077200000001</v>
      </c>
      <c r="U463">
        <v>79.033252200000007</v>
      </c>
      <c r="V463" t="s">
        <v>1093</v>
      </c>
      <c r="W463" t="str">
        <f>"2018-08-24 07:18:02 AM"</f>
        <v>2018-08-24 07:18:02 AM</v>
      </c>
      <c r="X463" t="str">
        <f>"2018-08-24 12:48:02 PM"</f>
        <v>2018-08-24 12:48:02 PM</v>
      </c>
    </row>
    <row r="464" spans="1:24" x14ac:dyDescent="0.45">
      <c r="A464" t="s">
        <v>410</v>
      </c>
      <c r="B464" t="str">
        <f>"+919866421147"</f>
        <v>+919866421147</v>
      </c>
      <c r="C464" t="s">
        <v>25</v>
      </c>
      <c r="D464">
        <v>9177480858</v>
      </c>
      <c r="E464">
        <v>8</v>
      </c>
      <c r="F464" t="s">
        <v>1094</v>
      </c>
      <c r="G464" t="s">
        <v>26</v>
      </c>
      <c r="H464" t="s">
        <v>1083</v>
      </c>
      <c r="I464" t="s">
        <v>61</v>
      </c>
      <c r="J464" t="s">
        <v>28</v>
      </c>
      <c r="K464">
        <v>4</v>
      </c>
      <c r="L464" t="s">
        <v>26</v>
      </c>
      <c r="M464" t="s">
        <v>1095</v>
      </c>
      <c r="N464" t="s">
        <v>1096</v>
      </c>
      <c r="O464" t="s">
        <v>1085</v>
      </c>
      <c r="P464" t="s">
        <v>445</v>
      </c>
      <c r="Q464" t="s">
        <v>1097</v>
      </c>
      <c r="R464" t="s">
        <v>1098</v>
      </c>
      <c r="S464" t="s">
        <v>463</v>
      </c>
      <c r="T464">
        <v>18.5082016</v>
      </c>
      <c r="U464">
        <v>78.800919300000004</v>
      </c>
      <c r="V464" t="s">
        <v>1099</v>
      </c>
      <c r="W464" t="str">
        <f>"2018-08-25 02:53:09 AM"</f>
        <v>2018-08-25 02:53:09 AM</v>
      </c>
      <c r="X464" t="str">
        <f>"2018-08-25 08:23:09 AM"</f>
        <v>2018-08-25 08:23:09 AM</v>
      </c>
    </row>
    <row r="465" spans="1:24" x14ac:dyDescent="0.45">
      <c r="A465" t="s">
        <v>410</v>
      </c>
      <c r="B465" t="str">
        <f>"+919866421147"</f>
        <v>+919866421147</v>
      </c>
      <c r="C465" t="s">
        <v>25</v>
      </c>
      <c r="D465">
        <v>9989575785</v>
      </c>
      <c r="E465">
        <v>12</v>
      </c>
      <c r="F465" t="s">
        <v>1100</v>
      </c>
      <c r="G465" t="s">
        <v>26</v>
      </c>
      <c r="H465" t="s">
        <v>1101</v>
      </c>
      <c r="I465" t="s">
        <v>108</v>
      </c>
      <c r="J465" t="s">
        <v>28</v>
      </c>
      <c r="K465">
        <v>2</v>
      </c>
      <c r="L465" t="s">
        <v>26</v>
      </c>
      <c r="M465" t="s">
        <v>1102</v>
      </c>
      <c r="N465" t="s">
        <v>1103</v>
      </c>
      <c r="O465" t="s">
        <v>605</v>
      </c>
      <c r="P465" t="s">
        <v>1086</v>
      </c>
      <c r="Q465" t="s">
        <v>1104</v>
      </c>
      <c r="R465" t="s">
        <v>1088</v>
      </c>
      <c r="S465" t="s">
        <v>419</v>
      </c>
      <c r="T465">
        <v>18.486203199999999</v>
      </c>
      <c r="U465">
        <v>78.812248199999999</v>
      </c>
      <c r="V465" t="s">
        <v>1105</v>
      </c>
      <c r="W465" t="str">
        <f>"2018-08-25 04:07:22 AM"</f>
        <v>2018-08-25 04:07:22 AM</v>
      </c>
      <c r="X465" t="str">
        <f>"2018-08-25 09:37:22 AM"</f>
        <v>2018-08-25 09:37:22 AM</v>
      </c>
    </row>
    <row r="466" spans="1:24" x14ac:dyDescent="0.45">
      <c r="A466" t="s">
        <v>224</v>
      </c>
      <c r="B466" t="str">
        <f>"+918897106105"</f>
        <v>+918897106105</v>
      </c>
      <c r="C466" t="s">
        <v>25</v>
      </c>
      <c r="D466">
        <v>9963588402</v>
      </c>
      <c r="E466">
        <v>4</v>
      </c>
      <c r="F466" s="1">
        <v>43261</v>
      </c>
      <c r="G466" t="s">
        <v>26</v>
      </c>
      <c r="H466" s="1">
        <v>43317</v>
      </c>
      <c r="I466" t="s">
        <v>61</v>
      </c>
      <c r="J466" t="s">
        <v>52</v>
      </c>
      <c r="K466">
        <v>2</v>
      </c>
      <c r="L466" t="s">
        <v>26</v>
      </c>
      <c r="M466" s="1">
        <v>43314</v>
      </c>
      <c r="N466" t="s">
        <v>1106</v>
      </c>
      <c r="O466" t="s">
        <v>313</v>
      </c>
      <c r="P466" t="s">
        <v>314</v>
      </c>
      <c r="Q466" t="s">
        <v>315</v>
      </c>
      <c r="R466" t="s">
        <v>316</v>
      </c>
      <c r="S466" t="s">
        <v>317</v>
      </c>
      <c r="T466">
        <v>18.303492899999998</v>
      </c>
      <c r="U466">
        <v>79.541116900000006</v>
      </c>
      <c r="V466" t="s">
        <v>230</v>
      </c>
      <c r="W466" t="str">
        <f>"2018-08-25 03:34:10 AM"</f>
        <v>2018-08-25 03:34:10 AM</v>
      </c>
      <c r="X466" t="str">
        <f>"2018-08-25 09:04:10 AM"</f>
        <v>2018-08-25 09:04:10 AM</v>
      </c>
    </row>
    <row r="467" spans="1:24" x14ac:dyDescent="0.45">
      <c r="A467" t="s">
        <v>198</v>
      </c>
      <c r="B467" t="str">
        <f>"+919849992127"</f>
        <v>+919849992127</v>
      </c>
      <c r="C467" t="s">
        <v>25</v>
      </c>
      <c r="D467">
        <v>9908937737</v>
      </c>
      <c r="E467">
        <v>3</v>
      </c>
      <c r="F467" s="1">
        <v>43255</v>
      </c>
      <c r="G467" t="s">
        <v>26</v>
      </c>
      <c r="H467" s="1">
        <v>43324</v>
      </c>
      <c r="I467" t="s">
        <v>62</v>
      </c>
      <c r="J467" t="s">
        <v>62</v>
      </c>
      <c r="L467" t="s">
        <v>26</v>
      </c>
      <c r="M467" s="1">
        <v>43330</v>
      </c>
      <c r="N467" t="s">
        <v>1107</v>
      </c>
      <c r="O467" t="s">
        <v>200</v>
      </c>
      <c r="P467" t="s">
        <v>201</v>
      </c>
      <c r="Q467" t="s">
        <v>222</v>
      </c>
      <c r="R467" t="s">
        <v>223</v>
      </c>
      <c r="S467" t="s">
        <v>223</v>
      </c>
      <c r="T467">
        <v>18.5746164</v>
      </c>
      <c r="U467">
        <v>79.422121799999999</v>
      </c>
      <c r="V467" t="s">
        <v>232</v>
      </c>
      <c r="W467" t="str">
        <f>"2018-08-25 06:44:20 AM"</f>
        <v>2018-08-25 06:44:20 AM</v>
      </c>
      <c r="X467" t="str">
        <f>"2018-08-25 12:14:20 PM"</f>
        <v>2018-08-25 12:14:20 PM</v>
      </c>
    </row>
    <row r="468" spans="1:24" x14ac:dyDescent="0.45">
      <c r="A468" t="s">
        <v>224</v>
      </c>
      <c r="B468" t="str">
        <f>"+918897106105"</f>
        <v>+918897106105</v>
      </c>
      <c r="C468" t="s">
        <v>25</v>
      </c>
      <c r="D468">
        <v>9505098334</v>
      </c>
      <c r="E468">
        <v>5</v>
      </c>
      <c r="F468" s="1">
        <v>43261</v>
      </c>
      <c r="G468" t="s">
        <v>26</v>
      </c>
      <c r="H468" s="1">
        <v>43332</v>
      </c>
      <c r="I468" t="s">
        <v>61</v>
      </c>
      <c r="J468" t="s">
        <v>52</v>
      </c>
      <c r="K468" t="s">
        <v>1108</v>
      </c>
      <c r="L468" t="s">
        <v>26</v>
      </c>
      <c r="M468" s="1">
        <v>43337</v>
      </c>
      <c r="N468" t="s">
        <v>1109</v>
      </c>
      <c r="O468" t="s">
        <v>313</v>
      </c>
      <c r="P468" t="s">
        <v>314</v>
      </c>
      <c r="Q468" t="s">
        <v>537</v>
      </c>
      <c r="R468" t="s">
        <v>538</v>
      </c>
      <c r="S468" t="s">
        <v>317</v>
      </c>
      <c r="T468">
        <v>18.2473995</v>
      </c>
      <c r="U468">
        <v>79.475994600000007</v>
      </c>
      <c r="V468" t="s">
        <v>548</v>
      </c>
      <c r="W468" t="str">
        <f>"2018-09-15 03:41:20 AM"</f>
        <v>2018-09-15 03:41:20 AM</v>
      </c>
      <c r="X468" t="str">
        <f>"2018-09-15 09:11:20 AM"</f>
        <v>2018-09-15 09:11:20 AM</v>
      </c>
    </row>
    <row r="469" spans="1:24" x14ac:dyDescent="0.45">
      <c r="A469" t="s">
        <v>224</v>
      </c>
      <c r="B469" t="str">
        <f>"+918897106105"</f>
        <v>+918897106105</v>
      </c>
      <c r="C469" t="s">
        <v>25</v>
      </c>
      <c r="D469">
        <v>9640234018</v>
      </c>
      <c r="E469">
        <v>2</v>
      </c>
      <c r="F469" s="1">
        <v>43261</v>
      </c>
      <c r="G469" t="s">
        <v>26</v>
      </c>
      <c r="H469" s="1">
        <v>43332</v>
      </c>
      <c r="I469" t="s">
        <v>27</v>
      </c>
      <c r="J469" t="s">
        <v>28</v>
      </c>
      <c r="K469" t="s">
        <v>851</v>
      </c>
      <c r="L469" t="s">
        <v>26</v>
      </c>
      <c r="M469" s="1">
        <v>43332</v>
      </c>
      <c r="N469" t="s">
        <v>1110</v>
      </c>
      <c r="O469" t="s">
        <v>313</v>
      </c>
      <c r="P469" t="s">
        <v>314</v>
      </c>
      <c r="Q469" t="s">
        <v>537</v>
      </c>
      <c r="R469" t="s">
        <v>538</v>
      </c>
      <c r="S469" t="s">
        <v>317</v>
      </c>
      <c r="T469">
        <v>18.246622500000001</v>
      </c>
      <c r="U469">
        <v>79.474507900000006</v>
      </c>
      <c r="V469" t="s">
        <v>548</v>
      </c>
      <c r="W469" t="str">
        <f>"2018-09-15 03:49:44 AM"</f>
        <v>2018-09-15 03:49:44 AM</v>
      </c>
      <c r="X469" t="str">
        <f>"2018-09-15 09:19:44 AM"</f>
        <v>2018-09-15 09:19:44 AM</v>
      </c>
    </row>
    <row r="470" spans="1:24" x14ac:dyDescent="0.45">
      <c r="A470" t="s">
        <v>78</v>
      </c>
      <c r="B470" t="str">
        <f>"+919989687318"</f>
        <v>+919989687318</v>
      </c>
      <c r="C470" t="s">
        <v>25</v>
      </c>
      <c r="D470">
        <v>9849267088</v>
      </c>
      <c r="E470">
        <v>10</v>
      </c>
      <c r="F470" s="1">
        <v>43317</v>
      </c>
      <c r="G470" t="s">
        <v>79</v>
      </c>
      <c r="I470" t="s">
        <v>61</v>
      </c>
      <c r="J470" t="s">
        <v>52</v>
      </c>
      <c r="L470" t="s">
        <v>79</v>
      </c>
      <c r="M470">
        <v>10</v>
      </c>
      <c r="N470" t="s">
        <v>1111</v>
      </c>
      <c r="O470" t="s">
        <v>82</v>
      </c>
      <c r="P470" t="s">
        <v>476</v>
      </c>
      <c r="Q470" t="s">
        <v>533</v>
      </c>
      <c r="R470" t="s">
        <v>748</v>
      </c>
      <c r="S470" t="s">
        <v>35</v>
      </c>
      <c r="T470">
        <v>16.165308599999999</v>
      </c>
      <c r="U470">
        <v>80.2971091</v>
      </c>
      <c r="V470" t="s">
        <v>534</v>
      </c>
      <c r="W470" t="str">
        <f>"2018-09-15 03:49:50 AM"</f>
        <v>2018-09-15 03:49:50 AM</v>
      </c>
      <c r="X470" t="str">
        <f>"2018-09-15 09:19:50 AM"</f>
        <v>2018-09-15 09:19:50 AM</v>
      </c>
    </row>
    <row r="471" spans="1:24" x14ac:dyDescent="0.45">
      <c r="A471" t="s">
        <v>78</v>
      </c>
      <c r="B471" t="str">
        <f>"+919989687318"</f>
        <v>+919989687318</v>
      </c>
      <c r="C471" t="s">
        <v>25</v>
      </c>
      <c r="D471">
        <v>7013005578</v>
      </c>
      <c r="E471">
        <v>10</v>
      </c>
      <c r="F471" s="1">
        <v>43316</v>
      </c>
      <c r="G471" t="s">
        <v>79</v>
      </c>
      <c r="I471" t="s">
        <v>61</v>
      </c>
      <c r="J471" t="s">
        <v>52</v>
      </c>
      <c r="L471" t="s">
        <v>79</v>
      </c>
      <c r="M471">
        <v>15</v>
      </c>
      <c r="N471" t="s">
        <v>1112</v>
      </c>
      <c r="O471" t="s">
        <v>531</v>
      </c>
      <c r="P471" t="s">
        <v>476</v>
      </c>
      <c r="Q471" t="s">
        <v>533</v>
      </c>
      <c r="R471" t="s">
        <v>477</v>
      </c>
      <c r="S471" t="s">
        <v>35</v>
      </c>
      <c r="T471">
        <v>16.165308599999999</v>
      </c>
      <c r="U471">
        <v>80.2971091</v>
      </c>
      <c r="V471" t="s">
        <v>534</v>
      </c>
      <c r="W471" t="str">
        <f>"2018-09-15 03:57:48 AM"</f>
        <v>2018-09-15 03:57:48 AM</v>
      </c>
      <c r="X471" t="str">
        <f>"2018-09-15 09:27:48 AM"</f>
        <v>2018-09-15 09:27:48 AM</v>
      </c>
    </row>
    <row r="472" spans="1:24" x14ac:dyDescent="0.45">
      <c r="A472" t="s">
        <v>224</v>
      </c>
      <c r="B472" t="str">
        <f>"+918897106105"</f>
        <v>+918897106105</v>
      </c>
      <c r="C472" t="s">
        <v>25</v>
      </c>
      <c r="D472">
        <v>9966641235</v>
      </c>
      <c r="E472">
        <v>4</v>
      </c>
      <c r="F472" s="1">
        <v>43322</v>
      </c>
      <c r="G472" t="s">
        <v>26</v>
      </c>
      <c r="H472" s="1">
        <v>43332</v>
      </c>
      <c r="I472" t="s">
        <v>61</v>
      </c>
      <c r="J472" t="s">
        <v>28</v>
      </c>
      <c r="K472" t="s">
        <v>1113</v>
      </c>
      <c r="L472" t="s">
        <v>26</v>
      </c>
      <c r="M472" s="1">
        <v>43330</v>
      </c>
      <c r="N472" t="s">
        <v>1114</v>
      </c>
      <c r="O472" t="s">
        <v>313</v>
      </c>
      <c r="P472" t="s">
        <v>314</v>
      </c>
      <c r="Q472" t="s">
        <v>537</v>
      </c>
      <c r="R472" t="s">
        <v>538</v>
      </c>
      <c r="S472" t="s">
        <v>317</v>
      </c>
      <c r="T472">
        <v>18.2473995</v>
      </c>
      <c r="U472">
        <v>79.475994600000007</v>
      </c>
      <c r="V472" t="s">
        <v>548</v>
      </c>
      <c r="W472" t="str">
        <f>"2018-09-15 04:03:01 AM"</f>
        <v>2018-09-15 04:03:01 AM</v>
      </c>
      <c r="X472" t="str">
        <f>"2018-09-15 09:33:01 AM"</f>
        <v>2018-09-15 09:33:01 AM</v>
      </c>
    </row>
    <row r="473" spans="1:24" x14ac:dyDescent="0.45">
      <c r="A473" t="s">
        <v>78</v>
      </c>
      <c r="B473" t="str">
        <f>"+919989687318"</f>
        <v>+919989687318</v>
      </c>
      <c r="C473" t="s">
        <v>25</v>
      </c>
      <c r="D473">
        <v>9966897488</v>
      </c>
      <c r="E473">
        <v>25</v>
      </c>
      <c r="F473" s="1">
        <v>43313</v>
      </c>
      <c r="G473" t="s">
        <v>26</v>
      </c>
      <c r="I473" t="s">
        <v>61</v>
      </c>
      <c r="J473" t="s">
        <v>52</v>
      </c>
      <c r="L473" t="s">
        <v>26</v>
      </c>
      <c r="M473">
        <v>18</v>
      </c>
      <c r="N473" t="s">
        <v>1115</v>
      </c>
      <c r="O473" t="s">
        <v>1116</v>
      </c>
      <c r="P473" t="s">
        <v>476</v>
      </c>
      <c r="Q473" t="s">
        <v>533</v>
      </c>
      <c r="R473" t="s">
        <v>477</v>
      </c>
      <c r="S473" t="s">
        <v>35</v>
      </c>
      <c r="T473">
        <v>16.087501899999999</v>
      </c>
      <c r="U473">
        <v>80.366577300000003</v>
      </c>
      <c r="V473" t="s">
        <v>1117</v>
      </c>
      <c r="W473" t="str">
        <f>"2018-09-15 04:04:16 AM"</f>
        <v>2018-09-15 04:04:16 AM</v>
      </c>
      <c r="X473" t="str">
        <f>"2018-09-15 09:34:16 AM"</f>
        <v>2018-09-15 09:34:16 AM</v>
      </c>
    </row>
    <row r="474" spans="1:24" x14ac:dyDescent="0.45">
      <c r="A474" t="s">
        <v>78</v>
      </c>
      <c r="B474" t="str">
        <f>"+919989687318"</f>
        <v>+919989687318</v>
      </c>
      <c r="C474" t="s">
        <v>25</v>
      </c>
      <c r="D474">
        <v>9848378955</v>
      </c>
      <c r="E474">
        <v>20</v>
      </c>
      <c r="F474" s="1">
        <v>43314</v>
      </c>
      <c r="G474" t="s">
        <v>79</v>
      </c>
      <c r="I474" t="s">
        <v>61</v>
      </c>
      <c r="J474" t="s">
        <v>52</v>
      </c>
      <c r="L474" t="s">
        <v>26</v>
      </c>
      <c r="M474">
        <v>15</v>
      </c>
      <c r="N474" t="s">
        <v>1118</v>
      </c>
      <c r="O474" t="s">
        <v>531</v>
      </c>
      <c r="P474" t="s">
        <v>476</v>
      </c>
      <c r="Q474" t="s">
        <v>533</v>
      </c>
      <c r="R474" t="s">
        <v>477</v>
      </c>
      <c r="S474" t="s">
        <v>35</v>
      </c>
      <c r="T474">
        <v>16.1814024</v>
      </c>
      <c r="U474">
        <v>80.334778099999994</v>
      </c>
      <c r="V474" t="s">
        <v>503</v>
      </c>
      <c r="W474" t="str">
        <f>"2018-09-15 04:08:03 AM"</f>
        <v>2018-09-15 04:08:03 AM</v>
      </c>
      <c r="X474" t="str">
        <f>"2018-09-15 09:38:03 AM"</f>
        <v>2018-09-15 09:38:03 AM</v>
      </c>
    </row>
    <row r="475" spans="1:24" x14ac:dyDescent="0.45">
      <c r="A475" t="s">
        <v>78</v>
      </c>
      <c r="B475" t="str">
        <f>"+919989687318"</f>
        <v>+919989687318</v>
      </c>
      <c r="C475" t="s">
        <v>25</v>
      </c>
      <c r="D475">
        <v>9581910430</v>
      </c>
      <c r="E475">
        <v>12</v>
      </c>
      <c r="F475" s="1">
        <v>43318</v>
      </c>
      <c r="G475" t="s">
        <v>79</v>
      </c>
      <c r="I475" t="s">
        <v>61</v>
      </c>
      <c r="J475" t="s">
        <v>52</v>
      </c>
      <c r="L475" t="s">
        <v>26</v>
      </c>
      <c r="M475">
        <v>15</v>
      </c>
      <c r="N475" t="s">
        <v>1119</v>
      </c>
      <c r="O475" t="s">
        <v>82</v>
      </c>
      <c r="P475" t="s">
        <v>476</v>
      </c>
      <c r="Q475" t="s">
        <v>533</v>
      </c>
      <c r="R475" t="s">
        <v>84</v>
      </c>
      <c r="S475" t="s">
        <v>35</v>
      </c>
      <c r="T475">
        <v>16.1517062</v>
      </c>
      <c r="U475">
        <v>80.325662600000001</v>
      </c>
      <c r="V475" t="s">
        <v>1120</v>
      </c>
      <c r="W475" t="str">
        <f>"2018-09-15 04:13:24 AM"</f>
        <v>2018-09-15 04:13:24 AM</v>
      </c>
      <c r="X475" t="str">
        <f>"2018-09-15 09:43:24 AM"</f>
        <v>2018-09-15 09:43:24 AM</v>
      </c>
    </row>
    <row r="476" spans="1:24" x14ac:dyDescent="0.45">
      <c r="A476" t="s">
        <v>60</v>
      </c>
      <c r="B476" t="str">
        <f>"+919441902471"</f>
        <v>+919441902471</v>
      </c>
      <c r="C476" t="s">
        <v>25</v>
      </c>
      <c r="D476">
        <v>9440456690</v>
      </c>
      <c r="E476">
        <v>70</v>
      </c>
      <c r="F476">
        <v>5072018</v>
      </c>
      <c r="G476" t="s">
        <v>26</v>
      </c>
      <c r="H476">
        <v>15082018</v>
      </c>
      <c r="I476" t="s">
        <v>61</v>
      </c>
      <c r="J476" t="s">
        <v>52</v>
      </c>
      <c r="K476">
        <v>4</v>
      </c>
      <c r="L476" t="s">
        <v>26</v>
      </c>
      <c r="M476">
        <v>1082018</v>
      </c>
      <c r="N476" t="s">
        <v>1121</v>
      </c>
      <c r="O476" t="s">
        <v>64</v>
      </c>
      <c r="P476" t="s">
        <v>70</v>
      </c>
      <c r="Q476" t="s">
        <v>71</v>
      </c>
      <c r="R476" t="s">
        <v>67</v>
      </c>
      <c r="S476" t="s">
        <v>42</v>
      </c>
      <c r="T476">
        <v>16.4992883</v>
      </c>
      <c r="U476">
        <v>80.352503999999996</v>
      </c>
      <c r="W476" t="str">
        <f>"2018-09-15 05:51:37 AM"</f>
        <v>2018-09-15 05:51:37 AM</v>
      </c>
      <c r="X476" t="str">
        <f>"2018-09-15 11:21:37 AM"</f>
        <v>2018-09-15 11:21:37 AM</v>
      </c>
    </row>
    <row r="477" spans="1:24" x14ac:dyDescent="0.45">
      <c r="A477" t="s">
        <v>224</v>
      </c>
      <c r="B477" t="str">
        <f>"+918897106105"</f>
        <v>+918897106105</v>
      </c>
      <c r="C477" t="s">
        <v>25</v>
      </c>
      <c r="D477">
        <v>9701774667</v>
      </c>
      <c r="E477">
        <v>2</v>
      </c>
      <c r="F477" s="1">
        <v>43324</v>
      </c>
      <c r="G477" t="s">
        <v>26</v>
      </c>
      <c r="H477" s="1">
        <v>43332</v>
      </c>
      <c r="I477" t="s">
        <v>27</v>
      </c>
      <c r="J477" t="s">
        <v>28</v>
      </c>
      <c r="K477" t="s">
        <v>1122</v>
      </c>
      <c r="L477" t="s">
        <v>26</v>
      </c>
      <c r="M477" s="1">
        <v>43330</v>
      </c>
      <c r="N477" t="s">
        <v>1123</v>
      </c>
      <c r="O477" t="s">
        <v>313</v>
      </c>
      <c r="P477" t="s">
        <v>314</v>
      </c>
      <c r="Q477" t="s">
        <v>537</v>
      </c>
      <c r="R477" t="s">
        <v>538</v>
      </c>
      <c r="S477" t="s">
        <v>317</v>
      </c>
      <c r="T477">
        <v>18.2473995</v>
      </c>
      <c r="U477">
        <v>79.475994600000007</v>
      </c>
      <c r="V477" t="s">
        <v>548</v>
      </c>
      <c r="W477" t="str">
        <f>"2018-09-15 04:21:18 AM"</f>
        <v>2018-09-15 04:21:18 AM</v>
      </c>
      <c r="X477" t="str">
        <f>"2018-09-15 09:51:18 AM"</f>
        <v>2018-09-15 09:51:18 AM</v>
      </c>
    </row>
    <row r="478" spans="1:24" x14ac:dyDescent="0.45">
      <c r="A478" t="s">
        <v>224</v>
      </c>
      <c r="B478" t="str">
        <f>"+918897106105"</f>
        <v>+918897106105</v>
      </c>
      <c r="C478" t="s">
        <v>25</v>
      </c>
      <c r="D478">
        <v>9393993999</v>
      </c>
      <c r="E478">
        <v>3</v>
      </c>
      <c r="F478" s="1">
        <v>43261</v>
      </c>
      <c r="G478" t="s">
        <v>26</v>
      </c>
      <c r="H478" s="1">
        <v>43332</v>
      </c>
      <c r="I478" t="s">
        <v>61</v>
      </c>
      <c r="J478" t="s">
        <v>52</v>
      </c>
      <c r="K478" t="s">
        <v>1124</v>
      </c>
      <c r="L478" t="s">
        <v>26</v>
      </c>
      <c r="M478" s="1">
        <v>43330</v>
      </c>
      <c r="N478" t="s">
        <v>1125</v>
      </c>
      <c r="O478" t="s">
        <v>313</v>
      </c>
      <c r="P478" t="s">
        <v>314</v>
      </c>
      <c r="Q478" t="s">
        <v>537</v>
      </c>
      <c r="R478" t="s">
        <v>538</v>
      </c>
      <c r="S478" t="s">
        <v>317</v>
      </c>
      <c r="T478">
        <v>18.2473995</v>
      </c>
      <c r="U478">
        <v>79.475994600000007</v>
      </c>
      <c r="V478" t="s">
        <v>548</v>
      </c>
      <c r="W478" t="str">
        <f>"2018-09-15 04:31:00 AM"</f>
        <v>2018-09-15 04:31:00 AM</v>
      </c>
      <c r="X478" t="str">
        <f>"2018-09-15 10:01:00 AM"</f>
        <v>2018-09-15 10:01:00 AM</v>
      </c>
    </row>
    <row r="479" spans="1:24" x14ac:dyDescent="0.45">
      <c r="A479" t="s">
        <v>1126</v>
      </c>
      <c r="B479" t="str">
        <f t="shared" ref="B479:B487" si="5">"+919491695720"</f>
        <v>+919491695720</v>
      </c>
      <c r="C479" t="s">
        <v>25</v>
      </c>
      <c r="D479">
        <v>9573497203</v>
      </c>
      <c r="E479">
        <v>2</v>
      </c>
      <c r="F479" s="1">
        <v>43282</v>
      </c>
      <c r="G479" t="s">
        <v>26</v>
      </c>
      <c r="H479" s="1">
        <v>43322</v>
      </c>
      <c r="I479" t="s">
        <v>108</v>
      </c>
      <c r="J479" t="s">
        <v>52</v>
      </c>
      <c r="K479" t="s">
        <v>108</v>
      </c>
      <c r="L479" t="s">
        <v>26</v>
      </c>
      <c r="M479" s="1">
        <v>43317</v>
      </c>
      <c r="N479" t="s">
        <v>1127</v>
      </c>
      <c r="O479" t="s">
        <v>1128</v>
      </c>
      <c r="P479" t="s">
        <v>1129</v>
      </c>
      <c r="Q479" t="s">
        <v>1130</v>
      </c>
      <c r="R479" t="s">
        <v>1131</v>
      </c>
      <c r="S479" t="s">
        <v>35</v>
      </c>
      <c r="T479">
        <v>16.589346299999999</v>
      </c>
      <c r="U479">
        <v>80.0960149</v>
      </c>
      <c r="V479" t="s">
        <v>1132</v>
      </c>
      <c r="W479" t="str">
        <f>"2018-09-21 11:24:43 AM"</f>
        <v>2018-09-21 11:24:43 AM</v>
      </c>
      <c r="X479" t="str">
        <f>"2018-09-21 16:54:43 PM"</f>
        <v>2018-09-21 16:54:43 PM</v>
      </c>
    </row>
    <row r="480" spans="1:24" x14ac:dyDescent="0.45">
      <c r="A480" t="s">
        <v>1126</v>
      </c>
      <c r="B480" t="str">
        <f t="shared" si="5"/>
        <v>+919491695720</v>
      </c>
      <c r="C480" t="s">
        <v>25</v>
      </c>
      <c r="D480">
        <v>9848006654</v>
      </c>
      <c r="E480">
        <v>1.5</v>
      </c>
      <c r="F480" s="1">
        <v>43316</v>
      </c>
      <c r="G480" t="s">
        <v>26</v>
      </c>
      <c r="H480" s="1">
        <v>43341</v>
      </c>
      <c r="I480" t="s">
        <v>108</v>
      </c>
      <c r="J480" t="s">
        <v>28</v>
      </c>
      <c r="K480" t="s">
        <v>108</v>
      </c>
      <c r="L480" t="s">
        <v>26</v>
      </c>
      <c r="M480" s="1">
        <v>43340</v>
      </c>
      <c r="N480" t="s">
        <v>1133</v>
      </c>
      <c r="O480" t="s">
        <v>1128</v>
      </c>
      <c r="P480" t="s">
        <v>1129</v>
      </c>
      <c r="Q480" t="s">
        <v>1130</v>
      </c>
      <c r="R480" t="s">
        <v>1131</v>
      </c>
      <c r="S480" t="s">
        <v>35</v>
      </c>
      <c r="T480">
        <v>16.5848826</v>
      </c>
      <c r="U480">
        <v>80.093482100000003</v>
      </c>
      <c r="V480" t="s">
        <v>1132</v>
      </c>
      <c r="W480" t="str">
        <f>"2018-09-21 11:24:45 AM"</f>
        <v>2018-09-21 11:24:45 AM</v>
      </c>
      <c r="X480" t="str">
        <f>"2018-09-21 16:54:45 PM"</f>
        <v>2018-09-21 16:54:45 PM</v>
      </c>
    </row>
    <row r="481" spans="1:24" x14ac:dyDescent="0.45">
      <c r="A481" t="s">
        <v>1126</v>
      </c>
      <c r="B481" t="str">
        <f t="shared" si="5"/>
        <v>+919491695720</v>
      </c>
      <c r="C481" t="s">
        <v>25</v>
      </c>
      <c r="D481">
        <v>8008184573</v>
      </c>
      <c r="E481">
        <v>1</v>
      </c>
      <c r="F481" s="1">
        <v>43287</v>
      </c>
      <c r="G481" t="s">
        <v>26</v>
      </c>
      <c r="H481" s="1">
        <v>43316</v>
      </c>
      <c r="I481" t="s">
        <v>108</v>
      </c>
      <c r="J481" t="s">
        <v>52</v>
      </c>
      <c r="K481" t="s">
        <v>108</v>
      </c>
      <c r="L481" t="s">
        <v>26</v>
      </c>
      <c r="M481" s="1">
        <v>43314</v>
      </c>
      <c r="N481" t="s">
        <v>1134</v>
      </c>
      <c r="O481" t="s">
        <v>1128</v>
      </c>
      <c r="P481" t="s">
        <v>1129</v>
      </c>
      <c r="Q481" t="s">
        <v>1130</v>
      </c>
      <c r="R481" t="s">
        <v>1131</v>
      </c>
      <c r="S481" t="s">
        <v>35</v>
      </c>
      <c r="T481">
        <v>16.583641700000001</v>
      </c>
      <c r="U481">
        <v>80.092574299999995</v>
      </c>
      <c r="V481" t="s">
        <v>1132</v>
      </c>
      <c r="W481" t="str">
        <f>"2018-09-21 11:24:47 AM"</f>
        <v>2018-09-21 11:24:47 AM</v>
      </c>
      <c r="X481" t="str">
        <f>"2018-09-21 16:54:47 PM"</f>
        <v>2018-09-21 16:54:47 PM</v>
      </c>
    </row>
    <row r="482" spans="1:24" x14ac:dyDescent="0.45">
      <c r="A482" t="s">
        <v>1126</v>
      </c>
      <c r="B482" t="str">
        <f t="shared" si="5"/>
        <v>+919491695720</v>
      </c>
      <c r="C482" t="s">
        <v>25</v>
      </c>
      <c r="D482">
        <v>9640192477</v>
      </c>
      <c r="E482">
        <v>1.5</v>
      </c>
      <c r="F482" s="1">
        <v>43287</v>
      </c>
      <c r="G482" t="s">
        <v>26</v>
      </c>
      <c r="H482" s="1">
        <v>43322</v>
      </c>
      <c r="I482" t="s">
        <v>108</v>
      </c>
      <c r="J482" t="s">
        <v>52</v>
      </c>
      <c r="K482" t="s">
        <v>108</v>
      </c>
      <c r="L482" t="s">
        <v>26</v>
      </c>
      <c r="M482" s="1">
        <v>43320</v>
      </c>
      <c r="N482" t="s">
        <v>1135</v>
      </c>
      <c r="O482" t="s">
        <v>1128</v>
      </c>
      <c r="P482" t="s">
        <v>1129</v>
      </c>
      <c r="Q482" t="s">
        <v>1130</v>
      </c>
      <c r="R482" t="s">
        <v>1131</v>
      </c>
      <c r="S482" t="s">
        <v>35</v>
      </c>
      <c r="T482">
        <v>16.583504300000001</v>
      </c>
      <c r="U482">
        <v>80.0928878</v>
      </c>
      <c r="V482" t="s">
        <v>1132</v>
      </c>
      <c r="W482" t="str">
        <f>"2018-09-21 11:24:50 AM"</f>
        <v>2018-09-21 11:24:50 AM</v>
      </c>
      <c r="X482" t="str">
        <f>"2018-09-21 16:54:50 PM"</f>
        <v>2018-09-21 16:54:50 PM</v>
      </c>
    </row>
    <row r="483" spans="1:24" x14ac:dyDescent="0.45">
      <c r="A483" t="s">
        <v>1126</v>
      </c>
      <c r="B483" t="str">
        <f t="shared" si="5"/>
        <v>+919491695720</v>
      </c>
      <c r="C483" t="s">
        <v>25</v>
      </c>
      <c r="D483">
        <v>8886358069</v>
      </c>
      <c r="E483">
        <v>2</v>
      </c>
      <c r="F483" s="1">
        <v>43289</v>
      </c>
      <c r="G483" t="s">
        <v>26</v>
      </c>
      <c r="H483" s="1">
        <v>43322</v>
      </c>
      <c r="I483" t="s">
        <v>108</v>
      </c>
      <c r="J483" t="s">
        <v>52</v>
      </c>
      <c r="K483" t="s">
        <v>108</v>
      </c>
      <c r="L483" t="s">
        <v>26</v>
      </c>
      <c r="M483" s="1">
        <v>43318</v>
      </c>
      <c r="N483" t="s">
        <v>1136</v>
      </c>
      <c r="O483" t="s">
        <v>1128</v>
      </c>
      <c r="P483" t="s">
        <v>1129</v>
      </c>
      <c r="Q483" t="s">
        <v>1130</v>
      </c>
      <c r="R483" t="s">
        <v>1131</v>
      </c>
      <c r="S483" t="s">
        <v>35</v>
      </c>
      <c r="T483">
        <v>16.583484299999999</v>
      </c>
      <c r="U483">
        <v>80.092845199999999</v>
      </c>
      <c r="V483" t="s">
        <v>1132</v>
      </c>
      <c r="W483" t="str">
        <f>"2018-09-21 11:24:49 AM"</f>
        <v>2018-09-21 11:24:49 AM</v>
      </c>
      <c r="X483" t="str">
        <f>"2018-09-21 16:54:49 PM"</f>
        <v>2018-09-21 16:54:49 PM</v>
      </c>
    </row>
    <row r="484" spans="1:24" x14ac:dyDescent="0.45">
      <c r="A484" t="s">
        <v>1126</v>
      </c>
      <c r="B484" t="str">
        <f t="shared" si="5"/>
        <v>+919491695720</v>
      </c>
      <c r="C484" t="s">
        <v>25</v>
      </c>
      <c r="D484">
        <v>84977924903</v>
      </c>
      <c r="E484">
        <v>3</v>
      </c>
      <c r="F484" s="1">
        <v>43274</v>
      </c>
      <c r="G484" t="s">
        <v>26</v>
      </c>
      <c r="H484" s="1">
        <v>43310</v>
      </c>
      <c r="I484" t="s">
        <v>108</v>
      </c>
      <c r="J484" t="s">
        <v>52</v>
      </c>
      <c r="K484" t="s">
        <v>108</v>
      </c>
      <c r="L484" t="s">
        <v>26</v>
      </c>
      <c r="M484" s="1">
        <v>43307</v>
      </c>
      <c r="N484" t="s">
        <v>1137</v>
      </c>
      <c r="O484" t="s">
        <v>1128</v>
      </c>
      <c r="P484" t="s">
        <v>1129</v>
      </c>
      <c r="Q484" t="s">
        <v>1130</v>
      </c>
      <c r="R484" t="s">
        <v>1131</v>
      </c>
      <c r="S484" t="s">
        <v>35</v>
      </c>
      <c r="T484">
        <v>16.585621</v>
      </c>
      <c r="U484">
        <v>80.095507699999999</v>
      </c>
      <c r="V484" t="s">
        <v>1132</v>
      </c>
      <c r="W484" t="str">
        <f>"2018-09-21 11:24:52 AM"</f>
        <v>2018-09-21 11:24:52 AM</v>
      </c>
      <c r="X484" t="str">
        <f>"2018-09-21 16:54:52 PM"</f>
        <v>2018-09-21 16:54:52 PM</v>
      </c>
    </row>
    <row r="485" spans="1:24" x14ac:dyDescent="0.45">
      <c r="A485" t="s">
        <v>1126</v>
      </c>
      <c r="B485" t="str">
        <f t="shared" si="5"/>
        <v>+919491695720</v>
      </c>
      <c r="C485" t="s">
        <v>25</v>
      </c>
      <c r="D485">
        <v>7036064824</v>
      </c>
      <c r="E485">
        <v>5</v>
      </c>
      <c r="F485" s="1">
        <v>43282</v>
      </c>
      <c r="G485" t="s">
        <v>26</v>
      </c>
      <c r="H485" s="1">
        <v>43321</v>
      </c>
      <c r="I485" t="s">
        <v>240</v>
      </c>
      <c r="J485" t="s">
        <v>28</v>
      </c>
      <c r="K485" t="s">
        <v>1138</v>
      </c>
      <c r="L485" t="s">
        <v>26</v>
      </c>
      <c r="M485" s="1">
        <v>43316</v>
      </c>
      <c r="N485" t="s">
        <v>1139</v>
      </c>
      <c r="O485" t="s">
        <v>1128</v>
      </c>
      <c r="P485" t="s">
        <v>1129</v>
      </c>
      <c r="Q485" t="s">
        <v>1130</v>
      </c>
      <c r="R485" t="s">
        <v>1131</v>
      </c>
      <c r="S485" t="s">
        <v>35</v>
      </c>
      <c r="T485">
        <v>16.591137700000001</v>
      </c>
      <c r="U485">
        <v>80.085599400000007</v>
      </c>
      <c r="V485" t="s">
        <v>1140</v>
      </c>
      <c r="W485" t="str">
        <f>"2018-09-21 11:24:55 AM"</f>
        <v>2018-09-21 11:24:55 AM</v>
      </c>
      <c r="X485" t="str">
        <f>"2018-09-21 16:54:55 PM"</f>
        <v>2018-09-21 16:54:55 PM</v>
      </c>
    </row>
    <row r="486" spans="1:24" x14ac:dyDescent="0.45">
      <c r="A486" t="s">
        <v>1126</v>
      </c>
      <c r="B486" t="str">
        <f t="shared" si="5"/>
        <v>+919491695720</v>
      </c>
      <c r="C486" t="s">
        <v>25</v>
      </c>
      <c r="D486">
        <v>9949946163</v>
      </c>
      <c r="E486">
        <v>5</v>
      </c>
      <c r="F486" s="1">
        <v>43285</v>
      </c>
      <c r="G486" t="s">
        <v>26</v>
      </c>
      <c r="H486" s="1">
        <v>43321</v>
      </c>
      <c r="I486" t="s">
        <v>108</v>
      </c>
      <c r="J486" t="s">
        <v>52</v>
      </c>
      <c r="K486" t="s">
        <v>108</v>
      </c>
      <c r="L486" t="s">
        <v>26</v>
      </c>
      <c r="M486" s="1">
        <v>43318</v>
      </c>
      <c r="N486" t="s">
        <v>1141</v>
      </c>
      <c r="O486" t="s">
        <v>1142</v>
      </c>
      <c r="P486" t="s">
        <v>1129</v>
      </c>
      <c r="Q486" t="s">
        <v>1130</v>
      </c>
      <c r="R486" t="s">
        <v>1131</v>
      </c>
      <c r="S486" t="s">
        <v>35</v>
      </c>
      <c r="T486">
        <v>16.591123899999999</v>
      </c>
      <c r="U486">
        <v>80.085724799999994</v>
      </c>
      <c r="V486" t="s">
        <v>1140</v>
      </c>
      <c r="W486" t="str">
        <f>"2018-09-21 11:24:56 AM"</f>
        <v>2018-09-21 11:24:56 AM</v>
      </c>
      <c r="X486" t="str">
        <f>"2018-09-21 16:54:56 PM"</f>
        <v>2018-09-21 16:54:56 PM</v>
      </c>
    </row>
    <row r="487" spans="1:24" x14ac:dyDescent="0.45">
      <c r="A487" t="s">
        <v>1126</v>
      </c>
      <c r="B487" t="str">
        <f t="shared" si="5"/>
        <v>+919491695720</v>
      </c>
      <c r="C487" t="s">
        <v>25</v>
      </c>
      <c r="D487">
        <v>9666403386</v>
      </c>
      <c r="E487">
        <v>3.5</v>
      </c>
      <c r="F487" s="1">
        <v>43283</v>
      </c>
      <c r="G487" t="s">
        <v>26</v>
      </c>
      <c r="H487" s="1">
        <v>43320</v>
      </c>
      <c r="I487" t="s">
        <v>62</v>
      </c>
      <c r="J487" t="s">
        <v>62</v>
      </c>
      <c r="K487" t="s">
        <v>79</v>
      </c>
      <c r="L487" t="s">
        <v>26</v>
      </c>
      <c r="M487" s="1">
        <v>43316</v>
      </c>
      <c r="N487" t="s">
        <v>1143</v>
      </c>
      <c r="O487" t="s">
        <v>1128</v>
      </c>
      <c r="P487" t="s">
        <v>1129</v>
      </c>
      <c r="Q487" t="s">
        <v>1130</v>
      </c>
      <c r="R487" t="s">
        <v>1131</v>
      </c>
      <c r="S487" t="s">
        <v>35</v>
      </c>
      <c r="T487">
        <v>16.600718100000002</v>
      </c>
      <c r="U487">
        <v>80.1066225</v>
      </c>
      <c r="V487" t="s">
        <v>1144</v>
      </c>
      <c r="W487" t="str">
        <f>"2018-09-21 11:24:57 AM"</f>
        <v>2018-09-21 11:24:57 AM</v>
      </c>
      <c r="X487" t="str">
        <f>"2018-09-21 16:54:57 PM"</f>
        <v>2018-09-21 16:54:57 PM</v>
      </c>
    </row>
    <row r="488" spans="1:24" x14ac:dyDescent="0.45">
      <c r="A488" t="s">
        <v>224</v>
      </c>
      <c r="B488" t="str">
        <f>"+918897106105"</f>
        <v>+918897106105</v>
      </c>
      <c r="C488" t="s">
        <v>25</v>
      </c>
      <c r="D488">
        <v>9989021474</v>
      </c>
      <c r="E488">
        <v>5</v>
      </c>
      <c r="F488" s="1">
        <v>43261</v>
      </c>
      <c r="G488" t="s">
        <v>26</v>
      </c>
      <c r="H488" s="1">
        <v>43310</v>
      </c>
      <c r="I488" t="s">
        <v>27</v>
      </c>
      <c r="J488" t="s">
        <v>52</v>
      </c>
      <c r="K488">
        <v>1</v>
      </c>
      <c r="L488" t="s">
        <v>26</v>
      </c>
      <c r="M488" s="1">
        <v>43322</v>
      </c>
      <c r="N488" t="s">
        <v>1145</v>
      </c>
      <c r="O488" t="s">
        <v>313</v>
      </c>
      <c r="P488" t="s">
        <v>314</v>
      </c>
      <c r="Q488" t="s">
        <v>594</v>
      </c>
      <c r="R488" t="s">
        <v>316</v>
      </c>
      <c r="S488" t="s">
        <v>317</v>
      </c>
      <c r="T488">
        <v>18.381027799999998</v>
      </c>
      <c r="U488">
        <v>79.525687399999995</v>
      </c>
      <c r="V488" t="s">
        <v>595</v>
      </c>
      <c r="W488" t="str">
        <f>"2018-08-30 02:44:22 AM"</f>
        <v>2018-08-30 02:44:22 AM</v>
      </c>
      <c r="X488" t="str">
        <f>"2018-08-30 08:14:22 AM"</f>
        <v>2018-08-30 08:14:22 AM</v>
      </c>
    </row>
    <row r="489" spans="1:24" x14ac:dyDescent="0.45">
      <c r="A489" t="s">
        <v>663</v>
      </c>
      <c r="B489" t="str">
        <f>"+919848056914"</f>
        <v>+919848056914</v>
      </c>
      <c r="C489" t="s">
        <v>25</v>
      </c>
      <c r="D489">
        <v>9542769562</v>
      </c>
      <c r="E489">
        <v>3</v>
      </c>
      <c r="F489" t="s">
        <v>907</v>
      </c>
      <c r="G489" t="s">
        <v>79</v>
      </c>
      <c r="H489" t="s">
        <v>79</v>
      </c>
      <c r="I489" t="s">
        <v>27</v>
      </c>
      <c r="J489" t="s">
        <v>52</v>
      </c>
      <c r="K489">
        <v>2</v>
      </c>
      <c r="L489" t="s">
        <v>26</v>
      </c>
      <c r="M489" t="s">
        <v>1146</v>
      </c>
      <c r="N489" t="s">
        <v>1147</v>
      </c>
      <c r="O489" t="s">
        <v>669</v>
      </c>
      <c r="P489" t="s">
        <v>670</v>
      </c>
      <c r="Q489" t="s">
        <v>754</v>
      </c>
      <c r="R489" t="s">
        <v>755</v>
      </c>
      <c r="S489" t="s">
        <v>35</v>
      </c>
      <c r="T489">
        <v>16.5076617</v>
      </c>
      <c r="U489">
        <v>79.781454999999994</v>
      </c>
      <c r="V489" t="s">
        <v>1148</v>
      </c>
      <c r="W489" t="str">
        <f>"2018-08-30 02:57:25 AM"</f>
        <v>2018-08-30 02:57:25 AM</v>
      </c>
      <c r="X489" t="str">
        <f>"2018-08-30 08:27:25 AM"</f>
        <v>2018-08-30 08:27:25 AM</v>
      </c>
    </row>
    <row r="490" spans="1:24" x14ac:dyDescent="0.45">
      <c r="A490" t="s">
        <v>198</v>
      </c>
      <c r="B490" t="str">
        <f>"+919849992127"</f>
        <v>+919849992127</v>
      </c>
      <c r="C490" t="s">
        <v>25</v>
      </c>
      <c r="D490">
        <v>9866087398</v>
      </c>
      <c r="E490">
        <v>3</v>
      </c>
      <c r="F490" s="1">
        <v>43278</v>
      </c>
      <c r="G490" t="s">
        <v>26</v>
      </c>
      <c r="H490" s="1">
        <v>43322</v>
      </c>
      <c r="I490" t="s">
        <v>61</v>
      </c>
      <c r="J490" t="s">
        <v>52</v>
      </c>
      <c r="L490" t="s">
        <v>26</v>
      </c>
      <c r="M490" s="1">
        <v>43327</v>
      </c>
      <c r="N490" t="s">
        <v>1149</v>
      </c>
      <c r="O490" t="s">
        <v>221</v>
      </c>
      <c r="P490" t="s">
        <v>201</v>
      </c>
      <c r="Q490" t="s">
        <v>303</v>
      </c>
      <c r="R490" t="s">
        <v>223</v>
      </c>
      <c r="S490" t="s">
        <v>223</v>
      </c>
      <c r="T490">
        <v>18.6052781</v>
      </c>
      <c r="U490">
        <v>79.387910300000001</v>
      </c>
      <c r="V490" t="s">
        <v>1150</v>
      </c>
      <c r="W490" t="str">
        <f>"2018-08-30 03:33:02 AM"</f>
        <v>2018-08-30 03:33:02 AM</v>
      </c>
      <c r="X490" t="str">
        <f>"2018-08-30 09:03:02 AM"</f>
        <v>2018-08-30 09:03:02 AM</v>
      </c>
    </row>
    <row r="491" spans="1:24" x14ac:dyDescent="0.45">
      <c r="A491" t="s">
        <v>224</v>
      </c>
      <c r="B491" t="str">
        <f>"+918897106105"</f>
        <v>+918897106105</v>
      </c>
      <c r="C491" t="s">
        <v>25</v>
      </c>
      <c r="D491">
        <v>9908927809</v>
      </c>
      <c r="E491">
        <v>2</v>
      </c>
      <c r="F491" s="1">
        <v>43261</v>
      </c>
      <c r="G491" t="s">
        <v>26</v>
      </c>
      <c r="H491" s="1">
        <v>43324</v>
      </c>
      <c r="I491" t="s">
        <v>61</v>
      </c>
      <c r="J491" t="s">
        <v>52</v>
      </c>
      <c r="K491">
        <v>2</v>
      </c>
      <c r="L491" t="s">
        <v>26</v>
      </c>
      <c r="M491" t="s">
        <v>79</v>
      </c>
      <c r="N491" t="s">
        <v>1151</v>
      </c>
      <c r="O491" t="s">
        <v>313</v>
      </c>
      <c r="P491" t="s">
        <v>314</v>
      </c>
      <c r="Q491" t="s">
        <v>594</v>
      </c>
      <c r="R491" t="s">
        <v>316</v>
      </c>
      <c r="S491" t="s">
        <v>317</v>
      </c>
      <c r="T491">
        <v>18.381027799999998</v>
      </c>
      <c r="U491">
        <v>79.525687399999995</v>
      </c>
      <c r="V491" t="s">
        <v>595</v>
      </c>
      <c r="W491" t="str">
        <f>"2018-08-30 03:02:52 AM"</f>
        <v>2018-08-30 03:02:52 AM</v>
      </c>
      <c r="X491" t="str">
        <f>"2018-08-30 08:32:52 AM"</f>
        <v>2018-08-30 08:32:52 AM</v>
      </c>
    </row>
    <row r="492" spans="1:24" x14ac:dyDescent="0.45">
      <c r="A492" t="s">
        <v>224</v>
      </c>
      <c r="B492" t="str">
        <f>"+918897106105"</f>
        <v>+918897106105</v>
      </c>
      <c r="C492" t="s">
        <v>25</v>
      </c>
      <c r="D492">
        <v>9550314432</v>
      </c>
      <c r="E492">
        <v>6</v>
      </c>
      <c r="F492" t="s">
        <v>1152</v>
      </c>
      <c r="G492" t="s">
        <v>26</v>
      </c>
      <c r="H492" s="1">
        <v>43318</v>
      </c>
      <c r="I492" t="s">
        <v>61</v>
      </c>
      <c r="J492" t="s">
        <v>52</v>
      </c>
      <c r="K492">
        <v>2</v>
      </c>
      <c r="L492" t="s">
        <v>26</v>
      </c>
      <c r="M492" s="1">
        <v>43310</v>
      </c>
      <c r="N492" t="s">
        <v>1153</v>
      </c>
      <c r="O492" t="s">
        <v>313</v>
      </c>
      <c r="P492" t="s">
        <v>314</v>
      </c>
      <c r="Q492" t="s">
        <v>594</v>
      </c>
      <c r="R492" t="s">
        <v>316</v>
      </c>
      <c r="S492" t="s">
        <v>317</v>
      </c>
      <c r="T492">
        <v>18.372369599999999</v>
      </c>
      <c r="U492">
        <v>79.544927799999996</v>
      </c>
      <c r="V492" t="s">
        <v>947</v>
      </c>
      <c r="W492" t="str">
        <f>"2018-08-30 03:16:06 AM"</f>
        <v>2018-08-30 03:16:06 AM</v>
      </c>
      <c r="X492" t="str">
        <f>"2018-08-30 08:46:06 AM"</f>
        <v>2018-08-30 08:46:06 AM</v>
      </c>
    </row>
    <row r="493" spans="1:24" x14ac:dyDescent="0.45">
      <c r="A493" t="s">
        <v>198</v>
      </c>
      <c r="B493" t="str">
        <f>"+919849992127"</f>
        <v>+919849992127</v>
      </c>
      <c r="C493" t="s">
        <v>25</v>
      </c>
      <c r="D493">
        <v>9849937920</v>
      </c>
      <c r="E493">
        <v>1</v>
      </c>
      <c r="F493" s="1">
        <v>43266</v>
      </c>
      <c r="G493" t="s">
        <v>26</v>
      </c>
      <c r="I493" t="s">
        <v>61</v>
      </c>
      <c r="J493" t="s">
        <v>52</v>
      </c>
      <c r="L493" t="s">
        <v>26</v>
      </c>
      <c r="N493" t="s">
        <v>1154</v>
      </c>
      <c r="O493" t="s">
        <v>200</v>
      </c>
      <c r="P493" t="s">
        <v>201</v>
      </c>
      <c r="Q493" t="s">
        <v>222</v>
      </c>
      <c r="R493" t="s">
        <v>223</v>
      </c>
      <c r="S493" t="s">
        <v>223</v>
      </c>
      <c r="T493">
        <v>18.563818699999999</v>
      </c>
      <c r="U493">
        <v>79.406206100000006</v>
      </c>
      <c r="V493" t="s">
        <v>232</v>
      </c>
      <c r="W493" t="str">
        <f>"2018-09-03 04:12:01 AM"</f>
        <v>2018-09-03 04:12:01 AM</v>
      </c>
      <c r="X493" t="str">
        <f>"2018-09-03 09:42:01 AM"</f>
        <v>2018-09-03 09:42:01 AM</v>
      </c>
    </row>
    <row r="494" spans="1:24" x14ac:dyDescent="0.45">
      <c r="A494" t="s">
        <v>224</v>
      </c>
      <c r="B494" t="str">
        <f>"+918897106105"</f>
        <v>+918897106105</v>
      </c>
      <c r="C494" t="s">
        <v>25</v>
      </c>
      <c r="D494">
        <v>9908879103</v>
      </c>
      <c r="E494">
        <v>2</v>
      </c>
      <c r="F494" t="s">
        <v>1155</v>
      </c>
      <c r="G494" t="s">
        <v>26</v>
      </c>
      <c r="H494" s="1">
        <v>43322</v>
      </c>
      <c r="I494" t="s">
        <v>61</v>
      </c>
      <c r="J494" t="s">
        <v>52</v>
      </c>
      <c r="K494">
        <v>2</v>
      </c>
      <c r="L494" t="s">
        <v>26</v>
      </c>
      <c r="M494" s="1">
        <v>43316</v>
      </c>
      <c r="N494" t="s">
        <v>1156</v>
      </c>
      <c r="O494" t="s">
        <v>313</v>
      </c>
      <c r="P494" t="s">
        <v>314</v>
      </c>
      <c r="Q494" t="s">
        <v>594</v>
      </c>
      <c r="R494" t="s">
        <v>316</v>
      </c>
      <c r="S494" t="s">
        <v>317</v>
      </c>
      <c r="T494">
        <v>18.359581200000001</v>
      </c>
      <c r="U494">
        <v>79.520128900000003</v>
      </c>
      <c r="V494" t="s">
        <v>210</v>
      </c>
      <c r="W494" t="str">
        <f>"2018-08-30 03:59:26 AM"</f>
        <v>2018-08-30 03:59:26 AM</v>
      </c>
      <c r="X494" t="str">
        <f>"2018-08-30 09:29:26 AM"</f>
        <v>2018-08-30 09:29:26 AM</v>
      </c>
    </row>
    <row r="495" spans="1:24" x14ac:dyDescent="0.45">
      <c r="A495" t="s">
        <v>224</v>
      </c>
      <c r="B495" t="str">
        <f>"+918897106105"</f>
        <v>+918897106105</v>
      </c>
      <c r="C495" t="s">
        <v>25</v>
      </c>
      <c r="D495">
        <v>9701641277</v>
      </c>
      <c r="E495">
        <v>4</v>
      </c>
      <c r="F495" s="1">
        <v>43263</v>
      </c>
      <c r="G495" t="s">
        <v>26</v>
      </c>
      <c r="H495" s="1">
        <v>43327</v>
      </c>
      <c r="I495" t="s">
        <v>61</v>
      </c>
      <c r="J495" t="s">
        <v>52</v>
      </c>
      <c r="K495">
        <v>2</v>
      </c>
      <c r="L495" t="s">
        <v>26</v>
      </c>
      <c r="M495" t="s">
        <v>79</v>
      </c>
      <c r="N495" t="s">
        <v>1157</v>
      </c>
      <c r="O495" t="s">
        <v>313</v>
      </c>
      <c r="P495" t="s">
        <v>314</v>
      </c>
      <c r="Q495" t="s">
        <v>594</v>
      </c>
      <c r="R495" t="s">
        <v>316</v>
      </c>
      <c r="S495" t="s">
        <v>317</v>
      </c>
      <c r="T495">
        <v>18.341958600000002</v>
      </c>
      <c r="U495">
        <v>79.510077600000002</v>
      </c>
      <c r="V495" t="s">
        <v>210</v>
      </c>
      <c r="W495" t="str">
        <f>"2018-08-30 04:06:47 AM"</f>
        <v>2018-08-30 04:06:47 AM</v>
      </c>
      <c r="X495" t="str">
        <f>"2018-08-30 09:36:47 AM"</f>
        <v>2018-08-30 09:36:47 AM</v>
      </c>
    </row>
    <row r="496" spans="1:24" x14ac:dyDescent="0.45">
      <c r="A496" t="s">
        <v>663</v>
      </c>
      <c r="B496" t="str">
        <f>"+919848056914"</f>
        <v>+919848056914</v>
      </c>
      <c r="C496" t="s">
        <v>25</v>
      </c>
      <c r="D496">
        <v>9542110872</v>
      </c>
      <c r="E496">
        <v>2</v>
      </c>
      <c r="F496" t="s">
        <v>1000</v>
      </c>
      <c r="G496" t="s">
        <v>26</v>
      </c>
      <c r="H496" t="s">
        <v>1158</v>
      </c>
      <c r="I496" t="s">
        <v>61</v>
      </c>
      <c r="J496" t="s">
        <v>52</v>
      </c>
      <c r="K496">
        <v>1</v>
      </c>
      <c r="L496" t="s">
        <v>26</v>
      </c>
      <c r="M496" t="s">
        <v>987</v>
      </c>
      <c r="N496" t="s">
        <v>1159</v>
      </c>
      <c r="O496" t="s">
        <v>669</v>
      </c>
      <c r="P496" t="s">
        <v>670</v>
      </c>
      <c r="Q496" t="s">
        <v>754</v>
      </c>
      <c r="R496" t="s">
        <v>755</v>
      </c>
      <c r="S496" t="s">
        <v>35</v>
      </c>
      <c r="T496">
        <v>16.495816699999999</v>
      </c>
      <c r="U496">
        <v>79.805154999999999</v>
      </c>
      <c r="V496" t="s">
        <v>756</v>
      </c>
      <c r="W496" t="str">
        <f>"2018-08-30 10:53:11 AM"</f>
        <v>2018-08-30 10:53:11 AM</v>
      </c>
      <c r="X496" t="str">
        <f>"2018-08-30 16:23:11 PM"</f>
        <v>2018-08-30 16:23:11 PM</v>
      </c>
    </row>
    <row r="497" spans="1:24" x14ac:dyDescent="0.45">
      <c r="A497" t="s">
        <v>663</v>
      </c>
      <c r="B497" t="str">
        <f>"+919848056914"</f>
        <v>+919848056914</v>
      </c>
      <c r="C497" t="s">
        <v>25</v>
      </c>
      <c r="D497">
        <v>97044472070</v>
      </c>
      <c r="E497">
        <v>8</v>
      </c>
      <c r="F497" t="s">
        <v>673</v>
      </c>
      <c r="G497" t="s">
        <v>26</v>
      </c>
      <c r="H497" t="s">
        <v>1160</v>
      </c>
      <c r="I497" t="s">
        <v>27</v>
      </c>
      <c r="J497" t="s">
        <v>52</v>
      </c>
      <c r="K497">
        <v>2</v>
      </c>
      <c r="L497" t="s">
        <v>26</v>
      </c>
      <c r="M497" t="s">
        <v>1161</v>
      </c>
      <c r="N497" t="s">
        <v>1162</v>
      </c>
      <c r="O497" t="s">
        <v>669</v>
      </c>
      <c r="P497" t="s">
        <v>670</v>
      </c>
      <c r="Q497" t="s">
        <v>754</v>
      </c>
      <c r="R497" t="s">
        <v>755</v>
      </c>
      <c r="S497" t="s">
        <v>35</v>
      </c>
      <c r="T497">
        <v>16.495816699999999</v>
      </c>
      <c r="U497">
        <v>79.805154999999999</v>
      </c>
      <c r="V497" t="s">
        <v>756</v>
      </c>
      <c r="W497" t="str">
        <f>"2018-08-30 11:03:21 AM"</f>
        <v>2018-08-30 11:03:21 AM</v>
      </c>
      <c r="X497" t="str">
        <f>"2018-08-30 16:33:21 PM"</f>
        <v>2018-08-30 16:33:21 PM</v>
      </c>
    </row>
    <row r="498" spans="1:24" x14ac:dyDescent="0.45">
      <c r="A498" t="s">
        <v>663</v>
      </c>
      <c r="B498" t="str">
        <f>"+919848056914"</f>
        <v>+919848056914</v>
      </c>
      <c r="C498" t="s">
        <v>25</v>
      </c>
      <c r="D498">
        <v>6281233749</v>
      </c>
      <c r="E498">
        <v>3</v>
      </c>
      <c r="F498" t="s">
        <v>1163</v>
      </c>
      <c r="G498" t="s">
        <v>79</v>
      </c>
      <c r="H498" t="s">
        <v>79</v>
      </c>
      <c r="I498" t="s">
        <v>27</v>
      </c>
      <c r="J498" t="s">
        <v>52</v>
      </c>
      <c r="K498">
        <v>2</v>
      </c>
      <c r="L498" t="s">
        <v>26</v>
      </c>
      <c r="M498" t="s">
        <v>1164</v>
      </c>
      <c r="N498" t="s">
        <v>1165</v>
      </c>
      <c r="O498" t="s">
        <v>669</v>
      </c>
      <c r="P498" t="s">
        <v>670</v>
      </c>
      <c r="Q498" t="s">
        <v>754</v>
      </c>
      <c r="R498" t="s">
        <v>755</v>
      </c>
      <c r="S498" t="s">
        <v>35</v>
      </c>
      <c r="T498">
        <v>16.495816699999999</v>
      </c>
      <c r="U498">
        <v>79.805154999999999</v>
      </c>
      <c r="V498" t="s">
        <v>756</v>
      </c>
      <c r="W498" t="str">
        <f>"2018-08-30 11:15:30 AM"</f>
        <v>2018-08-30 11:15:30 AM</v>
      </c>
      <c r="X498" t="str">
        <f>"2018-08-30 16:45:30 PM"</f>
        <v>2018-08-30 16:45:30 PM</v>
      </c>
    </row>
    <row r="499" spans="1:24" x14ac:dyDescent="0.45">
      <c r="A499" t="s">
        <v>224</v>
      </c>
      <c r="B499" t="str">
        <f>"+918897106105"</f>
        <v>+918897106105</v>
      </c>
      <c r="C499" t="s">
        <v>25</v>
      </c>
      <c r="D499">
        <v>9908646299</v>
      </c>
      <c r="E499">
        <v>4</v>
      </c>
      <c r="F499" s="1">
        <v>43259</v>
      </c>
      <c r="G499" t="s">
        <v>26</v>
      </c>
      <c r="H499" s="1">
        <v>43341</v>
      </c>
      <c r="I499" t="s">
        <v>61</v>
      </c>
      <c r="J499" t="s">
        <v>52</v>
      </c>
      <c r="K499">
        <v>1</v>
      </c>
      <c r="L499" t="s">
        <v>26</v>
      </c>
      <c r="M499" s="1">
        <v>43341</v>
      </c>
      <c r="N499" t="s">
        <v>1166</v>
      </c>
      <c r="O499" t="s">
        <v>313</v>
      </c>
      <c r="P499" t="s">
        <v>314</v>
      </c>
      <c r="Q499" t="s">
        <v>537</v>
      </c>
      <c r="R499" t="s">
        <v>450</v>
      </c>
      <c r="S499" t="s">
        <v>317</v>
      </c>
      <c r="T499">
        <v>18.2473995</v>
      </c>
      <c r="U499">
        <v>79.475994600000007</v>
      </c>
      <c r="V499" t="s">
        <v>548</v>
      </c>
      <c r="W499" t="str">
        <f>"2018-08-31 01:54:43 AM"</f>
        <v>2018-08-31 01:54:43 AM</v>
      </c>
      <c r="X499" t="str">
        <f>"2018-08-31 07:24:43 AM"</f>
        <v>2018-08-31 07:24:43 AM</v>
      </c>
    </row>
    <row r="500" spans="1:24" x14ac:dyDescent="0.45">
      <c r="A500" t="s">
        <v>663</v>
      </c>
      <c r="B500" t="str">
        <f>"+919848056914"</f>
        <v>+919848056914</v>
      </c>
      <c r="C500" t="s">
        <v>25</v>
      </c>
      <c r="D500">
        <v>9948456341</v>
      </c>
      <c r="E500">
        <v>4</v>
      </c>
      <c r="F500" t="s">
        <v>1000</v>
      </c>
      <c r="G500" t="s">
        <v>26</v>
      </c>
      <c r="H500" t="s">
        <v>1167</v>
      </c>
      <c r="I500" t="s">
        <v>75</v>
      </c>
      <c r="J500" t="s">
        <v>28</v>
      </c>
      <c r="K500">
        <v>5</v>
      </c>
      <c r="L500" t="s">
        <v>26</v>
      </c>
      <c r="M500" t="s">
        <v>1168</v>
      </c>
      <c r="N500" t="s">
        <v>1169</v>
      </c>
      <c r="O500" t="s">
        <v>669</v>
      </c>
      <c r="P500" t="s">
        <v>670</v>
      </c>
      <c r="Q500" t="s">
        <v>671</v>
      </c>
      <c r="R500" t="s">
        <v>672</v>
      </c>
      <c r="S500" t="s">
        <v>35</v>
      </c>
      <c r="T500">
        <v>16.536680100000002</v>
      </c>
      <c r="U500">
        <v>79.793012500000003</v>
      </c>
      <c r="W500" t="str">
        <f>"2018-09-17 04:18:49 AM"</f>
        <v>2018-09-17 04:18:49 AM</v>
      </c>
      <c r="X500" t="str">
        <f>"2018-09-17 09:48:49 AM"</f>
        <v>2018-09-17 09:48:49 AM</v>
      </c>
    </row>
    <row r="501" spans="1:24" x14ac:dyDescent="0.45">
      <c r="A501" t="s">
        <v>713</v>
      </c>
      <c r="B501" t="str">
        <f>"+919493447726"</f>
        <v>+919493447726</v>
      </c>
      <c r="C501" t="s">
        <v>25</v>
      </c>
      <c r="D501">
        <v>9701790760</v>
      </c>
      <c r="E501">
        <v>12</v>
      </c>
      <c r="F501" s="1">
        <v>43290</v>
      </c>
      <c r="G501" t="s">
        <v>26</v>
      </c>
      <c r="H501" s="1">
        <v>43323</v>
      </c>
      <c r="I501" t="s">
        <v>27</v>
      </c>
      <c r="J501" t="s">
        <v>52</v>
      </c>
      <c r="K501" t="s">
        <v>1170</v>
      </c>
      <c r="L501" t="s">
        <v>26</v>
      </c>
      <c r="N501" t="s">
        <v>1171</v>
      </c>
      <c r="O501" t="s">
        <v>715</v>
      </c>
      <c r="P501" t="s">
        <v>992</v>
      </c>
      <c r="Q501" t="s">
        <v>717</v>
      </c>
      <c r="R501" t="s">
        <v>718</v>
      </c>
      <c r="S501" t="s">
        <v>35</v>
      </c>
      <c r="T501">
        <v>16.524704499999999</v>
      </c>
      <c r="U501">
        <v>79.557203099999995</v>
      </c>
      <c r="W501" t="str">
        <f>"2018-09-17 04:22:19 AM"</f>
        <v>2018-09-17 04:22:19 AM</v>
      </c>
      <c r="X501" t="str">
        <f>"2018-09-17 09:52:19 AM"</f>
        <v>2018-09-17 09:52:19 AM</v>
      </c>
    </row>
    <row r="502" spans="1:24" x14ac:dyDescent="0.45">
      <c r="A502" t="s">
        <v>78</v>
      </c>
      <c r="B502" t="str">
        <f>"+919989687318"</f>
        <v>+919989687318</v>
      </c>
      <c r="C502" t="s">
        <v>25</v>
      </c>
      <c r="D502">
        <v>9550830772</v>
      </c>
      <c r="E502">
        <v>15</v>
      </c>
      <c r="F502" s="1">
        <v>43317</v>
      </c>
      <c r="G502" t="s">
        <v>79</v>
      </c>
      <c r="I502" t="s">
        <v>61</v>
      </c>
      <c r="J502" t="s">
        <v>52</v>
      </c>
      <c r="L502" t="s">
        <v>79</v>
      </c>
      <c r="M502">
        <v>15</v>
      </c>
      <c r="N502" t="s">
        <v>1172</v>
      </c>
      <c r="O502" t="s">
        <v>712</v>
      </c>
      <c r="P502" t="s">
        <v>700</v>
      </c>
      <c r="Q502" t="s">
        <v>84</v>
      </c>
      <c r="R502" t="s">
        <v>84</v>
      </c>
      <c r="S502" t="s">
        <v>35</v>
      </c>
      <c r="T502">
        <v>16.173470699999999</v>
      </c>
      <c r="U502">
        <v>80.316610100000005</v>
      </c>
      <c r="W502" t="str">
        <f>"2018-09-17 04:24:07 AM"</f>
        <v>2018-09-17 04:24:07 AM</v>
      </c>
      <c r="X502" t="str">
        <f>"2018-09-17 09:54:07 AM"</f>
        <v>2018-09-17 09:54:07 AM</v>
      </c>
    </row>
    <row r="503" spans="1:24" x14ac:dyDescent="0.45">
      <c r="A503" t="s">
        <v>663</v>
      </c>
      <c r="B503" t="str">
        <f>"+919848056914"</f>
        <v>+919848056914</v>
      </c>
      <c r="C503" t="s">
        <v>25</v>
      </c>
      <c r="D503">
        <v>9848376808</v>
      </c>
      <c r="E503">
        <v>2.5</v>
      </c>
      <c r="F503" t="s">
        <v>1173</v>
      </c>
      <c r="G503" t="s">
        <v>79</v>
      </c>
      <c r="H503" t="s">
        <v>79</v>
      </c>
      <c r="I503" t="s">
        <v>27</v>
      </c>
      <c r="J503" t="s">
        <v>52</v>
      </c>
      <c r="K503">
        <v>3</v>
      </c>
      <c r="L503" t="s">
        <v>26</v>
      </c>
      <c r="M503" t="s">
        <v>1174</v>
      </c>
      <c r="N503" t="s">
        <v>1175</v>
      </c>
      <c r="O503" t="s">
        <v>669</v>
      </c>
      <c r="P503" t="s">
        <v>670</v>
      </c>
      <c r="Q503" t="s">
        <v>671</v>
      </c>
      <c r="R503" t="s">
        <v>672</v>
      </c>
      <c r="S503" t="s">
        <v>35</v>
      </c>
      <c r="T503">
        <v>16.536680100000002</v>
      </c>
      <c r="U503">
        <v>79.793012500000003</v>
      </c>
      <c r="W503" t="str">
        <f>"2018-09-17 04:42:17 AM"</f>
        <v>2018-09-17 04:42:17 AM</v>
      </c>
      <c r="X503" t="str">
        <f>"2018-09-17 10:12:17 AM"</f>
        <v>2018-09-17 10:12:17 AM</v>
      </c>
    </row>
    <row r="504" spans="1:24" x14ac:dyDescent="0.45">
      <c r="A504" t="s">
        <v>78</v>
      </c>
      <c r="B504" t="str">
        <f>"+919989687318"</f>
        <v>+919989687318</v>
      </c>
      <c r="C504" t="s">
        <v>25</v>
      </c>
      <c r="D504">
        <v>9704471991</v>
      </c>
      <c r="E504">
        <v>12</v>
      </c>
      <c r="F504" s="1">
        <v>43318</v>
      </c>
      <c r="G504" t="s">
        <v>79</v>
      </c>
      <c r="I504" t="s">
        <v>61</v>
      </c>
      <c r="J504" t="s">
        <v>52</v>
      </c>
      <c r="L504" t="s">
        <v>79</v>
      </c>
      <c r="M504">
        <v>15</v>
      </c>
      <c r="N504" t="s">
        <v>1176</v>
      </c>
      <c r="O504" t="s">
        <v>1177</v>
      </c>
      <c r="P504" t="s">
        <v>476</v>
      </c>
      <c r="Q504" t="s">
        <v>477</v>
      </c>
      <c r="R504" t="s">
        <v>477</v>
      </c>
      <c r="S504" t="s">
        <v>1178</v>
      </c>
      <c r="T504">
        <v>16.183638999999999</v>
      </c>
      <c r="U504">
        <v>80.332277300000001</v>
      </c>
      <c r="V504" t="s">
        <v>1179</v>
      </c>
      <c r="W504" t="str">
        <f>"2018-09-17 04:32:31 AM"</f>
        <v>2018-09-17 04:32:31 AM</v>
      </c>
      <c r="X504" t="str">
        <f>"2018-09-17 10:02:31 AM"</f>
        <v>2018-09-17 10:02:31 AM</v>
      </c>
    </row>
    <row r="505" spans="1:24" x14ac:dyDescent="0.45">
      <c r="A505" t="s">
        <v>198</v>
      </c>
      <c r="B505" t="str">
        <f>"+919849992127"</f>
        <v>+919849992127</v>
      </c>
      <c r="C505" t="s">
        <v>25</v>
      </c>
      <c r="D505">
        <v>9704849525</v>
      </c>
      <c r="E505">
        <v>5</v>
      </c>
      <c r="F505" s="1">
        <v>43271</v>
      </c>
      <c r="G505" t="s">
        <v>26</v>
      </c>
      <c r="H505" s="1">
        <v>43346</v>
      </c>
      <c r="I505" t="s">
        <v>108</v>
      </c>
      <c r="J505" t="s">
        <v>28</v>
      </c>
      <c r="K505" t="s">
        <v>709</v>
      </c>
      <c r="L505" t="s">
        <v>79</v>
      </c>
      <c r="M505" s="1">
        <v>43334</v>
      </c>
      <c r="N505" t="s">
        <v>1180</v>
      </c>
      <c r="O505" t="s">
        <v>200</v>
      </c>
      <c r="P505" t="s">
        <v>201</v>
      </c>
      <c r="Q505" t="s">
        <v>303</v>
      </c>
      <c r="R505" t="s">
        <v>223</v>
      </c>
      <c r="S505" t="s">
        <v>223</v>
      </c>
      <c r="T505">
        <v>18.610569099999999</v>
      </c>
      <c r="U505">
        <v>79.399036499999994</v>
      </c>
      <c r="V505" t="s">
        <v>350</v>
      </c>
      <c r="W505" t="str">
        <f>"2018-09-17 04:39:00 AM"</f>
        <v>2018-09-17 04:39:00 AM</v>
      </c>
      <c r="X505" t="str">
        <f>"2018-09-17 10:09:00 AM"</f>
        <v>2018-09-17 10:09:00 AM</v>
      </c>
    </row>
    <row r="506" spans="1:24" x14ac:dyDescent="0.45">
      <c r="A506" t="s">
        <v>224</v>
      </c>
      <c r="B506" t="str">
        <f>"+918897106105"</f>
        <v>+918897106105</v>
      </c>
      <c r="C506" t="s">
        <v>25</v>
      </c>
      <c r="D506">
        <v>9573476846</v>
      </c>
      <c r="E506">
        <v>4</v>
      </c>
      <c r="F506" s="1">
        <v>43261</v>
      </c>
      <c r="G506" t="s">
        <v>26</v>
      </c>
      <c r="H506" t="s">
        <v>1181</v>
      </c>
      <c r="I506" t="s">
        <v>27</v>
      </c>
      <c r="J506" t="s">
        <v>28</v>
      </c>
      <c r="K506" t="s">
        <v>677</v>
      </c>
      <c r="L506" t="s">
        <v>79</v>
      </c>
      <c r="M506" s="1">
        <v>43314</v>
      </c>
      <c r="N506" t="s">
        <v>1182</v>
      </c>
      <c r="O506" t="s">
        <v>313</v>
      </c>
      <c r="P506" t="s">
        <v>314</v>
      </c>
      <c r="Q506" t="s">
        <v>647</v>
      </c>
      <c r="R506" t="s">
        <v>316</v>
      </c>
      <c r="S506" t="s">
        <v>317</v>
      </c>
      <c r="T506">
        <v>18.292525699999999</v>
      </c>
      <c r="U506">
        <v>79.537058099999996</v>
      </c>
      <c r="V506" t="s">
        <v>334</v>
      </c>
      <c r="W506" t="str">
        <f>"2018-09-17 04:36:55 AM"</f>
        <v>2018-09-17 04:36:55 AM</v>
      </c>
      <c r="X506" t="str">
        <f>"2018-09-17 10:06:55 AM"</f>
        <v>2018-09-17 10:06:55 AM</v>
      </c>
    </row>
    <row r="507" spans="1:24" x14ac:dyDescent="0.45">
      <c r="A507" t="s">
        <v>713</v>
      </c>
      <c r="B507" t="str">
        <f>"+919493447726"</f>
        <v>+919493447726</v>
      </c>
      <c r="C507" t="s">
        <v>25</v>
      </c>
      <c r="D507">
        <v>9949676703</v>
      </c>
      <c r="E507">
        <v>3</v>
      </c>
      <c r="F507" s="1">
        <v>43288</v>
      </c>
      <c r="G507" t="s">
        <v>26</v>
      </c>
      <c r="H507" s="1">
        <v>43689</v>
      </c>
      <c r="I507" t="s">
        <v>990</v>
      </c>
      <c r="J507" t="s">
        <v>52</v>
      </c>
      <c r="K507" t="s">
        <v>1183</v>
      </c>
      <c r="L507" t="s">
        <v>26</v>
      </c>
      <c r="N507" t="s">
        <v>1184</v>
      </c>
      <c r="O507" t="s">
        <v>715</v>
      </c>
      <c r="P507" t="s">
        <v>992</v>
      </c>
      <c r="Q507" t="s">
        <v>717</v>
      </c>
      <c r="R507" t="s">
        <v>718</v>
      </c>
      <c r="S507" t="s">
        <v>35</v>
      </c>
      <c r="T507">
        <v>16.526874400000001</v>
      </c>
      <c r="U507">
        <v>79.573959599999995</v>
      </c>
      <c r="V507" t="s">
        <v>120</v>
      </c>
      <c r="W507" t="str">
        <f>"2018-09-17 04:47:18 AM"</f>
        <v>2018-09-17 04:47:18 AM</v>
      </c>
      <c r="X507" t="str">
        <f>"2018-09-17 10:17:18 AM"</f>
        <v>2018-09-17 10:17:18 AM</v>
      </c>
    </row>
    <row r="508" spans="1:24" x14ac:dyDescent="0.45">
      <c r="A508" t="s">
        <v>198</v>
      </c>
      <c r="B508" t="str">
        <f>"+919849992127"</f>
        <v>+919849992127</v>
      </c>
      <c r="C508" t="s">
        <v>25</v>
      </c>
      <c r="D508">
        <v>9959527162</v>
      </c>
      <c r="E508">
        <v>4</v>
      </c>
      <c r="F508" s="1">
        <v>43271</v>
      </c>
      <c r="G508" t="s">
        <v>26</v>
      </c>
      <c r="H508" s="1">
        <v>43346</v>
      </c>
      <c r="I508" t="s">
        <v>27</v>
      </c>
      <c r="J508" t="s">
        <v>52</v>
      </c>
      <c r="K508" t="s">
        <v>1185</v>
      </c>
      <c r="L508" t="s">
        <v>79</v>
      </c>
      <c r="M508" s="1">
        <v>43338</v>
      </c>
      <c r="N508" t="s">
        <v>1186</v>
      </c>
      <c r="O508" t="s">
        <v>200</v>
      </c>
      <c r="P508" t="s">
        <v>201</v>
      </c>
      <c r="Q508" t="s">
        <v>303</v>
      </c>
      <c r="R508" t="s">
        <v>223</v>
      </c>
      <c r="S508" t="s">
        <v>223</v>
      </c>
      <c r="T508">
        <v>18.609011500000001</v>
      </c>
      <c r="U508">
        <v>79.399273800000003</v>
      </c>
      <c r="V508" t="s">
        <v>350</v>
      </c>
      <c r="W508" t="str">
        <f>"2018-09-17 04:47:52 AM"</f>
        <v>2018-09-17 04:47:52 AM</v>
      </c>
      <c r="X508" t="str">
        <f>"2018-09-17 10:17:52 AM"</f>
        <v>2018-09-17 10:17:52 AM</v>
      </c>
    </row>
    <row r="509" spans="1:24" x14ac:dyDescent="0.45">
      <c r="A509" t="s">
        <v>713</v>
      </c>
      <c r="B509" t="str">
        <f>"+919493447726"</f>
        <v>+919493447726</v>
      </c>
      <c r="C509" t="s">
        <v>25</v>
      </c>
      <c r="D509">
        <v>9000815187</v>
      </c>
      <c r="E509">
        <v>2</v>
      </c>
      <c r="F509" s="1">
        <v>43290</v>
      </c>
      <c r="G509" t="s">
        <v>26</v>
      </c>
      <c r="H509" s="1">
        <v>43327</v>
      </c>
      <c r="I509" t="s">
        <v>27</v>
      </c>
      <c r="J509" t="s">
        <v>52</v>
      </c>
      <c r="K509" t="s">
        <v>1183</v>
      </c>
      <c r="L509" t="s">
        <v>26</v>
      </c>
      <c r="N509" t="s">
        <v>1187</v>
      </c>
      <c r="O509" t="s">
        <v>715</v>
      </c>
      <c r="P509" t="s">
        <v>1188</v>
      </c>
      <c r="Q509" t="s">
        <v>717</v>
      </c>
      <c r="R509" t="s">
        <v>718</v>
      </c>
      <c r="S509" t="s">
        <v>1189</v>
      </c>
      <c r="T509">
        <v>16.528718099999999</v>
      </c>
      <c r="U509">
        <v>79.513858299999995</v>
      </c>
      <c r="V509" t="s">
        <v>120</v>
      </c>
      <c r="W509" t="str">
        <f>"2018-09-17 04:51:55 AM"</f>
        <v>2018-09-17 04:51:55 AM</v>
      </c>
      <c r="X509" t="str">
        <f>"2018-09-17 10:21:55 AM"</f>
        <v>2018-09-17 10:21:55 AM</v>
      </c>
    </row>
    <row r="510" spans="1:24" x14ac:dyDescent="0.45">
      <c r="A510" t="s">
        <v>78</v>
      </c>
      <c r="B510" t="str">
        <f>"+919989687318"</f>
        <v>+919989687318</v>
      </c>
      <c r="C510" t="s">
        <v>25</v>
      </c>
      <c r="D510">
        <v>9983182572</v>
      </c>
      <c r="E510">
        <v>16</v>
      </c>
      <c r="F510" s="1">
        <v>43317</v>
      </c>
      <c r="G510" t="s">
        <v>79</v>
      </c>
      <c r="I510" t="s">
        <v>61</v>
      </c>
      <c r="J510" t="s">
        <v>52</v>
      </c>
      <c r="L510" t="s">
        <v>26</v>
      </c>
      <c r="M510">
        <v>10</v>
      </c>
      <c r="N510" t="s">
        <v>1190</v>
      </c>
      <c r="O510" t="s">
        <v>712</v>
      </c>
      <c r="P510" t="s">
        <v>476</v>
      </c>
      <c r="Q510" t="s">
        <v>477</v>
      </c>
      <c r="R510" t="s">
        <v>477</v>
      </c>
      <c r="S510" t="s">
        <v>35</v>
      </c>
      <c r="T510">
        <v>16.175671399999999</v>
      </c>
      <c r="U510">
        <v>80.332973600000003</v>
      </c>
      <c r="V510" t="s">
        <v>482</v>
      </c>
      <c r="W510" t="str">
        <f>"2018-09-17 04:55:43 AM"</f>
        <v>2018-09-17 04:55:43 AM</v>
      </c>
      <c r="X510" t="str">
        <f>"2018-09-17 10:25:43 AM"</f>
        <v>2018-09-17 10:25:43 AM</v>
      </c>
    </row>
    <row r="511" spans="1:24" x14ac:dyDescent="0.45">
      <c r="A511" t="s">
        <v>713</v>
      </c>
      <c r="B511" t="str">
        <f>"+919493447726"</f>
        <v>+919493447726</v>
      </c>
      <c r="C511" t="s">
        <v>25</v>
      </c>
      <c r="D511">
        <v>9966354606</v>
      </c>
      <c r="E511">
        <v>2</v>
      </c>
      <c r="F511" s="1">
        <v>43289</v>
      </c>
      <c r="G511" t="s">
        <v>26</v>
      </c>
      <c r="H511" s="1">
        <v>43322</v>
      </c>
      <c r="I511" t="s">
        <v>108</v>
      </c>
      <c r="J511" t="s">
        <v>28</v>
      </c>
      <c r="K511" t="s">
        <v>1191</v>
      </c>
      <c r="L511" t="s">
        <v>26</v>
      </c>
      <c r="N511" t="s">
        <v>1192</v>
      </c>
      <c r="O511" t="s">
        <v>715</v>
      </c>
      <c r="P511" t="s">
        <v>992</v>
      </c>
      <c r="Q511" t="s">
        <v>717</v>
      </c>
      <c r="R511" t="s">
        <v>718</v>
      </c>
      <c r="S511" t="s">
        <v>35</v>
      </c>
      <c r="T511">
        <v>16.534087899999999</v>
      </c>
      <c r="U511">
        <v>79.558655799999997</v>
      </c>
      <c r="V511" t="s">
        <v>993</v>
      </c>
      <c r="W511" t="str">
        <f>"2018-09-17 05:00:24 AM"</f>
        <v>2018-09-17 05:00:24 AM</v>
      </c>
      <c r="X511" t="str">
        <f>"2018-09-17 10:30:24 AM"</f>
        <v>2018-09-17 10:30:24 AM</v>
      </c>
    </row>
    <row r="512" spans="1:24" x14ac:dyDescent="0.45">
      <c r="A512" t="s">
        <v>713</v>
      </c>
      <c r="B512" t="str">
        <f>"+919493447726"</f>
        <v>+919493447726</v>
      </c>
      <c r="C512" t="s">
        <v>25</v>
      </c>
      <c r="D512">
        <v>9704025191</v>
      </c>
      <c r="E512">
        <v>3.5</v>
      </c>
      <c r="F512" s="1">
        <v>43288</v>
      </c>
      <c r="G512" t="s">
        <v>26</v>
      </c>
      <c r="H512" s="1">
        <v>43322</v>
      </c>
      <c r="I512" t="s">
        <v>27</v>
      </c>
      <c r="J512" t="s">
        <v>52</v>
      </c>
      <c r="K512" t="s">
        <v>994</v>
      </c>
      <c r="L512" t="s">
        <v>26</v>
      </c>
      <c r="M512" t="s">
        <v>79</v>
      </c>
      <c r="N512" t="s">
        <v>1193</v>
      </c>
      <c r="O512" t="s">
        <v>715</v>
      </c>
      <c r="P512" t="s">
        <v>1194</v>
      </c>
      <c r="Q512" t="s">
        <v>717</v>
      </c>
      <c r="R512" t="s">
        <v>718</v>
      </c>
      <c r="S512" t="s">
        <v>35</v>
      </c>
      <c r="T512">
        <v>16.533072399999998</v>
      </c>
      <c r="U512">
        <v>79.520889100000005</v>
      </c>
      <c r="V512" t="s">
        <v>120</v>
      </c>
      <c r="W512" t="str">
        <f>"2018-09-17 05:37:47 AM"</f>
        <v>2018-09-17 05:37:47 AM</v>
      </c>
      <c r="X512" t="str">
        <f>"2018-09-17 11:07:47 AM"</f>
        <v>2018-09-17 11:07:47 AM</v>
      </c>
    </row>
    <row r="513" spans="1:24" x14ac:dyDescent="0.45">
      <c r="A513" t="s">
        <v>78</v>
      </c>
      <c r="B513" t="str">
        <f>"+919989687318"</f>
        <v>+919989687318</v>
      </c>
      <c r="C513" t="s">
        <v>25</v>
      </c>
      <c r="D513">
        <v>9949187108</v>
      </c>
      <c r="E513">
        <v>15</v>
      </c>
      <c r="F513" s="1">
        <v>43316</v>
      </c>
      <c r="G513" t="s">
        <v>26</v>
      </c>
      <c r="H513" s="1">
        <v>43373</v>
      </c>
      <c r="I513" t="s">
        <v>61</v>
      </c>
      <c r="J513" t="s">
        <v>52</v>
      </c>
      <c r="L513" t="s">
        <v>26</v>
      </c>
      <c r="M513">
        <v>15</v>
      </c>
      <c r="N513" t="s">
        <v>1195</v>
      </c>
      <c r="O513" t="s">
        <v>712</v>
      </c>
      <c r="P513" t="s">
        <v>476</v>
      </c>
      <c r="Q513" t="s">
        <v>477</v>
      </c>
      <c r="R513" t="s">
        <v>477</v>
      </c>
      <c r="S513" t="s">
        <v>35</v>
      </c>
      <c r="T513">
        <v>16.175671399999999</v>
      </c>
      <c r="U513">
        <v>80.332973600000003</v>
      </c>
      <c r="V513" t="s">
        <v>482</v>
      </c>
      <c r="W513" t="str">
        <f>"2018-09-17 05:01:01 AM"</f>
        <v>2018-09-17 05:01:01 AM</v>
      </c>
      <c r="X513" t="str">
        <f>"2018-09-17 10:31:01 AM"</f>
        <v>2018-09-17 10:31:01 AM</v>
      </c>
    </row>
    <row r="514" spans="1:24" x14ac:dyDescent="0.45">
      <c r="A514" t="s">
        <v>198</v>
      </c>
      <c r="B514" t="str">
        <f>"+919849992127"</f>
        <v>+919849992127</v>
      </c>
      <c r="C514" t="s">
        <v>25</v>
      </c>
      <c r="D514">
        <v>9912657878</v>
      </c>
      <c r="E514">
        <v>2</v>
      </c>
      <c r="F514" s="1">
        <v>43274</v>
      </c>
      <c r="G514" t="s">
        <v>26</v>
      </c>
      <c r="H514" s="1">
        <v>43345</v>
      </c>
      <c r="I514" t="s">
        <v>27</v>
      </c>
      <c r="J514" t="s">
        <v>28</v>
      </c>
      <c r="K514" t="s">
        <v>1196</v>
      </c>
      <c r="L514" t="s">
        <v>79</v>
      </c>
      <c r="M514" s="1">
        <v>43337</v>
      </c>
      <c r="N514" t="s">
        <v>1197</v>
      </c>
      <c r="O514" t="s">
        <v>200</v>
      </c>
      <c r="P514" t="s">
        <v>201</v>
      </c>
      <c r="Q514" t="s">
        <v>303</v>
      </c>
      <c r="R514" t="s">
        <v>223</v>
      </c>
      <c r="S514" t="s">
        <v>223</v>
      </c>
      <c r="T514">
        <v>18.615199400000002</v>
      </c>
      <c r="U514">
        <v>79.398434199999997</v>
      </c>
      <c r="V514" t="s">
        <v>329</v>
      </c>
      <c r="W514" t="str">
        <f>"2018-09-17 05:07:43 AM"</f>
        <v>2018-09-17 05:07:43 AM</v>
      </c>
      <c r="X514" t="str">
        <f>"2018-09-17 10:37:43 AM"</f>
        <v>2018-09-17 10:37:43 AM</v>
      </c>
    </row>
    <row r="515" spans="1:24" x14ac:dyDescent="0.45">
      <c r="A515" t="s">
        <v>224</v>
      </c>
      <c r="B515" t="str">
        <f>"+918897106105"</f>
        <v>+918897106105</v>
      </c>
      <c r="C515" t="s">
        <v>25</v>
      </c>
      <c r="D515">
        <v>9550622910</v>
      </c>
      <c r="E515">
        <v>4</v>
      </c>
      <c r="F515" s="1">
        <v>43257</v>
      </c>
      <c r="G515" t="s">
        <v>26</v>
      </c>
      <c r="H515" s="1">
        <v>43322</v>
      </c>
      <c r="I515" t="s">
        <v>61</v>
      </c>
      <c r="J515" t="s">
        <v>52</v>
      </c>
      <c r="K515">
        <v>2</v>
      </c>
      <c r="L515" t="s">
        <v>26</v>
      </c>
      <c r="M515" s="1">
        <v>43310</v>
      </c>
      <c r="N515" t="s">
        <v>1198</v>
      </c>
      <c r="O515" t="s">
        <v>313</v>
      </c>
      <c r="P515" t="s">
        <v>314</v>
      </c>
      <c r="Q515" t="s">
        <v>315</v>
      </c>
      <c r="R515" t="s">
        <v>316</v>
      </c>
      <c r="S515" t="s">
        <v>317</v>
      </c>
      <c r="T515">
        <v>18.2906257</v>
      </c>
      <c r="U515">
        <v>79.558843899999999</v>
      </c>
      <c r="V515" t="s">
        <v>318</v>
      </c>
      <c r="W515" t="str">
        <f>"2018-08-28 02:54:15 AM"</f>
        <v>2018-08-28 02:54:15 AM</v>
      </c>
      <c r="X515" t="str">
        <f>"2018-08-28 08:24:15 AM"</f>
        <v>2018-08-28 08:24:15 AM</v>
      </c>
    </row>
    <row r="516" spans="1:24" x14ac:dyDescent="0.45">
      <c r="A516" t="s">
        <v>224</v>
      </c>
      <c r="B516" t="str">
        <f>"+918897106105"</f>
        <v>+918897106105</v>
      </c>
      <c r="C516" t="s">
        <v>25</v>
      </c>
      <c r="D516">
        <v>9908921985</v>
      </c>
      <c r="E516">
        <v>2</v>
      </c>
      <c r="F516" s="1">
        <v>43261</v>
      </c>
      <c r="G516" t="s">
        <v>26</v>
      </c>
      <c r="H516" s="1">
        <v>43317</v>
      </c>
      <c r="I516" t="s">
        <v>61</v>
      </c>
      <c r="J516" t="s">
        <v>52</v>
      </c>
      <c r="K516">
        <v>2</v>
      </c>
      <c r="L516" t="s">
        <v>26</v>
      </c>
      <c r="M516" t="s">
        <v>1199</v>
      </c>
      <c r="N516" t="s">
        <v>1200</v>
      </c>
      <c r="O516" t="s">
        <v>313</v>
      </c>
      <c r="P516" t="s">
        <v>314</v>
      </c>
      <c r="Q516" t="s">
        <v>315</v>
      </c>
      <c r="R516" t="s">
        <v>316</v>
      </c>
      <c r="S516" t="s">
        <v>317</v>
      </c>
      <c r="T516">
        <v>18.2892218</v>
      </c>
      <c r="U516">
        <v>79.548595199999994</v>
      </c>
      <c r="V516" t="s">
        <v>318</v>
      </c>
      <c r="W516" t="str">
        <f>"2018-08-28 03:04:59 AM"</f>
        <v>2018-08-28 03:04:59 AM</v>
      </c>
      <c r="X516" t="str">
        <f>"2018-08-28 08:34:59 AM"</f>
        <v>2018-08-28 08:34:59 AM</v>
      </c>
    </row>
    <row r="517" spans="1:24" x14ac:dyDescent="0.45">
      <c r="A517" t="s">
        <v>198</v>
      </c>
      <c r="B517" t="str">
        <f>"+919849992127"</f>
        <v>+919849992127</v>
      </c>
      <c r="C517" t="s">
        <v>25</v>
      </c>
      <c r="D517">
        <v>9912586174</v>
      </c>
      <c r="E517">
        <v>3</v>
      </c>
      <c r="F517" s="1">
        <v>43261</v>
      </c>
      <c r="G517" t="s">
        <v>26</v>
      </c>
      <c r="H517" s="1">
        <v>43334</v>
      </c>
      <c r="I517" t="s">
        <v>61</v>
      </c>
      <c r="J517" t="s">
        <v>52</v>
      </c>
      <c r="L517" t="s">
        <v>26</v>
      </c>
      <c r="N517" t="s">
        <v>1201</v>
      </c>
      <c r="O517" t="s">
        <v>200</v>
      </c>
      <c r="P517" t="s">
        <v>201</v>
      </c>
      <c r="Q517" t="s">
        <v>735</v>
      </c>
      <c r="R517" t="s">
        <v>223</v>
      </c>
      <c r="S517" t="s">
        <v>223</v>
      </c>
      <c r="T517">
        <v>18.6830055</v>
      </c>
      <c r="U517">
        <v>79.318212599999995</v>
      </c>
      <c r="V517" t="s">
        <v>1202</v>
      </c>
      <c r="W517" t="str">
        <f>"2018-08-28 05:00:47 AM"</f>
        <v>2018-08-28 05:00:47 AM</v>
      </c>
      <c r="X517" t="str">
        <f>"2018-08-28 10:30:47 AM"</f>
        <v>2018-08-28 10:30:47 AM</v>
      </c>
    </row>
    <row r="518" spans="1:24" x14ac:dyDescent="0.45">
      <c r="A518" t="s">
        <v>187</v>
      </c>
      <c r="B518" t="str">
        <f>"+919949565092"</f>
        <v>+919949565092</v>
      </c>
      <c r="C518" t="s">
        <v>25</v>
      </c>
      <c r="D518">
        <v>9959530482</v>
      </c>
      <c r="E518">
        <v>1</v>
      </c>
      <c r="F518" s="1">
        <v>43289</v>
      </c>
      <c r="G518" t="s">
        <v>26</v>
      </c>
      <c r="H518" s="1">
        <v>43324</v>
      </c>
      <c r="I518" t="s">
        <v>108</v>
      </c>
      <c r="J518" t="s">
        <v>52</v>
      </c>
      <c r="L518" t="s">
        <v>79</v>
      </c>
      <c r="N518" t="s">
        <v>1203</v>
      </c>
      <c r="O518" t="s">
        <v>189</v>
      </c>
      <c r="P518" t="s">
        <v>196</v>
      </c>
      <c r="Q518" t="s">
        <v>1204</v>
      </c>
      <c r="R518" t="s">
        <v>432</v>
      </c>
      <c r="S518" t="s">
        <v>193</v>
      </c>
      <c r="T518">
        <v>18.475670900000001</v>
      </c>
      <c r="U518">
        <v>79.519769499999995</v>
      </c>
      <c r="V518" t="s">
        <v>1205</v>
      </c>
      <c r="W518" t="str">
        <f>"2018-08-28 05:52:12 AM"</f>
        <v>2018-08-28 05:52:12 AM</v>
      </c>
      <c r="X518" t="str">
        <f>"2018-08-28 11:22:12 AM"</f>
        <v>2018-08-28 11:22:12 AM</v>
      </c>
    </row>
    <row r="519" spans="1:24" x14ac:dyDescent="0.45">
      <c r="A519" t="s">
        <v>224</v>
      </c>
      <c r="B519" t="str">
        <f>"+918897106105"</f>
        <v>+918897106105</v>
      </c>
      <c r="C519" t="s">
        <v>25</v>
      </c>
      <c r="D519">
        <v>9849566720</v>
      </c>
      <c r="E519">
        <v>2</v>
      </c>
      <c r="F519" s="1">
        <v>43257</v>
      </c>
      <c r="G519" t="s">
        <v>26</v>
      </c>
      <c r="H519" s="1">
        <v>43319</v>
      </c>
      <c r="I519" t="s">
        <v>61</v>
      </c>
      <c r="J519" t="s">
        <v>28</v>
      </c>
      <c r="K519">
        <v>4</v>
      </c>
      <c r="L519" t="s">
        <v>26</v>
      </c>
      <c r="M519" s="1">
        <v>43315</v>
      </c>
      <c r="N519" t="s">
        <v>1206</v>
      </c>
      <c r="O519" t="s">
        <v>313</v>
      </c>
      <c r="P519" t="s">
        <v>314</v>
      </c>
      <c r="Q519" t="s">
        <v>315</v>
      </c>
      <c r="R519" t="s">
        <v>316</v>
      </c>
      <c r="S519" t="s">
        <v>317</v>
      </c>
      <c r="T519">
        <v>18.2892218</v>
      </c>
      <c r="U519">
        <v>79.548595199999994</v>
      </c>
      <c r="V519" t="s">
        <v>318</v>
      </c>
      <c r="W519" t="str">
        <f>"2018-08-28 03:12:42 AM"</f>
        <v>2018-08-28 03:12:42 AM</v>
      </c>
      <c r="X519" t="str">
        <f>"2018-08-28 08:42:42 AM"</f>
        <v>2018-08-28 08:42:42 AM</v>
      </c>
    </row>
    <row r="520" spans="1:24" x14ac:dyDescent="0.45">
      <c r="A520" t="s">
        <v>224</v>
      </c>
      <c r="B520" t="str">
        <f>"+918897106105"</f>
        <v>+918897106105</v>
      </c>
      <c r="C520" t="s">
        <v>25</v>
      </c>
      <c r="D520">
        <v>9908607886</v>
      </c>
      <c r="E520">
        <v>2</v>
      </c>
      <c r="F520" s="1">
        <v>43261</v>
      </c>
      <c r="G520" t="s">
        <v>26</v>
      </c>
      <c r="H520" s="1">
        <v>43318</v>
      </c>
      <c r="I520" t="s">
        <v>61</v>
      </c>
      <c r="J520" t="s">
        <v>52</v>
      </c>
      <c r="K520">
        <v>2</v>
      </c>
      <c r="L520" t="s">
        <v>26</v>
      </c>
      <c r="M520" s="1">
        <v>43322</v>
      </c>
      <c r="N520" t="s">
        <v>1207</v>
      </c>
      <c r="O520" t="s">
        <v>313</v>
      </c>
      <c r="P520" t="s">
        <v>314</v>
      </c>
      <c r="Q520" t="s">
        <v>315</v>
      </c>
      <c r="R520" t="s">
        <v>316</v>
      </c>
      <c r="S520" t="s">
        <v>317</v>
      </c>
      <c r="T520">
        <v>18.289392800000002</v>
      </c>
      <c r="U520">
        <v>79.531558799999999</v>
      </c>
      <c r="V520" t="s">
        <v>230</v>
      </c>
      <c r="W520" t="str">
        <f>"2018-08-28 04:35:48 AM"</f>
        <v>2018-08-28 04:35:48 AM</v>
      </c>
      <c r="X520" t="str">
        <f>"2018-08-28 10:05:48 AM"</f>
        <v>2018-08-28 10:05:48 AM</v>
      </c>
    </row>
    <row r="521" spans="1:24" x14ac:dyDescent="0.45">
      <c r="A521" t="s">
        <v>187</v>
      </c>
      <c r="B521" t="str">
        <f>"+919949565092"</f>
        <v>+919949565092</v>
      </c>
      <c r="C521" t="s">
        <v>25</v>
      </c>
      <c r="D521">
        <v>9989745933</v>
      </c>
      <c r="E521">
        <v>1</v>
      </c>
      <c r="F521" s="1">
        <v>43261</v>
      </c>
      <c r="G521" t="s">
        <v>26</v>
      </c>
      <c r="H521" s="1">
        <v>43331</v>
      </c>
      <c r="I521" t="s">
        <v>108</v>
      </c>
      <c r="J521" t="s">
        <v>52</v>
      </c>
      <c r="L521" t="s">
        <v>26</v>
      </c>
      <c r="M521" s="1">
        <v>43324</v>
      </c>
      <c r="N521" t="s">
        <v>1208</v>
      </c>
      <c r="O521" t="s">
        <v>189</v>
      </c>
      <c r="P521" t="s">
        <v>1209</v>
      </c>
      <c r="Q521" t="s">
        <v>1210</v>
      </c>
      <c r="R521" t="s">
        <v>432</v>
      </c>
      <c r="S521" t="s">
        <v>193</v>
      </c>
      <c r="T521">
        <v>18.482272600000002</v>
      </c>
      <c r="U521">
        <v>79.499207900000002</v>
      </c>
      <c r="V521" t="s">
        <v>433</v>
      </c>
      <c r="W521" t="str">
        <f>"2018-08-28 04:44:40 AM"</f>
        <v>2018-08-28 04:44:40 AM</v>
      </c>
      <c r="X521" t="str">
        <f>"2018-08-28 10:14:40 AM"</f>
        <v>2018-08-28 10:14:40 AM</v>
      </c>
    </row>
    <row r="522" spans="1:24" x14ac:dyDescent="0.45">
      <c r="A522" t="s">
        <v>1126</v>
      </c>
      <c r="B522" t="str">
        <f>"+919491695720"</f>
        <v>+919491695720</v>
      </c>
      <c r="C522" t="s">
        <v>25</v>
      </c>
      <c r="D522">
        <v>9640615420</v>
      </c>
      <c r="E522">
        <v>6</v>
      </c>
      <c r="F522" s="1">
        <v>43285</v>
      </c>
      <c r="G522" t="s">
        <v>26</v>
      </c>
      <c r="H522" s="1">
        <v>43328</v>
      </c>
      <c r="I522" t="s">
        <v>138</v>
      </c>
      <c r="J522" t="s">
        <v>28</v>
      </c>
      <c r="L522" t="s">
        <v>26</v>
      </c>
      <c r="M522" s="1">
        <v>43324</v>
      </c>
      <c r="N522" t="s">
        <v>1211</v>
      </c>
      <c r="O522" t="s">
        <v>1212</v>
      </c>
      <c r="P522" t="s">
        <v>1129</v>
      </c>
      <c r="Q522" t="s">
        <v>1130</v>
      </c>
      <c r="R522" t="s">
        <v>1131</v>
      </c>
      <c r="S522" t="s">
        <v>35</v>
      </c>
      <c r="T522">
        <v>16.586497900000001</v>
      </c>
      <c r="U522">
        <v>80.107789999999994</v>
      </c>
      <c r="V522" t="s">
        <v>1132</v>
      </c>
      <c r="W522" t="str">
        <f>"2018-08-28 05:32:08 AM"</f>
        <v>2018-08-28 05:32:08 AM</v>
      </c>
      <c r="X522" t="str">
        <f>"2018-08-28 11:02:08 AM"</f>
        <v>2018-08-28 11:02:08 AM</v>
      </c>
    </row>
    <row r="523" spans="1:24" x14ac:dyDescent="0.45">
      <c r="A523" t="s">
        <v>198</v>
      </c>
      <c r="B523" t="str">
        <f>"+919849992127"</f>
        <v>+919849992127</v>
      </c>
      <c r="C523" t="s">
        <v>25</v>
      </c>
      <c r="D523">
        <v>9652510153</v>
      </c>
      <c r="E523">
        <v>5</v>
      </c>
      <c r="F523" s="1">
        <v>43276</v>
      </c>
      <c r="G523" t="s">
        <v>26</v>
      </c>
      <c r="I523" t="s">
        <v>61</v>
      </c>
      <c r="J523" t="s">
        <v>52</v>
      </c>
      <c r="L523" t="s">
        <v>79</v>
      </c>
      <c r="M523" s="1">
        <v>43339</v>
      </c>
      <c r="N523" t="s">
        <v>1213</v>
      </c>
      <c r="O523" t="s">
        <v>200</v>
      </c>
      <c r="P523" t="s">
        <v>201</v>
      </c>
      <c r="Q523" t="s">
        <v>1214</v>
      </c>
      <c r="R523" t="s">
        <v>223</v>
      </c>
      <c r="S523" t="s">
        <v>223</v>
      </c>
      <c r="T523">
        <v>18.585145700000002</v>
      </c>
      <c r="U523">
        <v>79.354156900000007</v>
      </c>
      <c r="V523" t="s">
        <v>1215</v>
      </c>
      <c r="W523" t="str">
        <f>"2018-08-29 02:58:59 AM"</f>
        <v>2018-08-29 02:58:59 AM</v>
      </c>
      <c r="X523" t="str">
        <f>"2018-08-29 08:28:59 AM"</f>
        <v>2018-08-29 08:28:59 AM</v>
      </c>
    </row>
    <row r="524" spans="1:24" x14ac:dyDescent="0.45">
      <c r="A524" t="s">
        <v>224</v>
      </c>
      <c r="B524" t="str">
        <f>"+918897106105"</f>
        <v>+918897106105</v>
      </c>
      <c r="C524" t="s">
        <v>25</v>
      </c>
      <c r="D524">
        <v>9989048945</v>
      </c>
      <c r="E524">
        <v>3</v>
      </c>
      <c r="F524" s="1">
        <v>43261</v>
      </c>
      <c r="G524" t="s">
        <v>26</v>
      </c>
      <c r="H524" s="1">
        <v>43327</v>
      </c>
      <c r="I524" t="s">
        <v>61</v>
      </c>
      <c r="J524" t="s">
        <v>52</v>
      </c>
      <c r="K524">
        <v>2</v>
      </c>
      <c r="L524" t="s">
        <v>26</v>
      </c>
      <c r="M524" t="s">
        <v>79</v>
      </c>
      <c r="N524" t="s">
        <v>1216</v>
      </c>
      <c r="O524" t="s">
        <v>313</v>
      </c>
      <c r="P524" t="s">
        <v>314</v>
      </c>
      <c r="Q524" t="s">
        <v>600</v>
      </c>
      <c r="R524" t="s">
        <v>316</v>
      </c>
      <c r="S524" t="s">
        <v>317</v>
      </c>
      <c r="T524">
        <v>18.3199383</v>
      </c>
      <c r="U524">
        <v>79.548871199999994</v>
      </c>
      <c r="V524" t="s">
        <v>210</v>
      </c>
      <c r="W524" t="str">
        <f>"2018-08-29 03:19:45 AM"</f>
        <v>2018-08-29 03:19:45 AM</v>
      </c>
      <c r="X524" t="str">
        <f>"2018-08-29 08:49:45 AM"</f>
        <v>2018-08-29 08:49:45 AM</v>
      </c>
    </row>
    <row r="525" spans="1:24" x14ac:dyDescent="0.45">
      <c r="A525" t="s">
        <v>224</v>
      </c>
      <c r="B525" t="str">
        <f>"+918897106105"</f>
        <v>+918897106105</v>
      </c>
      <c r="C525" t="s">
        <v>25</v>
      </c>
      <c r="D525">
        <v>9948551705</v>
      </c>
      <c r="E525">
        <v>2</v>
      </c>
      <c r="F525" s="1">
        <v>43263</v>
      </c>
      <c r="G525" t="s">
        <v>26</v>
      </c>
      <c r="H525" t="s">
        <v>1217</v>
      </c>
      <c r="I525" t="s">
        <v>61</v>
      </c>
      <c r="J525" t="s">
        <v>52</v>
      </c>
      <c r="K525">
        <v>1</v>
      </c>
      <c r="L525" t="s">
        <v>26</v>
      </c>
      <c r="M525" s="1">
        <v>43322</v>
      </c>
      <c r="N525" t="s">
        <v>1218</v>
      </c>
      <c r="O525" t="s">
        <v>313</v>
      </c>
      <c r="P525" t="s">
        <v>314</v>
      </c>
      <c r="Q525" t="s">
        <v>600</v>
      </c>
      <c r="R525" t="s">
        <v>316</v>
      </c>
      <c r="S525" t="s">
        <v>317</v>
      </c>
      <c r="T525">
        <v>18.3199383</v>
      </c>
      <c r="U525">
        <v>79.548871199999994</v>
      </c>
      <c r="V525" t="s">
        <v>210</v>
      </c>
      <c r="W525" t="str">
        <f>"2018-08-29 03:28:14 AM"</f>
        <v>2018-08-29 03:28:14 AM</v>
      </c>
      <c r="X525" t="str">
        <f>"2018-08-29 08:58:14 AM"</f>
        <v>2018-08-29 08:58:14 AM</v>
      </c>
    </row>
    <row r="526" spans="1:24" x14ac:dyDescent="0.45">
      <c r="A526" t="s">
        <v>198</v>
      </c>
      <c r="B526" t="str">
        <f>"+919849992127"</f>
        <v>+919849992127</v>
      </c>
      <c r="C526" t="s">
        <v>25</v>
      </c>
      <c r="D526">
        <v>9701622584</v>
      </c>
      <c r="E526">
        <v>1</v>
      </c>
      <c r="F526" s="1">
        <v>43266</v>
      </c>
      <c r="G526" t="s">
        <v>26</v>
      </c>
      <c r="H526" s="1">
        <v>43325</v>
      </c>
      <c r="I526" t="s">
        <v>61</v>
      </c>
      <c r="J526" t="s">
        <v>52</v>
      </c>
      <c r="L526" t="s">
        <v>26</v>
      </c>
      <c r="N526" t="s">
        <v>1219</v>
      </c>
      <c r="O526" t="s">
        <v>200</v>
      </c>
      <c r="P526" t="s">
        <v>201</v>
      </c>
      <c r="Q526" t="s">
        <v>435</v>
      </c>
      <c r="R526" t="s">
        <v>223</v>
      </c>
      <c r="S526" t="s">
        <v>223</v>
      </c>
      <c r="T526">
        <v>18.549038500000002</v>
      </c>
      <c r="U526">
        <v>79.345675499999999</v>
      </c>
      <c r="V526" t="s">
        <v>436</v>
      </c>
      <c r="W526" t="str">
        <f>"2018-08-29 04:53:41 AM"</f>
        <v>2018-08-29 04:53:41 AM</v>
      </c>
      <c r="X526" t="str">
        <f>"2018-08-29 10:23:41 AM"</f>
        <v>2018-08-29 10:23:41 AM</v>
      </c>
    </row>
    <row r="527" spans="1:24" x14ac:dyDescent="0.45">
      <c r="A527" t="s">
        <v>663</v>
      </c>
      <c r="B527" t="str">
        <f>"+919848056914"</f>
        <v>+919848056914</v>
      </c>
      <c r="C527" t="s">
        <v>25</v>
      </c>
      <c r="D527">
        <v>9502546887</v>
      </c>
      <c r="E527">
        <v>2</v>
      </c>
      <c r="F527" t="s">
        <v>1220</v>
      </c>
      <c r="G527" t="s">
        <v>26</v>
      </c>
      <c r="H527" t="s">
        <v>907</v>
      </c>
      <c r="I527" t="s">
        <v>61</v>
      </c>
      <c r="J527" t="s">
        <v>52</v>
      </c>
      <c r="K527">
        <v>2</v>
      </c>
      <c r="L527" t="s">
        <v>26</v>
      </c>
      <c r="M527" t="s">
        <v>1221</v>
      </c>
      <c r="N527" t="s">
        <v>1222</v>
      </c>
      <c r="O527" t="s">
        <v>669</v>
      </c>
      <c r="P527" t="s">
        <v>670</v>
      </c>
      <c r="Q527" t="s">
        <v>754</v>
      </c>
      <c r="R527" t="s">
        <v>755</v>
      </c>
      <c r="S527" t="s">
        <v>35</v>
      </c>
      <c r="T527">
        <v>16.507745</v>
      </c>
      <c r="U527">
        <v>79.781438300000005</v>
      </c>
      <c r="V527" t="s">
        <v>1148</v>
      </c>
      <c r="W527" t="str">
        <f>"2018-08-30 02:50:36 AM"</f>
        <v>2018-08-30 02:50:36 AM</v>
      </c>
      <c r="X527" t="str">
        <f>"2018-08-30 08:20:36 AM"</f>
        <v>2018-08-30 08:20:36 AM</v>
      </c>
    </row>
    <row r="528" spans="1:24" x14ac:dyDescent="0.45">
      <c r="A528" t="s">
        <v>491</v>
      </c>
      <c r="B528" t="str">
        <f>"+919652385954"</f>
        <v>+919652385954</v>
      </c>
      <c r="C528" t="s">
        <v>25</v>
      </c>
      <c r="D528">
        <v>9491482236</v>
      </c>
      <c r="E528">
        <v>7</v>
      </c>
      <c r="F528" s="1">
        <v>43262</v>
      </c>
      <c r="G528" t="s">
        <v>26</v>
      </c>
      <c r="H528" s="1">
        <v>43304</v>
      </c>
      <c r="I528" t="s">
        <v>75</v>
      </c>
      <c r="J528" t="s">
        <v>52</v>
      </c>
      <c r="K528" t="s">
        <v>1223</v>
      </c>
      <c r="L528" t="s">
        <v>26</v>
      </c>
      <c r="N528" t="s">
        <v>1224</v>
      </c>
      <c r="O528" t="s">
        <v>493</v>
      </c>
      <c r="P528" t="s">
        <v>494</v>
      </c>
      <c r="Q528" t="s">
        <v>1225</v>
      </c>
      <c r="R528" t="s">
        <v>496</v>
      </c>
      <c r="S528" t="s">
        <v>497</v>
      </c>
      <c r="T528">
        <v>18.331907699999999</v>
      </c>
      <c r="U528">
        <v>78.950071100000002</v>
      </c>
      <c r="V528" t="s">
        <v>498</v>
      </c>
      <c r="W528" t="str">
        <f>"2018-09-16 04:34:26 AM"</f>
        <v>2018-09-16 04:34:26 AM</v>
      </c>
      <c r="X528" t="str">
        <f>"2018-09-16 10:04:26 AM"</f>
        <v>2018-09-16 10:04:26 AM</v>
      </c>
    </row>
    <row r="529" spans="1:24" x14ac:dyDescent="0.45">
      <c r="A529" t="s">
        <v>663</v>
      </c>
      <c r="B529" t="str">
        <f t="shared" ref="B529:B537" si="6">"+919848056914"</f>
        <v>+919848056914</v>
      </c>
      <c r="C529" t="s">
        <v>25</v>
      </c>
      <c r="D529">
        <v>9908886639</v>
      </c>
      <c r="E529">
        <v>3</v>
      </c>
      <c r="F529" t="s">
        <v>1226</v>
      </c>
      <c r="G529" t="s">
        <v>26</v>
      </c>
      <c r="H529" t="s">
        <v>1227</v>
      </c>
      <c r="I529" t="s">
        <v>27</v>
      </c>
      <c r="J529" t="s">
        <v>52</v>
      </c>
      <c r="K529">
        <v>2</v>
      </c>
      <c r="L529" t="s">
        <v>26</v>
      </c>
      <c r="M529" t="s">
        <v>1228</v>
      </c>
      <c r="N529" t="s">
        <v>1229</v>
      </c>
      <c r="O529" t="s">
        <v>669</v>
      </c>
      <c r="P529" t="s">
        <v>1230</v>
      </c>
      <c r="Q529" t="s">
        <v>754</v>
      </c>
      <c r="R529" t="s">
        <v>755</v>
      </c>
      <c r="S529" t="s">
        <v>35</v>
      </c>
      <c r="T529">
        <v>16.484356699999999</v>
      </c>
      <c r="U529">
        <v>79.781168300000004</v>
      </c>
      <c r="V529" t="s">
        <v>1231</v>
      </c>
      <c r="W529" t="str">
        <f>"2018-09-16 04:38:56 AM"</f>
        <v>2018-09-16 04:38:56 AM</v>
      </c>
      <c r="X529" t="str">
        <f>"2018-09-16 10:08:56 AM"</f>
        <v>2018-09-16 10:08:56 AM</v>
      </c>
    </row>
    <row r="530" spans="1:24" x14ac:dyDescent="0.45">
      <c r="A530" t="s">
        <v>663</v>
      </c>
      <c r="B530" t="str">
        <f t="shared" si="6"/>
        <v>+919848056914</v>
      </c>
      <c r="C530" t="s">
        <v>25</v>
      </c>
      <c r="D530">
        <v>9000302262</v>
      </c>
      <c r="E530">
        <v>3</v>
      </c>
      <c r="F530" t="s">
        <v>1232</v>
      </c>
      <c r="G530" t="s">
        <v>26</v>
      </c>
      <c r="H530" t="s">
        <v>1233</v>
      </c>
      <c r="I530" t="s">
        <v>75</v>
      </c>
      <c r="J530" t="s">
        <v>28</v>
      </c>
      <c r="K530">
        <v>15</v>
      </c>
      <c r="L530" t="s">
        <v>26</v>
      </c>
      <c r="M530" t="s">
        <v>1234</v>
      </c>
      <c r="N530" t="s">
        <v>1235</v>
      </c>
      <c r="O530" t="s">
        <v>669</v>
      </c>
      <c r="P530" t="s">
        <v>670</v>
      </c>
      <c r="Q530" t="s">
        <v>754</v>
      </c>
      <c r="R530" t="s">
        <v>755</v>
      </c>
      <c r="S530" t="s">
        <v>35</v>
      </c>
      <c r="T530">
        <v>16.483820600000001</v>
      </c>
      <c r="U530">
        <v>79.779315800000006</v>
      </c>
      <c r="V530" t="s">
        <v>1231</v>
      </c>
      <c r="W530" t="str">
        <f>"2018-09-16 04:38:59 AM"</f>
        <v>2018-09-16 04:38:59 AM</v>
      </c>
      <c r="X530" t="str">
        <f>"2018-09-16 10:08:59 AM"</f>
        <v>2018-09-16 10:08:59 AM</v>
      </c>
    </row>
    <row r="531" spans="1:24" x14ac:dyDescent="0.45">
      <c r="A531" t="s">
        <v>663</v>
      </c>
      <c r="B531" t="str">
        <f t="shared" si="6"/>
        <v>+919848056914</v>
      </c>
      <c r="C531" t="s">
        <v>25</v>
      </c>
      <c r="D531">
        <v>9502993380</v>
      </c>
      <c r="E531">
        <v>3</v>
      </c>
      <c r="F531" t="s">
        <v>1236</v>
      </c>
      <c r="G531" t="s">
        <v>26</v>
      </c>
      <c r="H531" t="s">
        <v>1237</v>
      </c>
      <c r="I531" t="s">
        <v>75</v>
      </c>
      <c r="J531" t="s">
        <v>28</v>
      </c>
      <c r="K531">
        <v>4</v>
      </c>
      <c r="L531" t="s">
        <v>26</v>
      </c>
      <c r="M531" t="s">
        <v>1238</v>
      </c>
      <c r="N531" t="s">
        <v>1239</v>
      </c>
      <c r="O531" t="s">
        <v>669</v>
      </c>
      <c r="P531" t="s">
        <v>670</v>
      </c>
      <c r="Q531" t="s">
        <v>754</v>
      </c>
      <c r="R531" t="s">
        <v>755</v>
      </c>
      <c r="S531" t="s">
        <v>35</v>
      </c>
      <c r="T531">
        <v>16.484356699999999</v>
      </c>
      <c r="U531">
        <v>79.781168300000004</v>
      </c>
      <c r="W531" t="str">
        <f>"2018-09-16 04:39:02 AM"</f>
        <v>2018-09-16 04:39:02 AM</v>
      </c>
      <c r="X531" t="str">
        <f>"2018-09-16 10:09:02 AM"</f>
        <v>2018-09-16 10:09:02 AM</v>
      </c>
    </row>
    <row r="532" spans="1:24" x14ac:dyDescent="0.45">
      <c r="A532" t="s">
        <v>663</v>
      </c>
      <c r="B532" t="str">
        <f t="shared" si="6"/>
        <v>+919848056914</v>
      </c>
      <c r="C532" t="s">
        <v>25</v>
      </c>
      <c r="D532">
        <v>9705836315</v>
      </c>
      <c r="E532">
        <v>2.5</v>
      </c>
      <c r="F532" t="s">
        <v>1220</v>
      </c>
      <c r="G532" t="s">
        <v>26</v>
      </c>
      <c r="H532" t="s">
        <v>1005</v>
      </c>
      <c r="I532" t="s">
        <v>27</v>
      </c>
      <c r="J532" t="s">
        <v>28</v>
      </c>
      <c r="K532">
        <v>13</v>
      </c>
      <c r="L532" t="s">
        <v>79</v>
      </c>
      <c r="M532" t="s">
        <v>1240</v>
      </c>
      <c r="N532" t="s">
        <v>1241</v>
      </c>
      <c r="O532" t="s">
        <v>669</v>
      </c>
      <c r="P532" t="s">
        <v>670</v>
      </c>
      <c r="Q532" t="s">
        <v>754</v>
      </c>
      <c r="R532" t="s">
        <v>755</v>
      </c>
      <c r="S532" t="s">
        <v>35</v>
      </c>
      <c r="T532">
        <v>16.480228400000001</v>
      </c>
      <c r="U532">
        <v>79.780360900000005</v>
      </c>
      <c r="V532" t="s">
        <v>1231</v>
      </c>
      <c r="W532" t="str">
        <f>"2018-09-16 04:39:05 AM"</f>
        <v>2018-09-16 04:39:05 AM</v>
      </c>
      <c r="X532" t="str">
        <f>"2018-09-16 10:09:05 AM"</f>
        <v>2018-09-16 10:09:05 AM</v>
      </c>
    </row>
    <row r="533" spans="1:24" x14ac:dyDescent="0.45">
      <c r="A533" t="s">
        <v>663</v>
      </c>
      <c r="B533" t="str">
        <f t="shared" si="6"/>
        <v>+919848056914</v>
      </c>
      <c r="C533" t="s">
        <v>25</v>
      </c>
      <c r="D533">
        <v>9652412037</v>
      </c>
      <c r="E533">
        <v>4</v>
      </c>
      <c r="F533" t="s">
        <v>1242</v>
      </c>
      <c r="G533" t="s">
        <v>26</v>
      </c>
      <c r="H533" t="s">
        <v>1243</v>
      </c>
      <c r="I533" t="s">
        <v>27</v>
      </c>
      <c r="J533" t="s">
        <v>28</v>
      </c>
      <c r="K533">
        <v>10</v>
      </c>
      <c r="L533" t="s">
        <v>26</v>
      </c>
      <c r="M533" t="s">
        <v>1244</v>
      </c>
      <c r="N533" t="s">
        <v>1245</v>
      </c>
      <c r="O533" t="s">
        <v>669</v>
      </c>
      <c r="P533" t="s">
        <v>670</v>
      </c>
      <c r="Q533" t="s">
        <v>754</v>
      </c>
      <c r="R533" t="s">
        <v>755</v>
      </c>
      <c r="S533" t="s">
        <v>35</v>
      </c>
      <c r="T533">
        <v>16.509080000000001</v>
      </c>
      <c r="U533">
        <v>79.814149999999998</v>
      </c>
      <c r="V533" t="s">
        <v>765</v>
      </c>
      <c r="W533" t="str">
        <f>"2018-09-16 04:39:12 AM"</f>
        <v>2018-09-16 04:39:12 AM</v>
      </c>
      <c r="X533" t="str">
        <f>"2018-09-16 10:09:12 AM"</f>
        <v>2018-09-16 10:09:12 AM</v>
      </c>
    </row>
    <row r="534" spans="1:24" x14ac:dyDescent="0.45">
      <c r="A534" t="s">
        <v>663</v>
      </c>
      <c r="B534" t="str">
        <f t="shared" si="6"/>
        <v>+919848056914</v>
      </c>
      <c r="C534" t="s">
        <v>25</v>
      </c>
      <c r="D534">
        <v>9666535282</v>
      </c>
      <c r="E534">
        <v>6</v>
      </c>
      <c r="F534" t="s">
        <v>1236</v>
      </c>
      <c r="G534" t="s">
        <v>26</v>
      </c>
      <c r="H534" t="s">
        <v>1014</v>
      </c>
      <c r="I534" t="s">
        <v>75</v>
      </c>
      <c r="J534" t="s">
        <v>28</v>
      </c>
      <c r="K534" t="s">
        <v>1246</v>
      </c>
      <c r="L534" t="s">
        <v>79</v>
      </c>
      <c r="M534" t="s">
        <v>664</v>
      </c>
      <c r="N534" t="s">
        <v>1247</v>
      </c>
      <c r="O534" t="s">
        <v>669</v>
      </c>
      <c r="P534" t="s">
        <v>670</v>
      </c>
      <c r="Q534" t="s">
        <v>754</v>
      </c>
      <c r="R534" t="s">
        <v>755</v>
      </c>
      <c r="S534" t="s">
        <v>35</v>
      </c>
      <c r="T534">
        <v>16.484121699999999</v>
      </c>
      <c r="U534">
        <v>79.7809867</v>
      </c>
      <c r="V534" t="s">
        <v>1231</v>
      </c>
      <c r="W534" t="str">
        <f>"2018-09-16 04:39:07 AM"</f>
        <v>2018-09-16 04:39:07 AM</v>
      </c>
      <c r="X534" t="str">
        <f>"2018-09-16 10:09:07 AM"</f>
        <v>2018-09-16 10:09:07 AM</v>
      </c>
    </row>
    <row r="535" spans="1:24" x14ac:dyDescent="0.45">
      <c r="A535" t="s">
        <v>663</v>
      </c>
      <c r="B535" t="str">
        <f t="shared" si="6"/>
        <v>+919848056914</v>
      </c>
      <c r="C535" t="s">
        <v>25</v>
      </c>
      <c r="D535">
        <v>9989894802</v>
      </c>
      <c r="E535">
        <v>5</v>
      </c>
      <c r="F535" t="s">
        <v>769</v>
      </c>
      <c r="G535" t="s">
        <v>79</v>
      </c>
      <c r="H535" t="s">
        <v>79</v>
      </c>
      <c r="I535" t="s">
        <v>27</v>
      </c>
      <c r="J535" t="s">
        <v>28</v>
      </c>
      <c r="K535">
        <v>3</v>
      </c>
      <c r="L535" t="s">
        <v>26</v>
      </c>
      <c r="M535" t="s">
        <v>1248</v>
      </c>
      <c r="N535" t="s">
        <v>1249</v>
      </c>
      <c r="O535" t="s">
        <v>669</v>
      </c>
      <c r="P535" t="s">
        <v>670</v>
      </c>
      <c r="Q535" t="s">
        <v>754</v>
      </c>
      <c r="R535" t="s">
        <v>755</v>
      </c>
      <c r="S535" t="s">
        <v>35</v>
      </c>
      <c r="T535">
        <v>16.486106700000001</v>
      </c>
      <c r="U535">
        <v>79.781828300000001</v>
      </c>
      <c r="V535" t="s">
        <v>1231</v>
      </c>
      <c r="W535" t="str">
        <f>"2018-09-16 04:39:08 AM"</f>
        <v>2018-09-16 04:39:08 AM</v>
      </c>
      <c r="X535" t="str">
        <f>"2018-09-16 10:09:08 AM"</f>
        <v>2018-09-16 10:09:08 AM</v>
      </c>
    </row>
    <row r="536" spans="1:24" x14ac:dyDescent="0.45">
      <c r="A536" t="s">
        <v>663</v>
      </c>
      <c r="B536" t="str">
        <f t="shared" si="6"/>
        <v>+919848056914</v>
      </c>
      <c r="C536" t="s">
        <v>25</v>
      </c>
      <c r="D536">
        <v>9642429625</v>
      </c>
      <c r="E536">
        <v>3</v>
      </c>
      <c r="F536" t="s">
        <v>906</v>
      </c>
      <c r="G536" t="s">
        <v>26</v>
      </c>
      <c r="H536" t="s">
        <v>907</v>
      </c>
      <c r="I536" t="s">
        <v>240</v>
      </c>
      <c r="J536" t="s">
        <v>28</v>
      </c>
      <c r="K536">
        <v>4</v>
      </c>
      <c r="L536" t="s">
        <v>26</v>
      </c>
      <c r="M536" t="s">
        <v>1250</v>
      </c>
      <c r="N536" t="s">
        <v>1251</v>
      </c>
      <c r="O536" t="s">
        <v>669</v>
      </c>
      <c r="P536" t="s">
        <v>670</v>
      </c>
      <c r="Q536" t="s">
        <v>754</v>
      </c>
      <c r="R536" t="s">
        <v>755</v>
      </c>
      <c r="S536" t="s">
        <v>35</v>
      </c>
      <c r="T536">
        <v>16.50365</v>
      </c>
      <c r="U536">
        <v>79.811329999999998</v>
      </c>
      <c r="V536" t="s">
        <v>765</v>
      </c>
      <c r="W536" t="str">
        <f>"2018-09-16 04:39:10 AM"</f>
        <v>2018-09-16 04:39:10 AM</v>
      </c>
      <c r="X536" t="str">
        <f>"2018-09-16 10:09:10 AM"</f>
        <v>2018-09-16 10:09:10 AM</v>
      </c>
    </row>
    <row r="537" spans="1:24" x14ac:dyDescent="0.45">
      <c r="A537" t="s">
        <v>663</v>
      </c>
      <c r="B537" t="str">
        <f t="shared" si="6"/>
        <v>+919848056914</v>
      </c>
      <c r="C537" t="s">
        <v>25</v>
      </c>
      <c r="D537">
        <v>9951186503</v>
      </c>
      <c r="E537">
        <v>6</v>
      </c>
      <c r="F537" t="s">
        <v>1004</v>
      </c>
      <c r="G537" t="s">
        <v>79</v>
      </c>
      <c r="H537" t="s">
        <v>79</v>
      </c>
      <c r="I537" t="s">
        <v>666</v>
      </c>
      <c r="J537" t="s">
        <v>28</v>
      </c>
      <c r="K537" t="s">
        <v>1252</v>
      </c>
      <c r="L537" t="s">
        <v>79</v>
      </c>
      <c r="M537" t="s">
        <v>988</v>
      </c>
      <c r="N537" t="s">
        <v>1253</v>
      </c>
      <c r="O537" t="s">
        <v>669</v>
      </c>
      <c r="P537" t="s">
        <v>670</v>
      </c>
      <c r="Q537" t="s">
        <v>754</v>
      </c>
      <c r="R537" t="s">
        <v>755</v>
      </c>
      <c r="S537" t="s">
        <v>35</v>
      </c>
      <c r="T537">
        <v>16.4899667</v>
      </c>
      <c r="U537">
        <v>79.808183299999996</v>
      </c>
      <c r="V537" t="s">
        <v>120</v>
      </c>
      <c r="W537" t="str">
        <f>"2018-09-16 04:39:14 AM"</f>
        <v>2018-09-16 04:39:14 AM</v>
      </c>
      <c r="X537" t="str">
        <f>"2018-09-16 10:09:14 AM"</f>
        <v>2018-09-16 10:09:14 AM</v>
      </c>
    </row>
    <row r="538" spans="1:24" x14ac:dyDescent="0.45">
      <c r="A538" t="s">
        <v>491</v>
      </c>
      <c r="B538" t="str">
        <f>"+919652385954"</f>
        <v>+919652385954</v>
      </c>
      <c r="C538" t="s">
        <v>25</v>
      </c>
      <c r="D538">
        <v>9949158823</v>
      </c>
      <c r="E538">
        <v>4</v>
      </c>
      <c r="F538" s="1">
        <v>43262</v>
      </c>
      <c r="G538" t="s">
        <v>26</v>
      </c>
      <c r="H538" s="1">
        <v>43304</v>
      </c>
      <c r="I538" t="s">
        <v>75</v>
      </c>
      <c r="J538" t="s">
        <v>28</v>
      </c>
      <c r="K538" t="s">
        <v>1254</v>
      </c>
      <c r="L538" t="s">
        <v>79</v>
      </c>
      <c r="N538" t="s">
        <v>1255</v>
      </c>
      <c r="O538" t="s">
        <v>493</v>
      </c>
      <c r="P538" t="s">
        <v>494</v>
      </c>
      <c r="Q538" t="s">
        <v>1225</v>
      </c>
      <c r="R538" t="s">
        <v>496</v>
      </c>
      <c r="S538" t="s">
        <v>497</v>
      </c>
      <c r="T538">
        <v>18.331907699999999</v>
      </c>
      <c r="U538">
        <v>78.950071100000002</v>
      </c>
      <c r="V538" t="s">
        <v>498</v>
      </c>
      <c r="W538" t="str">
        <f>"2018-09-16 04:51:47 AM"</f>
        <v>2018-09-16 04:51:47 AM</v>
      </c>
      <c r="X538" t="str">
        <f>"2018-09-16 10:21:47 AM"</f>
        <v>2018-09-16 10:21:47 AM</v>
      </c>
    </row>
    <row r="539" spans="1:24" x14ac:dyDescent="0.45">
      <c r="A539" t="s">
        <v>663</v>
      </c>
      <c r="B539" t="str">
        <f>"+919848056914"</f>
        <v>+919848056914</v>
      </c>
      <c r="C539" t="s">
        <v>25</v>
      </c>
      <c r="D539">
        <v>9381323040</v>
      </c>
      <c r="E539">
        <v>2.5</v>
      </c>
      <c r="F539" t="s">
        <v>1014</v>
      </c>
      <c r="G539" t="s">
        <v>26</v>
      </c>
      <c r="H539" t="s">
        <v>1256</v>
      </c>
      <c r="I539" t="s">
        <v>666</v>
      </c>
      <c r="J539" t="s">
        <v>28</v>
      </c>
      <c r="K539" t="s">
        <v>1252</v>
      </c>
      <c r="L539" t="s">
        <v>79</v>
      </c>
      <c r="M539" t="s">
        <v>1243</v>
      </c>
      <c r="N539" t="s">
        <v>1257</v>
      </c>
      <c r="O539" t="s">
        <v>669</v>
      </c>
      <c r="P539" t="s">
        <v>670</v>
      </c>
      <c r="Q539" t="s">
        <v>754</v>
      </c>
      <c r="R539" t="s">
        <v>755</v>
      </c>
      <c r="S539" t="s">
        <v>35</v>
      </c>
      <c r="T539">
        <v>16.490365000000001</v>
      </c>
      <c r="U539">
        <v>79.807929999999999</v>
      </c>
      <c r="V539" t="s">
        <v>120</v>
      </c>
      <c r="W539" t="str">
        <f>"2018-09-16 04:39:19 AM"</f>
        <v>2018-09-16 04:39:19 AM</v>
      </c>
      <c r="X539" t="str">
        <f>"2018-09-16 10:09:19 AM"</f>
        <v>2018-09-16 10:09:19 AM</v>
      </c>
    </row>
    <row r="540" spans="1:24" x14ac:dyDescent="0.45">
      <c r="A540" t="s">
        <v>198</v>
      </c>
      <c r="B540" t="str">
        <f>"+919849992127"</f>
        <v>+919849992127</v>
      </c>
      <c r="C540" t="s">
        <v>25</v>
      </c>
      <c r="D540">
        <v>9949666340</v>
      </c>
      <c r="E540">
        <v>4</v>
      </c>
      <c r="F540" s="1">
        <v>43266</v>
      </c>
      <c r="G540" t="s">
        <v>26</v>
      </c>
      <c r="H540" s="1">
        <v>43353</v>
      </c>
      <c r="I540" t="s">
        <v>108</v>
      </c>
      <c r="J540" t="s">
        <v>52</v>
      </c>
      <c r="K540" t="s">
        <v>1258</v>
      </c>
      <c r="L540" t="s">
        <v>79</v>
      </c>
      <c r="M540" s="1">
        <v>43324</v>
      </c>
      <c r="N540" t="s">
        <v>1259</v>
      </c>
      <c r="O540" t="s">
        <v>200</v>
      </c>
      <c r="P540" t="s">
        <v>201</v>
      </c>
      <c r="Q540" t="s">
        <v>1260</v>
      </c>
      <c r="R540" t="s">
        <v>223</v>
      </c>
      <c r="S540" t="s">
        <v>223</v>
      </c>
      <c r="T540">
        <v>18.582825799999998</v>
      </c>
      <c r="U540">
        <v>79.388100499999993</v>
      </c>
      <c r="V540" t="s">
        <v>1261</v>
      </c>
      <c r="W540" t="str">
        <f>"2018-09-16 11:06:35 AM"</f>
        <v>2018-09-16 11:06:35 AM</v>
      </c>
      <c r="X540" t="str">
        <f>"2018-09-16 16:36:35 PM"</f>
        <v>2018-09-16 16:36:35 PM</v>
      </c>
    </row>
    <row r="541" spans="1:24" x14ac:dyDescent="0.45">
      <c r="A541" t="s">
        <v>663</v>
      </c>
      <c r="B541" t="str">
        <f>"+919848056914"</f>
        <v>+919848056914</v>
      </c>
      <c r="C541" t="s">
        <v>25</v>
      </c>
      <c r="D541">
        <v>9542634107</v>
      </c>
      <c r="E541">
        <v>2.5</v>
      </c>
      <c r="F541" t="s">
        <v>1000</v>
      </c>
      <c r="G541" t="s">
        <v>26</v>
      </c>
      <c r="H541" t="s">
        <v>1248</v>
      </c>
      <c r="I541" t="s">
        <v>75</v>
      </c>
      <c r="J541" t="s">
        <v>28</v>
      </c>
      <c r="K541" t="s">
        <v>1262</v>
      </c>
      <c r="L541" t="s">
        <v>26</v>
      </c>
      <c r="M541" t="s">
        <v>1263</v>
      </c>
      <c r="N541" t="s">
        <v>1264</v>
      </c>
      <c r="O541" t="s">
        <v>669</v>
      </c>
      <c r="P541" t="s">
        <v>670</v>
      </c>
      <c r="Q541" t="s">
        <v>754</v>
      </c>
      <c r="R541" t="s">
        <v>755</v>
      </c>
      <c r="S541" t="s">
        <v>35</v>
      </c>
      <c r="T541">
        <v>16.490183300000002</v>
      </c>
      <c r="U541">
        <v>79.806730000000002</v>
      </c>
      <c r="V541" t="s">
        <v>120</v>
      </c>
      <c r="W541" t="str">
        <f>"2018-09-16 04:39:21 AM"</f>
        <v>2018-09-16 04:39:21 AM</v>
      </c>
      <c r="X541" t="str">
        <f>"2018-09-16 10:09:21 AM"</f>
        <v>2018-09-16 10:09:21 AM</v>
      </c>
    </row>
    <row r="542" spans="1:24" x14ac:dyDescent="0.45">
      <c r="A542" t="s">
        <v>663</v>
      </c>
      <c r="B542" t="str">
        <f>"+919848056914"</f>
        <v>+919848056914</v>
      </c>
      <c r="C542" t="s">
        <v>25</v>
      </c>
      <c r="D542">
        <v>7893083373</v>
      </c>
      <c r="E542">
        <v>6</v>
      </c>
      <c r="F542" t="s">
        <v>1014</v>
      </c>
      <c r="G542" t="s">
        <v>26</v>
      </c>
      <c r="H542" t="s">
        <v>1263</v>
      </c>
      <c r="I542" t="s">
        <v>75</v>
      </c>
      <c r="J542" t="s">
        <v>28</v>
      </c>
      <c r="K542">
        <v>4</v>
      </c>
      <c r="L542" t="s">
        <v>79</v>
      </c>
      <c r="M542" t="s">
        <v>1265</v>
      </c>
      <c r="N542" t="s">
        <v>1266</v>
      </c>
      <c r="O542" t="s">
        <v>669</v>
      </c>
      <c r="P542" t="s">
        <v>670</v>
      </c>
      <c r="Q542" t="s">
        <v>754</v>
      </c>
      <c r="R542" t="s">
        <v>755</v>
      </c>
      <c r="S542" t="s">
        <v>35</v>
      </c>
      <c r="T542">
        <v>16.490183300000002</v>
      </c>
      <c r="U542">
        <v>79.806730000000002</v>
      </c>
      <c r="V542" t="s">
        <v>120</v>
      </c>
      <c r="W542" t="str">
        <f>"2018-09-16 04:39:22 AM"</f>
        <v>2018-09-16 04:39:22 AM</v>
      </c>
      <c r="X542" t="str">
        <f>"2018-09-16 10:09:22 AM"</f>
        <v>2018-09-16 10:09:22 AM</v>
      </c>
    </row>
    <row r="543" spans="1:24" x14ac:dyDescent="0.45">
      <c r="A543" t="s">
        <v>663</v>
      </c>
      <c r="B543" t="str">
        <f>"+919848056914"</f>
        <v>+919848056914</v>
      </c>
      <c r="C543" t="s">
        <v>25</v>
      </c>
      <c r="D543">
        <v>9705398024</v>
      </c>
      <c r="E543">
        <v>3</v>
      </c>
      <c r="F543" t="s">
        <v>1024</v>
      </c>
      <c r="G543" t="s">
        <v>26</v>
      </c>
      <c r="H543" t="s">
        <v>751</v>
      </c>
      <c r="I543" t="s">
        <v>666</v>
      </c>
      <c r="J543" t="s">
        <v>28</v>
      </c>
      <c r="K543">
        <v>5</v>
      </c>
      <c r="L543" t="s">
        <v>79</v>
      </c>
      <c r="M543" t="s">
        <v>664</v>
      </c>
      <c r="N543" t="s">
        <v>1267</v>
      </c>
      <c r="O543" t="s">
        <v>669</v>
      </c>
      <c r="P543" t="s">
        <v>670</v>
      </c>
      <c r="Q543" t="s">
        <v>754</v>
      </c>
      <c r="R543" t="s">
        <v>755</v>
      </c>
      <c r="S543" t="s">
        <v>35</v>
      </c>
      <c r="T543">
        <v>16.490183300000002</v>
      </c>
      <c r="U543">
        <v>79.806730000000002</v>
      </c>
      <c r="V543" t="s">
        <v>120</v>
      </c>
      <c r="W543" t="str">
        <f>"2018-09-16 04:39:26 AM"</f>
        <v>2018-09-16 04:39:26 AM</v>
      </c>
      <c r="X543" t="str">
        <f>"2018-09-16 10:09:26 AM"</f>
        <v>2018-09-16 10:09:26 AM</v>
      </c>
    </row>
    <row r="544" spans="1:24" x14ac:dyDescent="0.45">
      <c r="A544" t="s">
        <v>663</v>
      </c>
      <c r="B544" t="str">
        <f>"+919848056914"</f>
        <v>+919848056914</v>
      </c>
      <c r="C544" t="s">
        <v>25</v>
      </c>
      <c r="D544">
        <v>9948164231</v>
      </c>
      <c r="E544">
        <v>7</v>
      </c>
      <c r="F544" t="s">
        <v>1242</v>
      </c>
      <c r="G544" t="s">
        <v>26</v>
      </c>
      <c r="H544" t="s">
        <v>665</v>
      </c>
      <c r="I544" t="s">
        <v>27</v>
      </c>
      <c r="J544" t="s">
        <v>28</v>
      </c>
      <c r="K544" t="s">
        <v>1268</v>
      </c>
      <c r="L544" t="s">
        <v>26</v>
      </c>
      <c r="M544" t="s">
        <v>1221</v>
      </c>
      <c r="N544" t="s">
        <v>1269</v>
      </c>
      <c r="O544" t="s">
        <v>669</v>
      </c>
      <c r="P544" t="s">
        <v>670</v>
      </c>
      <c r="Q544" t="s">
        <v>754</v>
      </c>
      <c r="R544" t="s">
        <v>755</v>
      </c>
      <c r="S544" t="s">
        <v>35</v>
      </c>
      <c r="T544">
        <v>16.4829367</v>
      </c>
      <c r="U544">
        <v>79.791133299999998</v>
      </c>
      <c r="V544" t="s">
        <v>120</v>
      </c>
      <c r="W544" t="str">
        <f>"2018-09-16 04:39:37 AM"</f>
        <v>2018-09-16 04:39:37 AM</v>
      </c>
      <c r="X544" t="str">
        <f>"2018-09-16 10:09:37 AM"</f>
        <v>2018-09-16 10:09:37 AM</v>
      </c>
    </row>
    <row r="545" spans="1:24" x14ac:dyDescent="0.45">
      <c r="A545" t="s">
        <v>410</v>
      </c>
      <c r="B545" t="str">
        <f>"+919866421147"</f>
        <v>+919866421147</v>
      </c>
      <c r="C545" t="s">
        <v>25</v>
      </c>
      <c r="D545">
        <v>9959092943</v>
      </c>
      <c r="E545">
        <v>10</v>
      </c>
      <c r="F545" t="s">
        <v>1270</v>
      </c>
      <c r="G545" t="s">
        <v>26</v>
      </c>
      <c r="H545" t="s">
        <v>1271</v>
      </c>
      <c r="I545" t="s">
        <v>61</v>
      </c>
      <c r="J545" t="s">
        <v>28</v>
      </c>
      <c r="K545">
        <v>3</v>
      </c>
      <c r="L545" t="s">
        <v>26</v>
      </c>
      <c r="M545" t="s">
        <v>1272</v>
      </c>
      <c r="N545" t="s">
        <v>1273</v>
      </c>
      <c r="O545" t="s">
        <v>1085</v>
      </c>
      <c r="P545" t="s">
        <v>445</v>
      </c>
      <c r="Q545" t="s">
        <v>1104</v>
      </c>
      <c r="R545" t="s">
        <v>1088</v>
      </c>
      <c r="S545" t="s">
        <v>419</v>
      </c>
      <c r="T545">
        <v>18.535487499999999</v>
      </c>
      <c r="U545">
        <v>78.801520699999998</v>
      </c>
      <c r="W545" t="str">
        <f>"2018-08-25 03:40:18 AM"</f>
        <v>2018-08-25 03:40:18 AM</v>
      </c>
      <c r="X545" t="str">
        <f>"2018-08-25 09:10:18 AM"</f>
        <v>2018-08-25 09:10:18 AM</v>
      </c>
    </row>
    <row r="546" spans="1:24" x14ac:dyDescent="0.45">
      <c r="A546" t="s">
        <v>410</v>
      </c>
      <c r="B546" t="str">
        <f>"+919866421147"</f>
        <v>+919866421147</v>
      </c>
      <c r="C546" t="s">
        <v>25</v>
      </c>
      <c r="D546">
        <v>9441377264</v>
      </c>
      <c r="E546">
        <v>7</v>
      </c>
      <c r="F546" t="s">
        <v>1274</v>
      </c>
      <c r="G546" t="s">
        <v>26</v>
      </c>
      <c r="H546" t="s">
        <v>1275</v>
      </c>
      <c r="I546" t="s">
        <v>108</v>
      </c>
      <c r="J546" t="s">
        <v>28</v>
      </c>
      <c r="K546">
        <v>4</v>
      </c>
      <c r="L546" t="s">
        <v>26</v>
      </c>
      <c r="M546" t="s">
        <v>412</v>
      </c>
      <c r="N546" t="s">
        <v>1276</v>
      </c>
      <c r="O546" t="s">
        <v>605</v>
      </c>
      <c r="P546" t="s">
        <v>445</v>
      </c>
      <c r="Q546" t="s">
        <v>1277</v>
      </c>
      <c r="R546" t="s">
        <v>1088</v>
      </c>
      <c r="S546" t="s">
        <v>463</v>
      </c>
      <c r="T546">
        <v>18.5230128</v>
      </c>
      <c r="U546">
        <v>78.810124200000004</v>
      </c>
      <c r="V546" t="s">
        <v>1278</v>
      </c>
      <c r="W546" t="str">
        <f>"2018-08-25 04:01:15 AM"</f>
        <v>2018-08-25 04:01:15 AM</v>
      </c>
      <c r="X546" t="str">
        <f>"2018-08-25 09:31:15 AM"</f>
        <v>2018-08-25 09:31:15 AM</v>
      </c>
    </row>
    <row r="547" spans="1:24" x14ac:dyDescent="0.45">
      <c r="A547" t="s">
        <v>224</v>
      </c>
      <c r="B547" t="str">
        <f>"+918897106105"</f>
        <v>+918897106105</v>
      </c>
      <c r="C547" t="s">
        <v>25</v>
      </c>
      <c r="D547">
        <v>9849837014</v>
      </c>
      <c r="E547">
        <v>4</v>
      </c>
      <c r="F547" s="1">
        <v>43263</v>
      </c>
      <c r="G547" t="s">
        <v>26</v>
      </c>
      <c r="H547" s="1">
        <v>43317</v>
      </c>
      <c r="I547" t="s">
        <v>61</v>
      </c>
      <c r="J547" t="s">
        <v>52</v>
      </c>
      <c r="K547">
        <v>2</v>
      </c>
      <c r="L547" t="s">
        <v>26</v>
      </c>
      <c r="M547" s="1">
        <v>43324</v>
      </c>
      <c r="N547" t="s">
        <v>1279</v>
      </c>
      <c r="O547" t="s">
        <v>313</v>
      </c>
      <c r="P547" t="s">
        <v>314</v>
      </c>
      <c r="Q547" t="s">
        <v>315</v>
      </c>
      <c r="R547" t="s">
        <v>316</v>
      </c>
      <c r="S547" t="s">
        <v>317</v>
      </c>
      <c r="T547">
        <v>18.303492899999998</v>
      </c>
      <c r="U547">
        <v>79.541116900000006</v>
      </c>
      <c r="V547" t="s">
        <v>230</v>
      </c>
      <c r="W547" t="str">
        <f>"2018-08-25 04:06:33 AM"</f>
        <v>2018-08-25 04:06:33 AM</v>
      </c>
      <c r="X547" t="str">
        <f>"2018-08-25 09:36:33 AM"</f>
        <v>2018-08-25 09:36:33 AM</v>
      </c>
    </row>
    <row r="548" spans="1:24" x14ac:dyDescent="0.45">
      <c r="A548" t="s">
        <v>89</v>
      </c>
      <c r="B548" t="str">
        <f>"+917702361687"</f>
        <v>+917702361687</v>
      </c>
      <c r="C548" t="s">
        <v>25</v>
      </c>
      <c r="D548">
        <v>9704724750</v>
      </c>
      <c r="E548">
        <v>15</v>
      </c>
      <c r="F548" s="1">
        <v>43293</v>
      </c>
      <c r="G548" t="s">
        <v>26</v>
      </c>
      <c r="H548" s="1">
        <v>43296</v>
      </c>
      <c r="I548" t="s">
        <v>61</v>
      </c>
      <c r="J548" t="s">
        <v>28</v>
      </c>
      <c r="K548">
        <v>1</v>
      </c>
      <c r="L548" t="s">
        <v>26</v>
      </c>
      <c r="M548" s="1">
        <v>43337</v>
      </c>
      <c r="N548" t="s">
        <v>1280</v>
      </c>
      <c r="O548" t="s">
        <v>93</v>
      </c>
      <c r="P548" t="s">
        <v>94</v>
      </c>
      <c r="Q548" t="s">
        <v>95</v>
      </c>
      <c r="R548" t="s">
        <v>96</v>
      </c>
      <c r="S548" t="s">
        <v>35</v>
      </c>
      <c r="T548">
        <v>16.380279699999999</v>
      </c>
      <c r="U548">
        <v>79.306011699999999</v>
      </c>
      <c r="V548" t="s">
        <v>1281</v>
      </c>
      <c r="W548" t="str">
        <f>"2018-08-25 04:09:49 AM"</f>
        <v>2018-08-25 04:09:49 AM</v>
      </c>
      <c r="X548" t="str">
        <f>"2018-08-25 09:39:49 AM"</f>
        <v>2018-08-25 09:39:49 AM</v>
      </c>
    </row>
    <row r="549" spans="1:24" x14ac:dyDescent="0.45">
      <c r="A549" t="s">
        <v>410</v>
      </c>
      <c r="B549" t="str">
        <f>"+919866421147"</f>
        <v>+919866421147</v>
      </c>
      <c r="C549" t="s">
        <v>25</v>
      </c>
      <c r="D549">
        <v>9949444513</v>
      </c>
      <c r="E549">
        <v>6</v>
      </c>
      <c r="F549" t="s">
        <v>1082</v>
      </c>
      <c r="G549" t="s">
        <v>26</v>
      </c>
      <c r="H549" t="s">
        <v>618</v>
      </c>
      <c r="I549" t="s">
        <v>61</v>
      </c>
      <c r="J549" t="s">
        <v>28</v>
      </c>
      <c r="K549">
        <v>4</v>
      </c>
      <c r="L549" t="s">
        <v>26</v>
      </c>
      <c r="M549" t="s">
        <v>413</v>
      </c>
      <c r="N549" t="s">
        <v>1282</v>
      </c>
      <c r="O549" t="s">
        <v>1085</v>
      </c>
      <c r="P549" t="s">
        <v>606</v>
      </c>
      <c r="Q549" t="s">
        <v>607</v>
      </c>
      <c r="R549" t="s">
        <v>608</v>
      </c>
      <c r="S549" t="s">
        <v>463</v>
      </c>
      <c r="T549">
        <v>18.5215985</v>
      </c>
      <c r="U549">
        <v>78.823221799999999</v>
      </c>
      <c r="V549" t="s">
        <v>609</v>
      </c>
      <c r="W549" t="str">
        <f>"2018-08-25 05:14:52 AM"</f>
        <v>2018-08-25 05:14:52 AM</v>
      </c>
      <c r="X549" t="str">
        <f>"2018-08-25 10:44:52 AM"</f>
        <v>2018-08-25 10:44:52 AM</v>
      </c>
    </row>
    <row r="550" spans="1:24" x14ac:dyDescent="0.45">
      <c r="A550" t="s">
        <v>410</v>
      </c>
      <c r="B550" t="str">
        <f>"+919866421147"</f>
        <v>+919866421147</v>
      </c>
      <c r="C550" t="s">
        <v>25</v>
      </c>
      <c r="D550">
        <v>9963647527</v>
      </c>
      <c r="E550">
        <v>10</v>
      </c>
      <c r="F550" t="s">
        <v>458</v>
      </c>
      <c r="G550" t="s">
        <v>26</v>
      </c>
      <c r="H550" t="s">
        <v>1283</v>
      </c>
      <c r="I550" t="s">
        <v>27</v>
      </c>
      <c r="J550" t="s">
        <v>28</v>
      </c>
      <c r="K550">
        <v>4</v>
      </c>
      <c r="L550" t="s">
        <v>26</v>
      </c>
      <c r="M550" t="s">
        <v>1284</v>
      </c>
      <c r="N550" t="s">
        <v>1285</v>
      </c>
      <c r="O550" t="s">
        <v>1085</v>
      </c>
      <c r="P550" t="s">
        <v>1286</v>
      </c>
      <c r="Q550" t="s">
        <v>1104</v>
      </c>
      <c r="R550" t="s">
        <v>1088</v>
      </c>
      <c r="S550" t="s">
        <v>463</v>
      </c>
      <c r="T550">
        <v>18.522956099999998</v>
      </c>
      <c r="U550">
        <v>78.821451999999994</v>
      </c>
      <c r="V550" t="s">
        <v>609</v>
      </c>
      <c r="W550" t="str">
        <f>"2018-08-25 04:13:32 AM"</f>
        <v>2018-08-25 04:13:32 AM</v>
      </c>
      <c r="X550" t="str">
        <f>"2018-08-25 09:43:32 AM"</f>
        <v>2018-08-25 09:43:32 AM</v>
      </c>
    </row>
    <row r="551" spans="1:24" x14ac:dyDescent="0.45">
      <c r="A551" t="s">
        <v>410</v>
      </c>
      <c r="B551" t="str">
        <f>"+919866421147"</f>
        <v>+919866421147</v>
      </c>
      <c r="C551" t="s">
        <v>25</v>
      </c>
      <c r="D551">
        <v>9502971378</v>
      </c>
      <c r="E551">
        <v>6</v>
      </c>
      <c r="F551" t="s">
        <v>1287</v>
      </c>
      <c r="G551" t="s">
        <v>26</v>
      </c>
      <c r="H551" t="s">
        <v>1288</v>
      </c>
      <c r="I551" t="s">
        <v>27</v>
      </c>
      <c r="J551" t="s">
        <v>52</v>
      </c>
      <c r="K551">
        <v>1</v>
      </c>
      <c r="L551" t="s">
        <v>26</v>
      </c>
      <c r="N551" t="s">
        <v>1289</v>
      </c>
      <c r="O551" t="s">
        <v>605</v>
      </c>
      <c r="P551" t="s">
        <v>606</v>
      </c>
      <c r="Q551" t="s">
        <v>607</v>
      </c>
      <c r="R551" t="s">
        <v>608</v>
      </c>
      <c r="S551" t="s">
        <v>463</v>
      </c>
      <c r="T551">
        <v>18.5478767</v>
      </c>
      <c r="U551">
        <v>78.773299699999995</v>
      </c>
      <c r="V551" t="s">
        <v>614</v>
      </c>
      <c r="W551" t="str">
        <f>"2018-08-25 04:52:13 AM"</f>
        <v>2018-08-25 04:52:13 AM</v>
      </c>
      <c r="X551" t="str">
        <f>"2018-08-25 10:22:13 AM"</f>
        <v>2018-08-25 10:22:13 AM</v>
      </c>
    </row>
    <row r="552" spans="1:24" x14ac:dyDescent="0.45">
      <c r="A552" t="s">
        <v>89</v>
      </c>
      <c r="B552" t="str">
        <f>"+917702361687"</f>
        <v>+917702361687</v>
      </c>
      <c r="C552" t="s">
        <v>25</v>
      </c>
      <c r="D552">
        <v>9550445858</v>
      </c>
      <c r="E552">
        <v>10</v>
      </c>
      <c r="F552" s="1">
        <v>43291</v>
      </c>
      <c r="G552" t="s">
        <v>26</v>
      </c>
      <c r="H552" t="s">
        <v>79</v>
      </c>
      <c r="I552" t="s">
        <v>62</v>
      </c>
      <c r="J552" t="s">
        <v>62</v>
      </c>
      <c r="K552">
        <v>1</v>
      </c>
      <c r="L552" t="s">
        <v>26</v>
      </c>
      <c r="M552" s="1">
        <v>43337</v>
      </c>
      <c r="N552" t="s">
        <v>1290</v>
      </c>
      <c r="O552" t="s">
        <v>93</v>
      </c>
      <c r="P552" t="s">
        <v>94</v>
      </c>
      <c r="Q552" t="s">
        <v>95</v>
      </c>
      <c r="R552" t="s">
        <v>96</v>
      </c>
      <c r="S552" t="s">
        <v>35</v>
      </c>
      <c r="T552">
        <v>16.2981488</v>
      </c>
      <c r="U552">
        <v>79.328353699999994</v>
      </c>
      <c r="V552" t="s">
        <v>153</v>
      </c>
      <c r="W552" t="str">
        <f>"2018-08-25 04:13:46 AM"</f>
        <v>2018-08-25 04:13:46 AM</v>
      </c>
      <c r="X552" t="str">
        <f>"2018-08-25 09:43:46 AM"</f>
        <v>2018-08-25 09:43:46 AM</v>
      </c>
    </row>
    <row r="553" spans="1:24" x14ac:dyDescent="0.45">
      <c r="A553" t="s">
        <v>410</v>
      </c>
      <c r="B553" t="str">
        <f t="shared" ref="B553:B560" si="7">"+919866421147"</f>
        <v>+919866421147</v>
      </c>
      <c r="C553" t="s">
        <v>25</v>
      </c>
      <c r="D553">
        <v>9866359750</v>
      </c>
      <c r="E553">
        <v>11</v>
      </c>
      <c r="F553" t="s">
        <v>1291</v>
      </c>
      <c r="G553" t="s">
        <v>26</v>
      </c>
      <c r="H553" t="s">
        <v>1292</v>
      </c>
      <c r="I553" t="s">
        <v>885</v>
      </c>
      <c r="J553" t="s">
        <v>28</v>
      </c>
      <c r="K553">
        <v>2</v>
      </c>
      <c r="L553" t="s">
        <v>26</v>
      </c>
      <c r="M553" t="s">
        <v>1293</v>
      </c>
      <c r="N553" t="s">
        <v>1294</v>
      </c>
      <c r="O553" t="s">
        <v>1085</v>
      </c>
      <c r="P553" t="s">
        <v>1295</v>
      </c>
      <c r="Q553" t="s">
        <v>607</v>
      </c>
      <c r="R553" t="s">
        <v>608</v>
      </c>
      <c r="S553" t="s">
        <v>463</v>
      </c>
      <c r="T553">
        <v>18.504495299999999</v>
      </c>
      <c r="U553">
        <v>78.806229900000005</v>
      </c>
      <c r="V553" t="s">
        <v>1296</v>
      </c>
      <c r="W553" t="str">
        <f>"2018-08-25 04:19:59 AM"</f>
        <v>2018-08-25 04:19:59 AM</v>
      </c>
      <c r="X553" t="str">
        <f>"2018-08-25 09:49:59 AM"</f>
        <v>2018-08-25 09:49:59 AM</v>
      </c>
    </row>
    <row r="554" spans="1:24" x14ac:dyDescent="0.45">
      <c r="A554" t="s">
        <v>410</v>
      </c>
      <c r="B554" t="str">
        <f t="shared" si="7"/>
        <v>+919866421147</v>
      </c>
      <c r="C554" t="s">
        <v>25</v>
      </c>
      <c r="D554">
        <v>9676305843</v>
      </c>
      <c r="E554">
        <v>14</v>
      </c>
      <c r="F554" t="s">
        <v>1297</v>
      </c>
      <c r="G554" t="s">
        <v>26</v>
      </c>
      <c r="H554" t="s">
        <v>618</v>
      </c>
      <c r="I554" t="s">
        <v>61</v>
      </c>
      <c r="J554" t="s">
        <v>28</v>
      </c>
      <c r="K554">
        <v>4</v>
      </c>
      <c r="L554" t="s">
        <v>26</v>
      </c>
      <c r="M554" t="s">
        <v>623</v>
      </c>
      <c r="N554" t="s">
        <v>1298</v>
      </c>
      <c r="O554" t="s">
        <v>415</v>
      </c>
      <c r="P554" t="s">
        <v>606</v>
      </c>
      <c r="Q554" t="s">
        <v>607</v>
      </c>
      <c r="R554" t="s">
        <v>608</v>
      </c>
      <c r="S554" t="s">
        <v>463</v>
      </c>
      <c r="T554">
        <v>18.5315862</v>
      </c>
      <c r="U554">
        <v>78.818974100000005</v>
      </c>
      <c r="V554" t="s">
        <v>420</v>
      </c>
      <c r="W554" t="str">
        <f>"2018-08-25 05:37:21 AM"</f>
        <v>2018-08-25 05:37:21 AM</v>
      </c>
      <c r="X554" t="str">
        <f>"2018-08-25 11:07:21 AM"</f>
        <v>2018-08-25 11:07:21 AM</v>
      </c>
    </row>
    <row r="555" spans="1:24" x14ac:dyDescent="0.45">
      <c r="A555" t="s">
        <v>410</v>
      </c>
      <c r="B555" t="str">
        <f t="shared" si="7"/>
        <v>+919866421147</v>
      </c>
      <c r="C555" t="s">
        <v>25</v>
      </c>
      <c r="D555">
        <v>9177260176</v>
      </c>
      <c r="E555">
        <v>15</v>
      </c>
      <c r="F555" t="s">
        <v>458</v>
      </c>
      <c r="G555" t="s">
        <v>26</v>
      </c>
      <c r="H555" t="s">
        <v>618</v>
      </c>
      <c r="I555" t="s">
        <v>108</v>
      </c>
      <c r="J555" t="s">
        <v>28</v>
      </c>
      <c r="K555">
        <v>4</v>
      </c>
      <c r="L555" t="s">
        <v>26</v>
      </c>
      <c r="M555" t="s">
        <v>1299</v>
      </c>
      <c r="N555" t="s">
        <v>1300</v>
      </c>
      <c r="O555" t="s">
        <v>605</v>
      </c>
      <c r="P555" t="s">
        <v>1301</v>
      </c>
      <c r="Q555" t="s">
        <v>607</v>
      </c>
      <c r="R555" t="s">
        <v>608</v>
      </c>
      <c r="S555" t="s">
        <v>463</v>
      </c>
      <c r="T555">
        <v>18.5205223</v>
      </c>
      <c r="U555">
        <v>78.8235758</v>
      </c>
      <c r="V555" t="s">
        <v>609</v>
      </c>
      <c r="W555" t="str">
        <f>"2018-08-25 04:24:18 AM"</f>
        <v>2018-08-25 04:24:18 AM</v>
      </c>
      <c r="X555" t="str">
        <f>"2018-08-25 09:54:18 AM"</f>
        <v>2018-08-25 09:54:18 AM</v>
      </c>
    </row>
    <row r="556" spans="1:24" x14ac:dyDescent="0.45">
      <c r="A556" t="s">
        <v>410</v>
      </c>
      <c r="B556" t="str">
        <f t="shared" si="7"/>
        <v>+919866421147</v>
      </c>
      <c r="C556" t="s">
        <v>25</v>
      </c>
      <c r="D556">
        <v>9849554232</v>
      </c>
      <c r="E556">
        <v>10</v>
      </c>
      <c r="F556" t="s">
        <v>1302</v>
      </c>
      <c r="G556" t="s">
        <v>26</v>
      </c>
      <c r="H556" t="s">
        <v>1303</v>
      </c>
      <c r="I556" t="s">
        <v>61</v>
      </c>
      <c r="J556" t="s">
        <v>28</v>
      </c>
      <c r="K556">
        <v>3</v>
      </c>
      <c r="L556" t="s">
        <v>26</v>
      </c>
      <c r="M556" t="s">
        <v>1304</v>
      </c>
      <c r="N556" t="s">
        <v>1305</v>
      </c>
      <c r="O556" t="s">
        <v>605</v>
      </c>
      <c r="P556" t="s">
        <v>606</v>
      </c>
      <c r="Q556" t="s">
        <v>607</v>
      </c>
      <c r="R556" t="s">
        <v>608</v>
      </c>
      <c r="S556" t="s">
        <v>463</v>
      </c>
      <c r="T556">
        <v>18.535672300000002</v>
      </c>
      <c r="U556">
        <v>78.801627400000001</v>
      </c>
      <c r="V556" t="s">
        <v>609</v>
      </c>
      <c r="W556" t="str">
        <f>"2018-08-25 04:44:15 AM"</f>
        <v>2018-08-25 04:44:15 AM</v>
      </c>
      <c r="X556" t="str">
        <f>"2018-08-25 10:14:15 AM"</f>
        <v>2018-08-25 10:14:15 AM</v>
      </c>
    </row>
    <row r="557" spans="1:24" x14ac:dyDescent="0.45">
      <c r="A557" t="s">
        <v>410</v>
      </c>
      <c r="B557" t="str">
        <f t="shared" si="7"/>
        <v>+919866421147</v>
      </c>
      <c r="C557" t="s">
        <v>25</v>
      </c>
      <c r="D557">
        <v>9848989569</v>
      </c>
      <c r="E557">
        <v>7</v>
      </c>
      <c r="F557" t="s">
        <v>1306</v>
      </c>
      <c r="G557" t="s">
        <v>26</v>
      </c>
      <c r="H557" t="s">
        <v>618</v>
      </c>
      <c r="I557" t="s">
        <v>61</v>
      </c>
      <c r="J557" t="s">
        <v>28</v>
      </c>
      <c r="K557">
        <v>4</v>
      </c>
      <c r="L557" t="s">
        <v>26</v>
      </c>
      <c r="M557" t="s">
        <v>619</v>
      </c>
      <c r="N557" t="s">
        <v>1307</v>
      </c>
      <c r="O557" t="s">
        <v>605</v>
      </c>
      <c r="P557" t="s">
        <v>606</v>
      </c>
      <c r="Q557" t="s">
        <v>607</v>
      </c>
      <c r="R557" t="s">
        <v>608</v>
      </c>
      <c r="S557" t="s">
        <v>463</v>
      </c>
      <c r="T557">
        <v>18.522548199999999</v>
      </c>
      <c r="U557">
        <v>78.820744000000005</v>
      </c>
      <c r="V557" t="s">
        <v>609</v>
      </c>
      <c r="W557" t="str">
        <f>"2018-08-25 04:30:45 AM"</f>
        <v>2018-08-25 04:30:45 AM</v>
      </c>
      <c r="X557" t="str">
        <f>"2018-08-25 10:00:45 AM"</f>
        <v>2018-08-25 10:00:45 AM</v>
      </c>
    </row>
    <row r="558" spans="1:24" x14ac:dyDescent="0.45">
      <c r="A558" t="s">
        <v>410</v>
      </c>
      <c r="B558" t="str">
        <f t="shared" si="7"/>
        <v>+919866421147</v>
      </c>
      <c r="C558" t="s">
        <v>25</v>
      </c>
      <c r="D558">
        <v>9000362717</v>
      </c>
      <c r="E558">
        <v>7</v>
      </c>
      <c r="F558" t="s">
        <v>1308</v>
      </c>
      <c r="G558" t="s">
        <v>26</v>
      </c>
      <c r="H558" t="s">
        <v>412</v>
      </c>
      <c r="I558" t="s">
        <v>27</v>
      </c>
      <c r="J558" t="s">
        <v>28</v>
      </c>
      <c r="K558">
        <v>4</v>
      </c>
      <c r="L558" t="s">
        <v>26</v>
      </c>
      <c r="M558" t="s">
        <v>1309</v>
      </c>
      <c r="N558" t="s">
        <v>1310</v>
      </c>
      <c r="O558" t="s">
        <v>605</v>
      </c>
      <c r="P558" t="s">
        <v>606</v>
      </c>
      <c r="Q558" t="s">
        <v>607</v>
      </c>
      <c r="R558" t="s">
        <v>608</v>
      </c>
      <c r="S558" t="s">
        <v>463</v>
      </c>
      <c r="T558">
        <v>18.535672300000002</v>
      </c>
      <c r="U558">
        <v>78.801627400000001</v>
      </c>
      <c r="V558" t="s">
        <v>609</v>
      </c>
      <c r="W558" t="str">
        <f>"2018-08-25 04:39:25 AM"</f>
        <v>2018-08-25 04:39:25 AM</v>
      </c>
      <c r="X558" t="str">
        <f>"2018-08-25 10:09:25 AM"</f>
        <v>2018-08-25 10:09:25 AM</v>
      </c>
    </row>
    <row r="559" spans="1:24" x14ac:dyDescent="0.45">
      <c r="A559" t="s">
        <v>410</v>
      </c>
      <c r="B559" t="str">
        <f t="shared" si="7"/>
        <v>+919866421147</v>
      </c>
      <c r="C559" t="s">
        <v>25</v>
      </c>
      <c r="D559">
        <v>9676167926</v>
      </c>
      <c r="E559">
        <v>16</v>
      </c>
      <c r="F559" t="s">
        <v>1311</v>
      </c>
      <c r="G559" t="s">
        <v>26</v>
      </c>
      <c r="H559" t="s">
        <v>1312</v>
      </c>
      <c r="I559" t="s">
        <v>27</v>
      </c>
      <c r="J559" t="s">
        <v>28</v>
      </c>
      <c r="K559">
        <v>4</v>
      </c>
      <c r="L559" t="s">
        <v>26</v>
      </c>
      <c r="M559" t="s">
        <v>1313</v>
      </c>
      <c r="N559" t="s">
        <v>1314</v>
      </c>
      <c r="O559" t="s">
        <v>605</v>
      </c>
      <c r="P559" t="s">
        <v>606</v>
      </c>
      <c r="Q559" t="s">
        <v>607</v>
      </c>
      <c r="R559" t="s">
        <v>608</v>
      </c>
      <c r="S559" t="s">
        <v>463</v>
      </c>
      <c r="T559">
        <v>18.544386500000002</v>
      </c>
      <c r="U559">
        <v>78.800565300000002</v>
      </c>
      <c r="V559" t="s">
        <v>614</v>
      </c>
      <c r="W559" t="str">
        <f>"2018-08-25 04:58:09 AM"</f>
        <v>2018-08-25 04:58:09 AM</v>
      </c>
      <c r="X559" t="str">
        <f>"2018-08-25 10:28:09 AM"</f>
        <v>2018-08-25 10:28:09 AM</v>
      </c>
    </row>
    <row r="560" spans="1:24" x14ac:dyDescent="0.45">
      <c r="A560" t="s">
        <v>410</v>
      </c>
      <c r="B560" t="str">
        <f t="shared" si="7"/>
        <v>+919866421147</v>
      </c>
      <c r="C560" t="s">
        <v>25</v>
      </c>
      <c r="D560">
        <v>9908556067</v>
      </c>
      <c r="E560">
        <v>6</v>
      </c>
      <c r="F560" t="s">
        <v>1315</v>
      </c>
      <c r="G560" t="s">
        <v>26</v>
      </c>
      <c r="H560" t="s">
        <v>618</v>
      </c>
      <c r="I560" t="s">
        <v>281</v>
      </c>
      <c r="J560" t="s">
        <v>28</v>
      </c>
      <c r="K560">
        <v>4</v>
      </c>
      <c r="L560" t="s">
        <v>26</v>
      </c>
      <c r="M560" t="s">
        <v>413</v>
      </c>
      <c r="N560" t="s">
        <v>1316</v>
      </c>
      <c r="O560" t="s">
        <v>605</v>
      </c>
      <c r="P560" t="s">
        <v>606</v>
      </c>
      <c r="Q560" t="s">
        <v>607</v>
      </c>
      <c r="R560" t="s">
        <v>608</v>
      </c>
      <c r="S560" t="s">
        <v>463</v>
      </c>
      <c r="T560">
        <v>18.549204400000001</v>
      </c>
      <c r="U560">
        <v>78.8384413</v>
      </c>
      <c r="V560" t="s">
        <v>420</v>
      </c>
      <c r="W560" t="str">
        <f>"2018-08-25 05:20:51 AM"</f>
        <v>2018-08-25 05:20:51 AM</v>
      </c>
      <c r="X560" t="str">
        <f>"2018-08-25 10:50:51 AM"</f>
        <v>2018-08-25 10:50:51 AM</v>
      </c>
    </row>
    <row r="561" spans="1:24" x14ac:dyDescent="0.45">
      <c r="A561" t="s">
        <v>663</v>
      </c>
      <c r="B561" t="str">
        <f t="shared" ref="B561:B569" si="8">"+919848056914"</f>
        <v>+919848056914</v>
      </c>
      <c r="C561" t="s">
        <v>25</v>
      </c>
      <c r="D561">
        <v>9502769708</v>
      </c>
      <c r="E561">
        <v>5</v>
      </c>
      <c r="F561" t="s">
        <v>906</v>
      </c>
      <c r="G561" t="s">
        <v>26</v>
      </c>
      <c r="H561" t="s">
        <v>1244</v>
      </c>
      <c r="I561" t="s">
        <v>75</v>
      </c>
      <c r="J561" t="s">
        <v>28</v>
      </c>
      <c r="K561">
        <v>3</v>
      </c>
      <c r="L561" t="s">
        <v>26</v>
      </c>
      <c r="M561" t="s">
        <v>907</v>
      </c>
      <c r="N561" t="s">
        <v>1317</v>
      </c>
      <c r="O561" t="s">
        <v>669</v>
      </c>
      <c r="P561" t="s">
        <v>670</v>
      </c>
      <c r="Q561" t="s">
        <v>754</v>
      </c>
      <c r="R561" t="s">
        <v>755</v>
      </c>
      <c r="S561" t="s">
        <v>35</v>
      </c>
      <c r="T561">
        <v>16.490183300000002</v>
      </c>
      <c r="U561">
        <v>79.806730000000002</v>
      </c>
      <c r="V561" t="s">
        <v>120</v>
      </c>
      <c r="W561" t="str">
        <f>"2018-09-16 04:39:28 AM"</f>
        <v>2018-09-16 04:39:28 AM</v>
      </c>
      <c r="X561" t="str">
        <f>"2018-09-16 10:09:28 AM"</f>
        <v>2018-09-16 10:09:28 AM</v>
      </c>
    </row>
    <row r="562" spans="1:24" x14ac:dyDescent="0.45">
      <c r="A562" t="s">
        <v>663</v>
      </c>
      <c r="B562" t="str">
        <f t="shared" si="8"/>
        <v>+919848056914</v>
      </c>
      <c r="C562" t="s">
        <v>25</v>
      </c>
      <c r="D562">
        <v>9110518446</v>
      </c>
      <c r="E562">
        <v>7</v>
      </c>
      <c r="F562" t="s">
        <v>664</v>
      </c>
      <c r="G562" t="s">
        <v>26</v>
      </c>
      <c r="H562" t="s">
        <v>770</v>
      </c>
      <c r="I562" t="s">
        <v>75</v>
      </c>
      <c r="J562" t="s">
        <v>28</v>
      </c>
      <c r="K562" t="s">
        <v>1268</v>
      </c>
      <c r="L562" t="s">
        <v>79</v>
      </c>
      <c r="M562" t="s">
        <v>1318</v>
      </c>
      <c r="N562" t="s">
        <v>1319</v>
      </c>
      <c r="O562" t="s">
        <v>669</v>
      </c>
      <c r="P562" t="s">
        <v>670</v>
      </c>
      <c r="Q562" t="s">
        <v>754</v>
      </c>
      <c r="R562" t="s">
        <v>755</v>
      </c>
      <c r="S562" t="s">
        <v>35</v>
      </c>
      <c r="T562">
        <v>16.4829367</v>
      </c>
      <c r="U562">
        <v>79.791133299999998</v>
      </c>
      <c r="V562" t="s">
        <v>120</v>
      </c>
      <c r="W562" t="str">
        <f>"2018-09-16 04:39:40 AM"</f>
        <v>2018-09-16 04:39:40 AM</v>
      </c>
      <c r="X562" t="str">
        <f>"2018-09-16 10:09:40 AM"</f>
        <v>2018-09-16 10:09:40 AM</v>
      </c>
    </row>
    <row r="563" spans="1:24" x14ac:dyDescent="0.45">
      <c r="A563" t="s">
        <v>663</v>
      </c>
      <c r="B563" t="str">
        <f t="shared" si="8"/>
        <v>+919848056914</v>
      </c>
      <c r="C563" t="s">
        <v>25</v>
      </c>
      <c r="D563">
        <v>9866635914</v>
      </c>
      <c r="E563">
        <v>3</v>
      </c>
      <c r="F563" t="s">
        <v>1238</v>
      </c>
      <c r="G563" t="s">
        <v>26</v>
      </c>
      <c r="H563" t="s">
        <v>1161</v>
      </c>
      <c r="I563" t="s">
        <v>75</v>
      </c>
      <c r="J563" t="s">
        <v>28</v>
      </c>
      <c r="K563" t="s">
        <v>1320</v>
      </c>
      <c r="L563" t="s">
        <v>79</v>
      </c>
      <c r="M563" t="s">
        <v>751</v>
      </c>
      <c r="N563" t="s">
        <v>1321</v>
      </c>
      <c r="O563" t="s">
        <v>669</v>
      </c>
      <c r="P563" t="s">
        <v>670</v>
      </c>
      <c r="Q563" t="s">
        <v>754</v>
      </c>
      <c r="R563" t="s">
        <v>755</v>
      </c>
      <c r="S563" t="s">
        <v>35</v>
      </c>
      <c r="T563">
        <v>16.483051700000001</v>
      </c>
      <c r="U563">
        <v>79.791207499999999</v>
      </c>
      <c r="V563" t="s">
        <v>120</v>
      </c>
      <c r="W563" t="str">
        <f>"2018-09-16 04:39:30 AM"</f>
        <v>2018-09-16 04:39:30 AM</v>
      </c>
      <c r="X563" t="str">
        <f>"2018-09-16 10:09:30 AM"</f>
        <v>2018-09-16 10:09:30 AM</v>
      </c>
    </row>
    <row r="564" spans="1:24" x14ac:dyDescent="0.45">
      <c r="A564" t="s">
        <v>663</v>
      </c>
      <c r="B564" t="str">
        <f t="shared" si="8"/>
        <v>+919848056914</v>
      </c>
      <c r="C564" t="s">
        <v>25</v>
      </c>
      <c r="D564">
        <v>9912051099</v>
      </c>
      <c r="E564">
        <v>6</v>
      </c>
      <c r="F564" t="s">
        <v>1322</v>
      </c>
      <c r="G564" t="s">
        <v>26</v>
      </c>
      <c r="H564" t="s">
        <v>1323</v>
      </c>
      <c r="I564" t="s">
        <v>75</v>
      </c>
      <c r="J564" t="s">
        <v>28</v>
      </c>
      <c r="K564">
        <v>4</v>
      </c>
      <c r="L564" t="s">
        <v>26</v>
      </c>
      <c r="M564" t="s">
        <v>1324</v>
      </c>
      <c r="N564" t="s">
        <v>1325</v>
      </c>
      <c r="O564" t="s">
        <v>669</v>
      </c>
      <c r="P564" t="s">
        <v>670</v>
      </c>
      <c r="Q564" t="s">
        <v>754</v>
      </c>
      <c r="R564" t="s">
        <v>755</v>
      </c>
      <c r="S564" t="s">
        <v>35</v>
      </c>
      <c r="T564">
        <v>16.4829367</v>
      </c>
      <c r="U564">
        <v>79.791133299999998</v>
      </c>
      <c r="V564" t="s">
        <v>120</v>
      </c>
      <c r="W564" t="str">
        <f>"2018-09-16 04:39:36 AM"</f>
        <v>2018-09-16 04:39:36 AM</v>
      </c>
      <c r="X564" t="str">
        <f>"2018-09-16 10:09:36 AM"</f>
        <v>2018-09-16 10:09:36 AM</v>
      </c>
    </row>
    <row r="565" spans="1:24" x14ac:dyDescent="0.45">
      <c r="A565" t="s">
        <v>663</v>
      </c>
      <c r="B565" t="str">
        <f t="shared" si="8"/>
        <v>+919848056914</v>
      </c>
      <c r="C565" t="s">
        <v>25</v>
      </c>
      <c r="D565">
        <v>9949843801</v>
      </c>
      <c r="E565">
        <v>6</v>
      </c>
      <c r="F565" t="s">
        <v>1226</v>
      </c>
      <c r="G565" t="s">
        <v>26</v>
      </c>
      <c r="H565" t="s">
        <v>1240</v>
      </c>
      <c r="I565" t="s">
        <v>666</v>
      </c>
      <c r="J565" t="s">
        <v>28</v>
      </c>
      <c r="K565" t="s">
        <v>1326</v>
      </c>
      <c r="L565" t="s">
        <v>26</v>
      </c>
      <c r="M565" t="s">
        <v>1327</v>
      </c>
      <c r="N565" t="s">
        <v>1328</v>
      </c>
      <c r="O565" t="s">
        <v>669</v>
      </c>
      <c r="P565" t="s">
        <v>670</v>
      </c>
      <c r="Q565" t="s">
        <v>754</v>
      </c>
      <c r="R565" t="s">
        <v>755</v>
      </c>
      <c r="S565" t="s">
        <v>35</v>
      </c>
      <c r="T565">
        <v>16.4829367</v>
      </c>
      <c r="U565">
        <v>79.791133299999998</v>
      </c>
      <c r="V565" t="s">
        <v>120</v>
      </c>
      <c r="W565" t="str">
        <f>"2018-09-16 04:39:41 AM"</f>
        <v>2018-09-16 04:39:41 AM</v>
      </c>
      <c r="X565" t="str">
        <f>"2018-09-16 10:09:41 AM"</f>
        <v>2018-09-16 10:09:41 AM</v>
      </c>
    </row>
    <row r="566" spans="1:24" x14ac:dyDescent="0.45">
      <c r="A566" t="s">
        <v>663</v>
      </c>
      <c r="B566" t="str">
        <f t="shared" si="8"/>
        <v>+919848056914</v>
      </c>
      <c r="C566" t="s">
        <v>25</v>
      </c>
      <c r="D566">
        <v>9177336914</v>
      </c>
      <c r="E566">
        <v>4</v>
      </c>
      <c r="F566" t="s">
        <v>1000</v>
      </c>
      <c r="G566" t="s">
        <v>26</v>
      </c>
      <c r="H566" t="s">
        <v>1329</v>
      </c>
      <c r="I566" t="s">
        <v>75</v>
      </c>
      <c r="J566" t="s">
        <v>28</v>
      </c>
      <c r="K566">
        <v>35</v>
      </c>
      <c r="L566" t="s">
        <v>26</v>
      </c>
      <c r="M566" t="s">
        <v>1330</v>
      </c>
      <c r="N566" t="s">
        <v>1331</v>
      </c>
      <c r="O566" t="s">
        <v>669</v>
      </c>
      <c r="P566" t="s">
        <v>670</v>
      </c>
      <c r="Q566" t="s">
        <v>754</v>
      </c>
      <c r="R566" t="s">
        <v>755</v>
      </c>
      <c r="S566" t="s">
        <v>35</v>
      </c>
      <c r="T566">
        <v>16.487359999999999</v>
      </c>
      <c r="U566">
        <v>79.783076699999995</v>
      </c>
      <c r="V566" t="s">
        <v>1231</v>
      </c>
      <c r="W566" t="str">
        <f>"2018-09-16 04:39:44 AM"</f>
        <v>2018-09-16 04:39:44 AM</v>
      </c>
      <c r="X566" t="str">
        <f>"2018-09-16 10:09:44 AM"</f>
        <v>2018-09-16 10:09:44 AM</v>
      </c>
    </row>
    <row r="567" spans="1:24" x14ac:dyDescent="0.45">
      <c r="A567" t="s">
        <v>663</v>
      </c>
      <c r="B567" t="str">
        <f t="shared" si="8"/>
        <v>+919848056914</v>
      </c>
      <c r="C567" t="s">
        <v>25</v>
      </c>
      <c r="D567">
        <v>9701727890</v>
      </c>
      <c r="E567">
        <v>4</v>
      </c>
      <c r="F567" t="s">
        <v>1173</v>
      </c>
      <c r="G567" t="s">
        <v>26</v>
      </c>
      <c r="H567" t="s">
        <v>769</v>
      </c>
      <c r="I567" t="s">
        <v>27</v>
      </c>
      <c r="J567" t="s">
        <v>52</v>
      </c>
      <c r="K567">
        <v>5</v>
      </c>
      <c r="L567" t="s">
        <v>26</v>
      </c>
      <c r="M567" t="s">
        <v>1322</v>
      </c>
      <c r="N567" t="s">
        <v>1332</v>
      </c>
      <c r="O567" t="s">
        <v>669</v>
      </c>
      <c r="P567" t="s">
        <v>670</v>
      </c>
      <c r="Q567" t="s">
        <v>754</v>
      </c>
      <c r="R567" t="s">
        <v>755</v>
      </c>
      <c r="S567" t="s">
        <v>35</v>
      </c>
      <c r="T567">
        <v>16.487359999999999</v>
      </c>
      <c r="U567">
        <v>79.783076699999995</v>
      </c>
      <c r="V567" t="s">
        <v>1231</v>
      </c>
      <c r="W567" t="str">
        <f>"2018-09-16 04:39:46 AM"</f>
        <v>2018-09-16 04:39:46 AM</v>
      </c>
      <c r="X567" t="str">
        <f>"2018-09-16 10:09:46 AM"</f>
        <v>2018-09-16 10:09:46 AM</v>
      </c>
    </row>
    <row r="568" spans="1:24" x14ac:dyDescent="0.45">
      <c r="A568" t="s">
        <v>663</v>
      </c>
      <c r="B568" t="str">
        <f t="shared" si="8"/>
        <v>+919848056914</v>
      </c>
      <c r="C568" t="s">
        <v>25</v>
      </c>
      <c r="D568">
        <v>7288064803</v>
      </c>
      <c r="E568">
        <v>3</v>
      </c>
      <c r="F568" t="s">
        <v>1226</v>
      </c>
      <c r="G568" t="s">
        <v>79</v>
      </c>
      <c r="H568" t="s">
        <v>79</v>
      </c>
      <c r="I568" t="s">
        <v>75</v>
      </c>
      <c r="J568" t="s">
        <v>28</v>
      </c>
      <c r="K568">
        <v>5</v>
      </c>
      <c r="L568" t="s">
        <v>26</v>
      </c>
      <c r="M568" t="s">
        <v>1333</v>
      </c>
      <c r="N568" t="s">
        <v>1334</v>
      </c>
      <c r="O568" t="s">
        <v>669</v>
      </c>
      <c r="P568" t="s">
        <v>670</v>
      </c>
      <c r="Q568" t="s">
        <v>754</v>
      </c>
      <c r="R568" t="s">
        <v>755</v>
      </c>
      <c r="S568" t="s">
        <v>35</v>
      </c>
      <c r="T568">
        <v>16.487359999999999</v>
      </c>
      <c r="U568">
        <v>79.783076699999995</v>
      </c>
      <c r="V568" t="s">
        <v>1231</v>
      </c>
      <c r="W568" t="str">
        <f>"2018-09-16 04:39:49 AM"</f>
        <v>2018-09-16 04:39:49 AM</v>
      </c>
      <c r="X568" t="str">
        <f>"2018-09-16 10:09:49 AM"</f>
        <v>2018-09-16 10:09:49 AM</v>
      </c>
    </row>
    <row r="569" spans="1:24" x14ac:dyDescent="0.45">
      <c r="A569" t="s">
        <v>663</v>
      </c>
      <c r="B569" t="str">
        <f t="shared" si="8"/>
        <v>+919848056914</v>
      </c>
      <c r="C569" t="s">
        <v>25</v>
      </c>
      <c r="D569">
        <v>966675026</v>
      </c>
      <c r="E569">
        <v>4</v>
      </c>
      <c r="F569" t="s">
        <v>1024</v>
      </c>
      <c r="G569" t="s">
        <v>26</v>
      </c>
      <c r="H569" t="s">
        <v>1335</v>
      </c>
      <c r="I569" t="s">
        <v>75</v>
      </c>
      <c r="J569" t="s">
        <v>52</v>
      </c>
      <c r="K569">
        <v>3</v>
      </c>
      <c r="L569" t="s">
        <v>26</v>
      </c>
      <c r="M569" t="s">
        <v>1336</v>
      </c>
      <c r="N569" t="s">
        <v>1337</v>
      </c>
      <c r="O569" t="s">
        <v>669</v>
      </c>
      <c r="P569" t="s">
        <v>670</v>
      </c>
      <c r="Q569" t="s">
        <v>671</v>
      </c>
      <c r="R569" t="s">
        <v>672</v>
      </c>
      <c r="S569" t="s">
        <v>35</v>
      </c>
      <c r="T569">
        <v>16.521170000000001</v>
      </c>
      <c r="U569">
        <v>79.774698299999997</v>
      </c>
      <c r="V569" t="s">
        <v>1338</v>
      </c>
      <c r="W569" t="str">
        <f>"2018-09-16 04:39:52 AM"</f>
        <v>2018-09-16 04:39:52 AM</v>
      </c>
      <c r="X569" t="str">
        <f>"2018-09-16 10:09:52 AM"</f>
        <v>2018-09-16 10:09:52 AM</v>
      </c>
    </row>
    <row r="570" spans="1:24" x14ac:dyDescent="0.45">
      <c r="A570" t="s">
        <v>491</v>
      </c>
      <c r="B570" t="str">
        <f>"+919652385954"</f>
        <v>+919652385954</v>
      </c>
      <c r="C570" t="s">
        <v>25</v>
      </c>
      <c r="D570">
        <v>9885753055</v>
      </c>
      <c r="E570">
        <v>7</v>
      </c>
      <c r="F570" s="1">
        <v>43266</v>
      </c>
      <c r="G570" t="s">
        <v>26</v>
      </c>
      <c r="H570" s="1">
        <v>43304</v>
      </c>
      <c r="I570" t="s">
        <v>62</v>
      </c>
      <c r="J570" t="s">
        <v>52</v>
      </c>
      <c r="K570" t="s">
        <v>1339</v>
      </c>
      <c r="L570" t="s">
        <v>26</v>
      </c>
      <c r="N570" t="s">
        <v>1340</v>
      </c>
      <c r="O570" t="s">
        <v>493</v>
      </c>
      <c r="P570" t="s">
        <v>494</v>
      </c>
      <c r="Q570" t="s">
        <v>1225</v>
      </c>
      <c r="R570" t="s">
        <v>496</v>
      </c>
      <c r="S570" t="s">
        <v>497</v>
      </c>
      <c r="T570">
        <v>18.2677224</v>
      </c>
      <c r="U570">
        <v>78.978388100000004</v>
      </c>
      <c r="V570" t="s">
        <v>1341</v>
      </c>
      <c r="W570" t="str">
        <f>"2018-09-16 04:45:17 AM"</f>
        <v>2018-09-16 04:45:17 AM</v>
      </c>
      <c r="X570" t="str">
        <f>"2018-09-16 10:15:17 AM"</f>
        <v>2018-09-16 10:15:17 AM</v>
      </c>
    </row>
    <row r="571" spans="1:24" x14ac:dyDescent="0.45">
      <c r="A571" t="s">
        <v>663</v>
      </c>
      <c r="B571" t="str">
        <f>"+919848056914"</f>
        <v>+919848056914</v>
      </c>
      <c r="C571" t="s">
        <v>25</v>
      </c>
      <c r="D571">
        <v>8184857086</v>
      </c>
      <c r="E571">
        <v>5</v>
      </c>
      <c r="F571" t="s">
        <v>1163</v>
      </c>
      <c r="G571" t="s">
        <v>26</v>
      </c>
      <c r="H571" t="s">
        <v>664</v>
      </c>
      <c r="I571" t="s">
        <v>75</v>
      </c>
      <c r="J571" t="s">
        <v>52</v>
      </c>
      <c r="K571">
        <v>3</v>
      </c>
      <c r="L571" t="s">
        <v>26</v>
      </c>
      <c r="M571" t="s">
        <v>1342</v>
      </c>
      <c r="N571" t="s">
        <v>1343</v>
      </c>
      <c r="O571" t="s">
        <v>669</v>
      </c>
      <c r="P571" t="s">
        <v>670</v>
      </c>
      <c r="Q571" t="s">
        <v>671</v>
      </c>
      <c r="R571" t="s">
        <v>672</v>
      </c>
      <c r="S571" t="s">
        <v>35</v>
      </c>
      <c r="T571">
        <v>16.520558300000001</v>
      </c>
      <c r="U571">
        <v>79.774098300000006</v>
      </c>
      <c r="V571" t="s">
        <v>1338</v>
      </c>
      <c r="W571" t="str">
        <f>"2018-09-16 04:39:59 AM"</f>
        <v>2018-09-16 04:39:59 AM</v>
      </c>
      <c r="X571" t="str">
        <f>"2018-09-16 10:09:59 AM"</f>
        <v>2018-09-16 10:09:59 AM</v>
      </c>
    </row>
    <row r="572" spans="1:24" x14ac:dyDescent="0.45">
      <c r="A572" t="s">
        <v>663</v>
      </c>
      <c r="B572" t="str">
        <f>"+919848056914"</f>
        <v>+919848056914</v>
      </c>
      <c r="C572" t="s">
        <v>25</v>
      </c>
      <c r="D572">
        <v>9705796133</v>
      </c>
      <c r="E572">
        <v>5</v>
      </c>
      <c r="F572" t="s">
        <v>1173</v>
      </c>
      <c r="G572" t="s">
        <v>26</v>
      </c>
      <c r="H572" t="s">
        <v>1220</v>
      </c>
      <c r="I572" t="s">
        <v>75</v>
      </c>
      <c r="J572" t="s">
        <v>52</v>
      </c>
      <c r="K572">
        <v>3</v>
      </c>
      <c r="L572" t="s">
        <v>26</v>
      </c>
      <c r="M572" t="s">
        <v>1344</v>
      </c>
      <c r="N572" t="s">
        <v>1345</v>
      </c>
      <c r="O572" t="s">
        <v>669</v>
      </c>
      <c r="P572" t="s">
        <v>670</v>
      </c>
      <c r="Q572" t="s">
        <v>671</v>
      </c>
      <c r="R572" t="s">
        <v>672</v>
      </c>
      <c r="S572" t="s">
        <v>35</v>
      </c>
      <c r="T572">
        <v>16.519490000000001</v>
      </c>
      <c r="U572">
        <v>79.771821700000004</v>
      </c>
      <c r="V572" t="s">
        <v>1338</v>
      </c>
      <c r="W572" t="str">
        <f>"2018-09-16 04:39:59 AM"</f>
        <v>2018-09-16 04:39:59 AM</v>
      </c>
      <c r="X572" t="str">
        <f>"2018-09-16 10:09:59 AM"</f>
        <v>2018-09-16 10:09:59 AM</v>
      </c>
    </row>
    <row r="573" spans="1:24" x14ac:dyDescent="0.45">
      <c r="A573" t="s">
        <v>491</v>
      </c>
      <c r="B573" t="str">
        <f>"+919652385954"</f>
        <v>+919652385954</v>
      </c>
      <c r="C573" t="s">
        <v>25</v>
      </c>
      <c r="D573">
        <v>9963878266</v>
      </c>
      <c r="E573">
        <v>14</v>
      </c>
      <c r="F573" s="1">
        <v>43261</v>
      </c>
      <c r="G573" t="s">
        <v>26</v>
      </c>
      <c r="I573" t="s">
        <v>75</v>
      </c>
      <c r="J573" t="s">
        <v>52</v>
      </c>
      <c r="K573" t="s">
        <v>1346</v>
      </c>
      <c r="L573" t="s">
        <v>26</v>
      </c>
      <c r="N573" t="s">
        <v>1347</v>
      </c>
      <c r="O573" t="s">
        <v>493</v>
      </c>
      <c r="P573" t="s">
        <v>494</v>
      </c>
      <c r="Q573" t="s">
        <v>1348</v>
      </c>
      <c r="R573" t="s">
        <v>496</v>
      </c>
      <c r="S573" t="s">
        <v>497</v>
      </c>
      <c r="T573">
        <v>18.318557699999999</v>
      </c>
      <c r="U573">
        <v>78.987515700000003</v>
      </c>
      <c r="V573" t="s">
        <v>563</v>
      </c>
      <c r="W573" t="str">
        <f>"2018-09-16 05:06:15 AM"</f>
        <v>2018-09-16 05:06:15 AM</v>
      </c>
      <c r="X573" t="str">
        <f>"2018-09-16 10:36:15 AM"</f>
        <v>2018-09-16 10:36:15 AM</v>
      </c>
    </row>
    <row r="574" spans="1:24" x14ac:dyDescent="0.45">
      <c r="A574" t="s">
        <v>60</v>
      </c>
      <c r="B574" t="str">
        <f>"+919441902471"</f>
        <v>+919441902471</v>
      </c>
      <c r="C574" t="s">
        <v>25</v>
      </c>
      <c r="D574">
        <v>9441275685</v>
      </c>
      <c r="E574">
        <v>10</v>
      </c>
      <c r="F574">
        <v>5072018</v>
      </c>
      <c r="G574" t="s">
        <v>26</v>
      </c>
      <c r="H574">
        <v>5082018</v>
      </c>
      <c r="I574" t="s">
        <v>61</v>
      </c>
      <c r="J574" t="s">
        <v>52</v>
      </c>
      <c r="K574">
        <v>5</v>
      </c>
      <c r="L574" t="s">
        <v>26</v>
      </c>
      <c r="M574">
        <v>5082018</v>
      </c>
      <c r="N574" t="s">
        <v>1349</v>
      </c>
      <c r="O574" t="s">
        <v>64</v>
      </c>
      <c r="P574" t="s">
        <v>70</v>
      </c>
      <c r="Q574" t="s">
        <v>368</v>
      </c>
      <c r="R574" t="s">
        <v>67</v>
      </c>
      <c r="S574" t="s">
        <v>42</v>
      </c>
      <c r="T574">
        <v>16.471823400000002</v>
      </c>
      <c r="U574">
        <v>80.352426199999996</v>
      </c>
      <c r="V574" t="s">
        <v>151</v>
      </c>
      <c r="W574" t="str">
        <f>"2018-09-17 02:27:29 AM"</f>
        <v>2018-09-17 02:27:29 AM</v>
      </c>
      <c r="X574" t="str">
        <f>"2018-09-17 07:57:29 AM"</f>
        <v>2018-09-17 07:57:29 AM</v>
      </c>
    </row>
    <row r="575" spans="1:24" x14ac:dyDescent="0.45">
      <c r="A575" t="s">
        <v>198</v>
      </c>
      <c r="B575" t="str">
        <f>"+919849992127"</f>
        <v>+919849992127</v>
      </c>
      <c r="C575" t="s">
        <v>25</v>
      </c>
      <c r="D575">
        <v>9985888864</v>
      </c>
      <c r="E575">
        <v>3</v>
      </c>
      <c r="F575" s="1">
        <v>43261</v>
      </c>
      <c r="G575" t="s">
        <v>26</v>
      </c>
      <c r="H575" s="1">
        <v>43337</v>
      </c>
      <c r="I575" t="s">
        <v>80</v>
      </c>
      <c r="J575" t="s">
        <v>28</v>
      </c>
      <c r="K575" t="s">
        <v>709</v>
      </c>
      <c r="L575" t="s">
        <v>79</v>
      </c>
      <c r="M575" s="1">
        <v>43315</v>
      </c>
      <c r="N575" t="s">
        <v>1350</v>
      </c>
      <c r="O575" t="s">
        <v>200</v>
      </c>
      <c r="P575" t="s">
        <v>201</v>
      </c>
      <c r="Q575" t="s">
        <v>1260</v>
      </c>
      <c r="R575" t="s">
        <v>223</v>
      </c>
      <c r="S575" t="s">
        <v>223</v>
      </c>
      <c r="T575">
        <v>18.583514699999998</v>
      </c>
      <c r="U575">
        <v>79.387173500000003</v>
      </c>
      <c r="V575" t="s">
        <v>1261</v>
      </c>
      <c r="W575" t="str">
        <f>"2018-09-16 11:30:50 AM"</f>
        <v>2018-09-16 11:30:50 AM</v>
      </c>
      <c r="X575" t="str">
        <f>"2018-09-16 17:00:50 PM"</f>
        <v>2018-09-16 17:00:50 PM</v>
      </c>
    </row>
    <row r="576" spans="1:24" x14ac:dyDescent="0.45">
      <c r="A576" t="s">
        <v>60</v>
      </c>
      <c r="B576" t="str">
        <f>"+919441902471"</f>
        <v>+919441902471</v>
      </c>
      <c r="C576" t="s">
        <v>25</v>
      </c>
      <c r="D576">
        <v>9640131214</v>
      </c>
      <c r="E576">
        <v>10</v>
      </c>
      <c r="F576">
        <v>5072018</v>
      </c>
      <c r="G576" t="s">
        <v>26</v>
      </c>
      <c r="H576">
        <v>15082018</v>
      </c>
      <c r="I576" t="s">
        <v>61</v>
      </c>
      <c r="J576" t="s">
        <v>52</v>
      </c>
      <c r="K576">
        <v>5</v>
      </c>
      <c r="L576" t="s">
        <v>26</v>
      </c>
      <c r="M576">
        <v>10082018</v>
      </c>
      <c r="N576" t="s">
        <v>1351</v>
      </c>
      <c r="O576" t="s">
        <v>64</v>
      </c>
      <c r="P576" t="s">
        <v>70</v>
      </c>
      <c r="Q576" t="s">
        <v>368</v>
      </c>
      <c r="R576" t="s">
        <v>67</v>
      </c>
      <c r="S576" t="s">
        <v>42</v>
      </c>
      <c r="T576">
        <v>16.471369800000002</v>
      </c>
      <c r="U576">
        <v>80.352300099999994</v>
      </c>
      <c r="V576" t="s">
        <v>151</v>
      </c>
      <c r="W576" t="str">
        <f>"2018-09-17 02:31:13 AM"</f>
        <v>2018-09-17 02:31:13 AM</v>
      </c>
      <c r="X576" t="str">
        <f>"2018-09-17 08:01:13 AM"</f>
        <v>2018-09-17 08:01:13 AM</v>
      </c>
    </row>
    <row r="577" spans="1:24" x14ac:dyDescent="0.45">
      <c r="A577" t="s">
        <v>100</v>
      </c>
      <c r="B577" t="str">
        <f>"+919985525523"</f>
        <v>+919985525523</v>
      </c>
      <c r="C577" t="s">
        <v>25</v>
      </c>
      <c r="D577">
        <v>9247255993</v>
      </c>
      <c r="E577">
        <v>4</v>
      </c>
      <c r="F577" s="1">
        <v>43299</v>
      </c>
      <c r="G577" t="s">
        <v>26</v>
      </c>
      <c r="H577" s="1">
        <v>43334</v>
      </c>
      <c r="I577" t="s">
        <v>27</v>
      </c>
      <c r="J577" t="s">
        <v>52</v>
      </c>
      <c r="K577" t="s">
        <v>1352</v>
      </c>
      <c r="L577" t="s">
        <v>26</v>
      </c>
      <c r="M577" s="1">
        <v>43331</v>
      </c>
      <c r="N577" t="s">
        <v>1353</v>
      </c>
      <c r="O577" t="s">
        <v>148</v>
      </c>
      <c r="P577" t="s">
        <v>149</v>
      </c>
      <c r="Q577" t="s">
        <v>104</v>
      </c>
      <c r="R577" t="s">
        <v>105</v>
      </c>
      <c r="S577" t="s">
        <v>42</v>
      </c>
      <c r="T577">
        <v>16.441951700000001</v>
      </c>
      <c r="U577">
        <v>80.176535000000001</v>
      </c>
      <c r="V577" t="s">
        <v>401</v>
      </c>
      <c r="W577" t="str">
        <f>"2018-09-13 05:16:26 AM"</f>
        <v>2018-09-13 05:16:26 AM</v>
      </c>
      <c r="X577" t="str">
        <f>"2018-09-13 10:46:26 AM"</f>
        <v>2018-09-13 10:46:26 AM</v>
      </c>
    </row>
    <row r="578" spans="1:24" x14ac:dyDescent="0.45">
      <c r="A578" t="s">
        <v>100</v>
      </c>
      <c r="B578" t="str">
        <f>"+919985525523"</f>
        <v>+919985525523</v>
      </c>
      <c r="C578" t="s">
        <v>25</v>
      </c>
      <c r="D578">
        <v>9908241759</v>
      </c>
      <c r="E578">
        <v>4</v>
      </c>
      <c r="F578" s="1">
        <v>43293</v>
      </c>
      <c r="G578" t="s">
        <v>79</v>
      </c>
      <c r="H578" t="s">
        <v>79</v>
      </c>
      <c r="I578" t="s">
        <v>108</v>
      </c>
      <c r="J578" t="s">
        <v>52</v>
      </c>
      <c r="K578" t="s">
        <v>1352</v>
      </c>
      <c r="L578" t="s">
        <v>26</v>
      </c>
      <c r="M578" s="1">
        <v>43352</v>
      </c>
      <c r="N578" t="s">
        <v>1354</v>
      </c>
      <c r="O578" t="s">
        <v>148</v>
      </c>
      <c r="P578" t="s">
        <v>149</v>
      </c>
      <c r="Q578" t="s">
        <v>104</v>
      </c>
      <c r="R578" t="s">
        <v>105</v>
      </c>
      <c r="S578" t="s">
        <v>42</v>
      </c>
      <c r="T578">
        <v>16.436615</v>
      </c>
      <c r="U578">
        <v>80.177121700000001</v>
      </c>
      <c r="V578" t="s">
        <v>120</v>
      </c>
      <c r="W578" t="str">
        <f>"2018-09-13 06:00:51 AM"</f>
        <v>2018-09-13 06:00:51 AM</v>
      </c>
      <c r="X578" t="str">
        <f>"2018-09-13 11:30:51 AM"</f>
        <v>2018-09-13 11:30:51 AM</v>
      </c>
    </row>
    <row r="579" spans="1:24" x14ac:dyDescent="0.45">
      <c r="A579" t="s">
        <v>100</v>
      </c>
      <c r="B579" t="str">
        <f>"+919985525523"</f>
        <v>+919985525523</v>
      </c>
      <c r="C579" t="s">
        <v>25</v>
      </c>
      <c r="D579">
        <v>7095123199</v>
      </c>
      <c r="E579">
        <v>2</v>
      </c>
      <c r="F579" s="1">
        <v>43284</v>
      </c>
      <c r="G579" t="s">
        <v>79</v>
      </c>
      <c r="H579" t="s">
        <v>79</v>
      </c>
      <c r="I579" t="s">
        <v>108</v>
      </c>
      <c r="J579" t="s">
        <v>52</v>
      </c>
      <c r="K579" t="s">
        <v>1352</v>
      </c>
      <c r="L579" t="s">
        <v>26</v>
      </c>
      <c r="M579" s="1">
        <v>43345</v>
      </c>
      <c r="N579" t="s">
        <v>1355</v>
      </c>
      <c r="O579" t="s">
        <v>148</v>
      </c>
      <c r="P579" t="s">
        <v>149</v>
      </c>
      <c r="Q579" t="s">
        <v>1356</v>
      </c>
      <c r="R579" t="s">
        <v>105</v>
      </c>
      <c r="S579" t="s">
        <v>35</v>
      </c>
      <c r="T579">
        <v>16.453620900000001</v>
      </c>
      <c r="U579">
        <v>80.176172199999996</v>
      </c>
      <c r="V579" t="s">
        <v>401</v>
      </c>
      <c r="W579" t="str">
        <f>"2018-09-13 06:15:56 AM"</f>
        <v>2018-09-13 06:15:56 AM</v>
      </c>
      <c r="X579" t="str">
        <f>"2018-09-13 11:45:56 AM"</f>
        <v>2018-09-13 11:45:56 AM</v>
      </c>
    </row>
    <row r="580" spans="1:24" x14ac:dyDescent="0.45">
      <c r="A580" t="s">
        <v>264</v>
      </c>
      <c r="B580" t="str">
        <f>"+919676192285"</f>
        <v>+919676192285</v>
      </c>
      <c r="C580" t="s">
        <v>25</v>
      </c>
      <c r="D580">
        <v>9493263383</v>
      </c>
      <c r="E580">
        <v>3</v>
      </c>
      <c r="F580" s="1">
        <v>43223</v>
      </c>
      <c r="G580" t="s">
        <v>79</v>
      </c>
      <c r="I580" t="s">
        <v>27</v>
      </c>
      <c r="J580" t="s">
        <v>52</v>
      </c>
      <c r="L580" t="s">
        <v>26</v>
      </c>
      <c r="N580" t="s">
        <v>1357</v>
      </c>
      <c r="O580" t="s">
        <v>264</v>
      </c>
      <c r="P580" t="s">
        <v>344</v>
      </c>
      <c r="Q580" t="s">
        <v>268</v>
      </c>
      <c r="R580" t="s">
        <v>269</v>
      </c>
      <c r="S580" t="s">
        <v>345</v>
      </c>
      <c r="T580">
        <v>18.183038400000001</v>
      </c>
      <c r="U580">
        <v>79.556192600000003</v>
      </c>
      <c r="V580" t="s">
        <v>348</v>
      </c>
      <c r="W580" t="str">
        <f>"2018-09-13 11:29:31 AM"</f>
        <v>2018-09-13 11:29:31 AM</v>
      </c>
      <c r="X580" t="str">
        <f>"2018-09-13 16:59:31 PM"</f>
        <v>2018-09-13 16:59:31 PM</v>
      </c>
    </row>
    <row r="581" spans="1:24" x14ac:dyDescent="0.45">
      <c r="A581" t="s">
        <v>187</v>
      </c>
      <c r="B581" t="str">
        <f>"+919949565092"</f>
        <v>+919949565092</v>
      </c>
      <c r="C581" t="s">
        <v>25</v>
      </c>
      <c r="D581">
        <v>994992275</v>
      </c>
      <c r="E581">
        <v>4</v>
      </c>
      <c r="F581" s="1">
        <v>43254</v>
      </c>
      <c r="G581" t="s">
        <v>26</v>
      </c>
      <c r="H581" s="1">
        <v>43328</v>
      </c>
      <c r="I581" t="s">
        <v>61</v>
      </c>
      <c r="J581" t="s">
        <v>52</v>
      </c>
      <c r="K581">
        <v>2</v>
      </c>
      <c r="L581" t="s">
        <v>26</v>
      </c>
      <c r="M581" s="1">
        <v>43332</v>
      </c>
      <c r="N581" t="s">
        <v>1358</v>
      </c>
      <c r="O581" t="s">
        <v>189</v>
      </c>
      <c r="P581" t="s">
        <v>196</v>
      </c>
      <c r="Q581" t="s">
        <v>191</v>
      </c>
      <c r="R581" t="s">
        <v>192</v>
      </c>
      <c r="S581" t="s">
        <v>193</v>
      </c>
      <c r="T581">
        <v>18.4287268</v>
      </c>
      <c r="U581">
        <v>79.518715400000005</v>
      </c>
      <c r="V581" t="s">
        <v>379</v>
      </c>
      <c r="W581" t="str">
        <f>"2018-09-13 11:32:38 AM"</f>
        <v>2018-09-13 11:32:38 AM</v>
      </c>
      <c r="X581" t="str">
        <f>"2018-09-13 17:02:38 PM"</f>
        <v>2018-09-13 17:02:38 PM</v>
      </c>
    </row>
    <row r="582" spans="1:24" x14ac:dyDescent="0.45">
      <c r="A582" t="s">
        <v>264</v>
      </c>
      <c r="B582" t="str">
        <f>"+919676192285"</f>
        <v>+919676192285</v>
      </c>
      <c r="C582" t="s">
        <v>25</v>
      </c>
      <c r="D582">
        <v>9390070560</v>
      </c>
      <c r="E582">
        <v>5</v>
      </c>
      <c r="F582" s="1">
        <v>43222</v>
      </c>
      <c r="G582" t="s">
        <v>26</v>
      </c>
      <c r="H582" s="1">
        <v>43331</v>
      </c>
      <c r="I582" t="s">
        <v>27</v>
      </c>
      <c r="J582" t="s">
        <v>52</v>
      </c>
      <c r="K582">
        <v>3</v>
      </c>
      <c r="L582" t="s">
        <v>26</v>
      </c>
      <c r="N582" t="s">
        <v>1359</v>
      </c>
      <c r="O582" t="s">
        <v>264</v>
      </c>
      <c r="P582" t="s">
        <v>344</v>
      </c>
      <c r="Q582" t="s">
        <v>268</v>
      </c>
      <c r="R582" t="s">
        <v>269</v>
      </c>
      <c r="S582" t="s">
        <v>345</v>
      </c>
      <c r="T582">
        <v>18.1868564</v>
      </c>
      <c r="U582">
        <v>79.557049500000005</v>
      </c>
      <c r="V582" t="s">
        <v>348</v>
      </c>
      <c r="W582" t="str">
        <f>"2018-09-13 11:34:04 AM"</f>
        <v>2018-09-13 11:34:04 AM</v>
      </c>
      <c r="X582" t="str">
        <f>"2018-09-13 17:04:04 PM"</f>
        <v>2018-09-13 17:04:04 PM</v>
      </c>
    </row>
    <row r="583" spans="1:24" x14ac:dyDescent="0.45">
      <c r="A583" t="s">
        <v>187</v>
      </c>
      <c r="B583" t="str">
        <f>"+919949565092"</f>
        <v>+919949565092</v>
      </c>
      <c r="C583" t="s">
        <v>25</v>
      </c>
      <c r="D583">
        <v>9866429073</v>
      </c>
      <c r="E583">
        <v>8</v>
      </c>
      <c r="F583" s="1">
        <v>43254</v>
      </c>
      <c r="G583" t="s">
        <v>26</v>
      </c>
      <c r="H583" s="1">
        <v>43332</v>
      </c>
      <c r="I583" t="s">
        <v>61</v>
      </c>
      <c r="J583" t="s">
        <v>52</v>
      </c>
      <c r="L583" t="s">
        <v>26</v>
      </c>
      <c r="M583" s="1">
        <v>43335</v>
      </c>
      <c r="N583" t="s">
        <v>1360</v>
      </c>
      <c r="O583" t="s">
        <v>189</v>
      </c>
      <c r="P583" t="s">
        <v>196</v>
      </c>
      <c r="Q583" t="s">
        <v>191</v>
      </c>
      <c r="R583" t="s">
        <v>192</v>
      </c>
      <c r="S583" t="s">
        <v>193</v>
      </c>
      <c r="T583">
        <v>18.4287268</v>
      </c>
      <c r="U583">
        <v>79.518715400000005</v>
      </c>
      <c r="V583" t="s">
        <v>379</v>
      </c>
      <c r="W583" t="str">
        <f>"2018-09-13 11:35:38 AM"</f>
        <v>2018-09-13 11:35:38 AM</v>
      </c>
      <c r="X583" t="str">
        <f>"2018-09-13 17:05:38 PM"</f>
        <v>2018-09-13 17:05:38 PM</v>
      </c>
    </row>
    <row r="584" spans="1:24" x14ac:dyDescent="0.45">
      <c r="A584" t="s">
        <v>264</v>
      </c>
      <c r="B584" t="str">
        <f>"+919676192285"</f>
        <v>+919676192285</v>
      </c>
      <c r="C584" t="s">
        <v>25</v>
      </c>
      <c r="D584">
        <v>9177886122</v>
      </c>
      <c r="E584">
        <v>6</v>
      </c>
      <c r="F584" s="2">
        <v>43625</v>
      </c>
      <c r="G584" t="s">
        <v>26</v>
      </c>
      <c r="H584" s="1">
        <v>43322</v>
      </c>
      <c r="I584" t="s">
        <v>240</v>
      </c>
      <c r="J584" t="s">
        <v>52</v>
      </c>
      <c r="L584" t="s">
        <v>26</v>
      </c>
      <c r="N584" t="s">
        <v>1361</v>
      </c>
      <c r="O584" t="s">
        <v>264</v>
      </c>
      <c r="P584" t="s">
        <v>344</v>
      </c>
      <c r="Q584" t="s">
        <v>268</v>
      </c>
      <c r="R584" t="s">
        <v>269</v>
      </c>
      <c r="S584" t="s">
        <v>345</v>
      </c>
      <c r="T584">
        <v>18.186841999999999</v>
      </c>
      <c r="U584">
        <v>79.557107000000002</v>
      </c>
      <c r="V584" t="s">
        <v>348</v>
      </c>
      <c r="W584" t="str">
        <f>"2018-09-13 11:38:05 AM"</f>
        <v>2018-09-13 11:38:05 AM</v>
      </c>
      <c r="X584" t="str">
        <f>"2018-09-13 17:08:05 PM"</f>
        <v>2018-09-13 17:08:05 PM</v>
      </c>
    </row>
    <row r="585" spans="1:24" x14ac:dyDescent="0.45">
      <c r="A585" t="s">
        <v>187</v>
      </c>
      <c r="B585" t="str">
        <f>"+919949565092"</f>
        <v>+919949565092</v>
      </c>
      <c r="C585" t="s">
        <v>25</v>
      </c>
      <c r="D585">
        <v>9704454011</v>
      </c>
      <c r="E585">
        <v>3</v>
      </c>
      <c r="F585" s="1">
        <v>43255</v>
      </c>
      <c r="G585" t="s">
        <v>26</v>
      </c>
      <c r="H585" s="1">
        <v>43340</v>
      </c>
      <c r="I585" t="s">
        <v>61</v>
      </c>
      <c r="J585" t="s">
        <v>52</v>
      </c>
      <c r="L585" t="s">
        <v>26</v>
      </c>
      <c r="N585" t="s">
        <v>1362</v>
      </c>
      <c r="O585" t="s">
        <v>1363</v>
      </c>
      <c r="P585" t="s">
        <v>196</v>
      </c>
      <c r="Q585" t="s">
        <v>191</v>
      </c>
      <c r="R585" t="s">
        <v>192</v>
      </c>
      <c r="S585" t="s">
        <v>193</v>
      </c>
      <c r="T585">
        <v>18.395659200000001</v>
      </c>
      <c r="U585">
        <v>79.503604999999993</v>
      </c>
      <c r="V585" t="s">
        <v>393</v>
      </c>
      <c r="W585" t="str">
        <f>"2018-09-13 11:53:44 AM"</f>
        <v>2018-09-13 11:53:44 AM</v>
      </c>
      <c r="X585" t="str">
        <f>"2018-09-13 17:23:44 PM"</f>
        <v>2018-09-13 17:23:44 PM</v>
      </c>
    </row>
    <row r="586" spans="1:24" x14ac:dyDescent="0.45">
      <c r="A586" t="s">
        <v>264</v>
      </c>
      <c r="B586" t="str">
        <f>"+919676192285"</f>
        <v>+919676192285</v>
      </c>
      <c r="C586" t="s">
        <v>25</v>
      </c>
      <c r="D586">
        <v>9985369073</v>
      </c>
      <c r="E586">
        <v>3</v>
      </c>
      <c r="G586" t="s">
        <v>26</v>
      </c>
      <c r="I586" t="s">
        <v>27</v>
      </c>
      <c r="J586" t="s">
        <v>52</v>
      </c>
      <c r="K586">
        <v>3</v>
      </c>
      <c r="L586" t="s">
        <v>26</v>
      </c>
      <c r="N586" t="s">
        <v>1364</v>
      </c>
      <c r="O586" t="s">
        <v>264</v>
      </c>
      <c r="P586" t="s">
        <v>344</v>
      </c>
      <c r="Q586" t="s">
        <v>268</v>
      </c>
      <c r="R586" t="s">
        <v>269</v>
      </c>
      <c r="S586" t="s">
        <v>345</v>
      </c>
      <c r="T586">
        <v>18.186841999999999</v>
      </c>
      <c r="U586">
        <v>79.557107000000002</v>
      </c>
      <c r="V586" t="s">
        <v>348</v>
      </c>
      <c r="W586" t="str">
        <f>"2018-09-13 11:41:30 AM"</f>
        <v>2018-09-13 11:41:30 AM</v>
      </c>
      <c r="X586" t="str">
        <f>"2018-09-13 17:11:30 PM"</f>
        <v>2018-09-13 17:11:30 PM</v>
      </c>
    </row>
    <row r="587" spans="1:24" x14ac:dyDescent="0.45">
      <c r="A587" t="s">
        <v>60</v>
      </c>
      <c r="B587" t="str">
        <f>"+919441902471"</f>
        <v>+919441902471</v>
      </c>
      <c r="C587" t="s">
        <v>25</v>
      </c>
      <c r="D587">
        <v>9490574766</v>
      </c>
      <c r="E587">
        <v>10</v>
      </c>
      <c r="F587">
        <v>5072018</v>
      </c>
      <c r="G587" t="s">
        <v>26</v>
      </c>
      <c r="H587">
        <v>20082018</v>
      </c>
      <c r="I587" t="s">
        <v>108</v>
      </c>
      <c r="J587" t="s">
        <v>52</v>
      </c>
      <c r="K587">
        <v>5</v>
      </c>
      <c r="L587" t="s">
        <v>26</v>
      </c>
      <c r="M587">
        <v>1082018</v>
      </c>
      <c r="N587" t="s">
        <v>1365</v>
      </c>
      <c r="O587" t="s">
        <v>64</v>
      </c>
      <c r="P587" t="s">
        <v>65</v>
      </c>
      <c r="Q587" t="s">
        <v>368</v>
      </c>
      <c r="R587" t="s">
        <v>67</v>
      </c>
      <c r="S587" t="s">
        <v>42</v>
      </c>
      <c r="T587">
        <v>16.486400199999999</v>
      </c>
      <c r="U587">
        <v>80.362869099999998</v>
      </c>
      <c r="V587" t="s">
        <v>259</v>
      </c>
      <c r="W587" t="str">
        <f>"2018-09-14 02:41:53 AM"</f>
        <v>2018-09-14 02:41:53 AM</v>
      </c>
      <c r="X587" t="str">
        <f>"2018-09-14 08:11:53 AM"</f>
        <v>2018-09-14 08:11:53 AM</v>
      </c>
    </row>
    <row r="588" spans="1:24" x14ac:dyDescent="0.45">
      <c r="A588" t="s">
        <v>264</v>
      </c>
      <c r="B588" t="str">
        <f>"+919676192285"</f>
        <v>+919676192285</v>
      </c>
      <c r="C588" t="s">
        <v>25</v>
      </c>
      <c r="D588">
        <v>8297804200</v>
      </c>
      <c r="E588">
        <v>4</v>
      </c>
      <c r="F588" s="1">
        <v>43255</v>
      </c>
      <c r="G588" t="s">
        <v>26</v>
      </c>
      <c r="I588" t="s">
        <v>27</v>
      </c>
      <c r="J588" t="s">
        <v>52</v>
      </c>
      <c r="L588" t="s">
        <v>26</v>
      </c>
      <c r="N588" t="s">
        <v>1366</v>
      </c>
      <c r="O588" t="s">
        <v>1367</v>
      </c>
      <c r="P588" t="s">
        <v>344</v>
      </c>
      <c r="Q588" t="s">
        <v>268</v>
      </c>
      <c r="R588" t="s">
        <v>269</v>
      </c>
      <c r="S588" t="s">
        <v>1368</v>
      </c>
      <c r="T588">
        <v>18.165758</v>
      </c>
      <c r="U588">
        <v>79.5973896</v>
      </c>
      <c r="V588" t="s">
        <v>352</v>
      </c>
      <c r="W588" t="str">
        <f>"2018-09-13 11:44:42 AM"</f>
        <v>2018-09-13 11:44:42 AM</v>
      </c>
      <c r="X588" t="str">
        <f>"2018-09-13 17:14:42 PM"</f>
        <v>2018-09-13 17:14:42 PM</v>
      </c>
    </row>
    <row r="589" spans="1:24" x14ac:dyDescent="0.45">
      <c r="A589" t="s">
        <v>264</v>
      </c>
      <c r="B589" t="str">
        <f>"+919676192285"</f>
        <v>+919676192285</v>
      </c>
      <c r="C589" t="s">
        <v>25</v>
      </c>
      <c r="D589">
        <v>8374045996</v>
      </c>
      <c r="E589">
        <v>3</v>
      </c>
      <c r="G589" t="s">
        <v>26</v>
      </c>
      <c r="I589" t="s">
        <v>27</v>
      </c>
      <c r="J589" t="s">
        <v>52</v>
      </c>
      <c r="L589" t="s">
        <v>26</v>
      </c>
      <c r="N589" t="s">
        <v>1369</v>
      </c>
      <c r="O589" t="s">
        <v>264</v>
      </c>
      <c r="P589" t="s">
        <v>344</v>
      </c>
      <c r="Q589" t="s">
        <v>268</v>
      </c>
      <c r="R589" t="s">
        <v>269</v>
      </c>
      <c r="S589" t="s">
        <v>345</v>
      </c>
      <c r="T589">
        <v>18.1863077</v>
      </c>
      <c r="U589">
        <v>79.558060999999995</v>
      </c>
      <c r="V589" t="s">
        <v>348</v>
      </c>
      <c r="W589" t="str">
        <f>"2018-09-13 11:49:43 AM"</f>
        <v>2018-09-13 11:49:43 AM</v>
      </c>
      <c r="X589" t="str">
        <f>"2018-09-13 17:19:43 PM"</f>
        <v>2018-09-13 17:19:43 PM</v>
      </c>
    </row>
    <row r="590" spans="1:24" x14ac:dyDescent="0.45">
      <c r="A590" t="s">
        <v>107</v>
      </c>
      <c r="B590" t="str">
        <f>"+919989001169"</f>
        <v>+919989001169</v>
      </c>
      <c r="C590" t="s">
        <v>25</v>
      </c>
      <c r="D590">
        <v>9502167499</v>
      </c>
      <c r="E590">
        <v>10</v>
      </c>
      <c r="F590" s="1">
        <v>43301</v>
      </c>
      <c r="G590" t="s">
        <v>26</v>
      </c>
      <c r="H590" t="s">
        <v>681</v>
      </c>
      <c r="I590" t="s">
        <v>61</v>
      </c>
      <c r="J590" t="s">
        <v>52</v>
      </c>
      <c r="K590">
        <v>2</v>
      </c>
      <c r="L590" t="s">
        <v>26</v>
      </c>
      <c r="M590" t="s">
        <v>26</v>
      </c>
      <c r="N590" t="s">
        <v>1370</v>
      </c>
      <c r="O590" t="s">
        <v>185</v>
      </c>
      <c r="P590" t="s">
        <v>111</v>
      </c>
      <c r="Q590" t="s">
        <v>112</v>
      </c>
      <c r="R590" t="s">
        <v>113</v>
      </c>
      <c r="S590" t="s">
        <v>35</v>
      </c>
      <c r="T590">
        <v>16.496071499999999</v>
      </c>
      <c r="U590">
        <v>79.316804099999999</v>
      </c>
      <c r="V590" t="s">
        <v>274</v>
      </c>
      <c r="W590" t="str">
        <f>"2018-09-18 04:24:56 AM"</f>
        <v>2018-09-18 04:24:56 AM</v>
      </c>
      <c r="X590" t="str">
        <f>"2018-09-18 09:54:56 AM"</f>
        <v>2018-09-18 09:54:56 AM</v>
      </c>
    </row>
    <row r="591" spans="1:24" x14ac:dyDescent="0.45">
      <c r="A591" t="s">
        <v>174</v>
      </c>
      <c r="B591" t="str">
        <f t="shared" ref="B591:B600" si="9">"+919885259294"</f>
        <v>+919885259294</v>
      </c>
      <c r="C591" t="s">
        <v>25</v>
      </c>
      <c r="D591">
        <v>9951527848</v>
      </c>
      <c r="E591">
        <v>15</v>
      </c>
      <c r="F591" s="1">
        <v>43291</v>
      </c>
      <c r="G591" t="s">
        <v>26</v>
      </c>
      <c r="H591" s="1">
        <v>43327</v>
      </c>
      <c r="I591" t="s">
        <v>108</v>
      </c>
      <c r="J591" t="s">
        <v>52</v>
      </c>
      <c r="L591" t="s">
        <v>26</v>
      </c>
      <c r="M591" t="s">
        <v>175</v>
      </c>
      <c r="N591" t="s">
        <v>1371</v>
      </c>
      <c r="O591" t="s">
        <v>174</v>
      </c>
      <c r="P591" t="s">
        <v>177</v>
      </c>
      <c r="Q591" t="s">
        <v>178</v>
      </c>
      <c r="R591" t="s">
        <v>179</v>
      </c>
      <c r="S591" t="s">
        <v>35</v>
      </c>
      <c r="T591">
        <v>16.505355000000002</v>
      </c>
      <c r="U591">
        <v>79.578471300000004</v>
      </c>
      <c r="V591" t="s">
        <v>180</v>
      </c>
      <c r="W591" t="str">
        <f>"2018-09-18 09:33:16 AM"</f>
        <v>2018-09-18 09:33:16 AM</v>
      </c>
      <c r="X591" t="str">
        <f>"2018-09-18 15:03:16 PM"</f>
        <v>2018-09-18 15:03:16 PM</v>
      </c>
    </row>
    <row r="592" spans="1:24" x14ac:dyDescent="0.45">
      <c r="A592" t="s">
        <v>174</v>
      </c>
      <c r="B592" t="str">
        <f t="shared" si="9"/>
        <v>+919885259294</v>
      </c>
      <c r="C592" t="s">
        <v>25</v>
      </c>
      <c r="D592">
        <v>9866395258</v>
      </c>
      <c r="E592">
        <v>8</v>
      </c>
      <c r="F592" s="1">
        <v>43291</v>
      </c>
      <c r="G592" t="s">
        <v>26</v>
      </c>
      <c r="H592" s="1">
        <v>43328</v>
      </c>
      <c r="I592" t="s">
        <v>27</v>
      </c>
      <c r="J592" t="s">
        <v>52</v>
      </c>
      <c r="K592" t="s">
        <v>1372</v>
      </c>
      <c r="L592" t="s">
        <v>26</v>
      </c>
      <c r="M592" t="s">
        <v>175</v>
      </c>
      <c r="N592" t="s">
        <v>1373</v>
      </c>
      <c r="O592" t="s">
        <v>174</v>
      </c>
      <c r="P592" t="s">
        <v>177</v>
      </c>
      <c r="Q592" t="s">
        <v>1374</v>
      </c>
      <c r="R592" t="s">
        <v>179</v>
      </c>
      <c r="S592" t="s">
        <v>35</v>
      </c>
      <c r="T592">
        <v>16.5243936</v>
      </c>
      <c r="U592">
        <v>79.595326</v>
      </c>
      <c r="V592" t="s">
        <v>1375</v>
      </c>
      <c r="W592" t="str">
        <f>"2018-09-18 09:57:04 AM"</f>
        <v>2018-09-18 09:57:04 AM</v>
      </c>
      <c r="X592" t="str">
        <f>"2018-09-18 15:27:04 PM"</f>
        <v>2018-09-18 15:27:04 PM</v>
      </c>
    </row>
    <row r="593" spans="1:24" x14ac:dyDescent="0.45">
      <c r="A593" t="s">
        <v>174</v>
      </c>
      <c r="B593" t="str">
        <f t="shared" si="9"/>
        <v>+919885259294</v>
      </c>
      <c r="C593" t="s">
        <v>25</v>
      </c>
      <c r="D593">
        <v>9949528488</v>
      </c>
      <c r="E593">
        <v>9</v>
      </c>
      <c r="F593" s="1">
        <v>43290</v>
      </c>
      <c r="G593" t="s">
        <v>26</v>
      </c>
      <c r="H593" s="1">
        <v>43324</v>
      </c>
      <c r="I593" t="s">
        <v>108</v>
      </c>
      <c r="J593" t="s">
        <v>52</v>
      </c>
      <c r="K593" t="s">
        <v>1372</v>
      </c>
      <c r="L593" t="s">
        <v>26</v>
      </c>
      <c r="M593" t="s">
        <v>79</v>
      </c>
      <c r="N593" t="s">
        <v>1376</v>
      </c>
      <c r="O593" t="s">
        <v>174</v>
      </c>
      <c r="P593" t="s">
        <v>177</v>
      </c>
      <c r="Q593" t="s">
        <v>1377</v>
      </c>
      <c r="R593" t="s">
        <v>179</v>
      </c>
      <c r="S593" t="s">
        <v>35</v>
      </c>
      <c r="T593">
        <v>16.524167899999998</v>
      </c>
      <c r="U593">
        <v>79.595177199999995</v>
      </c>
      <c r="V593" t="s">
        <v>1375</v>
      </c>
      <c r="W593" t="str">
        <f>"2018-09-18 09:57:18 AM"</f>
        <v>2018-09-18 09:57:18 AM</v>
      </c>
      <c r="X593" t="str">
        <f>"2018-09-18 15:27:18 PM"</f>
        <v>2018-09-18 15:27:18 PM</v>
      </c>
    </row>
    <row r="594" spans="1:24" x14ac:dyDescent="0.45">
      <c r="A594" t="s">
        <v>174</v>
      </c>
      <c r="B594" t="str">
        <f t="shared" si="9"/>
        <v>+919885259294</v>
      </c>
      <c r="C594" t="s">
        <v>25</v>
      </c>
      <c r="D594">
        <v>8500716638</v>
      </c>
      <c r="E594">
        <v>8</v>
      </c>
      <c r="F594" s="1">
        <v>43288</v>
      </c>
      <c r="G594" t="s">
        <v>26</v>
      </c>
      <c r="H594" s="1">
        <v>43322</v>
      </c>
      <c r="I594" t="s">
        <v>27</v>
      </c>
      <c r="J594" t="s">
        <v>52</v>
      </c>
      <c r="L594" t="s">
        <v>26</v>
      </c>
      <c r="M594" t="s">
        <v>79</v>
      </c>
      <c r="N594" t="s">
        <v>1378</v>
      </c>
      <c r="O594" t="s">
        <v>174</v>
      </c>
      <c r="P594" t="s">
        <v>177</v>
      </c>
      <c r="Q594" t="s">
        <v>178</v>
      </c>
      <c r="R594" t="s">
        <v>179</v>
      </c>
      <c r="S594" t="s">
        <v>35</v>
      </c>
      <c r="T594">
        <v>16.505579900000001</v>
      </c>
      <c r="U594">
        <v>79.578338099999996</v>
      </c>
      <c r="V594" t="s">
        <v>180</v>
      </c>
      <c r="W594" t="str">
        <f>"2018-09-18 09:33:19 AM"</f>
        <v>2018-09-18 09:33:19 AM</v>
      </c>
      <c r="X594" t="str">
        <f>"2018-09-18 15:03:19 PM"</f>
        <v>2018-09-18 15:03:19 PM</v>
      </c>
    </row>
    <row r="595" spans="1:24" x14ac:dyDescent="0.45">
      <c r="A595" t="s">
        <v>174</v>
      </c>
      <c r="B595" t="str">
        <f t="shared" si="9"/>
        <v>+919885259294</v>
      </c>
      <c r="C595" t="s">
        <v>25</v>
      </c>
      <c r="D595">
        <v>9000142723</v>
      </c>
      <c r="E595">
        <v>2</v>
      </c>
      <c r="F595" s="1">
        <v>43289</v>
      </c>
      <c r="G595" t="s">
        <v>79</v>
      </c>
      <c r="H595" s="1">
        <v>43327</v>
      </c>
      <c r="I595" t="s">
        <v>27</v>
      </c>
      <c r="J595" t="s">
        <v>52</v>
      </c>
      <c r="L595" t="s">
        <v>79</v>
      </c>
      <c r="M595" s="1">
        <v>43320</v>
      </c>
      <c r="N595" t="s">
        <v>1379</v>
      </c>
      <c r="O595" t="s">
        <v>174</v>
      </c>
      <c r="P595" t="s">
        <v>177</v>
      </c>
      <c r="Q595" t="s">
        <v>178</v>
      </c>
      <c r="R595" t="s">
        <v>179</v>
      </c>
      <c r="S595" t="s">
        <v>35</v>
      </c>
      <c r="T595">
        <v>16.511168600000001</v>
      </c>
      <c r="U595">
        <v>79.582923600000001</v>
      </c>
      <c r="V595" t="s">
        <v>180</v>
      </c>
      <c r="W595" t="str">
        <f>"2018-09-18 09:57:28 AM"</f>
        <v>2018-09-18 09:57:28 AM</v>
      </c>
      <c r="X595" t="str">
        <f>"2018-09-18 15:27:28 PM"</f>
        <v>2018-09-18 15:27:28 PM</v>
      </c>
    </row>
    <row r="596" spans="1:24" x14ac:dyDescent="0.45">
      <c r="A596" t="s">
        <v>174</v>
      </c>
      <c r="B596" t="str">
        <f t="shared" si="9"/>
        <v>+919885259294</v>
      </c>
      <c r="C596" t="s">
        <v>25</v>
      </c>
      <c r="D596">
        <v>9705671145</v>
      </c>
      <c r="E596">
        <v>10</v>
      </c>
      <c r="F596" s="1">
        <v>43292</v>
      </c>
      <c r="G596" t="s">
        <v>26</v>
      </c>
      <c r="H596" s="1">
        <v>43333</v>
      </c>
      <c r="I596" t="s">
        <v>27</v>
      </c>
      <c r="J596" t="s">
        <v>52</v>
      </c>
      <c r="K596" t="s">
        <v>1372</v>
      </c>
      <c r="L596" t="s">
        <v>26</v>
      </c>
      <c r="M596" t="s">
        <v>79</v>
      </c>
      <c r="N596" t="s">
        <v>1380</v>
      </c>
      <c r="O596" t="s">
        <v>174</v>
      </c>
      <c r="P596" t="s">
        <v>177</v>
      </c>
      <c r="Q596" t="s">
        <v>178</v>
      </c>
      <c r="R596" t="s">
        <v>179</v>
      </c>
      <c r="S596" t="s">
        <v>35</v>
      </c>
      <c r="T596">
        <v>16.503136900000001</v>
      </c>
      <c r="U596">
        <v>79.579949400000004</v>
      </c>
      <c r="V596" t="s">
        <v>180</v>
      </c>
      <c r="W596" t="str">
        <f>"2018-09-18 12:04:05 PM"</f>
        <v>2018-09-18 12:04:05 PM</v>
      </c>
      <c r="X596" t="str">
        <f>"2018-09-18 17:34:05 PM"</f>
        <v>2018-09-18 17:34:05 PM</v>
      </c>
    </row>
    <row r="597" spans="1:24" x14ac:dyDescent="0.45">
      <c r="A597" t="s">
        <v>174</v>
      </c>
      <c r="B597" t="str">
        <f t="shared" si="9"/>
        <v>+919885259294</v>
      </c>
      <c r="C597" t="s">
        <v>25</v>
      </c>
      <c r="D597">
        <v>9963847701</v>
      </c>
      <c r="E597">
        <v>19</v>
      </c>
      <c r="F597" s="1">
        <v>43291</v>
      </c>
      <c r="G597" t="s">
        <v>79</v>
      </c>
      <c r="H597" s="1">
        <v>43328</v>
      </c>
      <c r="I597" t="s">
        <v>27</v>
      </c>
      <c r="J597" t="s">
        <v>52</v>
      </c>
      <c r="K597" t="s">
        <v>1372</v>
      </c>
      <c r="L597" t="s">
        <v>26</v>
      </c>
      <c r="M597" t="s">
        <v>79</v>
      </c>
      <c r="N597" t="s">
        <v>1381</v>
      </c>
      <c r="O597" t="s">
        <v>174</v>
      </c>
      <c r="P597" t="s">
        <v>177</v>
      </c>
      <c r="Q597" t="s">
        <v>1377</v>
      </c>
      <c r="R597" t="s">
        <v>179</v>
      </c>
      <c r="S597" t="s">
        <v>35</v>
      </c>
      <c r="T597">
        <v>16.530681999999999</v>
      </c>
      <c r="U597">
        <v>79.603487799999996</v>
      </c>
      <c r="W597" t="str">
        <f>"2018-09-18 09:57:38 AM"</f>
        <v>2018-09-18 09:57:38 AM</v>
      </c>
      <c r="X597" t="str">
        <f>"2018-09-18 15:27:38 PM"</f>
        <v>2018-09-18 15:27:38 PM</v>
      </c>
    </row>
    <row r="598" spans="1:24" x14ac:dyDescent="0.45">
      <c r="A598" t="s">
        <v>174</v>
      </c>
      <c r="B598" t="str">
        <f t="shared" si="9"/>
        <v>+919885259294</v>
      </c>
      <c r="C598" t="s">
        <v>25</v>
      </c>
      <c r="D598">
        <v>9866395258</v>
      </c>
      <c r="E598">
        <v>5</v>
      </c>
      <c r="F598" s="1">
        <v>43290</v>
      </c>
      <c r="G598" t="s">
        <v>26</v>
      </c>
      <c r="H598" s="1">
        <v>43327</v>
      </c>
      <c r="I598" t="s">
        <v>27</v>
      </c>
      <c r="J598" t="s">
        <v>52</v>
      </c>
      <c r="K598" t="s">
        <v>1372</v>
      </c>
      <c r="L598" t="s">
        <v>26</v>
      </c>
      <c r="M598" s="1">
        <v>43323</v>
      </c>
      <c r="N598" t="s">
        <v>1382</v>
      </c>
      <c r="O598" t="s">
        <v>174</v>
      </c>
      <c r="P598" t="s">
        <v>177</v>
      </c>
      <c r="Q598" t="s">
        <v>1377</v>
      </c>
      <c r="R598" t="s">
        <v>179</v>
      </c>
      <c r="S598" t="s">
        <v>35</v>
      </c>
      <c r="T598">
        <v>16.503786999999999</v>
      </c>
      <c r="U598">
        <v>79.580760299999994</v>
      </c>
      <c r="V598" t="s">
        <v>1383</v>
      </c>
      <c r="W598" t="str">
        <f>"2018-09-18 12:03:55 PM"</f>
        <v>2018-09-18 12:03:55 PM</v>
      </c>
      <c r="X598" t="str">
        <f>"2018-09-18 17:33:55 PM"</f>
        <v>2018-09-18 17:33:55 PM</v>
      </c>
    </row>
    <row r="599" spans="1:24" x14ac:dyDescent="0.45">
      <c r="A599" t="s">
        <v>174</v>
      </c>
      <c r="B599" t="str">
        <f t="shared" si="9"/>
        <v>+919885259294</v>
      </c>
      <c r="C599" t="s">
        <v>25</v>
      </c>
      <c r="D599">
        <v>9666076763</v>
      </c>
      <c r="E599">
        <v>6</v>
      </c>
      <c r="F599" s="1">
        <v>43290</v>
      </c>
      <c r="G599" t="s">
        <v>26</v>
      </c>
      <c r="H599" s="1">
        <v>43326</v>
      </c>
      <c r="I599" t="s">
        <v>829</v>
      </c>
      <c r="J599" t="s">
        <v>52</v>
      </c>
      <c r="K599" t="s">
        <v>1372</v>
      </c>
      <c r="L599" t="s">
        <v>26</v>
      </c>
      <c r="M599" t="s">
        <v>175</v>
      </c>
      <c r="N599" t="s">
        <v>1384</v>
      </c>
      <c r="O599" t="s">
        <v>174</v>
      </c>
      <c r="P599" t="s">
        <v>177</v>
      </c>
      <c r="Q599" t="s">
        <v>178</v>
      </c>
      <c r="R599" t="s">
        <v>179</v>
      </c>
      <c r="S599" t="s">
        <v>35</v>
      </c>
      <c r="T599">
        <v>16.503528599999999</v>
      </c>
      <c r="U599">
        <v>79.580617500000002</v>
      </c>
      <c r="V599" t="s">
        <v>1383</v>
      </c>
      <c r="W599" t="str">
        <f>"2018-09-18 12:04:23 PM"</f>
        <v>2018-09-18 12:04:23 PM</v>
      </c>
      <c r="X599" t="str">
        <f>"2018-09-18 17:34:23 PM"</f>
        <v>2018-09-18 17:34:23 PM</v>
      </c>
    </row>
    <row r="600" spans="1:24" x14ac:dyDescent="0.45">
      <c r="A600" t="s">
        <v>174</v>
      </c>
      <c r="B600" t="str">
        <f t="shared" si="9"/>
        <v>+919885259294</v>
      </c>
      <c r="C600" t="s">
        <v>25</v>
      </c>
      <c r="D600">
        <v>9948528488</v>
      </c>
      <c r="E600">
        <v>8</v>
      </c>
      <c r="F600" s="1">
        <v>43289</v>
      </c>
      <c r="G600" t="s">
        <v>26</v>
      </c>
      <c r="H600" s="1">
        <v>43326</v>
      </c>
      <c r="I600" t="s">
        <v>27</v>
      </c>
      <c r="J600" t="s">
        <v>52</v>
      </c>
      <c r="K600" t="s">
        <v>1372</v>
      </c>
      <c r="L600" t="s">
        <v>26</v>
      </c>
      <c r="M600" t="s">
        <v>175</v>
      </c>
      <c r="N600" t="s">
        <v>1385</v>
      </c>
      <c r="O600" t="s">
        <v>174</v>
      </c>
      <c r="P600" t="s">
        <v>177</v>
      </c>
      <c r="Q600" t="s">
        <v>1377</v>
      </c>
      <c r="R600" t="s">
        <v>179</v>
      </c>
      <c r="S600" t="s">
        <v>35</v>
      </c>
      <c r="T600">
        <v>16.503848999999999</v>
      </c>
      <c r="U600">
        <v>79.580838299999996</v>
      </c>
      <c r="V600" t="s">
        <v>1383</v>
      </c>
      <c r="W600" t="str">
        <f>"2018-09-18 12:04:54 PM"</f>
        <v>2018-09-18 12:04:54 PM</v>
      </c>
      <c r="X600" t="str">
        <f>"2018-09-18 17:34:54 PM"</f>
        <v>2018-09-18 17:34:54 PM</v>
      </c>
    </row>
    <row r="601" spans="1:24" x14ac:dyDescent="0.45">
      <c r="A601" t="s">
        <v>1126</v>
      </c>
      <c r="B601" t="str">
        <f>"+919491695720"</f>
        <v>+919491695720</v>
      </c>
      <c r="C601" t="s">
        <v>25</v>
      </c>
      <c r="D601">
        <v>9989309959</v>
      </c>
      <c r="E601">
        <v>10</v>
      </c>
      <c r="F601" s="1">
        <v>43285</v>
      </c>
      <c r="G601" t="s">
        <v>26</v>
      </c>
      <c r="H601" t="s">
        <v>1386</v>
      </c>
      <c r="I601" t="s">
        <v>61</v>
      </c>
      <c r="J601" t="s">
        <v>28</v>
      </c>
      <c r="K601" t="s">
        <v>1387</v>
      </c>
      <c r="L601" t="s">
        <v>26</v>
      </c>
      <c r="M601" s="1">
        <v>43330</v>
      </c>
      <c r="N601" t="s">
        <v>1388</v>
      </c>
      <c r="O601" t="s">
        <v>1128</v>
      </c>
      <c r="P601" t="s">
        <v>1129</v>
      </c>
      <c r="Q601" t="s">
        <v>1130</v>
      </c>
      <c r="R601" t="s">
        <v>1131</v>
      </c>
      <c r="S601" t="s">
        <v>35</v>
      </c>
      <c r="T601">
        <v>16.599178299999998</v>
      </c>
      <c r="U601">
        <v>80.102497999999997</v>
      </c>
      <c r="V601" t="s">
        <v>1389</v>
      </c>
      <c r="W601" t="str">
        <f>"2018-09-21 11:24:34 AM"</f>
        <v>2018-09-21 11:24:34 AM</v>
      </c>
      <c r="X601" t="str">
        <f>"2018-09-21 16:54:34 PM"</f>
        <v>2018-09-21 16:54:34 PM</v>
      </c>
    </row>
    <row r="602" spans="1:24" x14ac:dyDescent="0.45">
      <c r="A602" t="s">
        <v>1126</v>
      </c>
      <c r="B602" t="str">
        <f>"+919491695720"</f>
        <v>+919491695720</v>
      </c>
      <c r="C602" t="s">
        <v>25</v>
      </c>
      <c r="D602">
        <v>9848006658</v>
      </c>
      <c r="E602">
        <v>3</v>
      </c>
      <c r="F602" s="1">
        <v>43283</v>
      </c>
      <c r="G602" t="s">
        <v>26</v>
      </c>
      <c r="H602" s="1">
        <v>43316</v>
      </c>
      <c r="I602" t="s">
        <v>108</v>
      </c>
      <c r="J602" t="s">
        <v>28</v>
      </c>
      <c r="K602" t="s">
        <v>108</v>
      </c>
      <c r="L602" t="s">
        <v>26</v>
      </c>
      <c r="M602" s="1">
        <v>43322</v>
      </c>
      <c r="N602" t="s">
        <v>1390</v>
      </c>
      <c r="O602" t="s">
        <v>1128</v>
      </c>
      <c r="P602" t="s">
        <v>1129</v>
      </c>
      <c r="Q602" t="s">
        <v>1130</v>
      </c>
      <c r="R602" t="s">
        <v>1131</v>
      </c>
      <c r="S602" t="s">
        <v>35</v>
      </c>
      <c r="T602">
        <v>16.590980299999998</v>
      </c>
      <c r="U602">
        <v>80.092794299999994</v>
      </c>
      <c r="V602" t="s">
        <v>1140</v>
      </c>
      <c r="W602" t="str">
        <f>"2018-09-21 11:24:36 AM"</f>
        <v>2018-09-21 11:24:36 AM</v>
      </c>
      <c r="X602" t="str">
        <f>"2018-09-21 16:54:36 PM"</f>
        <v>2018-09-21 16:54:36 PM</v>
      </c>
    </row>
    <row r="603" spans="1:24" x14ac:dyDescent="0.45">
      <c r="A603" t="s">
        <v>174</v>
      </c>
      <c r="B603" t="str">
        <f>"+919885259294"</f>
        <v>+919885259294</v>
      </c>
      <c r="C603" t="s">
        <v>25</v>
      </c>
      <c r="D603">
        <v>9492087372</v>
      </c>
      <c r="E603">
        <v>25</v>
      </c>
      <c r="F603" s="1">
        <v>43289</v>
      </c>
      <c r="G603" t="s">
        <v>26</v>
      </c>
      <c r="H603" s="1">
        <v>43327</v>
      </c>
      <c r="I603" t="s">
        <v>27</v>
      </c>
      <c r="J603" t="s">
        <v>52</v>
      </c>
      <c r="K603" t="s">
        <v>1372</v>
      </c>
      <c r="L603" t="s">
        <v>26</v>
      </c>
      <c r="M603" t="s">
        <v>175</v>
      </c>
      <c r="N603" t="s">
        <v>1391</v>
      </c>
      <c r="O603" t="s">
        <v>174</v>
      </c>
      <c r="P603" t="s">
        <v>177</v>
      </c>
      <c r="Q603" t="s">
        <v>1377</v>
      </c>
      <c r="R603" t="s">
        <v>179</v>
      </c>
      <c r="S603" t="s">
        <v>35</v>
      </c>
      <c r="T603">
        <v>16.5199888</v>
      </c>
      <c r="U603">
        <v>79.595118499999998</v>
      </c>
      <c r="W603" t="str">
        <f>"2018-09-18 12:05:39 PM"</f>
        <v>2018-09-18 12:05:39 PM</v>
      </c>
      <c r="X603" t="str">
        <f>"2018-09-18 17:35:39 PM"</f>
        <v>2018-09-18 17:35:39 PM</v>
      </c>
    </row>
    <row r="604" spans="1:24" x14ac:dyDescent="0.45">
      <c r="A604" t="s">
        <v>1126</v>
      </c>
      <c r="B604" t="str">
        <f>"+919491695720"</f>
        <v>+919491695720</v>
      </c>
      <c r="C604" t="s">
        <v>25</v>
      </c>
      <c r="D604">
        <v>9640798325</v>
      </c>
      <c r="E604">
        <v>3</v>
      </c>
      <c r="F604" s="1">
        <v>43285</v>
      </c>
      <c r="G604" t="s">
        <v>26</v>
      </c>
      <c r="H604" s="1">
        <v>43322</v>
      </c>
      <c r="I604" t="s">
        <v>108</v>
      </c>
      <c r="J604" t="s">
        <v>28</v>
      </c>
      <c r="K604" t="s">
        <v>108</v>
      </c>
      <c r="L604" t="s">
        <v>26</v>
      </c>
      <c r="M604" s="1">
        <v>43318</v>
      </c>
      <c r="N604" t="s">
        <v>1392</v>
      </c>
      <c r="O604" t="s">
        <v>1128</v>
      </c>
      <c r="P604" t="s">
        <v>1129</v>
      </c>
      <c r="Q604" t="s">
        <v>1130</v>
      </c>
      <c r="R604" t="s">
        <v>1131</v>
      </c>
      <c r="S604" t="s">
        <v>35</v>
      </c>
      <c r="T604">
        <v>16.591122899999998</v>
      </c>
      <c r="U604">
        <v>80.085640799999993</v>
      </c>
      <c r="V604" t="s">
        <v>1140</v>
      </c>
      <c r="W604" t="str">
        <f>"2018-09-21 11:24:53 AM"</f>
        <v>2018-09-21 11:24:53 AM</v>
      </c>
      <c r="X604" t="str">
        <f>"2018-09-21 16:54:53 PM"</f>
        <v>2018-09-21 16:54:53 PM</v>
      </c>
    </row>
    <row r="605" spans="1:24" x14ac:dyDescent="0.45">
      <c r="A605" t="s">
        <v>1126</v>
      </c>
      <c r="B605" t="str">
        <f>"+919491695720"</f>
        <v>+919491695720</v>
      </c>
      <c r="C605" t="s">
        <v>25</v>
      </c>
      <c r="D605">
        <v>9640615639</v>
      </c>
      <c r="E605">
        <v>4</v>
      </c>
      <c r="F605" s="1">
        <v>43285</v>
      </c>
      <c r="G605" t="s">
        <v>26</v>
      </c>
      <c r="H605" t="s">
        <v>1393</v>
      </c>
      <c r="I605" t="s">
        <v>108</v>
      </c>
      <c r="J605" t="s">
        <v>28</v>
      </c>
      <c r="K605" t="s">
        <v>108</v>
      </c>
      <c r="L605" t="s">
        <v>26</v>
      </c>
      <c r="M605" s="1">
        <v>43318</v>
      </c>
      <c r="N605" t="s">
        <v>1394</v>
      </c>
      <c r="O605" t="s">
        <v>1128</v>
      </c>
      <c r="P605" t="s">
        <v>1129</v>
      </c>
      <c r="Q605" t="s">
        <v>1130</v>
      </c>
      <c r="R605" t="s">
        <v>1131</v>
      </c>
      <c r="S605" t="s">
        <v>35</v>
      </c>
      <c r="T605">
        <v>16.5918271</v>
      </c>
      <c r="U605">
        <v>80.091145400000002</v>
      </c>
      <c r="V605" t="s">
        <v>1140</v>
      </c>
      <c r="W605" t="str">
        <f>"2018-09-21 11:24:38 AM"</f>
        <v>2018-09-21 11:24:38 AM</v>
      </c>
      <c r="X605" t="str">
        <f>"2018-09-21 16:54:38 PM"</f>
        <v>2018-09-21 16:54:38 PM</v>
      </c>
    </row>
    <row r="606" spans="1:24" x14ac:dyDescent="0.45">
      <c r="A606" t="s">
        <v>1126</v>
      </c>
      <c r="B606" t="str">
        <f>"+919491695720"</f>
        <v>+919491695720</v>
      </c>
      <c r="C606" t="s">
        <v>25</v>
      </c>
      <c r="D606">
        <v>8125798088</v>
      </c>
      <c r="E606">
        <v>2.5</v>
      </c>
      <c r="F606" t="s">
        <v>1395</v>
      </c>
      <c r="G606" t="s">
        <v>26</v>
      </c>
      <c r="H606" t="s">
        <v>1396</v>
      </c>
      <c r="I606" t="s">
        <v>108</v>
      </c>
      <c r="J606" t="s">
        <v>28</v>
      </c>
      <c r="K606" t="s">
        <v>1397</v>
      </c>
      <c r="L606" t="s">
        <v>26</v>
      </c>
      <c r="M606" t="s">
        <v>1398</v>
      </c>
      <c r="N606" t="s">
        <v>1399</v>
      </c>
      <c r="O606" t="s">
        <v>1128</v>
      </c>
      <c r="P606" t="s">
        <v>1400</v>
      </c>
      <c r="Q606" t="s">
        <v>1130</v>
      </c>
      <c r="R606" t="s">
        <v>1131</v>
      </c>
      <c r="S606" t="s">
        <v>35</v>
      </c>
      <c r="T606">
        <v>16.6029178</v>
      </c>
      <c r="U606">
        <v>80.106416899999999</v>
      </c>
      <c r="V606" t="s">
        <v>1144</v>
      </c>
      <c r="W606" t="str">
        <f>"2018-09-21 11:24:39 AM"</f>
        <v>2018-09-21 11:24:39 AM</v>
      </c>
      <c r="X606" t="str">
        <f>"2018-09-21 16:54:39 PM"</f>
        <v>2018-09-21 16:54:39 PM</v>
      </c>
    </row>
    <row r="607" spans="1:24" x14ac:dyDescent="0.45">
      <c r="A607" t="s">
        <v>1126</v>
      </c>
      <c r="B607" t="str">
        <f>"+919491695720"</f>
        <v>+919491695720</v>
      </c>
      <c r="C607" t="s">
        <v>25</v>
      </c>
      <c r="D607">
        <v>9640615420</v>
      </c>
      <c r="E607">
        <v>3</v>
      </c>
      <c r="F607" s="1">
        <v>43299</v>
      </c>
      <c r="G607" t="s">
        <v>26</v>
      </c>
      <c r="H607" s="1">
        <v>43322</v>
      </c>
      <c r="I607" t="s">
        <v>108</v>
      </c>
      <c r="J607" t="s">
        <v>52</v>
      </c>
      <c r="K607" t="s">
        <v>108</v>
      </c>
      <c r="L607" t="s">
        <v>26</v>
      </c>
      <c r="M607" s="1">
        <v>43316</v>
      </c>
      <c r="N607" t="s">
        <v>1401</v>
      </c>
      <c r="O607" t="s">
        <v>1128</v>
      </c>
      <c r="P607" t="s">
        <v>1129</v>
      </c>
      <c r="Q607" t="s">
        <v>1130</v>
      </c>
      <c r="R607" t="s">
        <v>35</v>
      </c>
      <c r="S607" t="s">
        <v>35</v>
      </c>
      <c r="T607">
        <v>16.578873699999999</v>
      </c>
      <c r="U607">
        <v>80.105526299999994</v>
      </c>
      <c r="V607" t="s">
        <v>1402</v>
      </c>
      <c r="W607" t="str">
        <f>"2018-09-21 11:24:42 AM"</f>
        <v>2018-09-21 11:24:42 AM</v>
      </c>
      <c r="X607" t="str">
        <f>"2018-09-21 16:54:42 PM"</f>
        <v>2018-09-21 16:54:42 PM</v>
      </c>
    </row>
    <row r="608" spans="1:24" x14ac:dyDescent="0.45">
      <c r="A608" t="s">
        <v>60</v>
      </c>
      <c r="B608" t="str">
        <f>"+919441902471"</f>
        <v>+919441902471</v>
      </c>
      <c r="C608" t="s">
        <v>25</v>
      </c>
      <c r="D608">
        <v>8008189498</v>
      </c>
      <c r="E608">
        <v>10</v>
      </c>
      <c r="F608">
        <v>5072018</v>
      </c>
      <c r="G608" t="s">
        <v>26</v>
      </c>
      <c r="H608">
        <v>15082018</v>
      </c>
      <c r="I608" t="s">
        <v>61</v>
      </c>
      <c r="J608" t="s">
        <v>52</v>
      </c>
      <c r="K608">
        <v>5</v>
      </c>
      <c r="L608" t="s">
        <v>26</v>
      </c>
      <c r="M608">
        <v>1082018</v>
      </c>
      <c r="N608" t="s">
        <v>1403</v>
      </c>
      <c r="O608" t="s">
        <v>64</v>
      </c>
      <c r="P608" t="s">
        <v>257</v>
      </c>
      <c r="Q608" t="s">
        <v>71</v>
      </c>
      <c r="R608" t="s">
        <v>67</v>
      </c>
      <c r="S608" t="s">
        <v>42</v>
      </c>
      <c r="T608">
        <v>16.499735999999999</v>
      </c>
      <c r="U608">
        <v>80.353109599999996</v>
      </c>
      <c r="W608" t="str">
        <f>"2018-09-15 05:52:43 AM"</f>
        <v>2018-09-15 05:52:43 AM</v>
      </c>
      <c r="X608" t="str">
        <f>"2018-09-15 11:22:43 AM"</f>
        <v>2018-09-15 11:22:43 AM</v>
      </c>
    </row>
    <row r="609" spans="1:24" x14ac:dyDescent="0.45">
      <c r="A609" t="s">
        <v>60</v>
      </c>
      <c r="B609" t="str">
        <f>"+919441902471"</f>
        <v>+919441902471</v>
      </c>
      <c r="C609" t="s">
        <v>25</v>
      </c>
      <c r="D609">
        <v>9666419975</v>
      </c>
      <c r="E609">
        <v>13</v>
      </c>
      <c r="F609">
        <v>5072018</v>
      </c>
      <c r="G609" t="s">
        <v>26</v>
      </c>
      <c r="H609">
        <v>15082018</v>
      </c>
      <c r="I609" t="s">
        <v>61</v>
      </c>
      <c r="J609" t="s">
        <v>52</v>
      </c>
      <c r="K609">
        <v>5</v>
      </c>
      <c r="L609" t="s">
        <v>26</v>
      </c>
      <c r="M609">
        <v>1082018</v>
      </c>
      <c r="N609" t="s">
        <v>1404</v>
      </c>
      <c r="O609" t="s">
        <v>64</v>
      </c>
      <c r="P609" t="s">
        <v>70</v>
      </c>
      <c r="Q609" t="s">
        <v>71</v>
      </c>
      <c r="R609" t="s">
        <v>67</v>
      </c>
      <c r="S609" t="s">
        <v>42</v>
      </c>
      <c r="T609">
        <v>16.498630299999999</v>
      </c>
      <c r="U609">
        <v>80.352527199999997</v>
      </c>
      <c r="V609" t="s">
        <v>151</v>
      </c>
      <c r="W609" t="str">
        <f>"2018-09-15 05:53:13 AM"</f>
        <v>2018-09-15 05:53:13 AM</v>
      </c>
      <c r="X609" t="str">
        <f>"2018-09-15 11:23:13 AM"</f>
        <v>2018-09-15 11:23:13 AM</v>
      </c>
    </row>
    <row r="610" spans="1:24" x14ac:dyDescent="0.45">
      <c r="A610" t="s">
        <v>60</v>
      </c>
      <c r="B610" t="str">
        <f>"+919441902471"</f>
        <v>+919441902471</v>
      </c>
      <c r="C610" t="s">
        <v>25</v>
      </c>
      <c r="D610">
        <v>8897112356</v>
      </c>
      <c r="E610">
        <v>8</v>
      </c>
      <c r="F610">
        <v>5072018</v>
      </c>
      <c r="G610" t="s">
        <v>26</v>
      </c>
      <c r="H610">
        <v>15082018</v>
      </c>
      <c r="I610" t="s">
        <v>61</v>
      </c>
      <c r="J610" t="s">
        <v>52</v>
      </c>
      <c r="K610">
        <v>5</v>
      </c>
      <c r="L610" t="s">
        <v>26</v>
      </c>
      <c r="M610">
        <v>5082018</v>
      </c>
      <c r="N610" t="s">
        <v>1405</v>
      </c>
      <c r="O610" t="s">
        <v>64</v>
      </c>
      <c r="P610" t="s">
        <v>70</v>
      </c>
      <c r="Q610" t="s">
        <v>71</v>
      </c>
      <c r="R610" t="s">
        <v>67</v>
      </c>
      <c r="S610" t="s">
        <v>42</v>
      </c>
      <c r="T610">
        <v>16.500754799999999</v>
      </c>
      <c r="U610">
        <v>80.348765700000001</v>
      </c>
      <c r="V610" t="s">
        <v>151</v>
      </c>
      <c r="W610" t="str">
        <f>"2018-09-15 05:56:23 AM"</f>
        <v>2018-09-15 05:56:23 AM</v>
      </c>
      <c r="X610" t="str">
        <f>"2018-09-15 11:26:23 AM"</f>
        <v>2018-09-15 11:26:23 AM</v>
      </c>
    </row>
    <row r="611" spans="1:24" x14ac:dyDescent="0.45">
      <c r="A611" t="s">
        <v>60</v>
      </c>
      <c r="B611" t="str">
        <f>"+919441902471"</f>
        <v>+919441902471</v>
      </c>
      <c r="C611" t="s">
        <v>25</v>
      </c>
      <c r="D611">
        <v>9347073714</v>
      </c>
      <c r="E611">
        <v>45</v>
      </c>
      <c r="F611">
        <v>5072018</v>
      </c>
      <c r="G611" t="s">
        <v>26</v>
      </c>
      <c r="H611">
        <v>15082018</v>
      </c>
      <c r="I611" t="s">
        <v>61</v>
      </c>
      <c r="J611" t="s">
        <v>28</v>
      </c>
      <c r="K611">
        <v>10</v>
      </c>
      <c r="L611" t="s">
        <v>26</v>
      </c>
      <c r="M611">
        <v>1082018</v>
      </c>
      <c r="N611" t="s">
        <v>1406</v>
      </c>
      <c r="O611" t="s">
        <v>64</v>
      </c>
      <c r="P611" t="s">
        <v>70</v>
      </c>
      <c r="Q611" t="s">
        <v>71</v>
      </c>
      <c r="R611" t="s">
        <v>67</v>
      </c>
      <c r="S611" t="s">
        <v>42</v>
      </c>
      <c r="T611">
        <v>16.498827899999998</v>
      </c>
      <c r="U611">
        <v>80.352363400000002</v>
      </c>
      <c r="V611" t="s">
        <v>151</v>
      </c>
      <c r="W611" t="str">
        <f>"2018-09-15 05:53:28 AM"</f>
        <v>2018-09-15 05:53:28 AM</v>
      </c>
      <c r="X611" t="str">
        <f>"2018-09-15 11:23:28 AM"</f>
        <v>2018-09-15 11:23:28 AM</v>
      </c>
    </row>
    <row r="612" spans="1:24" x14ac:dyDescent="0.45">
      <c r="A612" t="s">
        <v>60</v>
      </c>
      <c r="B612" t="str">
        <f>"+919441902471"</f>
        <v>+919441902471</v>
      </c>
      <c r="C612" t="s">
        <v>25</v>
      </c>
      <c r="D612">
        <v>9505954626</v>
      </c>
      <c r="E612">
        <v>8</v>
      </c>
      <c r="F612">
        <v>5072018</v>
      </c>
      <c r="G612" t="s">
        <v>26</v>
      </c>
      <c r="H612">
        <v>15082018</v>
      </c>
      <c r="I612" t="s">
        <v>61</v>
      </c>
      <c r="J612" t="s">
        <v>52</v>
      </c>
      <c r="K612">
        <v>5</v>
      </c>
      <c r="L612" t="s">
        <v>26</v>
      </c>
      <c r="M612">
        <v>5082018</v>
      </c>
      <c r="N612" t="s">
        <v>1407</v>
      </c>
      <c r="O612" t="s">
        <v>64</v>
      </c>
      <c r="P612" t="s">
        <v>65</v>
      </c>
      <c r="Q612" t="s">
        <v>71</v>
      </c>
      <c r="R612" t="s">
        <v>67</v>
      </c>
      <c r="S612" t="s">
        <v>42</v>
      </c>
      <c r="T612">
        <v>16.500073400000002</v>
      </c>
      <c r="U612">
        <v>80.350606200000001</v>
      </c>
      <c r="V612" t="s">
        <v>151</v>
      </c>
      <c r="W612" t="str">
        <f>"2018-09-15 05:55:17 AM"</f>
        <v>2018-09-15 05:55:17 AM</v>
      </c>
      <c r="X612" t="str">
        <f>"2018-09-15 11:25:17 AM"</f>
        <v>2018-09-15 11:25:17 AM</v>
      </c>
    </row>
    <row r="613" spans="1:24" x14ac:dyDescent="0.45">
      <c r="A613" t="s">
        <v>187</v>
      </c>
      <c r="B613" t="str">
        <f>"+919949565092"</f>
        <v>+919949565092</v>
      </c>
      <c r="C613" t="s">
        <v>25</v>
      </c>
      <c r="D613">
        <v>9704851219</v>
      </c>
      <c r="E613">
        <v>2</v>
      </c>
      <c r="F613" s="1">
        <v>43252</v>
      </c>
      <c r="G613" t="s">
        <v>26</v>
      </c>
      <c r="H613" s="1">
        <v>43330</v>
      </c>
      <c r="I613" t="s">
        <v>108</v>
      </c>
      <c r="J613" t="s">
        <v>52</v>
      </c>
      <c r="K613" t="s">
        <v>1408</v>
      </c>
      <c r="L613" t="s">
        <v>79</v>
      </c>
      <c r="N613" t="s">
        <v>1409</v>
      </c>
      <c r="O613" t="s">
        <v>189</v>
      </c>
      <c r="P613" t="s">
        <v>1209</v>
      </c>
      <c r="Q613" t="s">
        <v>191</v>
      </c>
      <c r="R613" t="s">
        <v>192</v>
      </c>
      <c r="S613" t="s">
        <v>193</v>
      </c>
      <c r="T613">
        <v>18.392254300000001</v>
      </c>
      <c r="U613">
        <v>79.514850199999998</v>
      </c>
      <c r="W613" t="str">
        <f>"2018-09-15 10:01:59 AM"</f>
        <v>2018-09-15 10:01:59 AM</v>
      </c>
      <c r="X613" t="str">
        <f>"2018-09-15 15:31:59 PM"</f>
        <v>2018-09-15 15:31:59 PM</v>
      </c>
    </row>
    <row r="614" spans="1:24" x14ac:dyDescent="0.45">
      <c r="A614" t="s">
        <v>60</v>
      </c>
      <c r="B614" t="str">
        <f>"+919441902471"</f>
        <v>+919441902471</v>
      </c>
      <c r="C614" t="s">
        <v>25</v>
      </c>
      <c r="D614">
        <v>8142046525</v>
      </c>
      <c r="E614">
        <v>10</v>
      </c>
      <c r="F614">
        <v>5072018</v>
      </c>
      <c r="G614" t="s">
        <v>26</v>
      </c>
      <c r="H614">
        <v>15082018</v>
      </c>
      <c r="I614" t="s">
        <v>61</v>
      </c>
      <c r="J614" t="s">
        <v>52</v>
      </c>
      <c r="K614">
        <v>5</v>
      </c>
      <c r="L614" t="s">
        <v>26</v>
      </c>
      <c r="M614">
        <v>1082018</v>
      </c>
      <c r="N614" t="s">
        <v>1410</v>
      </c>
      <c r="O614" t="s">
        <v>64</v>
      </c>
      <c r="P614" t="s">
        <v>257</v>
      </c>
      <c r="Q614" t="s">
        <v>71</v>
      </c>
      <c r="R614" t="s">
        <v>67</v>
      </c>
      <c r="S614" t="s">
        <v>42</v>
      </c>
      <c r="T614">
        <v>16.5010093</v>
      </c>
      <c r="U614">
        <v>80.349057099999996</v>
      </c>
      <c r="V614" t="s">
        <v>151</v>
      </c>
      <c r="W614" t="str">
        <f>"2018-09-15 05:56:51 AM"</f>
        <v>2018-09-15 05:56:51 AM</v>
      </c>
      <c r="X614" t="str">
        <f>"2018-09-15 11:26:51 AM"</f>
        <v>2018-09-15 11:26:51 AM</v>
      </c>
    </row>
    <row r="615" spans="1:24" x14ac:dyDescent="0.45">
      <c r="A615" t="s">
        <v>60</v>
      </c>
      <c r="B615" t="str">
        <f>"+919441902471"</f>
        <v>+919441902471</v>
      </c>
      <c r="C615" t="s">
        <v>25</v>
      </c>
      <c r="D615">
        <v>9989777653</v>
      </c>
      <c r="E615">
        <v>50</v>
      </c>
      <c r="F615">
        <v>5072018</v>
      </c>
      <c r="G615" t="s">
        <v>26</v>
      </c>
      <c r="H615">
        <v>15082018</v>
      </c>
      <c r="I615" t="s">
        <v>61</v>
      </c>
      <c r="J615" t="s">
        <v>52</v>
      </c>
      <c r="K615">
        <v>5</v>
      </c>
      <c r="L615" t="s">
        <v>26</v>
      </c>
      <c r="M615">
        <v>5082018</v>
      </c>
      <c r="N615" t="s">
        <v>1411</v>
      </c>
      <c r="O615" t="s">
        <v>64</v>
      </c>
      <c r="P615" t="s">
        <v>257</v>
      </c>
      <c r="Q615" t="s">
        <v>71</v>
      </c>
      <c r="R615" t="s">
        <v>67</v>
      </c>
      <c r="S615" t="s">
        <v>42</v>
      </c>
      <c r="T615">
        <v>16.488056700000001</v>
      </c>
      <c r="U615">
        <v>80.382498699999999</v>
      </c>
      <c r="V615" t="s">
        <v>642</v>
      </c>
      <c r="W615" t="str">
        <f>"2018-09-15 05:57:01 AM"</f>
        <v>2018-09-15 05:57:01 AM</v>
      </c>
      <c r="X615" t="str">
        <f>"2018-09-15 11:27:01 AM"</f>
        <v>2018-09-15 11:27:01 AM</v>
      </c>
    </row>
    <row r="616" spans="1:24" x14ac:dyDescent="0.45">
      <c r="A616" t="s">
        <v>60</v>
      </c>
      <c r="B616" t="str">
        <f>"+919441902471"</f>
        <v>+919441902471</v>
      </c>
      <c r="C616" t="s">
        <v>25</v>
      </c>
      <c r="D616">
        <v>9492906144</v>
      </c>
      <c r="E616">
        <v>8</v>
      </c>
      <c r="F616">
        <v>5072018</v>
      </c>
      <c r="G616" t="s">
        <v>26</v>
      </c>
      <c r="H616">
        <v>15082018</v>
      </c>
      <c r="I616" t="s">
        <v>61</v>
      </c>
      <c r="J616" t="s">
        <v>52</v>
      </c>
      <c r="K616">
        <v>5</v>
      </c>
      <c r="L616" t="s">
        <v>26</v>
      </c>
      <c r="M616">
        <v>1082018</v>
      </c>
      <c r="N616" t="s">
        <v>1412</v>
      </c>
      <c r="O616" t="s">
        <v>64</v>
      </c>
      <c r="P616" t="s">
        <v>65</v>
      </c>
      <c r="Q616" t="s">
        <v>71</v>
      </c>
      <c r="R616" t="s">
        <v>67</v>
      </c>
      <c r="S616" t="s">
        <v>42</v>
      </c>
      <c r="T616">
        <v>16.5003323</v>
      </c>
      <c r="U616">
        <v>80.350534499999995</v>
      </c>
      <c r="V616" t="s">
        <v>151</v>
      </c>
      <c r="W616" t="str">
        <f>"2018-09-15 05:57:27 AM"</f>
        <v>2018-09-15 05:57:27 AM</v>
      </c>
      <c r="X616" t="str">
        <f>"2018-09-15 11:27:27 AM"</f>
        <v>2018-09-15 11:27:27 AM</v>
      </c>
    </row>
    <row r="617" spans="1:24" x14ac:dyDescent="0.45">
      <c r="A617" t="s">
        <v>187</v>
      </c>
      <c r="B617" t="str">
        <f>"+919949565092"</f>
        <v>+919949565092</v>
      </c>
      <c r="C617" t="s">
        <v>25</v>
      </c>
      <c r="D617">
        <v>9652309577</v>
      </c>
      <c r="E617">
        <v>1</v>
      </c>
      <c r="F617" s="1">
        <v>43252</v>
      </c>
      <c r="G617" t="s">
        <v>26</v>
      </c>
      <c r="H617" s="1">
        <v>43330</v>
      </c>
      <c r="I617" t="s">
        <v>61</v>
      </c>
      <c r="J617" t="s">
        <v>62</v>
      </c>
      <c r="L617" t="s">
        <v>79</v>
      </c>
      <c r="N617" t="s">
        <v>1413</v>
      </c>
      <c r="O617" t="s">
        <v>189</v>
      </c>
      <c r="P617" t="s">
        <v>196</v>
      </c>
      <c r="Q617" t="s">
        <v>191</v>
      </c>
      <c r="R617" t="s">
        <v>192</v>
      </c>
      <c r="S617" t="s">
        <v>193</v>
      </c>
      <c r="T617">
        <v>18.399091599999998</v>
      </c>
      <c r="U617">
        <v>79.506065000000007</v>
      </c>
      <c r="V617" t="s">
        <v>393</v>
      </c>
      <c r="W617" t="str">
        <f>"2018-09-15 09:58:47 AM"</f>
        <v>2018-09-15 09:58:47 AM</v>
      </c>
      <c r="X617" t="str">
        <f>"2018-09-15 15:28:47 PM"</f>
        <v>2018-09-15 15:28:47 PM</v>
      </c>
    </row>
    <row r="618" spans="1:24" x14ac:dyDescent="0.45">
      <c r="A618" t="s">
        <v>491</v>
      </c>
      <c r="B618" t="str">
        <f>"+919652385954"</f>
        <v>+919652385954</v>
      </c>
      <c r="C618" t="s">
        <v>25</v>
      </c>
      <c r="D618">
        <v>9985683513</v>
      </c>
      <c r="E618">
        <v>5</v>
      </c>
      <c r="F618" s="1">
        <v>43261</v>
      </c>
      <c r="G618" t="s">
        <v>26</v>
      </c>
      <c r="H618" s="1">
        <v>43301</v>
      </c>
      <c r="I618" t="s">
        <v>240</v>
      </c>
      <c r="J618" t="s">
        <v>52</v>
      </c>
      <c r="K618" t="s">
        <v>1414</v>
      </c>
      <c r="L618" t="s">
        <v>79</v>
      </c>
      <c r="N618" t="s">
        <v>1415</v>
      </c>
      <c r="O618" t="s">
        <v>493</v>
      </c>
      <c r="P618" t="s">
        <v>494</v>
      </c>
      <c r="Q618" t="s">
        <v>1225</v>
      </c>
      <c r="R618" t="s">
        <v>496</v>
      </c>
      <c r="S618" t="s">
        <v>497</v>
      </c>
      <c r="T618">
        <v>18.318557699999999</v>
      </c>
      <c r="U618">
        <v>78.987515700000003</v>
      </c>
      <c r="V618" t="s">
        <v>563</v>
      </c>
      <c r="W618" t="str">
        <f>"2018-09-16 03:16:43 AM"</f>
        <v>2018-09-16 03:16:43 AM</v>
      </c>
      <c r="X618" t="str">
        <f>"2018-09-16 08:46:43 AM"</f>
        <v>2018-09-16 08:46:43 AM</v>
      </c>
    </row>
    <row r="619" spans="1:24" x14ac:dyDescent="0.45">
      <c r="A619" t="s">
        <v>491</v>
      </c>
      <c r="B619" t="str">
        <f>"+919652385954"</f>
        <v>+919652385954</v>
      </c>
      <c r="C619" t="s">
        <v>25</v>
      </c>
      <c r="D619">
        <v>7659960675</v>
      </c>
      <c r="E619">
        <v>6</v>
      </c>
      <c r="F619" s="1">
        <v>43263</v>
      </c>
      <c r="G619" t="s">
        <v>26</v>
      </c>
      <c r="H619" s="1">
        <v>43301</v>
      </c>
      <c r="I619" t="s">
        <v>27</v>
      </c>
      <c r="J619" t="s">
        <v>52</v>
      </c>
      <c r="K619" t="s">
        <v>1416</v>
      </c>
      <c r="L619" t="s">
        <v>26</v>
      </c>
      <c r="N619" t="s">
        <v>1417</v>
      </c>
      <c r="O619" t="s">
        <v>493</v>
      </c>
      <c r="P619" t="s">
        <v>494</v>
      </c>
      <c r="Q619" t="s">
        <v>1225</v>
      </c>
      <c r="R619" t="s">
        <v>496</v>
      </c>
      <c r="S619" t="s">
        <v>497</v>
      </c>
      <c r="T619">
        <v>18.308634399999999</v>
      </c>
      <c r="U619">
        <v>78.949144099999998</v>
      </c>
      <c r="V619" t="s">
        <v>1418</v>
      </c>
      <c r="W619" t="str">
        <f>"2018-09-16 03:40:07 AM"</f>
        <v>2018-09-16 03:40:07 AM</v>
      </c>
      <c r="X619" t="str">
        <f>"2018-09-16 09:10:07 AM"</f>
        <v>2018-09-16 09:10:07 AM</v>
      </c>
    </row>
    <row r="620" spans="1:24" x14ac:dyDescent="0.45">
      <c r="A620" t="s">
        <v>491</v>
      </c>
      <c r="B620" t="str">
        <f>"+919652385954"</f>
        <v>+919652385954</v>
      </c>
      <c r="C620" t="s">
        <v>25</v>
      </c>
      <c r="D620">
        <v>9490530575</v>
      </c>
      <c r="E620">
        <v>5</v>
      </c>
      <c r="F620" s="1">
        <v>43260</v>
      </c>
      <c r="G620" t="s">
        <v>26</v>
      </c>
      <c r="H620" s="1">
        <v>43299</v>
      </c>
      <c r="I620" t="s">
        <v>108</v>
      </c>
      <c r="J620" t="s">
        <v>52</v>
      </c>
      <c r="K620" t="s">
        <v>1419</v>
      </c>
      <c r="L620" t="s">
        <v>79</v>
      </c>
      <c r="N620" t="s">
        <v>1420</v>
      </c>
      <c r="O620" t="s">
        <v>493</v>
      </c>
      <c r="P620" t="s">
        <v>494</v>
      </c>
      <c r="Q620" t="s">
        <v>1225</v>
      </c>
      <c r="R620" t="s">
        <v>496</v>
      </c>
      <c r="S620" t="s">
        <v>497</v>
      </c>
      <c r="T620">
        <v>18.308668699999998</v>
      </c>
      <c r="U620">
        <v>78.965344599999995</v>
      </c>
      <c r="W620" t="str">
        <f>"2018-09-16 03:47:50 AM"</f>
        <v>2018-09-16 03:47:50 AM</v>
      </c>
      <c r="X620" t="str">
        <f>"2018-09-16 09:17:50 AM"</f>
        <v>2018-09-16 09:17:50 AM</v>
      </c>
    </row>
    <row r="621" spans="1:24" x14ac:dyDescent="0.45">
      <c r="A621" t="s">
        <v>491</v>
      </c>
      <c r="B621" t="str">
        <f>"+919652385954"</f>
        <v>+919652385954</v>
      </c>
      <c r="C621" t="s">
        <v>25</v>
      </c>
      <c r="D621">
        <v>9491951947</v>
      </c>
      <c r="E621">
        <v>3</v>
      </c>
      <c r="F621" s="1">
        <v>43292</v>
      </c>
      <c r="G621" t="s">
        <v>26</v>
      </c>
      <c r="H621" s="1">
        <v>43303</v>
      </c>
      <c r="I621" t="s">
        <v>75</v>
      </c>
      <c r="J621" t="s">
        <v>52</v>
      </c>
      <c r="K621" t="s">
        <v>1421</v>
      </c>
      <c r="L621" t="s">
        <v>26</v>
      </c>
      <c r="N621" t="s">
        <v>1422</v>
      </c>
      <c r="O621" t="s">
        <v>493</v>
      </c>
      <c r="P621" t="s">
        <v>494</v>
      </c>
      <c r="Q621" t="s">
        <v>1225</v>
      </c>
      <c r="R621" t="s">
        <v>496</v>
      </c>
      <c r="S621" t="s">
        <v>497</v>
      </c>
      <c r="T621">
        <v>18.311015000000001</v>
      </c>
      <c r="U621">
        <v>78.964391699999993</v>
      </c>
      <c r="V621" t="s">
        <v>1423</v>
      </c>
      <c r="W621" t="str">
        <f>"2018-09-16 03:54:30 AM"</f>
        <v>2018-09-16 03:54:30 AM</v>
      </c>
      <c r="X621" t="str">
        <f>"2018-09-16 09:24:30 AM"</f>
        <v>2018-09-16 09:24:30 AM</v>
      </c>
    </row>
    <row r="622" spans="1:24" x14ac:dyDescent="0.45">
      <c r="A622" t="s">
        <v>198</v>
      </c>
      <c r="B622" t="str">
        <f>"+919849992127"</f>
        <v>+919849992127</v>
      </c>
      <c r="C622" t="s">
        <v>25</v>
      </c>
      <c r="D622">
        <v>9989665707</v>
      </c>
      <c r="E622">
        <v>4</v>
      </c>
      <c r="F622" s="1">
        <v>43259</v>
      </c>
      <c r="G622" t="s">
        <v>26</v>
      </c>
      <c r="H622" s="1">
        <v>43352</v>
      </c>
      <c r="I622" t="s">
        <v>108</v>
      </c>
      <c r="J622" t="s">
        <v>52</v>
      </c>
      <c r="K622" t="s">
        <v>1258</v>
      </c>
      <c r="L622" t="s">
        <v>26</v>
      </c>
      <c r="M622" s="1">
        <v>43332</v>
      </c>
      <c r="N622" t="s">
        <v>1424</v>
      </c>
      <c r="O622" t="s">
        <v>200</v>
      </c>
      <c r="P622" t="s">
        <v>201</v>
      </c>
      <c r="Q622" t="s">
        <v>1260</v>
      </c>
      <c r="R622" t="s">
        <v>223</v>
      </c>
      <c r="S622" t="s">
        <v>223</v>
      </c>
      <c r="T622">
        <v>18.582737600000002</v>
      </c>
      <c r="U622">
        <v>79.387787299999999</v>
      </c>
      <c r="V622" t="s">
        <v>1261</v>
      </c>
      <c r="W622" t="str">
        <f>"2018-09-16 11:01:23 AM"</f>
        <v>2018-09-16 11:01:23 AM</v>
      </c>
      <c r="X622" t="str">
        <f>"2018-09-16 16:31:23 PM"</f>
        <v>2018-09-16 16:31:23 PM</v>
      </c>
    </row>
    <row r="623" spans="1:24" x14ac:dyDescent="0.45">
      <c r="A623" t="s">
        <v>491</v>
      </c>
      <c r="B623" t="str">
        <f>"+919652385954"</f>
        <v>+919652385954</v>
      </c>
      <c r="C623" t="s">
        <v>25</v>
      </c>
      <c r="D623">
        <v>9885384201</v>
      </c>
      <c r="E623">
        <v>7</v>
      </c>
      <c r="F623" s="1">
        <v>43266</v>
      </c>
      <c r="G623" t="s">
        <v>26</v>
      </c>
      <c r="H623" s="1">
        <v>43303</v>
      </c>
      <c r="I623" t="s">
        <v>829</v>
      </c>
      <c r="J623" t="s">
        <v>28</v>
      </c>
      <c r="K623" t="s">
        <v>1425</v>
      </c>
      <c r="L623" t="s">
        <v>26</v>
      </c>
      <c r="N623" t="s">
        <v>1426</v>
      </c>
      <c r="O623" t="s">
        <v>493</v>
      </c>
      <c r="P623" t="s">
        <v>494</v>
      </c>
      <c r="Q623" t="s">
        <v>1225</v>
      </c>
      <c r="R623" t="s">
        <v>496</v>
      </c>
      <c r="S623" t="s">
        <v>497</v>
      </c>
      <c r="T623">
        <v>18.311015000000001</v>
      </c>
      <c r="U623">
        <v>78.964391699999993</v>
      </c>
      <c r="V623" t="s">
        <v>1423</v>
      </c>
      <c r="W623" t="str">
        <f>"2018-09-16 04:03:41 AM"</f>
        <v>2018-09-16 04:03:41 AM</v>
      </c>
      <c r="X623" t="str">
        <f>"2018-09-16 09:33:41 AM"</f>
        <v>2018-09-16 09:33:41 AM</v>
      </c>
    </row>
    <row r="624" spans="1:24" x14ac:dyDescent="0.45">
      <c r="A624" t="s">
        <v>491</v>
      </c>
      <c r="B624" t="str">
        <f>"+919652385954"</f>
        <v>+919652385954</v>
      </c>
      <c r="C624" t="s">
        <v>25</v>
      </c>
      <c r="D624">
        <v>9908282259</v>
      </c>
      <c r="E624">
        <v>5</v>
      </c>
      <c r="F624" s="1">
        <v>43260</v>
      </c>
      <c r="G624" t="s">
        <v>26</v>
      </c>
      <c r="H624" s="1">
        <v>43301</v>
      </c>
      <c r="I624" t="s">
        <v>829</v>
      </c>
      <c r="J624" t="s">
        <v>28</v>
      </c>
      <c r="K624" t="s">
        <v>1427</v>
      </c>
      <c r="L624" t="s">
        <v>79</v>
      </c>
      <c r="N624" t="s">
        <v>1428</v>
      </c>
      <c r="O624" t="s">
        <v>493</v>
      </c>
      <c r="P624" t="s">
        <v>494</v>
      </c>
      <c r="Q624" t="s">
        <v>1225</v>
      </c>
      <c r="R624" t="s">
        <v>496</v>
      </c>
      <c r="S624" t="s">
        <v>497</v>
      </c>
      <c r="T624">
        <v>18.309690400000001</v>
      </c>
      <c r="U624">
        <v>78.964991100000006</v>
      </c>
      <c r="V624" t="s">
        <v>1423</v>
      </c>
      <c r="W624" t="str">
        <f>"2018-09-16 04:18:17 AM"</f>
        <v>2018-09-16 04:18:17 AM</v>
      </c>
      <c r="X624" t="str">
        <f>"2018-09-16 09:48:17 AM"</f>
        <v>2018-09-16 09:48:17 AM</v>
      </c>
    </row>
    <row r="625" spans="1:24" x14ac:dyDescent="0.45">
      <c r="A625" t="s">
        <v>491</v>
      </c>
      <c r="B625" t="str">
        <f>"+919652385954"</f>
        <v>+919652385954</v>
      </c>
      <c r="C625" t="s">
        <v>25</v>
      </c>
      <c r="D625">
        <v>9441623193</v>
      </c>
      <c r="E625">
        <v>5</v>
      </c>
      <c r="F625" s="1">
        <v>43265</v>
      </c>
      <c r="G625" t="s">
        <v>26</v>
      </c>
      <c r="H625" s="1">
        <v>43303</v>
      </c>
      <c r="I625" t="s">
        <v>75</v>
      </c>
      <c r="J625" t="s">
        <v>52</v>
      </c>
      <c r="K625" t="s">
        <v>1429</v>
      </c>
      <c r="L625" t="s">
        <v>26</v>
      </c>
      <c r="N625" t="s">
        <v>1430</v>
      </c>
      <c r="O625" t="s">
        <v>493</v>
      </c>
      <c r="P625" t="s">
        <v>494</v>
      </c>
      <c r="Q625" t="s">
        <v>1225</v>
      </c>
      <c r="R625" t="s">
        <v>496</v>
      </c>
      <c r="S625" t="s">
        <v>497</v>
      </c>
      <c r="T625">
        <v>18.309693599999999</v>
      </c>
      <c r="U625">
        <v>78.964973099999995</v>
      </c>
      <c r="V625" t="s">
        <v>1423</v>
      </c>
      <c r="W625" t="str">
        <f>"2018-09-16 04:27:34 AM"</f>
        <v>2018-09-16 04:27:34 AM</v>
      </c>
      <c r="X625" t="str">
        <f>"2018-09-16 09:57:34 AM"</f>
        <v>2018-09-16 09:57:34 AM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 Arora</dc:creator>
  <cp:lastModifiedBy>Swati Arora</cp:lastModifiedBy>
  <dcterms:created xsi:type="dcterms:W3CDTF">2019-03-27T04:12:00Z</dcterms:created>
  <dcterms:modified xsi:type="dcterms:W3CDTF">2019-04-08T06:35:42Z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swarora@microsoft.com</vt:lpwstr>
  </property>
  <property fmtid="{D5CDD505-2E9C-101B-9397-08002B2CF9AE}" pid="5" name="MSIP_Label_f42aa342-8706-4288-bd11-ebb85995028c_SetDate">
    <vt:lpwstr>2019-04-08T06:35:26.1314418Z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e2be1a37-d0fa-4061-81d6-ca40e4c1c9db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